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023491_u_nus_edu/Documents/A_LSP_PhD/Yr2Sm1/DSA5205/Project/groupRepo/"/>
    </mc:Choice>
  </mc:AlternateContent>
  <xr:revisionPtr revIDLastSave="2" documentId="13_ncr:40009_{EC02C908-C8AF-464E-B3AD-383025AFFCD8}" xr6:coauthVersionLast="47" xr6:coauthVersionMax="47" xr10:uidLastSave="{F0A65820-B1A1-4848-AA77-2C102709C669}"/>
  <bookViews>
    <workbookView xWindow="28680" yWindow="-195" windowWidth="29040" windowHeight="15840" activeTab="2" xr2:uid="{00000000-000D-0000-FFFF-FFFF00000000}"/>
  </bookViews>
  <sheets>
    <sheet name="out_sample_performance_shortAll" sheetId="1" r:id="rId1"/>
    <sheet name="CAPM reg" sheetId="7" r:id="rId2"/>
    <sheet name="FF 3fac" sheetId="8" r:id="rId3"/>
    <sheet name="FF 3 fac" sheetId="9" r:id="rId4"/>
    <sheet name="CAMP" sheetId="10" r:id="rId5"/>
    <sheet name="FF" sheetId="12" r:id="rId6"/>
    <sheet name="CAPM" sheetId="13" r:id="rId7"/>
    <sheet name="FF data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T22" i="1" l="1"/>
  <c r="T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R23" i="1" s="1"/>
  <c r="S23" i="1" s="1"/>
  <c r="U23" i="1" s="1"/>
  <c r="Q2" i="1"/>
  <c r="R22" i="1" l="1"/>
  <c r="S22" i="1" s="1"/>
  <c r="U22" i="1" s="1"/>
  <c r="R20" i="1"/>
  <c r="S20" i="1" s="1"/>
  <c r="U20" i="1" s="1"/>
</calcChain>
</file>

<file path=xl/sharedStrings.xml><?xml version="1.0" encoding="utf-8"?>
<sst xmlns="http://schemas.openxmlformats.org/spreadsheetml/2006/main" count="194" uniqueCount="48">
  <si>
    <t>ret</t>
  </si>
  <si>
    <t>stdev</t>
  </si>
  <si>
    <t>sharpe</t>
  </si>
  <si>
    <t>MKTX</t>
  </si>
  <si>
    <t>AVGO</t>
  </si>
  <si>
    <t>MTCH</t>
  </si>
  <si>
    <t>CMCSA</t>
  </si>
  <si>
    <t>AMD</t>
  </si>
  <si>
    <t>TROW</t>
  </si>
  <si>
    <t>ADBE</t>
  </si>
  <si>
    <t>BIIB</t>
  </si>
  <si>
    <t>ABMD</t>
  </si>
  <si>
    <t>POOL</t>
  </si>
  <si>
    <t>Annual return</t>
  </si>
  <si>
    <t>Annual volatility</t>
  </si>
  <si>
    <t>rf</t>
  </si>
  <si>
    <t>return-rf</t>
  </si>
  <si>
    <t>Mkt-RF</t>
  </si>
  <si>
    <t>SMB</t>
  </si>
  <si>
    <t>HML</t>
  </si>
  <si>
    <t>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</si>
  <si>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</si>
  <si>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</si>
  <si>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</si>
  <si>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</si>
  <si>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</si>
  <si>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</si>
  <si>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</si>
  <si>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</si>
  <si>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</si>
  <si>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</si>
  <si>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</si>
  <si>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</si>
  <si>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</si>
  <si>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</si>
  <si>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</si>
  <si>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</si>
  <si>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</si>
  <si>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</si>
  <si>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</si>
  <si>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</si>
  <si>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</si>
  <si>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</si>
  <si>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</si>
  <si>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</si>
  <si>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annual ret</t>
  </si>
  <si>
    <t>month ret</t>
  </si>
  <si>
    <t>month ret -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</si>
</sst>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1" fontId="0" fillId="0" borderId="0" xfId="0" applyNumberFormat="1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0" fillId="0" borderId="0" xfId="0" applyFill="1"/>
    <xf numFmtId="14" fontId="0" fillId="35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0" borderId="0" xfId="0" applyBorder="1"/>
    <xf numFmtId="0" fontId="0" fillId="35" borderId="0" xfId="0" applyFill="1" applyBorder="1"/>
    <xf numFmtId="0" fontId="0" fillId="34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5" borderId="13" xfId="0" applyFill="1" applyBorder="1"/>
    <xf numFmtId="0" fontId="0" fillId="35" borderId="14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18" fillId="0" borderId="18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6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workbookViewId="0">
      <selection activeCell="Q2" sqref="Q2"/>
    </sheetView>
  </sheetViews>
  <sheetFormatPr defaultRowHeight="15" x14ac:dyDescent="0.25"/>
  <cols>
    <col min="1" max="1" width="14.7109375" bestFit="1" customWidth="1"/>
    <col min="2" max="2" width="13.85546875" bestFit="1" customWidth="1"/>
    <col min="3" max="3" width="13.28515625" customWidth="1"/>
    <col min="6" max="6" width="5.85546875" customWidth="1"/>
    <col min="7" max="7" width="3.5703125" customWidth="1"/>
    <col min="8" max="8" width="5.28515625" customWidth="1"/>
    <col min="9" max="10" width="6.42578125" customWidth="1"/>
    <col min="11" max="11" width="5.5703125" customWidth="1"/>
    <col min="12" max="12" width="5.42578125" customWidth="1"/>
    <col min="13" max="13" width="6.28515625" customWidth="1"/>
    <col min="14" max="14" width="5.28515625" customWidth="1"/>
    <col min="15" max="15" width="7.140625" customWidth="1"/>
    <col min="16" max="16" width="7" customWidth="1"/>
    <col min="18" max="18" width="13.42578125" bestFit="1" customWidth="1"/>
    <col min="19" max="19" width="13.42578125" customWidth="1"/>
    <col min="20" max="20" width="15.570312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R1" s="14" t="s">
        <v>13</v>
      </c>
      <c r="S1" s="15" t="s">
        <v>16</v>
      </c>
      <c r="T1" s="15" t="s">
        <v>14</v>
      </c>
      <c r="U1" s="16" t="s">
        <v>2</v>
      </c>
    </row>
    <row r="2" spans="1:21" x14ac:dyDescent="0.25">
      <c r="A2" s="2">
        <v>44194</v>
      </c>
      <c r="B2">
        <v>-0.203181168996526</v>
      </c>
      <c r="C2">
        <v>0.38147330765127402</v>
      </c>
      <c r="D2">
        <v>-0.53550580053498997</v>
      </c>
      <c r="E2">
        <v>1.1000000000000001E-3</v>
      </c>
      <c r="F2">
        <v>0.64428146358127902</v>
      </c>
      <c r="G2">
        <v>0.999999999999999</v>
      </c>
      <c r="H2">
        <v>0.40159698463721299</v>
      </c>
      <c r="I2">
        <v>-0.999999999999999</v>
      </c>
      <c r="J2">
        <v>2.7563118902932199E-2</v>
      </c>
      <c r="K2">
        <v>0.76922972256626798</v>
      </c>
      <c r="L2">
        <v>1.15902404542285E-3</v>
      </c>
      <c r="M2">
        <v>-0.16032098001874701</v>
      </c>
      <c r="N2">
        <v>-0.70367890842064895</v>
      </c>
      <c r="O2">
        <v>2.0169574706280499E-2</v>
      </c>
      <c r="Q2">
        <f>B2/12+1</f>
        <v>0.98306823591695613</v>
      </c>
      <c r="R2" s="17"/>
      <c r="S2" s="11"/>
      <c r="T2" s="11"/>
      <c r="U2" s="18"/>
    </row>
    <row r="3" spans="1:21" x14ac:dyDescent="0.25">
      <c r="A3" s="2">
        <v>44225</v>
      </c>
      <c r="B3">
        <v>-0.37794787349855802</v>
      </c>
      <c r="C3">
        <v>0.61144616027781395</v>
      </c>
      <c r="D3">
        <v>-0.61975673103643503</v>
      </c>
      <c r="E3">
        <v>1E-3</v>
      </c>
      <c r="F3">
        <v>-0.69699996132201703</v>
      </c>
      <c r="G3">
        <v>1</v>
      </c>
      <c r="H3">
        <v>-8.1935268400998698E-2</v>
      </c>
      <c r="I3">
        <v>0.43875756689126699</v>
      </c>
      <c r="J3">
        <v>0.61402909861078603</v>
      </c>
      <c r="K3">
        <v>-0.54331744479923905</v>
      </c>
      <c r="L3">
        <v>-2.7647632615055599E-2</v>
      </c>
      <c r="M3">
        <v>-0.24689228735475999</v>
      </c>
      <c r="N3">
        <v>-0.43088458557911802</v>
      </c>
      <c r="O3">
        <v>0.974890514569136</v>
      </c>
      <c r="Q3">
        <f t="shared" ref="Q3:Q23" si="0">B3/12+1</f>
        <v>0.96850434387512019</v>
      </c>
      <c r="R3" s="17"/>
      <c r="S3" s="11"/>
      <c r="T3" s="11"/>
      <c r="U3" s="18"/>
    </row>
    <row r="4" spans="1:21" x14ac:dyDescent="0.25">
      <c r="A4" s="2">
        <v>44257</v>
      </c>
      <c r="B4">
        <v>0.240973538519584</v>
      </c>
      <c r="C4">
        <v>0.87299748934757104</v>
      </c>
      <c r="D4">
        <v>0.27511366464418602</v>
      </c>
      <c r="E4">
        <v>8.0000000000000004E-4</v>
      </c>
      <c r="F4">
        <v>-0.19094590839247799</v>
      </c>
      <c r="G4">
        <v>1</v>
      </c>
      <c r="H4">
        <v>0.49202557292625898</v>
      </c>
      <c r="I4">
        <v>-1</v>
      </c>
      <c r="J4">
        <v>-0.14800951157651601</v>
      </c>
      <c r="K4">
        <v>-0.999999999999999</v>
      </c>
      <c r="L4">
        <v>1</v>
      </c>
      <c r="M4">
        <v>0.88022129187216303</v>
      </c>
      <c r="N4">
        <v>-0.38581865777595098</v>
      </c>
      <c r="O4">
        <v>0.35252721294652201</v>
      </c>
      <c r="Q4">
        <f t="shared" si="0"/>
        <v>1.0200811282099653</v>
      </c>
      <c r="R4" s="17"/>
      <c r="S4" s="11"/>
      <c r="T4" s="11"/>
      <c r="U4" s="18"/>
    </row>
    <row r="5" spans="1:21" x14ac:dyDescent="0.25">
      <c r="A5" s="2">
        <v>44286</v>
      </c>
      <c r="B5">
        <v>1.66909891812555</v>
      </c>
      <c r="C5">
        <v>0.58552324468930705</v>
      </c>
      <c r="D5">
        <v>2.8494153447500499</v>
      </c>
      <c r="E5">
        <v>6.9999999999999999E-4</v>
      </c>
      <c r="F5">
        <v>0.620353445788275</v>
      </c>
      <c r="G5">
        <v>1</v>
      </c>
      <c r="H5">
        <v>0.49140794874128602</v>
      </c>
      <c r="I5">
        <v>-0.30269645290783898</v>
      </c>
      <c r="J5">
        <v>-0.71191772319969704</v>
      </c>
      <c r="K5">
        <v>0.67745333202120595</v>
      </c>
      <c r="L5">
        <v>-0.73543428192108995</v>
      </c>
      <c r="M5">
        <v>0.16762977654394801</v>
      </c>
      <c r="N5">
        <v>-0.999999999999999</v>
      </c>
      <c r="O5">
        <v>0.79320395493391105</v>
      </c>
      <c r="Q5">
        <f t="shared" si="0"/>
        <v>1.1390915765104626</v>
      </c>
      <c r="R5" s="17"/>
      <c r="S5" s="11"/>
      <c r="T5" s="11"/>
      <c r="U5" s="18"/>
    </row>
    <row r="6" spans="1:21" x14ac:dyDescent="0.25">
      <c r="A6" s="2">
        <v>44316</v>
      </c>
      <c r="B6">
        <v>-0.60599115724337604</v>
      </c>
      <c r="C6">
        <v>0.39834459646151898</v>
      </c>
      <c r="D6">
        <v>-1.5225288923982201</v>
      </c>
      <c r="E6">
        <v>5.0000000000000001E-4</v>
      </c>
      <c r="F6">
        <v>0.49177011191736703</v>
      </c>
      <c r="G6">
        <v>1</v>
      </c>
      <c r="H6">
        <v>-0.50063667807721701</v>
      </c>
      <c r="I6">
        <v>-0.999999999999997</v>
      </c>
      <c r="J6">
        <v>-1</v>
      </c>
      <c r="K6">
        <v>0.554842061881892</v>
      </c>
      <c r="L6">
        <v>0.63118927186809004</v>
      </c>
      <c r="M6">
        <v>3.7887380491154102E-2</v>
      </c>
      <c r="N6">
        <v>0.78494785191872096</v>
      </c>
      <c r="O6" s="1">
        <v>-1.1768364061026599E-14</v>
      </c>
      <c r="Q6">
        <f t="shared" si="0"/>
        <v>0.94950073689638537</v>
      </c>
      <c r="R6" s="17"/>
      <c r="S6" s="11"/>
      <c r="T6" s="11"/>
      <c r="U6" s="18"/>
    </row>
    <row r="7" spans="1:21" x14ac:dyDescent="0.25">
      <c r="A7" s="2">
        <v>44348</v>
      </c>
      <c r="B7">
        <v>3.8217536111259398</v>
      </c>
      <c r="C7">
        <v>1.4999781073693399</v>
      </c>
      <c r="D7">
        <v>2.5476062566191802</v>
      </c>
      <c r="E7">
        <v>4.0000000000000002E-4</v>
      </c>
      <c r="F7">
        <v>-8.7527134860719003E-2</v>
      </c>
      <c r="G7">
        <v>0.19249056593546801</v>
      </c>
      <c r="H7">
        <v>0.39043868379429703</v>
      </c>
      <c r="I7">
        <v>-0.35730692031342898</v>
      </c>
      <c r="J7">
        <v>-0.999999999999999</v>
      </c>
      <c r="K7">
        <v>5.1550801281005199E-2</v>
      </c>
      <c r="L7">
        <v>1</v>
      </c>
      <c r="M7">
        <v>0.999999999999999</v>
      </c>
      <c r="N7">
        <v>-0.60472412947007903</v>
      </c>
      <c r="O7">
        <v>0.41507813363345702</v>
      </c>
      <c r="Q7">
        <f t="shared" si="0"/>
        <v>1.3184794675938283</v>
      </c>
      <c r="R7" s="17"/>
      <c r="S7" s="11"/>
      <c r="T7" s="11"/>
      <c r="U7" s="18"/>
    </row>
    <row r="8" spans="1:21" x14ac:dyDescent="0.25">
      <c r="A8" s="2">
        <v>44377</v>
      </c>
      <c r="B8">
        <v>-0.80806457772227303</v>
      </c>
      <c r="C8">
        <v>0.49523692506116102</v>
      </c>
      <c r="D8">
        <v>-1.63308617915029</v>
      </c>
      <c r="E8">
        <v>6.9999999999999999E-4</v>
      </c>
      <c r="F8">
        <v>0.40274611781293301</v>
      </c>
      <c r="G8">
        <v>1</v>
      </c>
      <c r="H8">
        <v>-0.45356292424415801</v>
      </c>
      <c r="I8">
        <v>-0.97015372973682301</v>
      </c>
      <c r="J8">
        <v>-0.999999999999999</v>
      </c>
      <c r="K8">
        <v>-6.8625888579234795E-2</v>
      </c>
      <c r="L8">
        <v>0.13056596547139299</v>
      </c>
      <c r="M8">
        <v>0.27238898511492798</v>
      </c>
      <c r="N8">
        <v>0.58539853630869498</v>
      </c>
      <c r="O8">
        <v>1.1012429378522599</v>
      </c>
      <c r="Q8">
        <f t="shared" si="0"/>
        <v>0.93266128518981062</v>
      </c>
      <c r="R8" s="17"/>
      <c r="S8" s="11"/>
      <c r="T8" s="11"/>
      <c r="U8" s="18"/>
    </row>
    <row r="9" spans="1:21" s="9" customFormat="1" x14ac:dyDescent="0.25">
      <c r="A9" s="8">
        <v>44407</v>
      </c>
      <c r="B9" s="9">
        <v>0.52880535281568897</v>
      </c>
      <c r="C9" s="9">
        <v>0.50467073215737002</v>
      </c>
      <c r="D9" s="9">
        <v>1.04643546606743</v>
      </c>
      <c r="E9" s="9">
        <v>6.9999999999999999E-4</v>
      </c>
      <c r="F9" s="9">
        <v>-0.28227394152445401</v>
      </c>
      <c r="G9" s="9">
        <v>1</v>
      </c>
      <c r="H9" s="9">
        <v>0.29143880146076601</v>
      </c>
      <c r="I9" s="9">
        <v>-1</v>
      </c>
      <c r="J9" s="9">
        <v>-0.98399435952074699</v>
      </c>
      <c r="K9" s="9">
        <v>0.94054181254287195</v>
      </c>
      <c r="L9" s="9">
        <v>1</v>
      </c>
      <c r="M9" s="9">
        <v>-1.0825299302489801E-2</v>
      </c>
      <c r="N9" s="9">
        <v>-0.52123789362964601</v>
      </c>
      <c r="O9" s="9">
        <v>0.56635087997370004</v>
      </c>
      <c r="Q9" s="9">
        <f t="shared" si="0"/>
        <v>1.0440671127346408</v>
      </c>
      <c r="R9" s="19"/>
      <c r="S9" s="12"/>
      <c r="T9" s="12"/>
      <c r="U9" s="20"/>
    </row>
    <row r="10" spans="1:21" s="9" customFormat="1" x14ac:dyDescent="0.25">
      <c r="A10" s="8">
        <v>44438</v>
      </c>
      <c r="B10" s="9">
        <v>-2.23389795739131</v>
      </c>
      <c r="C10" s="9">
        <v>0.49556687216578299</v>
      </c>
      <c r="D10" s="9">
        <v>-4.5093772059963904</v>
      </c>
      <c r="E10" s="9">
        <v>8.0000000000000004E-4</v>
      </c>
      <c r="F10" s="9">
        <v>0.31735005982936298</v>
      </c>
      <c r="G10" s="9">
        <v>0.999999999999999</v>
      </c>
      <c r="H10" s="9">
        <v>-0.60581634718698996</v>
      </c>
      <c r="I10" s="9">
        <v>-0.52749396857026298</v>
      </c>
      <c r="J10" s="9">
        <v>-0.81319466895158099</v>
      </c>
      <c r="K10" s="9">
        <v>0.976993381023611</v>
      </c>
      <c r="L10" s="9">
        <v>1</v>
      </c>
      <c r="M10" s="9">
        <v>9.17329288993389E-2</v>
      </c>
      <c r="N10" s="9">
        <v>-1</v>
      </c>
      <c r="O10" s="9">
        <v>0.56042861495652097</v>
      </c>
      <c r="Q10" s="9">
        <f t="shared" si="0"/>
        <v>0.81384183688405753</v>
      </c>
      <c r="R10" s="19"/>
      <c r="S10" s="12"/>
      <c r="T10" s="12"/>
      <c r="U10" s="20"/>
    </row>
    <row r="11" spans="1:21" s="9" customFormat="1" x14ac:dyDescent="0.25">
      <c r="A11" s="8">
        <v>44468</v>
      </c>
      <c r="B11" s="9">
        <v>2.1174287435090502</v>
      </c>
      <c r="C11" s="9">
        <v>0.29038963549080898</v>
      </c>
      <c r="D11" s="9">
        <v>7.2885822523650097</v>
      </c>
      <c r="E11" s="9">
        <v>8.9999999999999998E-4</v>
      </c>
      <c r="F11" s="9">
        <v>1.6051094074509002E-2</v>
      </c>
      <c r="G11" s="9">
        <v>0.65694826461176303</v>
      </c>
      <c r="H11" s="9">
        <v>-2.37684094844526E-2</v>
      </c>
      <c r="I11" s="9">
        <v>-0.57956939799095597</v>
      </c>
      <c r="J11" s="9">
        <v>-0.21417836786222699</v>
      </c>
      <c r="K11" s="9">
        <v>0.26299488855987702</v>
      </c>
      <c r="L11" s="9">
        <v>1</v>
      </c>
      <c r="M11" s="9">
        <v>1.93411846334125E-2</v>
      </c>
      <c r="N11" s="9">
        <v>-0.26781357578215698</v>
      </c>
      <c r="O11" s="9">
        <v>0.129994319240231</v>
      </c>
      <c r="Q11" s="9">
        <f t="shared" si="0"/>
        <v>1.1764523952924208</v>
      </c>
      <c r="R11" s="19"/>
      <c r="S11" s="12"/>
      <c r="T11" s="12"/>
      <c r="U11" s="20"/>
    </row>
    <row r="12" spans="1:21" s="9" customFormat="1" x14ac:dyDescent="0.25">
      <c r="A12" s="8">
        <v>44497</v>
      </c>
      <c r="B12" s="9">
        <v>-1.55185329890169</v>
      </c>
      <c r="C12" s="9">
        <v>0.32485627953604901</v>
      </c>
      <c r="D12" s="9">
        <v>-4.7816631438374699</v>
      </c>
      <c r="E12" s="9">
        <v>1.5E-3</v>
      </c>
      <c r="F12" s="9">
        <v>0.86072314210793199</v>
      </c>
      <c r="G12" s="9">
        <v>1</v>
      </c>
      <c r="H12" s="9">
        <v>0.36886909993873901</v>
      </c>
      <c r="I12" s="9">
        <v>8.05073823725573E-4</v>
      </c>
      <c r="J12" s="9">
        <v>-0.22028845904015201</v>
      </c>
      <c r="K12" s="9">
        <v>-0.999999999999999</v>
      </c>
      <c r="L12" s="9">
        <v>7.1921514243937806E-2</v>
      </c>
      <c r="M12" s="9">
        <v>0.23362803764715401</v>
      </c>
      <c r="N12" s="9">
        <v>-0.315658408721331</v>
      </c>
      <c r="O12" s="10">
        <v>-5.3290705182007498E-15</v>
      </c>
      <c r="Q12" s="9">
        <f t="shared" si="0"/>
        <v>0.87067889175819246</v>
      </c>
      <c r="R12" s="19"/>
      <c r="S12" s="12"/>
      <c r="T12" s="12"/>
      <c r="U12" s="20"/>
    </row>
    <row r="13" spans="1:21" s="9" customFormat="1" x14ac:dyDescent="0.25">
      <c r="A13" s="8">
        <v>44529</v>
      </c>
      <c r="B13" s="9">
        <v>6.1561925507452404</v>
      </c>
      <c r="C13" s="9">
        <v>0.50877179131834804</v>
      </c>
      <c r="D13" s="9">
        <v>12.095978306498701</v>
      </c>
      <c r="E13" s="9">
        <v>2.0999999999999999E-3</v>
      </c>
      <c r="F13" s="9">
        <v>0.77115936830087195</v>
      </c>
      <c r="G13" s="9">
        <v>1</v>
      </c>
      <c r="H13" s="9">
        <v>-2.60609275287348E-2</v>
      </c>
      <c r="I13" s="9">
        <v>-0.60250607425639102</v>
      </c>
      <c r="J13" s="9">
        <v>0.114396377171593</v>
      </c>
      <c r="K13" s="9">
        <v>-0.288794536335444</v>
      </c>
      <c r="L13" s="9">
        <v>-0.62927547762791902</v>
      </c>
      <c r="M13" s="9">
        <v>0.54844968418263695</v>
      </c>
      <c r="N13" s="9">
        <v>9.0737477125453297E-2</v>
      </c>
      <c r="O13" s="9">
        <v>2.1894108967934301E-2</v>
      </c>
      <c r="Q13" s="9">
        <f t="shared" si="0"/>
        <v>1.5130160458954367</v>
      </c>
      <c r="R13" s="19"/>
      <c r="S13" s="12"/>
      <c r="T13" s="12"/>
      <c r="U13" s="20"/>
    </row>
    <row r="14" spans="1:21" s="9" customFormat="1" x14ac:dyDescent="0.25">
      <c r="A14" s="8">
        <v>44559</v>
      </c>
      <c r="B14" s="9">
        <v>-2.77481221921337</v>
      </c>
      <c r="C14" s="9">
        <v>0.86172219479335699</v>
      </c>
      <c r="D14" s="9">
        <v>-3.2244872373047002</v>
      </c>
      <c r="E14" s="9">
        <v>3.8E-3</v>
      </c>
      <c r="F14" s="9">
        <v>0.66669401831469699</v>
      </c>
      <c r="G14" s="9">
        <v>0.999999999999999</v>
      </c>
      <c r="H14" s="9">
        <v>1</v>
      </c>
      <c r="I14" s="9">
        <v>-0.67495086226676704</v>
      </c>
      <c r="J14" s="9">
        <v>-0.21653212227063101</v>
      </c>
      <c r="K14" s="9">
        <v>0.38153178207015698</v>
      </c>
      <c r="L14" s="9">
        <v>0.38425586434387798</v>
      </c>
      <c r="M14" s="9">
        <v>-1</v>
      </c>
      <c r="N14" s="9">
        <v>-1</v>
      </c>
      <c r="O14" s="9">
        <v>0.45900131980866599</v>
      </c>
      <c r="Q14" s="9">
        <f t="shared" si="0"/>
        <v>0.76876564839888584</v>
      </c>
      <c r="R14" s="19"/>
      <c r="S14" s="12"/>
      <c r="T14" s="12"/>
      <c r="U14" s="20"/>
    </row>
    <row r="15" spans="1:21" s="9" customFormat="1" x14ac:dyDescent="0.25">
      <c r="A15" s="8">
        <v>44589</v>
      </c>
      <c r="B15" s="9">
        <v>2.7625159833936599</v>
      </c>
      <c r="C15" s="9">
        <v>0.54918915379459499</v>
      </c>
      <c r="D15" s="9">
        <v>5.0165156474012802</v>
      </c>
      <c r="E15" s="9">
        <v>7.4999999999999997E-3</v>
      </c>
      <c r="F15" s="9">
        <v>0.55314123070340604</v>
      </c>
      <c r="G15" s="9">
        <v>0.51476154208180902</v>
      </c>
      <c r="H15" s="9">
        <v>0.45027093695992099</v>
      </c>
      <c r="I15" s="9">
        <v>-1</v>
      </c>
      <c r="J15" s="9">
        <v>0.158439308320167</v>
      </c>
      <c r="K15" s="9">
        <v>0.44285368205651499</v>
      </c>
      <c r="L15" s="9">
        <v>-0.999999999999999</v>
      </c>
      <c r="M15" s="9">
        <v>-9.9702855381545802E-2</v>
      </c>
      <c r="N15" s="9">
        <v>-0.16178319317168099</v>
      </c>
      <c r="O15" s="9">
        <v>1.1420193484314001</v>
      </c>
      <c r="Q15" s="9">
        <f t="shared" si="0"/>
        <v>1.230209665282805</v>
      </c>
      <c r="R15" s="19"/>
      <c r="S15" s="12"/>
      <c r="T15" s="12"/>
      <c r="U15" s="20"/>
    </row>
    <row r="16" spans="1:21" s="9" customFormat="1" x14ac:dyDescent="0.25">
      <c r="A16" s="8">
        <v>44621</v>
      </c>
      <c r="B16" s="9">
        <v>2.3795145665371802</v>
      </c>
      <c r="C16" s="9">
        <v>0.91927570867504205</v>
      </c>
      <c r="D16" s="9">
        <v>2.5785676094429499</v>
      </c>
      <c r="E16" s="9">
        <v>9.1000000000000004E-3</v>
      </c>
      <c r="F16" s="9">
        <v>-0.41302207107433297</v>
      </c>
      <c r="G16" s="9">
        <v>0.999999999999999</v>
      </c>
      <c r="H16" s="9">
        <v>0.999999999999999</v>
      </c>
      <c r="I16" s="9">
        <v>-1</v>
      </c>
      <c r="J16" s="9">
        <v>0.15575687107292799</v>
      </c>
      <c r="K16" s="9">
        <v>1</v>
      </c>
      <c r="L16" s="9">
        <v>-0.50472489820893296</v>
      </c>
      <c r="M16" s="9">
        <v>0.67567519672368104</v>
      </c>
      <c r="N16" s="9">
        <v>-1</v>
      </c>
      <c r="O16" s="9">
        <v>8.6314901486656603E-2</v>
      </c>
      <c r="Q16" s="9">
        <f t="shared" si="0"/>
        <v>1.198292880544765</v>
      </c>
      <c r="R16" s="19"/>
      <c r="S16" s="12"/>
      <c r="T16" s="12"/>
      <c r="U16" s="20"/>
    </row>
    <row r="17" spans="1:21" s="9" customFormat="1" x14ac:dyDescent="0.25">
      <c r="A17" s="8">
        <v>44650</v>
      </c>
      <c r="B17" s="9">
        <v>-0.290811962905977</v>
      </c>
      <c r="C17" s="9">
        <v>0.67407578341949603</v>
      </c>
      <c r="D17" s="9">
        <v>-0.45575285518719</v>
      </c>
      <c r="E17" s="9">
        <v>1.6399999999999901E-2</v>
      </c>
      <c r="F17" s="9">
        <v>0.710503292932533</v>
      </c>
      <c r="G17" s="9">
        <v>1</v>
      </c>
      <c r="H17" s="9">
        <v>6.7662983855458894E-2</v>
      </c>
      <c r="I17" s="9">
        <v>-1</v>
      </c>
      <c r="J17" s="9">
        <v>-0.10775117564188</v>
      </c>
      <c r="K17" s="9">
        <v>-3.1523252152424901E-2</v>
      </c>
      <c r="L17" s="9">
        <v>-1</v>
      </c>
      <c r="M17" s="9">
        <v>0.83910743356448203</v>
      </c>
      <c r="N17" s="9">
        <v>-0.521698787046738</v>
      </c>
      <c r="O17" s="9">
        <v>1.04369950448856</v>
      </c>
      <c r="Q17" s="9">
        <f t="shared" si="0"/>
        <v>0.9757656697578353</v>
      </c>
      <c r="R17" s="19"/>
      <c r="S17" s="12"/>
      <c r="T17" s="12"/>
      <c r="U17" s="20"/>
    </row>
    <row r="18" spans="1:21" s="9" customFormat="1" x14ac:dyDescent="0.25">
      <c r="A18" s="8">
        <v>44680</v>
      </c>
      <c r="B18" s="9">
        <v>-0.51023026163493801</v>
      </c>
      <c r="C18" s="9">
        <v>0.65065497984985798</v>
      </c>
      <c r="D18" s="9">
        <v>-0.81645461586649404</v>
      </c>
      <c r="E18" s="9">
        <v>2.1000000000000001E-2</v>
      </c>
      <c r="F18" s="9">
        <v>-0.26166806024387101</v>
      </c>
      <c r="G18" s="9">
        <v>1</v>
      </c>
      <c r="H18" s="9">
        <v>9.1087956988897503E-2</v>
      </c>
      <c r="I18" s="9">
        <v>-0.10557295820292099</v>
      </c>
      <c r="J18" s="9">
        <v>-0.52546725849974696</v>
      </c>
      <c r="K18" s="9">
        <v>0.910064665641376</v>
      </c>
      <c r="L18" s="9">
        <v>-0.15883095187716301</v>
      </c>
      <c r="M18" s="9">
        <v>0.56554150264898195</v>
      </c>
      <c r="N18" s="9">
        <v>-0.51515489645554502</v>
      </c>
      <c r="O18" s="10">
        <v>-5.7731597280508101E-15</v>
      </c>
      <c r="Q18" s="9">
        <f t="shared" si="0"/>
        <v>0.95748081153042186</v>
      </c>
      <c r="R18" s="19"/>
      <c r="S18" s="12"/>
      <c r="T18" s="12"/>
      <c r="U18" s="20"/>
    </row>
    <row r="19" spans="1:21" s="9" customFormat="1" x14ac:dyDescent="0.25">
      <c r="A19" s="8">
        <v>44712</v>
      </c>
      <c r="B19" s="9">
        <v>0.28789754571710102</v>
      </c>
      <c r="C19" s="9">
        <v>0.36838575509851501</v>
      </c>
      <c r="D19" s="9">
        <v>0.72504851781164203</v>
      </c>
      <c r="E19" s="9">
        <v>2.0799999999999999E-2</v>
      </c>
      <c r="F19" s="9">
        <v>0.33146145371379498</v>
      </c>
      <c r="G19" s="9">
        <v>0.999999999999999</v>
      </c>
      <c r="H19" s="9">
        <v>0.120854905161981</v>
      </c>
      <c r="I19" s="9">
        <v>-0.999999999999999</v>
      </c>
      <c r="J19" s="9">
        <v>-0.49808890924775701</v>
      </c>
      <c r="K19" s="9">
        <v>-2.4345837089486701E-2</v>
      </c>
      <c r="L19" s="9">
        <v>-0.47464436646005098</v>
      </c>
      <c r="M19" s="9">
        <v>0.999999999999997</v>
      </c>
      <c r="N19" s="9">
        <v>-0.50316364432451799</v>
      </c>
      <c r="O19" s="9">
        <v>1.0479263982460301</v>
      </c>
      <c r="Q19" s="9">
        <f t="shared" si="0"/>
        <v>1.0239914621430917</v>
      </c>
      <c r="R19" s="19"/>
      <c r="S19" s="12"/>
      <c r="T19" s="12"/>
      <c r="U19" s="20"/>
    </row>
    <row r="20" spans="1:21" s="9" customFormat="1" x14ac:dyDescent="0.25">
      <c r="A20" s="8">
        <v>44742</v>
      </c>
      <c r="B20" s="9">
        <v>0.33537020672711298</v>
      </c>
      <c r="C20" s="9">
        <v>0.65752397383376004</v>
      </c>
      <c r="D20" s="9">
        <v>0.46746615934771102</v>
      </c>
      <c r="E20" s="9">
        <v>2.79999999999999E-2</v>
      </c>
      <c r="F20" s="9">
        <v>0.73951010159090802</v>
      </c>
      <c r="G20" s="9">
        <v>1</v>
      </c>
      <c r="H20" s="9">
        <v>0.19366051142664201</v>
      </c>
      <c r="I20" s="9">
        <v>-0.999999999999999</v>
      </c>
      <c r="J20" s="9">
        <v>-0.271282436422493</v>
      </c>
      <c r="K20" s="9">
        <v>2.51149270999424E-2</v>
      </c>
      <c r="L20" s="9">
        <v>-0.241940647681366</v>
      </c>
      <c r="M20" s="9">
        <v>0.999999999999999</v>
      </c>
      <c r="N20" s="9">
        <v>-0.512239068491251</v>
      </c>
      <c r="O20" s="9">
        <v>6.7176612477619496E-2</v>
      </c>
      <c r="Q20" s="9">
        <f t="shared" si="0"/>
        <v>1.0279475172272594</v>
      </c>
      <c r="R20" s="19">
        <f>PRODUCT(Q9:Q20)-1</f>
        <v>0.46765273973707089</v>
      </c>
      <c r="S20" s="12">
        <f>R20-$E$9</f>
        <v>0.46695273973707091</v>
      </c>
      <c r="T20" s="12">
        <f>AVERAGE(C9:C20)</f>
        <v>0.56709023834441519</v>
      </c>
      <c r="U20" s="20">
        <f>S20/T20</f>
        <v>0.82341875800985487</v>
      </c>
    </row>
    <row r="21" spans="1:21" s="6" customFormat="1" x14ac:dyDescent="0.25">
      <c r="A21" s="5">
        <v>44774</v>
      </c>
      <c r="B21" s="6">
        <v>-0.29989706405653099</v>
      </c>
      <c r="C21" s="6">
        <v>0.40182972060004701</v>
      </c>
      <c r="D21" s="6">
        <v>-0.82048949381892</v>
      </c>
      <c r="E21" s="6">
        <v>2.98E-2</v>
      </c>
      <c r="F21" s="6">
        <v>0.45374965326487299</v>
      </c>
      <c r="G21" s="6">
        <v>-0.34149824275158802</v>
      </c>
      <c r="H21" s="6">
        <v>-0.35238997757296298</v>
      </c>
      <c r="I21" s="6">
        <v>0.999999999999996</v>
      </c>
      <c r="J21" s="6">
        <v>0.153763116331397</v>
      </c>
      <c r="K21" s="6">
        <v>-0.999999999999999</v>
      </c>
      <c r="L21" s="6">
        <v>3.27711118128187E-2</v>
      </c>
      <c r="M21" s="6">
        <v>0.73708029076708603</v>
      </c>
      <c r="N21" s="6">
        <v>-0.21236393948622001</v>
      </c>
      <c r="O21" s="6">
        <v>0.52888798763459799</v>
      </c>
      <c r="Q21" s="6">
        <f t="shared" si="0"/>
        <v>0.97500857799528906</v>
      </c>
      <c r="R21" s="21"/>
      <c r="S21" s="13"/>
      <c r="T21" s="13"/>
      <c r="U21" s="22"/>
    </row>
    <row r="22" spans="1:21" s="6" customFormat="1" x14ac:dyDescent="0.25">
      <c r="A22" s="5">
        <v>44803</v>
      </c>
      <c r="B22" s="6">
        <v>3.2147035359845799</v>
      </c>
      <c r="C22" s="6">
        <v>1.3535039781348901</v>
      </c>
      <c r="D22" s="6">
        <v>2.34938617643845</v>
      </c>
      <c r="E22" s="6">
        <v>3.4799999999999998E-2</v>
      </c>
      <c r="F22" s="6">
        <v>0.46836677006952798</v>
      </c>
      <c r="G22" s="6">
        <v>1</v>
      </c>
      <c r="H22" s="6">
        <v>-9.4264514680701503E-2</v>
      </c>
      <c r="I22" s="6">
        <v>-0.79862211582744702</v>
      </c>
      <c r="J22" s="6">
        <v>-0.52542097171305002</v>
      </c>
      <c r="K22" s="6">
        <v>-1</v>
      </c>
      <c r="L22" s="6">
        <v>1</v>
      </c>
      <c r="M22" s="6">
        <v>0.93694716667875499</v>
      </c>
      <c r="N22" s="6">
        <v>-0.45185014751015101</v>
      </c>
      <c r="O22" s="6">
        <v>0.46484381298306598</v>
      </c>
      <c r="Q22" s="6">
        <f t="shared" si="0"/>
        <v>1.2678919613320483</v>
      </c>
      <c r="R22" s="21">
        <f>(Q22*Q21-1)*6</f>
        <v>1.41723322962011</v>
      </c>
      <c r="S22" s="13">
        <f>R22-$E$21</f>
        <v>1.38743322962011</v>
      </c>
      <c r="T22" s="13">
        <f>AVERAGE(C21:C22)</f>
        <v>0.87766684936746853</v>
      </c>
      <c r="U22" s="22">
        <f>S22/T22</f>
        <v>1.5808199097641984</v>
      </c>
    </row>
    <row r="23" spans="1:21" s="4" customFormat="1" ht="15.75" thickBot="1" x14ac:dyDescent="0.3">
      <c r="A23" s="3">
        <v>44833</v>
      </c>
      <c r="B23" s="4">
        <v>2.8657205331748399</v>
      </c>
      <c r="C23" s="4">
        <v>0.53629983194686803</v>
      </c>
      <c r="D23" s="4">
        <v>5.2692922220695602</v>
      </c>
      <c r="E23" s="4">
        <v>3.9800000000000002E-2</v>
      </c>
      <c r="F23" s="4">
        <v>0.999999999999999</v>
      </c>
      <c r="G23" s="4">
        <v>1</v>
      </c>
      <c r="H23" s="4">
        <v>-0.43597244859207801</v>
      </c>
      <c r="I23" s="4">
        <v>0.10790294958765401</v>
      </c>
      <c r="J23" s="4">
        <v>-2.7429524183517202E-2</v>
      </c>
      <c r="K23" s="4">
        <v>-0.999999999999999</v>
      </c>
      <c r="L23" s="4">
        <v>0.51247741847044204</v>
      </c>
      <c r="M23" s="4">
        <v>-0.28072175760964602</v>
      </c>
      <c r="N23" s="4">
        <v>-0.181782083076382</v>
      </c>
      <c r="O23" s="4">
        <v>0.305525445403527</v>
      </c>
      <c r="Q23" s="4">
        <f t="shared" si="0"/>
        <v>1.2388100444312367</v>
      </c>
      <c r="R23" s="23">
        <f>(Q23-1)*12</f>
        <v>2.8657205331748399</v>
      </c>
      <c r="S23" s="24">
        <f>R23-E23</f>
        <v>2.8259205331748398</v>
      </c>
      <c r="T23" s="24">
        <v>0.53629983194686803</v>
      </c>
      <c r="U23" s="25">
        <f>S23/T23</f>
        <v>5.2692922220695522</v>
      </c>
    </row>
    <row r="27" spans="1:21" x14ac:dyDescent="0.25">
      <c r="B27" s="7"/>
      <c r="C27" s="7"/>
      <c r="D27" s="7"/>
      <c r="E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A16" sqref="A16:E18"/>
    </sheetView>
  </sheetViews>
  <sheetFormatPr defaultRowHeight="15" x14ac:dyDescent="0.25"/>
  <cols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0.43432742045300415</v>
      </c>
    </row>
    <row r="5" spans="1:9" x14ac:dyDescent="0.25">
      <c r="A5" s="26" t="s">
        <v>24</v>
      </c>
      <c r="B5" s="26">
        <v>0.18864030815736066</v>
      </c>
    </row>
    <row r="6" spans="1:9" x14ac:dyDescent="0.25">
      <c r="A6" s="26" t="s">
        <v>25</v>
      </c>
      <c r="B6" s="26">
        <v>0.14356476972165849</v>
      </c>
    </row>
    <row r="7" spans="1:9" x14ac:dyDescent="0.25">
      <c r="A7" s="26" t="s">
        <v>26</v>
      </c>
      <c r="B7" s="26">
        <v>16.280400004184028</v>
      </c>
    </row>
    <row r="8" spans="1:9" ht="15.75" thickBot="1" x14ac:dyDescent="0.3">
      <c r="A8" s="27" t="s">
        <v>27</v>
      </c>
      <c r="B8" s="27">
        <v>20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1</v>
      </c>
      <c r="C12" s="26">
        <v>1109.2353877948808</v>
      </c>
      <c r="D12" s="26">
        <v>1109.2353877948808</v>
      </c>
      <c r="E12" s="26">
        <v>4.1849818039654885</v>
      </c>
      <c r="F12" s="26">
        <v>5.5681028256858611E-2</v>
      </c>
    </row>
    <row r="13" spans="1:9" x14ac:dyDescent="0.25">
      <c r="A13" s="26" t="s">
        <v>30</v>
      </c>
      <c r="B13" s="26">
        <v>18</v>
      </c>
      <c r="C13" s="26">
        <v>4770.9256373322351</v>
      </c>
      <c r="D13" s="26">
        <v>265.05142429623527</v>
      </c>
      <c r="E13" s="26"/>
      <c r="F13" s="26"/>
    </row>
    <row r="14" spans="1:9" ht="15.75" thickBot="1" x14ac:dyDescent="0.3">
      <c r="A14" s="27" t="s">
        <v>31</v>
      </c>
      <c r="B14" s="27">
        <v>19</v>
      </c>
      <c r="C14" s="27">
        <v>5880.1610251271159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30">
        <v>4.1312809735161427</v>
      </c>
      <c r="C17" s="30">
        <v>3.6434248317473648</v>
      </c>
      <c r="D17" s="30">
        <v>1.1339004272896733</v>
      </c>
      <c r="E17" s="30">
        <v>0.27171278785421044</v>
      </c>
      <c r="F17" s="26">
        <v>-3.5232705574633911</v>
      </c>
      <c r="G17" s="26">
        <v>11.785832504495676</v>
      </c>
      <c r="H17" s="26">
        <v>-3.5232705574633911</v>
      </c>
      <c r="I17" s="26">
        <v>11.785832504495676</v>
      </c>
    </row>
    <row r="18" spans="1:9" ht="15.75" thickBot="1" x14ac:dyDescent="0.3">
      <c r="A18" s="27" t="s">
        <v>17</v>
      </c>
      <c r="B18" s="31">
        <v>1.5631210034639464</v>
      </c>
      <c r="C18" s="31">
        <v>0.76409227973111693</v>
      </c>
      <c r="D18" s="31">
        <v>2.0457228072164355</v>
      </c>
      <c r="E18" s="31">
        <v>5.568102825685859E-2</v>
      </c>
      <c r="F18" s="27">
        <v>-4.2177307801177566E-2</v>
      </c>
      <c r="G18" s="27">
        <v>3.1684193147290705</v>
      </c>
      <c r="H18" s="27">
        <v>-4.2177307801177566E-2</v>
      </c>
      <c r="I18" s="27">
        <v>3.1684193147290705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tabSelected="1" workbookViewId="0">
      <selection activeCell="L34" sqref="L34"/>
    </sheetView>
  </sheetViews>
  <sheetFormatPr defaultRowHeight="15" x14ac:dyDescent="0.25"/>
  <cols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0.53118347396402699</v>
      </c>
    </row>
    <row r="5" spans="1:9" x14ac:dyDescent="0.25">
      <c r="A5" s="26" t="s">
        <v>24</v>
      </c>
      <c r="B5" s="26">
        <v>0.28215588301249217</v>
      </c>
    </row>
    <row r="6" spans="1:9" x14ac:dyDescent="0.25">
      <c r="A6" s="26" t="s">
        <v>25</v>
      </c>
      <c r="B6" s="26">
        <v>0.14756011107733447</v>
      </c>
    </row>
    <row r="7" spans="1:9" x14ac:dyDescent="0.25">
      <c r="A7" s="26" t="s">
        <v>26</v>
      </c>
      <c r="B7" s="26">
        <v>16.242380903878313</v>
      </c>
    </row>
    <row r="8" spans="1:9" ht="15.75" thickBot="1" x14ac:dyDescent="0.3">
      <c r="A8" s="27" t="s">
        <v>27</v>
      </c>
      <c r="B8" s="27">
        <v>20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3</v>
      </c>
      <c r="C12" s="26">
        <v>1659.1220263003825</v>
      </c>
      <c r="D12" s="26">
        <v>553.04067543346082</v>
      </c>
      <c r="E12" s="26">
        <v>2.0963205526873634</v>
      </c>
      <c r="F12" s="26">
        <v>0.14098685001418867</v>
      </c>
    </row>
    <row r="13" spans="1:9" x14ac:dyDescent="0.25">
      <c r="A13" s="26" t="s">
        <v>30</v>
      </c>
      <c r="B13" s="26">
        <v>16</v>
      </c>
      <c r="C13" s="26">
        <v>4221.0389988267334</v>
      </c>
      <c r="D13" s="26">
        <v>263.81493742667084</v>
      </c>
      <c r="E13" s="26"/>
      <c r="F13" s="26"/>
    </row>
    <row r="14" spans="1:9" ht="15.75" thickBot="1" x14ac:dyDescent="0.3">
      <c r="A14" s="27" t="s">
        <v>31</v>
      </c>
      <c r="B14" s="27">
        <v>19</v>
      </c>
      <c r="C14" s="27">
        <v>5880.1610251271159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30">
        <v>6.3698992208269321</v>
      </c>
      <c r="C17" s="30">
        <v>3.9522771779215153</v>
      </c>
      <c r="D17" s="30">
        <v>1.6117035658356413</v>
      </c>
      <c r="E17" s="30">
        <v>0.12657457898130728</v>
      </c>
      <c r="F17" s="26">
        <v>-2.0085541126401161</v>
      </c>
      <c r="G17" s="26">
        <v>14.74835255429398</v>
      </c>
      <c r="H17" s="26">
        <v>-2.0085541126401161</v>
      </c>
      <c r="I17" s="26">
        <v>14.74835255429398</v>
      </c>
    </row>
    <row r="18" spans="1:9" x14ac:dyDescent="0.25">
      <c r="A18" s="26" t="s">
        <v>17</v>
      </c>
      <c r="B18" s="30">
        <v>1.2045502321179631</v>
      </c>
      <c r="C18" s="30">
        <v>0.80389614447734592</v>
      </c>
      <c r="D18" s="30">
        <v>1.4983903584972447</v>
      </c>
      <c r="E18" s="30">
        <v>0.15350132897975774</v>
      </c>
      <c r="F18" s="26">
        <v>-0.49963346458309821</v>
      </c>
      <c r="G18" s="26">
        <v>2.9087339288190242</v>
      </c>
      <c r="H18" s="26">
        <v>-0.49963346458309821</v>
      </c>
      <c r="I18" s="26">
        <v>2.9087339288190242</v>
      </c>
    </row>
    <row r="19" spans="1:9" x14ac:dyDescent="0.25">
      <c r="A19" s="26" t="s">
        <v>18</v>
      </c>
      <c r="B19" s="30">
        <v>-4.8803744989332112E-2</v>
      </c>
      <c r="C19" s="30">
        <v>1.3334332585231012</v>
      </c>
      <c r="D19" s="30">
        <v>-3.660006579060935E-2</v>
      </c>
      <c r="E19" s="30">
        <v>0.97125664458376282</v>
      </c>
      <c r="F19" s="26">
        <v>-2.87555597589032</v>
      </c>
      <c r="G19" s="26">
        <v>2.7779484859116561</v>
      </c>
      <c r="H19" s="26">
        <v>-2.87555597589032</v>
      </c>
      <c r="I19" s="26">
        <v>2.7779484859116561</v>
      </c>
    </row>
    <row r="20" spans="1:9" ht="15.75" thickBot="1" x14ac:dyDescent="0.3">
      <c r="A20" s="27" t="s">
        <v>19</v>
      </c>
      <c r="B20" s="31">
        <v>-1.0861703282325086</v>
      </c>
      <c r="C20" s="31">
        <v>0.78488905930971964</v>
      </c>
      <c r="D20" s="31">
        <v>-1.3838520429724863</v>
      </c>
      <c r="E20" s="31">
        <v>0.1854059559069543</v>
      </c>
      <c r="F20" s="27">
        <v>-2.7500608043639692</v>
      </c>
      <c r="G20" s="27">
        <v>0.57772014789895199</v>
      </c>
      <c r="H20" s="27">
        <v>-2.7500608043639692</v>
      </c>
      <c r="I20" s="27">
        <v>0.57772014789895199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H27" sqref="H27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0.4321969712607307</v>
      </c>
    </row>
    <row r="5" spans="1:9" x14ac:dyDescent="0.25">
      <c r="A5" s="26" t="s">
        <v>24</v>
      </c>
      <c r="B5" s="26">
        <v>0.18679422196694889</v>
      </c>
    </row>
    <row r="6" spans="1:9" x14ac:dyDescent="0.25">
      <c r="A6" s="26" t="s">
        <v>25</v>
      </c>
      <c r="B6" s="26">
        <v>9.9665031463407702E-2</v>
      </c>
    </row>
    <row r="7" spans="1:9" x14ac:dyDescent="0.25">
      <c r="A7" s="26" t="s">
        <v>26</v>
      </c>
      <c r="B7" s="26">
        <v>16.935720778515698</v>
      </c>
    </row>
    <row r="8" spans="1:9" ht="15.75" thickBot="1" x14ac:dyDescent="0.3">
      <c r="A8" s="27" t="s">
        <v>27</v>
      </c>
      <c r="B8" s="27">
        <v>32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3</v>
      </c>
      <c r="C12" s="26">
        <v>1844.7111952367177</v>
      </c>
      <c r="D12" s="26">
        <v>614.9037317455726</v>
      </c>
      <c r="E12" s="26">
        <v>2.1438764768433956</v>
      </c>
      <c r="F12" s="26">
        <v>0.117102350797864</v>
      </c>
    </row>
    <row r="13" spans="1:9" x14ac:dyDescent="0.25">
      <c r="A13" s="26" t="s">
        <v>30</v>
      </c>
      <c r="B13" s="26">
        <v>28</v>
      </c>
      <c r="C13" s="26">
        <v>8030.9218720597546</v>
      </c>
      <c r="D13" s="26">
        <v>286.81863828784839</v>
      </c>
      <c r="E13" s="26"/>
      <c r="F13" s="26"/>
    </row>
    <row r="14" spans="1:9" ht="15.75" thickBot="1" x14ac:dyDescent="0.3">
      <c r="A14" s="27" t="s">
        <v>31</v>
      </c>
      <c r="B14" s="27">
        <v>31</v>
      </c>
      <c r="C14" s="27">
        <v>9875.6330672964723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1.6170096528395586</v>
      </c>
      <c r="C17" s="26">
        <v>3.0292959941985527</v>
      </c>
      <c r="D17" s="26">
        <v>0.53379057574311539</v>
      </c>
      <c r="E17" s="26">
        <v>0.59769903361433618</v>
      </c>
      <c r="F17" s="26">
        <v>-4.5882218962884824</v>
      </c>
      <c r="G17" s="26">
        <v>7.8222412019676</v>
      </c>
      <c r="H17" s="26">
        <v>-4.5882218962884824</v>
      </c>
      <c r="I17" s="26">
        <v>7.8222412019676</v>
      </c>
    </row>
    <row r="18" spans="1:9" x14ac:dyDescent="0.25">
      <c r="A18" s="26" t="s">
        <v>17</v>
      </c>
      <c r="B18" s="26">
        <v>1.0969044719341783</v>
      </c>
      <c r="C18" s="26">
        <v>0.51627634091584229</v>
      </c>
      <c r="D18" s="26">
        <v>2.1246460180382032</v>
      </c>
      <c r="E18" s="26">
        <v>4.2579152190873867E-2</v>
      </c>
      <c r="F18" s="26">
        <v>3.9360328062250538E-2</v>
      </c>
      <c r="G18" s="26">
        <v>2.154448615806106</v>
      </c>
      <c r="H18" s="26">
        <v>3.9360328062250538E-2</v>
      </c>
      <c r="I18" s="26">
        <v>2.154448615806106</v>
      </c>
    </row>
    <row r="19" spans="1:9" x14ac:dyDescent="0.25">
      <c r="A19" s="26" t="s">
        <v>18</v>
      </c>
      <c r="B19" s="26">
        <v>-0.20638893490499807</v>
      </c>
      <c r="C19" s="26">
        <v>1.0246124690595193</v>
      </c>
      <c r="D19" s="26">
        <v>-0.20143121534958505</v>
      </c>
      <c r="E19" s="26">
        <v>0.84181762999559884</v>
      </c>
      <c r="F19" s="26">
        <v>-2.3052124340989764</v>
      </c>
      <c r="G19" s="26">
        <v>1.8924345642889804</v>
      </c>
      <c r="H19" s="26">
        <v>-2.3052124340989764</v>
      </c>
      <c r="I19" s="26">
        <v>1.8924345642889804</v>
      </c>
    </row>
    <row r="20" spans="1:9" ht="15.75" thickBot="1" x14ac:dyDescent="0.3">
      <c r="A20" s="27" t="s">
        <v>19</v>
      </c>
      <c r="B20" s="27">
        <v>-0.74426613383512752</v>
      </c>
      <c r="C20" s="27">
        <v>0.55748488338347435</v>
      </c>
      <c r="D20" s="27">
        <v>-1.3350427177828477</v>
      </c>
      <c r="E20" s="27">
        <v>0.1926161688021307</v>
      </c>
      <c r="F20" s="27">
        <v>-1.8862221504007255</v>
      </c>
      <c r="G20" s="27">
        <v>0.39768988273047046</v>
      </c>
      <c r="H20" s="27">
        <v>-1.8862221504007255</v>
      </c>
      <c r="I20" s="27">
        <v>0.39768988273047046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0.3663811830524672</v>
      </c>
    </row>
    <row r="5" spans="1:9" x14ac:dyDescent="0.25">
      <c r="A5" s="26" t="s">
        <v>24</v>
      </c>
      <c r="B5" s="26">
        <v>0.13423517129492549</v>
      </c>
    </row>
    <row r="6" spans="1:9" x14ac:dyDescent="0.25">
      <c r="A6" s="26" t="s">
        <v>25</v>
      </c>
      <c r="B6" s="26">
        <v>0.10537634367142301</v>
      </c>
    </row>
    <row r="7" spans="1:9" x14ac:dyDescent="0.25">
      <c r="A7" s="26" t="s">
        <v>26</v>
      </c>
      <c r="B7" s="26">
        <v>16.881919095946113</v>
      </c>
    </row>
    <row r="8" spans="1:9" ht="15.75" thickBot="1" x14ac:dyDescent="0.3">
      <c r="A8" s="27" t="s">
        <v>27</v>
      </c>
      <c r="B8" s="27">
        <v>32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1</v>
      </c>
      <c r="C12" s="26">
        <v>1325.6572964343723</v>
      </c>
      <c r="D12" s="26">
        <v>1325.6572964343723</v>
      </c>
      <c r="E12" s="26">
        <v>4.6514422916336704</v>
      </c>
      <c r="F12" s="26">
        <v>3.9165759557229299E-2</v>
      </c>
    </row>
    <row r="13" spans="1:9" x14ac:dyDescent="0.25">
      <c r="A13" s="26" t="s">
        <v>30</v>
      </c>
      <c r="B13" s="26">
        <v>30</v>
      </c>
      <c r="C13" s="26">
        <v>8549.9757708621</v>
      </c>
      <c r="D13" s="26">
        <v>284.99919236207</v>
      </c>
      <c r="E13" s="26"/>
      <c r="F13" s="26"/>
    </row>
    <row r="14" spans="1:9" ht="15.75" thickBot="1" x14ac:dyDescent="0.3">
      <c r="A14" s="27" t="s">
        <v>31</v>
      </c>
      <c r="B14" s="27">
        <v>31</v>
      </c>
      <c r="C14" s="27">
        <v>9875.6330672964723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1.4704174227103541</v>
      </c>
      <c r="C17" s="26">
        <v>3.0166197769921035</v>
      </c>
      <c r="D17" s="26">
        <v>0.48743876637198191</v>
      </c>
      <c r="E17" s="26">
        <v>0.62949052612250256</v>
      </c>
      <c r="F17" s="26">
        <v>-4.6903420589742009</v>
      </c>
      <c r="G17" s="26">
        <v>7.6311769043949091</v>
      </c>
      <c r="H17" s="26">
        <v>-4.6903420589742009</v>
      </c>
      <c r="I17" s="26">
        <v>7.6311769043949091</v>
      </c>
    </row>
    <row r="18" spans="1:9" ht="15.75" thickBot="1" x14ac:dyDescent="0.3">
      <c r="A18" s="27" t="s">
        <v>17</v>
      </c>
      <c r="B18" s="27">
        <v>1.0581664941477038</v>
      </c>
      <c r="C18" s="27">
        <v>0.49063687694593133</v>
      </c>
      <c r="D18" s="27">
        <v>2.1567202627215378</v>
      </c>
      <c r="E18" s="27">
        <v>3.9165759557229562E-2</v>
      </c>
      <c r="F18" s="27">
        <v>5.6152314315368379E-2</v>
      </c>
      <c r="G18" s="27">
        <v>2.0601806739800392</v>
      </c>
      <c r="H18" s="27">
        <v>5.6152314315368379E-2</v>
      </c>
      <c r="I18" s="27">
        <v>2.0601806739800392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workbookViewId="0">
      <selection activeCell="L12" sqref="L12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0.49274757092515697</v>
      </c>
    </row>
    <row r="5" spans="1:9" x14ac:dyDescent="0.25">
      <c r="A5" s="26" t="s">
        <v>24</v>
      </c>
      <c r="B5" s="26">
        <v>0.24280016865264259</v>
      </c>
    </row>
    <row r="6" spans="1:9" x14ac:dyDescent="0.25">
      <c r="A6" s="26" t="s">
        <v>25</v>
      </c>
      <c r="B6" s="26">
        <v>0.12922019395053899</v>
      </c>
    </row>
    <row r="7" spans="1:9" x14ac:dyDescent="0.25">
      <c r="A7" s="26" t="s">
        <v>26</v>
      </c>
      <c r="B7" s="26">
        <v>16.612709962016321</v>
      </c>
    </row>
    <row r="8" spans="1:9" ht="15.75" thickBot="1" x14ac:dyDescent="0.3">
      <c r="A8" s="27" t="s">
        <v>27</v>
      </c>
      <c r="B8" s="27">
        <v>24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3</v>
      </c>
      <c r="C12" s="26">
        <v>1769.9028839974635</v>
      </c>
      <c r="D12" s="26">
        <v>589.9676279991545</v>
      </c>
      <c r="E12" s="26">
        <v>2.1377022603628535</v>
      </c>
      <c r="F12" s="26">
        <v>0.12739737948563848</v>
      </c>
    </row>
    <row r="13" spans="1:9" x14ac:dyDescent="0.25">
      <c r="A13" s="26" t="s">
        <v>30</v>
      </c>
      <c r="B13" s="26">
        <v>20</v>
      </c>
      <c r="C13" s="26">
        <v>5519.6426456415256</v>
      </c>
      <c r="D13" s="26">
        <v>275.98213228207629</v>
      </c>
      <c r="E13" s="26"/>
      <c r="F13" s="26"/>
    </row>
    <row r="14" spans="1:9" ht="15.75" thickBot="1" x14ac:dyDescent="0.3">
      <c r="A14" s="27" t="s">
        <v>31</v>
      </c>
      <c r="B14" s="27">
        <v>23</v>
      </c>
      <c r="C14" s="27">
        <v>7289.5455296389891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5.429687015823033</v>
      </c>
      <c r="C17" s="26">
        <v>3.7404231805623334</v>
      </c>
      <c r="D17" s="26">
        <v>1.4516237210910281</v>
      </c>
      <c r="E17" s="26">
        <v>0.16211299629939394</v>
      </c>
      <c r="F17" s="26">
        <v>-2.3726990161359218</v>
      </c>
      <c r="G17" s="26">
        <v>13.232073047781988</v>
      </c>
      <c r="H17" s="26">
        <v>-2.3726990161359218</v>
      </c>
      <c r="I17" s="26">
        <v>13.232073047781988</v>
      </c>
    </row>
    <row r="18" spans="1:9" x14ac:dyDescent="0.25">
      <c r="A18" s="26" t="s">
        <v>17</v>
      </c>
      <c r="B18" s="26">
        <v>0.76262331537053829</v>
      </c>
      <c r="C18" s="26">
        <v>0.68724480233947249</v>
      </c>
      <c r="D18" s="26">
        <v>1.1096821871543696</v>
      </c>
      <c r="E18" s="26">
        <v>0.28030089761509303</v>
      </c>
      <c r="F18" s="26">
        <v>-0.67094422163305556</v>
      </c>
      <c r="G18" s="26">
        <v>2.1961908523741323</v>
      </c>
      <c r="H18" s="26">
        <v>-0.67094422163305556</v>
      </c>
      <c r="I18" s="26">
        <v>2.1961908523741323</v>
      </c>
    </row>
    <row r="19" spans="1:9" x14ac:dyDescent="0.25">
      <c r="A19" s="26" t="s">
        <v>18</v>
      </c>
      <c r="B19" s="26">
        <v>-1.0385189724383788</v>
      </c>
      <c r="C19" s="26">
        <v>1.1250502163610832</v>
      </c>
      <c r="D19" s="26">
        <v>-0.92308677189309363</v>
      </c>
      <c r="E19" s="26">
        <v>0.36696502074003756</v>
      </c>
      <c r="F19" s="26">
        <v>-3.3853326001061506</v>
      </c>
      <c r="G19" s="26">
        <v>1.3082946552293933</v>
      </c>
      <c r="H19" s="26">
        <v>-3.3853326001061506</v>
      </c>
      <c r="I19" s="26">
        <v>1.3082946552293933</v>
      </c>
    </row>
    <row r="20" spans="1:9" ht="15.75" thickBot="1" x14ac:dyDescent="0.3">
      <c r="A20" s="27" t="s">
        <v>19</v>
      </c>
      <c r="B20" s="27">
        <v>-1.4764382190956116</v>
      </c>
      <c r="C20" s="27">
        <v>0.74076761060305885</v>
      </c>
      <c r="D20" s="27">
        <v>-1.993119296743608</v>
      </c>
      <c r="E20" s="27">
        <v>6.0069725537151543E-2</v>
      </c>
      <c r="F20" s="27">
        <v>-3.0216523777320661</v>
      </c>
      <c r="G20" s="27">
        <v>6.8775939540842934E-2</v>
      </c>
      <c r="H20" s="27">
        <v>-3.0216523777320661</v>
      </c>
      <c r="I20" s="27">
        <v>6.8775939540842934E-2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selection sqref="A1:I21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12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0.28705800746318128</v>
      </c>
    </row>
    <row r="5" spans="1:9" x14ac:dyDescent="0.25">
      <c r="A5" s="26" t="s">
        <v>24</v>
      </c>
      <c r="B5" s="26">
        <v>8.2402299648731844E-2</v>
      </c>
    </row>
    <row r="6" spans="1:9" x14ac:dyDescent="0.25">
      <c r="A6" s="26" t="s">
        <v>25</v>
      </c>
      <c r="B6" s="26">
        <v>4.0693313269128749E-2</v>
      </c>
    </row>
    <row r="7" spans="1:9" x14ac:dyDescent="0.25">
      <c r="A7" s="26" t="s">
        <v>26</v>
      </c>
      <c r="B7" s="26">
        <v>17.436730060685381</v>
      </c>
    </row>
    <row r="8" spans="1:9" ht="15.75" thickBot="1" x14ac:dyDescent="0.3">
      <c r="A8" s="27" t="s">
        <v>27</v>
      </c>
      <c r="B8" s="27">
        <v>24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1</v>
      </c>
      <c r="C12" s="26">
        <v>600.67531503638565</v>
      </c>
      <c r="D12" s="26">
        <v>600.67531503638565</v>
      </c>
      <c r="E12" s="26">
        <v>1.9756485784327031</v>
      </c>
      <c r="F12" s="26">
        <v>0.17381528334296692</v>
      </c>
    </row>
    <row r="13" spans="1:9" x14ac:dyDescent="0.25">
      <c r="A13" s="26" t="s">
        <v>30</v>
      </c>
      <c r="B13" s="26">
        <v>22</v>
      </c>
      <c r="C13" s="26">
        <v>6688.8702146026035</v>
      </c>
      <c r="D13" s="26">
        <v>304.03955520920925</v>
      </c>
      <c r="E13" s="26"/>
      <c r="F13" s="26"/>
    </row>
    <row r="14" spans="1:9" ht="15.75" thickBot="1" x14ac:dyDescent="0.3">
      <c r="A14" s="27" t="s">
        <v>31</v>
      </c>
      <c r="B14" s="27">
        <v>23</v>
      </c>
      <c r="C14" s="27">
        <v>7289.5455296389891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2.2986099126092987</v>
      </c>
      <c r="C17" s="26">
        <v>3.5861193880313138</v>
      </c>
      <c r="D17" s="26">
        <v>0.64097417400015111</v>
      </c>
      <c r="E17" s="26">
        <v>0.5281607084451192</v>
      </c>
      <c r="F17" s="26">
        <v>-5.1385465045173095</v>
      </c>
      <c r="G17" s="26">
        <v>9.7357663297359078</v>
      </c>
      <c r="H17" s="26">
        <v>-5.1385465045173095</v>
      </c>
      <c r="I17" s="26">
        <v>9.7357663297359078</v>
      </c>
    </row>
    <row r="18" spans="1:9" ht="15.75" thickBot="1" x14ac:dyDescent="0.3">
      <c r="A18" s="27" t="s">
        <v>17</v>
      </c>
      <c r="B18" s="27">
        <v>0.96911680222848628</v>
      </c>
      <c r="C18" s="27">
        <v>0.68947936842453816</v>
      </c>
      <c r="D18" s="27">
        <v>1.4055776671648932</v>
      </c>
      <c r="E18" s="27">
        <v>0.17381528334296636</v>
      </c>
      <c r="F18" s="27">
        <v>-0.46077589082264081</v>
      </c>
      <c r="G18" s="27">
        <v>2.3990094952796133</v>
      </c>
      <c r="H18" s="27">
        <v>-0.46077589082264081</v>
      </c>
      <c r="I18" s="27">
        <v>2.3990094952796133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6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2" max="3" width="12.7109375" bestFit="1" customWidth="1"/>
    <col min="4" max="4" width="12.85546875" bestFit="1" customWidth="1"/>
    <col min="10" max="10" width="10.7109375" bestFit="1" customWidth="1"/>
  </cols>
  <sheetData>
    <row r="1" spans="1:17" x14ac:dyDescent="0.25">
      <c r="B1" t="s">
        <v>45</v>
      </c>
      <c r="C1" t="s">
        <v>46</v>
      </c>
      <c r="D1" t="s">
        <v>47</v>
      </c>
      <c r="E1" t="s">
        <v>17</v>
      </c>
      <c r="F1" t="s">
        <v>18</v>
      </c>
      <c r="G1" t="s">
        <v>19</v>
      </c>
      <c r="H1" t="s">
        <v>20</v>
      </c>
      <c r="K1" t="s">
        <v>45</v>
      </c>
      <c r="L1" t="s">
        <v>46</v>
      </c>
      <c r="M1" t="s">
        <v>47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2">
        <v>44071</v>
      </c>
      <c r="B2">
        <v>-0.16982988509149699</v>
      </c>
      <c r="C2">
        <f t="shared" ref="C2:C25" si="0">B2/12*100</f>
        <v>-1.4152490424291417</v>
      </c>
      <c r="D2">
        <f t="shared" ref="D2:D25" si="1">C2-H2</f>
        <v>-1.4252490424291417</v>
      </c>
      <c r="E2">
        <v>-3.63</v>
      </c>
      <c r="F2">
        <v>0.04</v>
      </c>
      <c r="G2">
        <v>-2.68</v>
      </c>
      <c r="H2">
        <v>0.01</v>
      </c>
      <c r="J2" s="2">
        <v>44407</v>
      </c>
      <c r="K2">
        <v>0.52880535281568897</v>
      </c>
      <c r="L2">
        <f t="shared" ref="L2:L14" si="2">K2/12*100</f>
        <v>4.406711273464075</v>
      </c>
      <c r="M2">
        <f>L2-Q2</f>
        <v>4.406711273464075</v>
      </c>
      <c r="N2">
        <v>2.91</v>
      </c>
      <c r="O2">
        <v>-0.43</v>
      </c>
      <c r="P2">
        <v>-0.16</v>
      </c>
      <c r="Q2">
        <v>0</v>
      </c>
    </row>
    <row r="3" spans="1:17" x14ac:dyDescent="0.25">
      <c r="A3" s="2">
        <v>44103</v>
      </c>
      <c r="B3">
        <v>-2.5699014718307098</v>
      </c>
      <c r="C3">
        <f t="shared" si="0"/>
        <v>-21.415845598589247</v>
      </c>
      <c r="D3">
        <f t="shared" si="1"/>
        <v>-21.425845598589248</v>
      </c>
      <c r="E3">
        <v>-2.1</v>
      </c>
      <c r="F3">
        <v>4.3600000000000003</v>
      </c>
      <c r="G3">
        <v>4.21</v>
      </c>
      <c r="H3">
        <v>0.01</v>
      </c>
      <c r="J3" s="2">
        <v>44438</v>
      </c>
      <c r="K3">
        <v>-2.23389795739131</v>
      </c>
      <c r="L3">
        <f t="shared" si="2"/>
        <v>-18.615816311594248</v>
      </c>
      <c r="M3">
        <f>L3-Q3</f>
        <v>-18.615816311594248</v>
      </c>
      <c r="N3">
        <v>-4.37</v>
      </c>
      <c r="O3">
        <v>0.72</v>
      </c>
      <c r="P3">
        <v>5.08</v>
      </c>
      <c r="Q3">
        <v>0</v>
      </c>
    </row>
    <row r="4" spans="1:17" x14ac:dyDescent="0.25">
      <c r="A4" s="2">
        <v>44132</v>
      </c>
      <c r="B4">
        <v>-2.0514501062427901</v>
      </c>
      <c r="C4">
        <f t="shared" si="0"/>
        <v>-17.09541755202325</v>
      </c>
      <c r="D4">
        <f t="shared" si="1"/>
        <v>-17.105417552023251</v>
      </c>
      <c r="E4">
        <v>12.47</v>
      </c>
      <c r="F4">
        <v>5.82</v>
      </c>
      <c r="G4">
        <v>2.14</v>
      </c>
      <c r="H4">
        <v>0.01</v>
      </c>
      <c r="J4" s="2">
        <v>44468</v>
      </c>
      <c r="K4">
        <v>2.1174287435090502</v>
      </c>
      <c r="L4">
        <f t="shared" si="2"/>
        <v>17.645239529242083</v>
      </c>
      <c r="M4">
        <f>L4-Q4</f>
        <v>17.645239529242083</v>
      </c>
      <c r="N4">
        <v>6.65</v>
      </c>
      <c r="O4">
        <v>-2.35</v>
      </c>
      <c r="P4">
        <v>-0.48</v>
      </c>
      <c r="Q4">
        <v>0</v>
      </c>
    </row>
    <row r="5" spans="1:17" x14ac:dyDescent="0.25">
      <c r="A5" s="2">
        <v>44162</v>
      </c>
      <c r="B5">
        <v>2.5945982839063499</v>
      </c>
      <c r="C5">
        <f t="shared" si="0"/>
        <v>21.621652365886249</v>
      </c>
      <c r="D5">
        <f t="shared" si="1"/>
        <v>21.611652365886247</v>
      </c>
      <c r="E5">
        <v>4.63</v>
      </c>
      <c r="F5">
        <v>4.8899999999999997</v>
      </c>
      <c r="G5">
        <v>-1.51</v>
      </c>
      <c r="H5">
        <v>0.01</v>
      </c>
      <c r="J5" s="2">
        <v>44497</v>
      </c>
      <c r="K5">
        <v>-1.55185329890169</v>
      </c>
      <c r="L5">
        <f t="shared" si="2"/>
        <v>-12.93211082418075</v>
      </c>
      <c r="M5">
        <f>L5-Q5</f>
        <v>-12.93211082418075</v>
      </c>
      <c r="N5">
        <v>-1.55</v>
      </c>
      <c r="O5">
        <v>-1.32</v>
      </c>
      <c r="P5">
        <v>-0.44</v>
      </c>
      <c r="Q5">
        <v>0</v>
      </c>
    </row>
    <row r="6" spans="1:17" x14ac:dyDescent="0.25">
      <c r="A6" s="2">
        <v>44194</v>
      </c>
      <c r="B6">
        <v>-0.203181168996526</v>
      </c>
      <c r="C6">
        <f t="shared" si="0"/>
        <v>-1.6931764083043834</v>
      </c>
      <c r="D6">
        <f t="shared" si="1"/>
        <v>-1.7031764083043834</v>
      </c>
      <c r="E6">
        <v>-0.03</v>
      </c>
      <c r="F6">
        <v>7.34</v>
      </c>
      <c r="G6">
        <v>2.96</v>
      </c>
      <c r="H6">
        <v>0.01</v>
      </c>
      <c r="J6" s="2">
        <v>44529</v>
      </c>
      <c r="K6">
        <v>6.1561925507452404</v>
      </c>
      <c r="L6">
        <f t="shared" si="2"/>
        <v>51.301604589543672</v>
      </c>
      <c r="M6">
        <f t="shared" ref="M6:M14" si="3">L6-Q6</f>
        <v>51.291604589543674</v>
      </c>
      <c r="N6">
        <v>3.1</v>
      </c>
      <c r="O6">
        <v>-1.66</v>
      </c>
      <c r="P6">
        <v>3.28</v>
      </c>
      <c r="Q6">
        <v>0.01</v>
      </c>
    </row>
    <row r="7" spans="1:17" x14ac:dyDescent="0.25">
      <c r="A7" s="2">
        <v>44225</v>
      </c>
      <c r="B7">
        <v>-0.37794787349855802</v>
      </c>
      <c r="C7">
        <f t="shared" si="0"/>
        <v>-3.1495656124879834</v>
      </c>
      <c r="D7">
        <f t="shared" si="1"/>
        <v>-3.1495656124879834</v>
      </c>
      <c r="E7">
        <v>2.78</v>
      </c>
      <c r="F7">
        <v>2.06</v>
      </c>
      <c r="G7">
        <v>7.18</v>
      </c>
      <c r="H7">
        <v>0</v>
      </c>
      <c r="J7" s="2">
        <v>44559</v>
      </c>
      <c r="K7">
        <v>-2.77481221921337</v>
      </c>
      <c r="L7">
        <f t="shared" si="2"/>
        <v>-23.123435160111416</v>
      </c>
      <c r="M7">
        <f t="shared" si="3"/>
        <v>-23.123435160111416</v>
      </c>
      <c r="N7">
        <v>-6.25</v>
      </c>
      <c r="O7">
        <v>-5.94</v>
      </c>
      <c r="P7">
        <v>12.75</v>
      </c>
      <c r="Q7">
        <v>0</v>
      </c>
    </row>
    <row r="8" spans="1:17" x14ac:dyDescent="0.25">
      <c r="A8" s="2">
        <v>44257</v>
      </c>
      <c r="B8">
        <v>0.240973538519584</v>
      </c>
      <c r="C8">
        <f t="shared" si="0"/>
        <v>2.0081128209965335</v>
      </c>
      <c r="D8">
        <f t="shared" si="1"/>
        <v>2.0081128209965335</v>
      </c>
      <c r="E8">
        <v>3.08</v>
      </c>
      <c r="F8">
        <v>-2.37</v>
      </c>
      <c r="G8">
        <v>7.4</v>
      </c>
      <c r="H8">
        <v>0</v>
      </c>
      <c r="J8" s="2">
        <v>44589</v>
      </c>
      <c r="K8">
        <v>2.7625159833936599</v>
      </c>
      <c r="L8">
        <f t="shared" si="2"/>
        <v>23.0209665282805</v>
      </c>
      <c r="M8">
        <f t="shared" si="3"/>
        <v>23.0209665282805</v>
      </c>
      <c r="N8">
        <v>-2.29</v>
      </c>
      <c r="O8">
        <v>2.23</v>
      </c>
      <c r="P8">
        <v>3.04</v>
      </c>
      <c r="Q8">
        <v>0</v>
      </c>
    </row>
    <row r="9" spans="1:17" x14ac:dyDescent="0.25">
      <c r="A9" s="2">
        <v>44286</v>
      </c>
      <c r="B9">
        <v>1.66909891812555</v>
      </c>
      <c r="C9">
        <f t="shared" si="0"/>
        <v>13.90915765104625</v>
      </c>
      <c r="D9">
        <f t="shared" si="1"/>
        <v>13.90915765104625</v>
      </c>
      <c r="E9">
        <v>4.93</v>
      </c>
      <c r="F9">
        <v>-3.19</v>
      </c>
      <c r="G9">
        <v>-0.94</v>
      </c>
      <c r="H9">
        <v>0</v>
      </c>
      <c r="J9" s="2">
        <v>44621</v>
      </c>
      <c r="K9">
        <v>2.3795145665371802</v>
      </c>
      <c r="L9">
        <f t="shared" si="2"/>
        <v>19.8292880544765</v>
      </c>
      <c r="M9">
        <f t="shared" si="3"/>
        <v>19.819288054476498</v>
      </c>
      <c r="N9">
        <v>3.05</v>
      </c>
      <c r="O9">
        <v>-1.6</v>
      </c>
      <c r="P9">
        <v>-1.8</v>
      </c>
      <c r="Q9">
        <v>0.01</v>
      </c>
    </row>
    <row r="10" spans="1:17" x14ac:dyDescent="0.25">
      <c r="A10" s="2">
        <v>44316</v>
      </c>
      <c r="B10">
        <v>-0.60599115724337604</v>
      </c>
      <c r="C10">
        <f t="shared" si="0"/>
        <v>-5.0499263103614664</v>
      </c>
      <c r="D10">
        <f t="shared" si="1"/>
        <v>-5.0499263103614664</v>
      </c>
      <c r="E10">
        <v>0.28999999999999998</v>
      </c>
      <c r="F10">
        <v>-0.25</v>
      </c>
      <c r="G10">
        <v>7.08</v>
      </c>
      <c r="H10">
        <v>0</v>
      </c>
      <c r="J10" s="2">
        <v>44650</v>
      </c>
      <c r="K10">
        <v>-0.290811962905977</v>
      </c>
      <c r="L10">
        <f t="shared" si="2"/>
        <v>-2.4234330242164748</v>
      </c>
      <c r="M10">
        <f t="shared" si="3"/>
        <v>-2.4334330242164746</v>
      </c>
      <c r="N10">
        <v>-9.4600000000000009</v>
      </c>
      <c r="O10">
        <v>-1.41</v>
      </c>
      <c r="P10">
        <v>6.19</v>
      </c>
      <c r="Q10">
        <v>0.01</v>
      </c>
    </row>
    <row r="11" spans="1:17" x14ac:dyDescent="0.25">
      <c r="A11" s="2">
        <v>44348</v>
      </c>
      <c r="B11">
        <v>3.8217536111259398</v>
      </c>
      <c r="C11">
        <f t="shared" si="0"/>
        <v>31.847946759382832</v>
      </c>
      <c r="D11">
        <f t="shared" si="1"/>
        <v>31.847946759382832</v>
      </c>
      <c r="E11">
        <v>2.75</v>
      </c>
      <c r="F11">
        <v>1.7</v>
      </c>
      <c r="G11">
        <v>-7.82</v>
      </c>
      <c r="H11">
        <v>0</v>
      </c>
      <c r="J11" s="2">
        <v>44680</v>
      </c>
      <c r="K11">
        <v>-0.51023026163493801</v>
      </c>
      <c r="L11">
        <f t="shared" si="2"/>
        <v>-4.2519188469578166</v>
      </c>
      <c r="M11">
        <f t="shared" si="3"/>
        <v>-4.2819188469578169</v>
      </c>
      <c r="N11">
        <v>-0.34</v>
      </c>
      <c r="O11">
        <v>-1.85</v>
      </c>
      <c r="P11">
        <v>8.41</v>
      </c>
      <c r="Q11">
        <v>0.03</v>
      </c>
    </row>
    <row r="12" spans="1:17" x14ac:dyDescent="0.25">
      <c r="A12" s="2">
        <v>44377</v>
      </c>
      <c r="B12">
        <v>-0.80806457772227303</v>
      </c>
      <c r="C12">
        <f t="shared" si="0"/>
        <v>-6.7338714810189426</v>
      </c>
      <c r="D12">
        <f t="shared" si="1"/>
        <v>-6.7338714810189426</v>
      </c>
      <c r="E12">
        <v>1.27</v>
      </c>
      <c r="F12">
        <v>-3.99</v>
      </c>
      <c r="G12">
        <v>-1.76</v>
      </c>
      <c r="H12">
        <v>0</v>
      </c>
      <c r="J12" s="2">
        <v>44712</v>
      </c>
      <c r="K12">
        <v>0.28789754571710102</v>
      </c>
      <c r="L12">
        <f t="shared" si="2"/>
        <v>2.3991462143091753</v>
      </c>
      <c r="M12">
        <f t="shared" si="3"/>
        <v>2.3391462143091752</v>
      </c>
      <c r="N12">
        <v>-8.43</v>
      </c>
      <c r="O12">
        <v>2.09</v>
      </c>
      <c r="P12">
        <v>-5.97</v>
      </c>
      <c r="Q12">
        <v>0.06</v>
      </c>
    </row>
    <row r="13" spans="1:17" x14ac:dyDescent="0.25">
      <c r="A13" s="2">
        <v>44407</v>
      </c>
      <c r="B13">
        <v>0.52880535281568897</v>
      </c>
      <c r="C13">
        <f t="shared" si="0"/>
        <v>4.406711273464075</v>
      </c>
      <c r="D13">
        <f t="shared" si="1"/>
        <v>4.406711273464075</v>
      </c>
      <c r="E13">
        <v>2.91</v>
      </c>
      <c r="F13">
        <v>-0.43</v>
      </c>
      <c r="G13">
        <v>-0.16</v>
      </c>
      <c r="H13">
        <v>0</v>
      </c>
      <c r="J13" s="2">
        <v>44742</v>
      </c>
      <c r="K13">
        <v>0.33537020672711298</v>
      </c>
      <c r="L13">
        <f t="shared" si="2"/>
        <v>2.7947517227259415</v>
      </c>
      <c r="M13">
        <f t="shared" si="3"/>
        <v>2.7147517227259415</v>
      </c>
      <c r="N13">
        <v>9.57</v>
      </c>
      <c r="O13">
        <v>2.81</v>
      </c>
      <c r="P13">
        <v>-4.0999999999999996</v>
      </c>
      <c r="Q13">
        <v>0.08</v>
      </c>
    </row>
    <row r="14" spans="1:17" x14ac:dyDescent="0.25">
      <c r="A14" s="2">
        <v>44438</v>
      </c>
      <c r="B14">
        <v>-2.23389795739131</v>
      </c>
      <c r="C14">
        <f t="shared" si="0"/>
        <v>-18.615816311594248</v>
      </c>
      <c r="D14">
        <f t="shared" si="1"/>
        <v>-18.615816311594248</v>
      </c>
      <c r="E14">
        <v>-4.37</v>
      </c>
      <c r="F14">
        <v>0.72</v>
      </c>
      <c r="G14">
        <v>5.08</v>
      </c>
      <c r="H14">
        <v>0</v>
      </c>
      <c r="J14" s="2">
        <v>44774</v>
      </c>
      <c r="K14">
        <v>-0.29989706405653099</v>
      </c>
      <c r="L14">
        <f t="shared" si="2"/>
        <v>-2.4991422004710917</v>
      </c>
      <c r="M14">
        <f t="shared" si="3"/>
        <v>-2.6891422004710916</v>
      </c>
      <c r="N14">
        <v>-3.78</v>
      </c>
      <c r="O14">
        <v>1.39</v>
      </c>
      <c r="P14">
        <v>0.31</v>
      </c>
      <c r="Q14">
        <v>0.19</v>
      </c>
    </row>
    <row r="15" spans="1:17" x14ac:dyDescent="0.25">
      <c r="A15" s="2">
        <v>44468</v>
      </c>
      <c r="B15">
        <v>2.1174287435090502</v>
      </c>
      <c r="C15">
        <f t="shared" si="0"/>
        <v>17.645239529242083</v>
      </c>
      <c r="D15">
        <f t="shared" si="1"/>
        <v>17.645239529242083</v>
      </c>
      <c r="E15">
        <v>6.65</v>
      </c>
      <c r="F15">
        <v>-2.35</v>
      </c>
      <c r="G15">
        <v>-0.48</v>
      </c>
      <c r="H15">
        <v>0</v>
      </c>
    </row>
    <row r="16" spans="1:17" x14ac:dyDescent="0.25">
      <c r="A16" s="2">
        <v>44497</v>
      </c>
      <c r="B16">
        <v>-1.55185329890169</v>
      </c>
      <c r="C16">
        <f>B16/12*100</f>
        <v>-12.93211082418075</v>
      </c>
      <c r="D16">
        <f>C16-H16</f>
        <v>-12.93211082418075</v>
      </c>
      <c r="E16">
        <v>-1.55</v>
      </c>
      <c r="F16">
        <v>-1.32</v>
      </c>
      <c r="G16">
        <v>-0.44</v>
      </c>
      <c r="H16">
        <v>0</v>
      </c>
    </row>
    <row r="17" spans="1:8" x14ac:dyDescent="0.25">
      <c r="A17" s="2">
        <v>44529</v>
      </c>
      <c r="B17">
        <v>6.1561925507452404</v>
      </c>
      <c r="C17">
        <f t="shared" si="0"/>
        <v>51.301604589543672</v>
      </c>
      <c r="D17">
        <f t="shared" si="1"/>
        <v>51.291604589543674</v>
      </c>
      <c r="E17">
        <v>3.1</v>
      </c>
      <c r="F17">
        <v>-1.66</v>
      </c>
      <c r="G17">
        <v>3.28</v>
      </c>
      <c r="H17">
        <v>0.01</v>
      </c>
    </row>
    <row r="18" spans="1:8" x14ac:dyDescent="0.25">
      <c r="A18" s="2">
        <v>44559</v>
      </c>
      <c r="B18">
        <v>-2.77481221921337</v>
      </c>
      <c r="C18">
        <f t="shared" si="0"/>
        <v>-23.123435160111416</v>
      </c>
      <c r="D18">
        <f t="shared" si="1"/>
        <v>-23.123435160111416</v>
      </c>
      <c r="E18">
        <v>-6.25</v>
      </c>
      <c r="F18">
        <v>-5.94</v>
      </c>
      <c r="G18">
        <v>12.75</v>
      </c>
      <c r="H18">
        <v>0</v>
      </c>
    </row>
    <row r="19" spans="1:8" x14ac:dyDescent="0.25">
      <c r="A19" s="2">
        <v>44589</v>
      </c>
      <c r="B19">
        <v>2.7625159833936599</v>
      </c>
      <c r="C19">
        <f t="shared" si="0"/>
        <v>23.0209665282805</v>
      </c>
      <c r="D19">
        <f t="shared" si="1"/>
        <v>23.0209665282805</v>
      </c>
      <c r="E19">
        <v>-2.29</v>
      </c>
      <c r="F19">
        <v>2.23</v>
      </c>
      <c r="G19">
        <v>3.04</v>
      </c>
      <c r="H19">
        <v>0</v>
      </c>
    </row>
    <row r="20" spans="1:8" x14ac:dyDescent="0.25">
      <c r="A20" s="2">
        <v>44621</v>
      </c>
      <c r="B20">
        <v>2.3795145665371802</v>
      </c>
      <c r="C20">
        <f t="shared" si="0"/>
        <v>19.8292880544765</v>
      </c>
      <c r="D20">
        <f t="shared" si="1"/>
        <v>19.819288054476498</v>
      </c>
      <c r="E20">
        <v>3.05</v>
      </c>
      <c r="F20">
        <v>-1.6</v>
      </c>
      <c r="G20">
        <v>-1.8</v>
      </c>
      <c r="H20">
        <v>0.01</v>
      </c>
    </row>
    <row r="21" spans="1:8" x14ac:dyDescent="0.25">
      <c r="A21" s="2">
        <v>44650</v>
      </c>
      <c r="B21">
        <v>-0.290811962905977</v>
      </c>
      <c r="C21">
        <f t="shared" si="0"/>
        <v>-2.4234330242164748</v>
      </c>
      <c r="D21">
        <f t="shared" si="1"/>
        <v>-2.4334330242164746</v>
      </c>
      <c r="E21">
        <v>-9.4600000000000009</v>
      </c>
      <c r="F21">
        <v>-1.41</v>
      </c>
      <c r="G21">
        <v>6.19</v>
      </c>
      <c r="H21">
        <v>0.01</v>
      </c>
    </row>
    <row r="22" spans="1:8" x14ac:dyDescent="0.25">
      <c r="A22" s="2">
        <v>44680</v>
      </c>
      <c r="B22">
        <v>-0.51023026163493801</v>
      </c>
      <c r="C22">
        <f t="shared" si="0"/>
        <v>-4.2519188469578166</v>
      </c>
      <c r="D22">
        <f t="shared" si="1"/>
        <v>-4.2819188469578169</v>
      </c>
      <c r="E22">
        <v>-0.34</v>
      </c>
      <c r="F22">
        <v>-1.85</v>
      </c>
      <c r="G22">
        <v>8.41</v>
      </c>
      <c r="H22">
        <v>0.03</v>
      </c>
    </row>
    <row r="23" spans="1:8" x14ac:dyDescent="0.25">
      <c r="A23" s="2">
        <v>44712</v>
      </c>
      <c r="B23">
        <v>0.28789754571710102</v>
      </c>
      <c r="C23">
        <f t="shared" si="0"/>
        <v>2.3991462143091753</v>
      </c>
      <c r="D23">
        <f t="shared" si="1"/>
        <v>2.3391462143091752</v>
      </c>
      <c r="E23">
        <v>-8.43</v>
      </c>
      <c r="F23">
        <v>2.09</v>
      </c>
      <c r="G23">
        <v>-5.97</v>
      </c>
      <c r="H23">
        <v>0.06</v>
      </c>
    </row>
    <row r="24" spans="1:8" x14ac:dyDescent="0.25">
      <c r="A24" s="2">
        <v>44742</v>
      </c>
      <c r="B24">
        <v>0.33537020672711298</v>
      </c>
      <c r="C24">
        <f t="shared" si="0"/>
        <v>2.7947517227259415</v>
      </c>
      <c r="D24">
        <f t="shared" si="1"/>
        <v>2.7147517227259415</v>
      </c>
      <c r="E24">
        <v>9.57</v>
      </c>
      <c r="F24">
        <v>2.81</v>
      </c>
      <c r="G24">
        <v>-4.0999999999999996</v>
      </c>
      <c r="H24">
        <v>0.08</v>
      </c>
    </row>
    <row r="25" spans="1:8" x14ac:dyDescent="0.25">
      <c r="A25" s="2">
        <v>44774</v>
      </c>
      <c r="B25">
        <v>-0.29989706405653099</v>
      </c>
      <c r="C25">
        <f t="shared" si="0"/>
        <v>-2.4991422004710917</v>
      </c>
      <c r="D25">
        <f t="shared" si="1"/>
        <v>-2.6891422004710916</v>
      </c>
      <c r="E25">
        <v>-3.78</v>
      </c>
      <c r="F25">
        <v>1.39</v>
      </c>
      <c r="G25">
        <v>0.31</v>
      </c>
      <c r="H25">
        <v>0.19</v>
      </c>
    </row>
    <row r="26" spans="1:8" x14ac:dyDescent="0.25">
      <c r="A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out_sample_performance_shortAll</vt:lpstr>
      <vt:lpstr>CAPM reg</vt:lpstr>
      <vt:lpstr>FF 3fac</vt:lpstr>
      <vt:lpstr>FF 3 fac</vt:lpstr>
      <vt:lpstr>CAMP</vt:lpstr>
      <vt:lpstr>FF</vt:lpstr>
      <vt:lpstr>CAPM</vt:lpstr>
      <vt:lpstr>FF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Shuping</cp:lastModifiedBy>
  <dcterms:created xsi:type="dcterms:W3CDTF">2022-11-03T07:43:18Z</dcterms:created>
  <dcterms:modified xsi:type="dcterms:W3CDTF">2022-11-04T06:56:57Z</dcterms:modified>
</cp:coreProperties>
</file>