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校园卡充值\2023年12月校园卡充值表\"/>
    </mc:Choice>
  </mc:AlternateContent>
  <xr:revisionPtr revIDLastSave="0" documentId="13_ncr:1_{414C7672-756C-419D-A7E1-05C0A51A58E9}" xr6:coauthVersionLast="47" xr6:coauthVersionMax="47" xr10:uidLastSave="{00000000-0000-0000-0000-000000000000}"/>
  <bookViews>
    <workbookView xWindow="-120" yWindow="-120" windowWidth="29040" windowHeight="15990" xr2:uid="{DEDF7AD7-8924-4AEE-B3BD-50E9D05FC7CB}"/>
  </bookViews>
  <sheets>
    <sheet name="2023年12月" sheetId="3" r:id="rId1"/>
    <sheet name="原始数据" sheetId="1" r:id="rId2"/>
    <sheet name="refrence" sheetId="2" r:id="rId3"/>
  </sheets>
  <definedNames>
    <definedName name="bumen02">bumen[[部门代码]:[部门信息]]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R112" i="1" l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2" i="1"/>
  <c r="H3" i="1"/>
  <c r="H4" i="1"/>
  <c r="H5" i="1"/>
  <c r="H6" i="1"/>
  <c r="O6" i="1" s="1"/>
  <c r="H7" i="1"/>
  <c r="N7" i="1" s="1"/>
  <c r="H8" i="1"/>
  <c r="H9" i="1"/>
  <c r="H10" i="1"/>
  <c r="O10" i="1" s="1"/>
  <c r="H11" i="1"/>
  <c r="H12" i="1"/>
  <c r="H13" i="1"/>
  <c r="H14" i="1"/>
  <c r="O14" i="1" s="1"/>
  <c r="H15" i="1"/>
  <c r="H16" i="1"/>
  <c r="H17" i="1"/>
  <c r="H18" i="1"/>
  <c r="O18" i="1" s="1"/>
  <c r="H19" i="1"/>
  <c r="O19" i="1" s="1"/>
  <c r="H20" i="1"/>
  <c r="H21" i="1"/>
  <c r="H22" i="1"/>
  <c r="O22" i="1" s="1"/>
  <c r="H23" i="1"/>
  <c r="O23" i="1" s="1"/>
  <c r="H24" i="1"/>
  <c r="H25" i="1"/>
  <c r="H26" i="1"/>
  <c r="O26" i="1" s="1"/>
  <c r="H27" i="1"/>
  <c r="O27" i="1" s="1"/>
  <c r="H28" i="1"/>
  <c r="H29" i="1"/>
  <c r="O29" i="1" s="1"/>
  <c r="H30" i="1"/>
  <c r="O30" i="1" s="1"/>
  <c r="H31" i="1"/>
  <c r="N31" i="1" s="1"/>
  <c r="H32" i="1"/>
  <c r="H33" i="1"/>
  <c r="H34" i="1"/>
  <c r="O34" i="1" s="1"/>
  <c r="H35" i="1"/>
  <c r="N35" i="1" s="1"/>
  <c r="H36" i="1"/>
  <c r="H37" i="1"/>
  <c r="O37" i="1" s="1"/>
  <c r="H38" i="1"/>
  <c r="O38" i="1" s="1"/>
  <c r="H39" i="1"/>
  <c r="H40" i="1"/>
  <c r="O40" i="1" s="1"/>
  <c r="H41" i="1"/>
  <c r="H42" i="1"/>
  <c r="O42" i="1" s="1"/>
  <c r="H43" i="1"/>
  <c r="N43" i="1" s="1"/>
  <c r="H44" i="1"/>
  <c r="O44" i="1" s="1"/>
  <c r="H45" i="1"/>
  <c r="N45" i="1" s="1"/>
  <c r="H46" i="1"/>
  <c r="O46" i="1" s="1"/>
  <c r="H47" i="1"/>
  <c r="H48" i="1"/>
  <c r="H49" i="1"/>
  <c r="O49" i="1" s="1"/>
  <c r="H50" i="1"/>
  <c r="O50" i="1" s="1"/>
  <c r="H51" i="1"/>
  <c r="H52" i="1"/>
  <c r="H53" i="1"/>
  <c r="N53" i="1" s="1"/>
  <c r="H54" i="1"/>
  <c r="O54" i="1" s="1"/>
  <c r="H55" i="1"/>
  <c r="H56" i="1"/>
  <c r="H57" i="1"/>
  <c r="O57" i="1" s="1"/>
  <c r="H58" i="1"/>
  <c r="O58" i="1" s="1"/>
  <c r="H59" i="1"/>
  <c r="N59" i="1" s="1"/>
  <c r="H60" i="1"/>
  <c r="H61" i="1"/>
  <c r="O61" i="1" s="1"/>
  <c r="H62" i="1"/>
  <c r="O62" i="1" s="1"/>
  <c r="H63" i="1"/>
  <c r="H64" i="1"/>
  <c r="H65" i="1"/>
  <c r="O65" i="1" s="1"/>
  <c r="H66" i="1"/>
  <c r="O66" i="1" s="1"/>
  <c r="H67" i="1"/>
  <c r="H68" i="1"/>
  <c r="H69" i="1"/>
  <c r="N69" i="1" s="1"/>
  <c r="H70" i="1"/>
  <c r="O70" i="1" s="1"/>
  <c r="H71" i="1"/>
  <c r="H72" i="1"/>
  <c r="H73" i="1"/>
  <c r="O73" i="1" s="1"/>
  <c r="H74" i="1"/>
  <c r="O74" i="1" s="1"/>
  <c r="H75" i="1"/>
  <c r="N75" i="1" s="1"/>
  <c r="H76" i="1"/>
  <c r="H77" i="1"/>
  <c r="N77" i="1" s="1"/>
  <c r="H78" i="1"/>
  <c r="O78" i="1" s="1"/>
  <c r="H79" i="1"/>
  <c r="H80" i="1"/>
  <c r="H81" i="1"/>
  <c r="O81" i="1" s="1"/>
  <c r="H82" i="1"/>
  <c r="O82" i="1" s="1"/>
  <c r="H83" i="1"/>
  <c r="H84" i="1"/>
  <c r="H85" i="1"/>
  <c r="N85" i="1" s="1"/>
  <c r="H86" i="1"/>
  <c r="O86" i="1" s="1"/>
  <c r="H87" i="1"/>
  <c r="H88" i="1"/>
  <c r="H89" i="1"/>
  <c r="O89" i="1" s="1"/>
  <c r="H90" i="1"/>
  <c r="O90" i="1" s="1"/>
  <c r="H91" i="1"/>
  <c r="H92" i="1"/>
  <c r="O92" i="1" s="1"/>
  <c r="H93" i="1"/>
  <c r="H94" i="1"/>
  <c r="O94" i="1" s="1"/>
  <c r="H95" i="1"/>
  <c r="H96" i="1"/>
  <c r="O96" i="1" s="1"/>
  <c r="H97" i="1"/>
  <c r="H98" i="1"/>
  <c r="O98" i="1" s="1"/>
  <c r="H99" i="1"/>
  <c r="H100" i="1"/>
  <c r="H101" i="1"/>
  <c r="O101" i="1" s="1"/>
  <c r="H102" i="1"/>
  <c r="O102" i="1" s="1"/>
  <c r="H103" i="1"/>
  <c r="H104" i="1"/>
  <c r="H105" i="1"/>
  <c r="O105" i="1" s="1"/>
  <c r="H106" i="1"/>
  <c r="O106" i="1" s="1"/>
  <c r="H107" i="1"/>
  <c r="N107" i="1" s="1"/>
  <c r="H108" i="1"/>
  <c r="H109" i="1"/>
  <c r="N109" i="1" s="1"/>
  <c r="H110" i="1"/>
  <c r="O110" i="1" s="1"/>
  <c r="H111" i="1"/>
  <c r="H112" i="1"/>
  <c r="H113" i="1"/>
  <c r="H114" i="1"/>
  <c r="O114" i="1" s="1"/>
  <c r="H115" i="1"/>
  <c r="H116" i="1"/>
  <c r="H117" i="1"/>
  <c r="H118" i="1"/>
  <c r="O118" i="1" s="1"/>
  <c r="H119" i="1"/>
  <c r="H120" i="1"/>
  <c r="H121" i="1"/>
  <c r="H122" i="1"/>
  <c r="O122" i="1" s="1"/>
  <c r="H123" i="1"/>
  <c r="N123" i="1" s="1"/>
  <c r="H124" i="1"/>
  <c r="H125" i="1"/>
  <c r="H126" i="1"/>
  <c r="O126" i="1" s="1"/>
  <c r="H127" i="1"/>
  <c r="H128" i="1"/>
  <c r="H129" i="1"/>
  <c r="H130" i="1"/>
  <c r="O130" i="1" s="1"/>
  <c r="H131" i="1"/>
  <c r="H132" i="1"/>
  <c r="H133" i="1"/>
  <c r="H134" i="1"/>
  <c r="O134" i="1" s="1"/>
  <c r="H135" i="1"/>
  <c r="H136" i="1"/>
  <c r="H137" i="1"/>
  <c r="H138" i="1"/>
  <c r="O138" i="1" s="1"/>
  <c r="H139" i="1"/>
  <c r="N139" i="1" s="1"/>
  <c r="H140" i="1"/>
  <c r="H141" i="1"/>
  <c r="H142" i="1"/>
  <c r="O142" i="1" s="1"/>
  <c r="H143" i="1"/>
  <c r="H144" i="1"/>
  <c r="H145" i="1"/>
  <c r="H146" i="1"/>
  <c r="O146" i="1" s="1"/>
  <c r="H147" i="1"/>
  <c r="H148" i="1"/>
  <c r="H149" i="1"/>
  <c r="H150" i="1"/>
  <c r="O150" i="1" s="1"/>
  <c r="H151" i="1"/>
  <c r="H152" i="1"/>
  <c r="H153" i="1"/>
  <c r="H154" i="1"/>
  <c r="O154" i="1" s="1"/>
  <c r="H155" i="1"/>
  <c r="N155" i="1" s="1"/>
  <c r="H156" i="1"/>
  <c r="H157" i="1"/>
  <c r="H158" i="1"/>
  <c r="O158" i="1" s="1"/>
  <c r="H159" i="1"/>
  <c r="H160" i="1"/>
  <c r="H161" i="1"/>
  <c r="H162" i="1"/>
  <c r="O162" i="1" s="1"/>
  <c r="H163" i="1"/>
  <c r="H164" i="1"/>
  <c r="H165" i="1"/>
  <c r="H166" i="1"/>
  <c r="O166" i="1" s="1"/>
  <c r="H167" i="1"/>
  <c r="H168" i="1"/>
  <c r="H169" i="1"/>
  <c r="H170" i="1"/>
  <c r="O170" i="1" s="1"/>
  <c r="H171" i="1"/>
  <c r="N171" i="1" s="1"/>
  <c r="H172" i="1"/>
  <c r="H173" i="1"/>
  <c r="H174" i="1"/>
  <c r="O174" i="1" s="1"/>
  <c r="H175" i="1"/>
  <c r="H176" i="1"/>
  <c r="H177" i="1"/>
  <c r="H178" i="1"/>
  <c r="O178" i="1" s="1"/>
  <c r="H179" i="1"/>
  <c r="H180" i="1"/>
  <c r="H181" i="1"/>
  <c r="N181" i="1" s="1"/>
  <c r="H182" i="1"/>
  <c r="O182" i="1" s="1"/>
  <c r="H183" i="1"/>
  <c r="H184" i="1"/>
  <c r="H185" i="1"/>
  <c r="O185" i="1" s="1"/>
  <c r="H186" i="1"/>
  <c r="O186" i="1" s="1"/>
  <c r="H187" i="1"/>
  <c r="N187" i="1" s="1"/>
  <c r="H188" i="1"/>
  <c r="O188" i="1" s="1"/>
  <c r="H189" i="1"/>
  <c r="N189" i="1" s="1"/>
  <c r="H190" i="1"/>
  <c r="O190" i="1" s="1"/>
  <c r="H191" i="1"/>
  <c r="H192" i="1"/>
  <c r="H193" i="1"/>
  <c r="O193" i="1" s="1"/>
  <c r="H194" i="1"/>
  <c r="O194" i="1" s="1"/>
  <c r="H195" i="1"/>
  <c r="H196" i="1"/>
  <c r="O196" i="1" s="1"/>
  <c r="H197" i="1"/>
  <c r="O197" i="1" s="1"/>
  <c r="H198" i="1"/>
  <c r="O198" i="1" s="1"/>
  <c r="H199" i="1"/>
  <c r="H200" i="1"/>
  <c r="N200" i="1" s="1"/>
  <c r="H201" i="1"/>
  <c r="O201" i="1" s="1"/>
  <c r="H202" i="1"/>
  <c r="O202" i="1" s="1"/>
  <c r="H203" i="1"/>
  <c r="N203" i="1" s="1"/>
  <c r="H204" i="1"/>
  <c r="N204" i="1" s="1"/>
  <c r="H205" i="1"/>
  <c r="O205" i="1" s="1"/>
  <c r="H206" i="1"/>
  <c r="O206" i="1" s="1"/>
  <c r="H207" i="1"/>
  <c r="H208" i="1"/>
  <c r="O208" i="1" s="1"/>
  <c r="H209" i="1"/>
  <c r="N209" i="1" s="1"/>
  <c r="H210" i="1"/>
  <c r="O210" i="1" s="1"/>
  <c r="H211" i="1"/>
  <c r="H212" i="1"/>
  <c r="O212" i="1" s="1"/>
  <c r="H213" i="1"/>
  <c r="H214" i="1"/>
  <c r="O214" i="1" s="1"/>
  <c r="H215" i="1"/>
  <c r="H216" i="1"/>
  <c r="H217" i="1"/>
  <c r="O217" i="1" s="1"/>
  <c r="H218" i="1"/>
  <c r="O218" i="1" s="1"/>
  <c r="H219" i="1"/>
  <c r="N219" i="1" s="1"/>
  <c r="H220" i="1"/>
  <c r="H221" i="1"/>
  <c r="H222" i="1"/>
  <c r="O222" i="1" s="1"/>
  <c r="H223" i="1"/>
  <c r="H224" i="1"/>
  <c r="H225" i="1"/>
  <c r="O225" i="1" s="1"/>
  <c r="H226" i="1"/>
  <c r="O226" i="1" s="1"/>
  <c r="H227" i="1"/>
  <c r="H228" i="1"/>
  <c r="O228" i="1" s="1"/>
  <c r="H229" i="1"/>
  <c r="H230" i="1"/>
  <c r="O230" i="1" s="1"/>
  <c r="H231" i="1"/>
  <c r="H232" i="1"/>
  <c r="H233" i="1"/>
  <c r="H234" i="1"/>
  <c r="O234" i="1" s="1"/>
  <c r="H235" i="1"/>
  <c r="N235" i="1" s="1"/>
  <c r="H236" i="1"/>
  <c r="H237" i="1"/>
  <c r="H238" i="1"/>
  <c r="O238" i="1" s="1"/>
  <c r="H239" i="1"/>
  <c r="H240" i="1"/>
  <c r="H241" i="1"/>
  <c r="H242" i="1"/>
  <c r="O242" i="1" s="1"/>
  <c r="H243" i="1"/>
  <c r="H244" i="1"/>
  <c r="H245" i="1"/>
  <c r="H246" i="1"/>
  <c r="O246" i="1" s="1"/>
  <c r="H247" i="1"/>
  <c r="H248" i="1"/>
  <c r="H249" i="1"/>
  <c r="H250" i="1"/>
  <c r="O250" i="1" s="1"/>
  <c r="H251" i="1"/>
  <c r="N251" i="1" s="1"/>
  <c r="H252" i="1"/>
  <c r="H253" i="1"/>
  <c r="N253" i="1" s="1"/>
  <c r="H254" i="1"/>
  <c r="O254" i="1" s="1"/>
  <c r="H255" i="1"/>
  <c r="H256" i="1"/>
  <c r="H257" i="1"/>
  <c r="H258" i="1"/>
  <c r="O258" i="1" s="1"/>
  <c r="H259" i="1"/>
  <c r="H260" i="1"/>
  <c r="H261" i="1"/>
  <c r="H262" i="1"/>
  <c r="O262" i="1" s="1"/>
  <c r="H263" i="1"/>
  <c r="H264" i="1"/>
  <c r="H265" i="1"/>
  <c r="H266" i="1"/>
  <c r="O266" i="1" s="1"/>
  <c r="H267" i="1"/>
  <c r="N267" i="1" s="1"/>
  <c r="H268" i="1"/>
  <c r="H269" i="1"/>
  <c r="N269" i="1" s="1"/>
  <c r="H270" i="1"/>
  <c r="O270" i="1" s="1"/>
  <c r="H271" i="1"/>
  <c r="H272" i="1"/>
  <c r="H273" i="1"/>
  <c r="H274" i="1"/>
  <c r="O274" i="1" s="1"/>
  <c r="H275" i="1"/>
  <c r="H276" i="1"/>
  <c r="H277" i="1"/>
  <c r="H278" i="1"/>
  <c r="O278" i="1" s="1"/>
  <c r="H279" i="1"/>
  <c r="H280" i="1"/>
  <c r="H281" i="1"/>
  <c r="H282" i="1"/>
  <c r="O282" i="1" s="1"/>
  <c r="H283" i="1"/>
  <c r="N283" i="1" s="1"/>
  <c r="H284" i="1"/>
  <c r="H285" i="1"/>
  <c r="N285" i="1" s="1"/>
  <c r="H286" i="1"/>
  <c r="O286" i="1" s="1"/>
  <c r="H287" i="1"/>
  <c r="H288" i="1"/>
  <c r="H289" i="1"/>
  <c r="H290" i="1"/>
  <c r="O290" i="1" s="1"/>
  <c r="H291" i="1"/>
  <c r="H292" i="1"/>
  <c r="H293" i="1"/>
  <c r="H294" i="1"/>
  <c r="O294" i="1" s="1"/>
  <c r="H295" i="1"/>
  <c r="H296" i="1"/>
  <c r="H297" i="1"/>
  <c r="H298" i="1"/>
  <c r="O298" i="1" s="1"/>
  <c r="H299" i="1"/>
  <c r="H300" i="1"/>
  <c r="H301" i="1"/>
  <c r="N301" i="1" s="1"/>
  <c r="H302" i="1"/>
  <c r="O302" i="1" s="1"/>
  <c r="H303" i="1"/>
  <c r="H304" i="1"/>
  <c r="H305" i="1"/>
  <c r="H306" i="1"/>
  <c r="O306" i="1" s="1"/>
  <c r="H307" i="1"/>
  <c r="H308" i="1"/>
  <c r="H309" i="1"/>
  <c r="H310" i="1"/>
  <c r="O310" i="1" s="1"/>
  <c r="H311" i="1"/>
  <c r="H312" i="1"/>
  <c r="H313" i="1"/>
  <c r="H314" i="1"/>
  <c r="O314" i="1" s="1"/>
  <c r="H315" i="1"/>
  <c r="H316" i="1"/>
  <c r="H317" i="1"/>
  <c r="N317" i="1" s="1"/>
  <c r="H318" i="1"/>
  <c r="O318" i="1" s="1"/>
  <c r="H319" i="1"/>
  <c r="N319" i="1" s="1"/>
  <c r="H320" i="1"/>
  <c r="H321" i="1"/>
  <c r="H322" i="1"/>
  <c r="O322" i="1" s="1"/>
  <c r="H323" i="1"/>
  <c r="H324" i="1"/>
  <c r="H325" i="1"/>
  <c r="H326" i="1"/>
  <c r="O326" i="1" s="1"/>
  <c r="H327" i="1"/>
  <c r="H328" i="1"/>
  <c r="H329" i="1"/>
  <c r="H330" i="1"/>
  <c r="O330" i="1" s="1"/>
  <c r="H331" i="1"/>
  <c r="H332" i="1"/>
  <c r="H333" i="1"/>
  <c r="N333" i="1" s="1"/>
  <c r="H334" i="1"/>
  <c r="O334" i="1" s="1"/>
  <c r="H335" i="1"/>
  <c r="H336" i="1"/>
  <c r="H337" i="1"/>
  <c r="H338" i="1"/>
  <c r="O338" i="1" s="1"/>
  <c r="H339" i="1"/>
  <c r="H340" i="1"/>
  <c r="H341" i="1"/>
  <c r="H342" i="1"/>
  <c r="O342" i="1" s="1"/>
  <c r="H343" i="1"/>
  <c r="H344" i="1"/>
  <c r="H345" i="1"/>
  <c r="H346" i="1"/>
  <c r="O346" i="1" s="1"/>
  <c r="H347" i="1"/>
  <c r="H348" i="1"/>
  <c r="H349" i="1"/>
  <c r="N349" i="1" s="1"/>
  <c r="H350" i="1"/>
  <c r="O350" i="1" s="1"/>
  <c r="H351" i="1"/>
  <c r="N351" i="1" s="1"/>
  <c r="H352" i="1"/>
  <c r="H353" i="1"/>
  <c r="H354" i="1"/>
  <c r="O354" i="1" s="1"/>
  <c r="H355" i="1"/>
  <c r="H356" i="1"/>
  <c r="H357" i="1"/>
  <c r="H358" i="1"/>
  <c r="O358" i="1" s="1"/>
  <c r="H359" i="1"/>
  <c r="H360" i="1"/>
  <c r="H361" i="1"/>
  <c r="H362" i="1"/>
  <c r="O362" i="1" s="1"/>
  <c r="H363" i="1"/>
  <c r="H364" i="1"/>
  <c r="H365" i="1"/>
  <c r="H366" i="1"/>
  <c r="O366" i="1" s="1"/>
  <c r="H367" i="1"/>
  <c r="H368" i="1"/>
  <c r="H369" i="1"/>
  <c r="H370" i="1"/>
  <c r="O370" i="1" s="1"/>
  <c r="H371" i="1"/>
  <c r="H372" i="1"/>
  <c r="H373" i="1"/>
  <c r="H374" i="1"/>
  <c r="O374" i="1" s="1"/>
  <c r="H375" i="1"/>
  <c r="H376" i="1"/>
  <c r="H377" i="1"/>
  <c r="H378" i="1"/>
  <c r="O378" i="1" s="1"/>
  <c r="H379" i="1"/>
  <c r="H380" i="1"/>
  <c r="H381" i="1"/>
  <c r="H382" i="1"/>
  <c r="O382" i="1" s="1"/>
  <c r="H383" i="1"/>
  <c r="H384" i="1"/>
  <c r="H385" i="1"/>
  <c r="H386" i="1"/>
  <c r="O386" i="1" s="1"/>
  <c r="H387" i="1"/>
  <c r="H388" i="1"/>
  <c r="H389" i="1"/>
  <c r="H390" i="1"/>
  <c r="O390" i="1" s="1"/>
  <c r="H391" i="1"/>
  <c r="H392" i="1"/>
  <c r="H393" i="1"/>
  <c r="H394" i="1"/>
  <c r="O394" i="1" s="1"/>
  <c r="H395" i="1"/>
  <c r="H396" i="1"/>
  <c r="H397" i="1"/>
  <c r="H398" i="1"/>
  <c r="O398" i="1" s="1"/>
  <c r="H399" i="1"/>
  <c r="H400" i="1"/>
  <c r="H401" i="1"/>
  <c r="H402" i="1"/>
  <c r="O402" i="1" s="1"/>
  <c r="H403" i="1"/>
  <c r="H404" i="1"/>
  <c r="H405" i="1"/>
  <c r="H406" i="1"/>
  <c r="O406" i="1" s="1"/>
  <c r="H407" i="1"/>
  <c r="H408" i="1"/>
  <c r="H409" i="1"/>
  <c r="H410" i="1"/>
  <c r="O410" i="1" s="1"/>
  <c r="H411" i="1"/>
  <c r="H412" i="1"/>
  <c r="H413" i="1"/>
  <c r="H414" i="1"/>
  <c r="O414" i="1" s="1"/>
  <c r="H415" i="1"/>
  <c r="H416" i="1"/>
  <c r="H417" i="1"/>
  <c r="H418" i="1"/>
  <c r="O418" i="1" s="1"/>
  <c r="H419" i="1"/>
  <c r="H420" i="1"/>
  <c r="H421" i="1"/>
  <c r="H422" i="1"/>
  <c r="O422" i="1" s="1"/>
  <c r="H423" i="1"/>
  <c r="H424" i="1"/>
  <c r="H425" i="1"/>
  <c r="H426" i="1"/>
  <c r="O426" i="1" s="1"/>
  <c r="H427" i="1"/>
  <c r="H428" i="1"/>
  <c r="H429" i="1"/>
  <c r="H430" i="1"/>
  <c r="O430" i="1" s="1"/>
  <c r="H431" i="1"/>
  <c r="H432" i="1"/>
  <c r="H433" i="1"/>
  <c r="H434" i="1"/>
  <c r="O434" i="1" s="1"/>
  <c r="H435" i="1"/>
  <c r="H436" i="1"/>
  <c r="H437" i="1"/>
  <c r="H438" i="1"/>
  <c r="O438" i="1" s="1"/>
  <c r="H439" i="1"/>
  <c r="H440" i="1"/>
  <c r="H441" i="1"/>
  <c r="H442" i="1"/>
  <c r="O442" i="1" s="1"/>
  <c r="H443" i="1"/>
  <c r="H444" i="1"/>
  <c r="H445" i="1"/>
  <c r="H446" i="1"/>
  <c r="O446" i="1" s="1"/>
  <c r="H447" i="1"/>
  <c r="H448" i="1"/>
  <c r="H449" i="1"/>
  <c r="H450" i="1"/>
  <c r="O450" i="1" s="1"/>
  <c r="H451" i="1"/>
  <c r="H452" i="1"/>
  <c r="H453" i="1"/>
  <c r="H454" i="1"/>
  <c r="O454" i="1" s="1"/>
  <c r="H455" i="1"/>
  <c r="H456" i="1"/>
  <c r="H457" i="1"/>
  <c r="H458" i="1"/>
  <c r="O458" i="1" s="1"/>
  <c r="H459" i="1"/>
  <c r="H460" i="1"/>
  <c r="H461" i="1"/>
  <c r="H462" i="1"/>
  <c r="O462" i="1" s="1"/>
  <c r="H463" i="1"/>
  <c r="H464" i="1"/>
  <c r="H465" i="1"/>
  <c r="H466" i="1"/>
  <c r="O466" i="1" s="1"/>
  <c r="H467" i="1"/>
  <c r="H468" i="1"/>
  <c r="H469" i="1"/>
  <c r="H470" i="1"/>
  <c r="O470" i="1" s="1"/>
  <c r="H471" i="1"/>
  <c r="H472" i="1"/>
  <c r="H473" i="1"/>
  <c r="H474" i="1"/>
  <c r="O474" i="1" s="1"/>
  <c r="H475" i="1"/>
  <c r="H476" i="1"/>
  <c r="H477" i="1"/>
  <c r="H478" i="1"/>
  <c r="O478" i="1" s="1"/>
  <c r="H479" i="1"/>
  <c r="H480" i="1"/>
  <c r="H481" i="1"/>
  <c r="H482" i="1"/>
  <c r="O482" i="1" s="1"/>
  <c r="H483" i="1"/>
  <c r="H484" i="1"/>
  <c r="H485" i="1"/>
  <c r="H486" i="1"/>
  <c r="O486" i="1" s="1"/>
  <c r="H487" i="1"/>
  <c r="H488" i="1"/>
  <c r="H489" i="1"/>
  <c r="H490" i="1"/>
  <c r="O490" i="1" s="1"/>
  <c r="H491" i="1"/>
  <c r="H492" i="1"/>
  <c r="H493" i="1"/>
  <c r="H494" i="1"/>
  <c r="O494" i="1" s="1"/>
  <c r="H495" i="1"/>
  <c r="H496" i="1"/>
  <c r="H497" i="1"/>
  <c r="H498" i="1"/>
  <c r="O498" i="1" s="1"/>
  <c r="H499" i="1"/>
  <c r="H500" i="1"/>
  <c r="H501" i="1"/>
  <c r="H502" i="1"/>
  <c r="O502" i="1" s="1"/>
  <c r="H503" i="1"/>
  <c r="H504" i="1"/>
  <c r="H505" i="1"/>
  <c r="H506" i="1"/>
  <c r="O506" i="1" s="1"/>
  <c r="H507" i="1"/>
  <c r="H508" i="1"/>
  <c r="H509" i="1"/>
  <c r="H510" i="1"/>
  <c r="O510" i="1" s="1"/>
  <c r="H511" i="1"/>
  <c r="H512" i="1"/>
  <c r="H513" i="1"/>
  <c r="H514" i="1"/>
  <c r="O514" i="1" s="1"/>
  <c r="H515" i="1"/>
  <c r="H516" i="1"/>
  <c r="H517" i="1"/>
  <c r="H518" i="1"/>
  <c r="O518" i="1" s="1"/>
  <c r="H519" i="1"/>
  <c r="H520" i="1"/>
  <c r="H521" i="1"/>
  <c r="H522" i="1"/>
  <c r="O522" i="1" s="1"/>
  <c r="H523" i="1"/>
  <c r="H524" i="1"/>
  <c r="H525" i="1"/>
  <c r="H526" i="1"/>
  <c r="O526" i="1" s="1"/>
  <c r="H527" i="1"/>
  <c r="H528" i="1"/>
  <c r="H529" i="1"/>
  <c r="H530" i="1"/>
  <c r="O530" i="1" s="1"/>
  <c r="H531" i="1"/>
  <c r="H532" i="1"/>
  <c r="H533" i="1"/>
  <c r="H534" i="1"/>
  <c r="O534" i="1" s="1"/>
  <c r="H535" i="1"/>
  <c r="H536" i="1"/>
  <c r="H537" i="1"/>
  <c r="O537" i="1" s="1"/>
  <c r="H538" i="1"/>
  <c r="O538" i="1" s="1"/>
  <c r="H539" i="1"/>
  <c r="H540" i="1"/>
  <c r="H541" i="1"/>
  <c r="N541" i="1" s="1"/>
  <c r="H542" i="1"/>
  <c r="O542" i="1" s="1"/>
  <c r="H543" i="1"/>
  <c r="H544" i="1"/>
  <c r="H545" i="1"/>
  <c r="N545" i="1" s="1"/>
  <c r="H546" i="1"/>
  <c r="O546" i="1" s="1"/>
  <c r="H547" i="1"/>
  <c r="H548" i="1"/>
  <c r="H549" i="1"/>
  <c r="H550" i="1"/>
  <c r="O550" i="1" s="1"/>
  <c r="H551" i="1"/>
  <c r="H552" i="1"/>
  <c r="H553" i="1"/>
  <c r="O553" i="1" s="1"/>
  <c r="H554" i="1"/>
  <c r="O554" i="1" s="1"/>
  <c r="H555" i="1"/>
  <c r="H556" i="1"/>
  <c r="H557" i="1"/>
  <c r="N557" i="1" s="1"/>
  <c r="H558" i="1"/>
  <c r="O558" i="1" s="1"/>
  <c r="H559" i="1"/>
  <c r="H560" i="1"/>
  <c r="H561" i="1"/>
  <c r="N561" i="1" s="1"/>
  <c r="H562" i="1"/>
  <c r="O562" i="1" s="1"/>
  <c r="H563" i="1"/>
  <c r="H564" i="1"/>
  <c r="H565" i="1"/>
  <c r="H566" i="1"/>
  <c r="O566" i="1" s="1"/>
  <c r="H567" i="1"/>
  <c r="H568" i="1"/>
  <c r="H569" i="1"/>
  <c r="O569" i="1" s="1"/>
  <c r="H570" i="1"/>
  <c r="O570" i="1" s="1"/>
  <c r="H571" i="1"/>
  <c r="H572" i="1"/>
  <c r="H573" i="1"/>
  <c r="N573" i="1" s="1"/>
  <c r="H574" i="1"/>
  <c r="O574" i="1" s="1"/>
  <c r="H575" i="1"/>
  <c r="H576" i="1"/>
  <c r="H577" i="1"/>
  <c r="N577" i="1" s="1"/>
  <c r="H578" i="1"/>
  <c r="O578" i="1" s="1"/>
  <c r="H579" i="1"/>
  <c r="H580" i="1"/>
  <c r="H581" i="1"/>
  <c r="H582" i="1"/>
  <c r="O582" i="1" s="1"/>
  <c r="H583" i="1"/>
  <c r="H584" i="1"/>
  <c r="H585" i="1"/>
  <c r="O585" i="1" s="1"/>
  <c r="H586" i="1"/>
  <c r="O586" i="1" s="1"/>
  <c r="H587" i="1"/>
  <c r="H588" i="1"/>
  <c r="H589" i="1"/>
  <c r="N589" i="1" s="1"/>
  <c r="H590" i="1"/>
  <c r="O590" i="1" s="1"/>
  <c r="H591" i="1"/>
  <c r="H592" i="1"/>
  <c r="H593" i="1"/>
  <c r="N593" i="1" s="1"/>
  <c r="H594" i="1"/>
  <c r="O594" i="1" s="1"/>
  <c r="H595" i="1"/>
  <c r="H596" i="1"/>
  <c r="H597" i="1"/>
  <c r="H598" i="1"/>
  <c r="O598" i="1" s="1"/>
  <c r="H599" i="1"/>
  <c r="O599" i="1" s="1"/>
  <c r="H600" i="1"/>
  <c r="O600" i="1" s="1"/>
  <c r="H601" i="1"/>
  <c r="N601" i="1" s="1"/>
  <c r="H602" i="1"/>
  <c r="O602" i="1" s="1"/>
  <c r="H603" i="1"/>
  <c r="H604" i="1"/>
  <c r="N604" i="1" s="1"/>
  <c r="H605" i="1"/>
  <c r="N605" i="1" s="1"/>
  <c r="H606" i="1"/>
  <c r="O606" i="1" s="1"/>
  <c r="H607" i="1"/>
  <c r="H608" i="1"/>
  <c r="O608" i="1" s="1"/>
  <c r="H609" i="1"/>
  <c r="N609" i="1" s="1"/>
  <c r="H610" i="1"/>
  <c r="O610" i="1" s="1"/>
  <c r="H611" i="1"/>
  <c r="H612" i="1"/>
  <c r="H613" i="1"/>
  <c r="H614" i="1"/>
  <c r="O614" i="1" s="1"/>
  <c r="H615" i="1"/>
  <c r="O615" i="1" s="1"/>
  <c r="H616" i="1"/>
  <c r="O616" i="1" s="1"/>
  <c r="H617" i="1"/>
  <c r="O617" i="1" s="1"/>
  <c r="H618" i="1"/>
  <c r="O618" i="1" s="1"/>
  <c r="H619" i="1"/>
  <c r="O619" i="1" s="1"/>
  <c r="H620" i="1"/>
  <c r="N620" i="1" s="1"/>
  <c r="H621" i="1"/>
  <c r="N621" i="1" s="1"/>
  <c r="H622" i="1"/>
  <c r="O622" i="1" s="1"/>
  <c r="H623" i="1"/>
  <c r="O623" i="1" s="1"/>
  <c r="H624" i="1"/>
  <c r="O624" i="1" s="1"/>
  <c r="H625" i="1"/>
  <c r="N625" i="1" s="1"/>
  <c r="H626" i="1"/>
  <c r="O626" i="1" s="1"/>
  <c r="H627" i="1"/>
  <c r="O627" i="1" s="1"/>
  <c r="H628" i="1"/>
  <c r="H629" i="1"/>
  <c r="H630" i="1"/>
  <c r="O630" i="1" s="1"/>
  <c r="H631" i="1"/>
  <c r="O631" i="1" s="1"/>
  <c r="H632" i="1"/>
  <c r="O632" i="1" s="1"/>
  <c r="H633" i="1"/>
  <c r="O633" i="1" s="1"/>
  <c r="H634" i="1"/>
  <c r="O634" i="1" s="1"/>
  <c r="H635" i="1"/>
  <c r="O635" i="1" s="1"/>
  <c r="H636" i="1"/>
  <c r="N636" i="1" s="1"/>
  <c r="H637" i="1"/>
  <c r="N637" i="1" s="1"/>
  <c r="H638" i="1"/>
  <c r="O638" i="1" s="1"/>
  <c r="H639" i="1"/>
  <c r="O639" i="1" s="1"/>
  <c r="H640" i="1"/>
  <c r="O640" i="1" s="1"/>
  <c r="H641" i="1"/>
  <c r="O641" i="1" s="1"/>
  <c r="H642" i="1"/>
  <c r="O642" i="1" s="1"/>
  <c r="H643" i="1"/>
  <c r="O643" i="1" s="1"/>
  <c r="H644" i="1"/>
  <c r="H645" i="1"/>
  <c r="H646" i="1"/>
  <c r="O646" i="1" s="1"/>
  <c r="H647" i="1"/>
  <c r="O647" i="1" s="1"/>
  <c r="H648" i="1"/>
  <c r="H649" i="1"/>
  <c r="O649" i="1" s="1"/>
  <c r="H650" i="1"/>
  <c r="O650" i="1" s="1"/>
  <c r="H651" i="1"/>
  <c r="O651" i="1" s="1"/>
  <c r="H652" i="1"/>
  <c r="H653" i="1"/>
  <c r="H654" i="1"/>
  <c r="O654" i="1" s="1"/>
  <c r="H655" i="1"/>
  <c r="O655" i="1" s="1"/>
  <c r="H656" i="1"/>
  <c r="H657" i="1"/>
  <c r="O657" i="1" s="1"/>
  <c r="H658" i="1"/>
  <c r="O658" i="1" s="1"/>
  <c r="H659" i="1"/>
  <c r="O659" i="1" s="1"/>
  <c r="H660" i="1"/>
  <c r="H661" i="1"/>
  <c r="O661" i="1" s="1"/>
  <c r="H662" i="1"/>
  <c r="O662" i="1" s="1"/>
  <c r="H663" i="1"/>
  <c r="O663" i="1" s="1"/>
  <c r="H664" i="1"/>
  <c r="H665" i="1"/>
  <c r="O665" i="1" s="1"/>
  <c r="H666" i="1"/>
  <c r="O666" i="1" s="1"/>
  <c r="H667" i="1"/>
  <c r="O667" i="1" s="1"/>
  <c r="H668" i="1"/>
  <c r="H669" i="1"/>
  <c r="H670" i="1"/>
  <c r="O670" i="1" s="1"/>
  <c r="H671" i="1"/>
  <c r="O671" i="1" s="1"/>
  <c r="H672" i="1"/>
  <c r="H673" i="1"/>
  <c r="O673" i="1" s="1"/>
  <c r="H674" i="1"/>
  <c r="O674" i="1" s="1"/>
  <c r="H675" i="1"/>
  <c r="O675" i="1" s="1"/>
  <c r="H676" i="1"/>
  <c r="H677" i="1"/>
  <c r="O677" i="1" s="1"/>
  <c r="H678" i="1"/>
  <c r="O678" i="1" s="1"/>
  <c r="H679" i="1"/>
  <c r="O679" i="1" s="1"/>
  <c r="H680" i="1"/>
  <c r="H681" i="1"/>
  <c r="O681" i="1" s="1"/>
  <c r="H682" i="1"/>
  <c r="O682" i="1" s="1"/>
  <c r="H683" i="1"/>
  <c r="O683" i="1" s="1"/>
  <c r="H684" i="1"/>
  <c r="H685" i="1"/>
  <c r="H686" i="1"/>
  <c r="O686" i="1" s="1"/>
  <c r="H687" i="1"/>
  <c r="O687" i="1" s="1"/>
  <c r="H688" i="1"/>
  <c r="H689" i="1"/>
  <c r="H690" i="1"/>
  <c r="O690" i="1" s="1"/>
  <c r="H691" i="1"/>
  <c r="O691" i="1" s="1"/>
  <c r="H692" i="1"/>
  <c r="H693" i="1"/>
  <c r="N693" i="1" s="1"/>
  <c r="H694" i="1"/>
  <c r="O694" i="1" s="1"/>
  <c r="H695" i="1"/>
  <c r="O695" i="1" s="1"/>
  <c r="H696" i="1"/>
  <c r="H697" i="1"/>
  <c r="H698" i="1"/>
  <c r="O698" i="1" s="1"/>
  <c r="H699" i="1"/>
  <c r="O699" i="1" s="1"/>
  <c r="H700" i="1"/>
  <c r="H701" i="1"/>
  <c r="N701" i="1" s="1"/>
  <c r="H702" i="1"/>
  <c r="O702" i="1" s="1"/>
  <c r="H703" i="1"/>
  <c r="O703" i="1" s="1"/>
  <c r="H704" i="1"/>
  <c r="H705" i="1"/>
  <c r="H706" i="1"/>
  <c r="O706" i="1" s="1"/>
  <c r="H707" i="1"/>
  <c r="O707" i="1" s="1"/>
  <c r="H708" i="1"/>
  <c r="H709" i="1"/>
  <c r="H710" i="1"/>
  <c r="O710" i="1" s="1"/>
  <c r="H711" i="1"/>
  <c r="O711" i="1" s="1"/>
  <c r="H712" i="1"/>
  <c r="H713" i="1"/>
  <c r="H714" i="1"/>
  <c r="O714" i="1" s="1"/>
  <c r="H715" i="1"/>
  <c r="O715" i="1" s="1"/>
  <c r="H716" i="1"/>
  <c r="H717" i="1"/>
  <c r="H718" i="1"/>
  <c r="O718" i="1" s="1"/>
  <c r="H719" i="1"/>
  <c r="O719" i="1" s="1"/>
  <c r="H720" i="1"/>
  <c r="H721" i="1"/>
  <c r="H722" i="1"/>
  <c r="O722" i="1" s="1"/>
  <c r="H723" i="1"/>
  <c r="O723" i="1" s="1"/>
  <c r="H724" i="1"/>
  <c r="H725" i="1"/>
  <c r="H726" i="1"/>
  <c r="O726" i="1" s="1"/>
  <c r="H727" i="1"/>
  <c r="O727" i="1" s="1"/>
  <c r="H728" i="1"/>
  <c r="H729" i="1"/>
  <c r="N729" i="1" s="1"/>
  <c r="H730" i="1"/>
  <c r="O730" i="1" s="1"/>
  <c r="H731" i="1"/>
  <c r="O731" i="1" s="1"/>
  <c r="H732" i="1"/>
  <c r="H733" i="1"/>
  <c r="H734" i="1"/>
  <c r="O734" i="1" s="1"/>
  <c r="H735" i="1"/>
  <c r="O735" i="1" s="1"/>
  <c r="H736" i="1"/>
  <c r="H737" i="1"/>
  <c r="H738" i="1"/>
  <c r="O738" i="1" s="1"/>
  <c r="H739" i="1"/>
  <c r="O739" i="1" s="1"/>
  <c r="H740" i="1"/>
  <c r="H741" i="1"/>
  <c r="N741" i="1" s="1"/>
  <c r="H742" i="1"/>
  <c r="O742" i="1" s="1"/>
  <c r="H743" i="1"/>
  <c r="O743" i="1" s="1"/>
  <c r="H744" i="1"/>
  <c r="H745" i="1"/>
  <c r="H746" i="1"/>
  <c r="O746" i="1" s="1"/>
  <c r="H747" i="1"/>
  <c r="O747" i="1" s="1"/>
  <c r="H748" i="1"/>
  <c r="H749" i="1"/>
  <c r="H750" i="1"/>
  <c r="O750" i="1" s="1"/>
  <c r="H751" i="1"/>
  <c r="O751" i="1" s="1"/>
  <c r="H752" i="1"/>
  <c r="H753" i="1"/>
  <c r="H754" i="1"/>
  <c r="O754" i="1" s="1"/>
  <c r="H755" i="1"/>
  <c r="O755" i="1" s="1"/>
  <c r="H756" i="1"/>
  <c r="H757" i="1"/>
  <c r="N757" i="1" s="1"/>
  <c r="H758" i="1"/>
  <c r="O758" i="1" s="1"/>
  <c r="H759" i="1"/>
  <c r="O759" i="1" s="1"/>
  <c r="H760" i="1"/>
  <c r="H761" i="1"/>
  <c r="H762" i="1"/>
  <c r="O762" i="1" s="1"/>
  <c r="H763" i="1"/>
  <c r="O763" i="1" s="1"/>
  <c r="H764" i="1"/>
  <c r="H765" i="1"/>
  <c r="H766" i="1"/>
  <c r="O766" i="1" s="1"/>
  <c r="H767" i="1"/>
  <c r="O767" i="1" s="1"/>
  <c r="H768" i="1"/>
  <c r="H769" i="1"/>
  <c r="H770" i="1"/>
  <c r="O770" i="1" s="1"/>
  <c r="H771" i="1"/>
  <c r="O771" i="1" s="1"/>
  <c r="H772" i="1"/>
  <c r="H773" i="1"/>
  <c r="N773" i="1" s="1"/>
  <c r="H774" i="1"/>
  <c r="O774" i="1" s="1"/>
  <c r="H775" i="1"/>
  <c r="O775" i="1" s="1"/>
  <c r="H776" i="1"/>
  <c r="H777" i="1"/>
  <c r="H778" i="1"/>
  <c r="O778" i="1" s="1"/>
  <c r="H779" i="1"/>
  <c r="O779" i="1" s="1"/>
  <c r="H780" i="1"/>
  <c r="H781" i="1"/>
  <c r="O781" i="1" s="1"/>
  <c r="H782" i="1"/>
  <c r="O782" i="1" s="1"/>
  <c r="H783" i="1"/>
  <c r="O783" i="1" s="1"/>
  <c r="H784" i="1"/>
  <c r="H785" i="1"/>
  <c r="O785" i="1" s="1"/>
  <c r="H786" i="1"/>
  <c r="O786" i="1" s="1"/>
  <c r="H787" i="1"/>
  <c r="O787" i="1" s="1"/>
  <c r="H788" i="1"/>
  <c r="H789" i="1"/>
  <c r="O789" i="1" s="1"/>
  <c r="H790" i="1"/>
  <c r="O790" i="1" s="1"/>
  <c r="H791" i="1"/>
  <c r="O791" i="1" s="1"/>
  <c r="H792" i="1"/>
  <c r="H793" i="1"/>
  <c r="O793" i="1" s="1"/>
  <c r="H794" i="1"/>
  <c r="O794" i="1" s="1"/>
  <c r="H795" i="1"/>
  <c r="O795" i="1" s="1"/>
  <c r="H796" i="1"/>
  <c r="H797" i="1"/>
  <c r="O797" i="1" s="1"/>
  <c r="H798" i="1"/>
  <c r="O798" i="1" s="1"/>
  <c r="H799" i="1"/>
  <c r="O799" i="1" s="1"/>
  <c r="H800" i="1"/>
  <c r="H801" i="1"/>
  <c r="O801" i="1" s="1"/>
  <c r="H802" i="1"/>
  <c r="O802" i="1" s="1"/>
  <c r="H803" i="1"/>
  <c r="O803" i="1" s="1"/>
  <c r="H804" i="1"/>
  <c r="H805" i="1"/>
  <c r="O805" i="1" s="1"/>
  <c r="H806" i="1"/>
  <c r="O806" i="1" s="1"/>
  <c r="H807" i="1"/>
  <c r="O807" i="1" s="1"/>
  <c r="H808" i="1"/>
  <c r="H809" i="1"/>
  <c r="O809" i="1" s="1"/>
  <c r="H810" i="1"/>
  <c r="O810" i="1" s="1"/>
  <c r="H811" i="1"/>
  <c r="O811" i="1" s="1"/>
  <c r="H812" i="1"/>
  <c r="H813" i="1"/>
  <c r="O813" i="1" s="1"/>
  <c r="H814" i="1"/>
  <c r="O814" i="1" s="1"/>
  <c r="H815" i="1"/>
  <c r="O815" i="1" s="1"/>
  <c r="H816" i="1"/>
  <c r="H817" i="1"/>
  <c r="O817" i="1" s="1"/>
  <c r="H818" i="1"/>
  <c r="O818" i="1" s="1"/>
  <c r="H819" i="1"/>
  <c r="O819" i="1" s="1"/>
  <c r="H820" i="1"/>
  <c r="H821" i="1"/>
  <c r="O821" i="1" s="1"/>
  <c r="H822" i="1"/>
  <c r="O822" i="1" s="1"/>
  <c r="H823" i="1"/>
  <c r="O823" i="1" s="1"/>
  <c r="H824" i="1"/>
  <c r="H825" i="1"/>
  <c r="O825" i="1" s="1"/>
  <c r="H826" i="1"/>
  <c r="O826" i="1" s="1"/>
  <c r="H827" i="1"/>
  <c r="O827" i="1" s="1"/>
  <c r="H828" i="1"/>
  <c r="H829" i="1"/>
  <c r="O829" i="1" s="1"/>
  <c r="H830" i="1"/>
  <c r="O830" i="1" s="1"/>
  <c r="H831" i="1"/>
  <c r="O831" i="1" s="1"/>
  <c r="H832" i="1"/>
  <c r="H833" i="1"/>
  <c r="O833" i="1" s="1"/>
  <c r="H834" i="1"/>
  <c r="O834" i="1" s="1"/>
  <c r="H835" i="1"/>
  <c r="O835" i="1" s="1"/>
  <c r="H836" i="1"/>
  <c r="H837" i="1"/>
  <c r="O837" i="1" s="1"/>
  <c r="H838" i="1"/>
  <c r="O838" i="1" s="1"/>
  <c r="H839" i="1"/>
  <c r="O839" i="1" s="1"/>
  <c r="H840" i="1"/>
  <c r="H841" i="1"/>
  <c r="O841" i="1" s="1"/>
  <c r="H842" i="1"/>
  <c r="O842" i="1" s="1"/>
  <c r="H843" i="1"/>
  <c r="O843" i="1" s="1"/>
  <c r="H844" i="1"/>
  <c r="H845" i="1"/>
  <c r="O845" i="1" s="1"/>
  <c r="H846" i="1"/>
  <c r="O846" i="1" s="1"/>
  <c r="H847" i="1"/>
  <c r="O847" i="1" s="1"/>
  <c r="H848" i="1"/>
  <c r="H849" i="1"/>
  <c r="O849" i="1" s="1"/>
  <c r="H850" i="1"/>
  <c r="O850" i="1" s="1"/>
  <c r="H851" i="1"/>
  <c r="O851" i="1" s="1"/>
  <c r="H852" i="1"/>
  <c r="H853" i="1"/>
  <c r="O853" i="1" s="1"/>
  <c r="H854" i="1"/>
  <c r="O854" i="1" s="1"/>
  <c r="H855" i="1"/>
  <c r="O855" i="1" s="1"/>
  <c r="H856" i="1"/>
  <c r="H857" i="1"/>
  <c r="O857" i="1" s="1"/>
  <c r="H858" i="1"/>
  <c r="O858" i="1" s="1"/>
  <c r="H859" i="1"/>
  <c r="O859" i="1" s="1"/>
  <c r="H860" i="1"/>
  <c r="H861" i="1"/>
  <c r="O861" i="1" s="1"/>
  <c r="H862" i="1"/>
  <c r="O862" i="1" s="1"/>
  <c r="H863" i="1"/>
  <c r="O863" i="1" s="1"/>
  <c r="H864" i="1"/>
  <c r="H865" i="1"/>
  <c r="O865" i="1" s="1"/>
  <c r="H866" i="1"/>
  <c r="O866" i="1" s="1"/>
  <c r="H867" i="1"/>
  <c r="O867" i="1" s="1"/>
  <c r="H868" i="1"/>
  <c r="H869" i="1"/>
  <c r="O869" i="1" s="1"/>
  <c r="H870" i="1"/>
  <c r="O870" i="1" s="1"/>
  <c r="H871" i="1"/>
  <c r="O871" i="1" s="1"/>
  <c r="H872" i="1"/>
  <c r="H873" i="1"/>
  <c r="O873" i="1" s="1"/>
  <c r="H874" i="1"/>
  <c r="O874" i="1" s="1"/>
  <c r="H875" i="1"/>
  <c r="O875" i="1" s="1"/>
  <c r="H876" i="1"/>
  <c r="H877" i="1"/>
  <c r="O877" i="1" s="1"/>
  <c r="H878" i="1"/>
  <c r="O878" i="1" s="1"/>
  <c r="H879" i="1"/>
  <c r="O879" i="1" s="1"/>
  <c r="H880" i="1"/>
  <c r="H881" i="1"/>
  <c r="O881" i="1" s="1"/>
  <c r="H882" i="1"/>
  <c r="O882" i="1" s="1"/>
  <c r="H883" i="1"/>
  <c r="O883" i="1" s="1"/>
  <c r="H884" i="1"/>
  <c r="H885" i="1"/>
  <c r="O885" i="1" s="1"/>
  <c r="H886" i="1"/>
  <c r="O886" i="1" s="1"/>
  <c r="H887" i="1"/>
  <c r="O887" i="1" s="1"/>
  <c r="H888" i="1"/>
  <c r="H889" i="1"/>
  <c r="O889" i="1" s="1"/>
  <c r="H890" i="1"/>
  <c r="O890" i="1" s="1"/>
  <c r="H891" i="1"/>
  <c r="O891" i="1" s="1"/>
  <c r="H892" i="1"/>
  <c r="H893" i="1"/>
  <c r="O893" i="1" s="1"/>
  <c r="H894" i="1"/>
  <c r="O894" i="1" s="1"/>
  <c r="H895" i="1"/>
  <c r="O895" i="1" s="1"/>
  <c r="H896" i="1"/>
  <c r="H897" i="1"/>
  <c r="O897" i="1" s="1"/>
  <c r="H898" i="1"/>
  <c r="O898" i="1" s="1"/>
  <c r="H899" i="1"/>
  <c r="O899" i="1" s="1"/>
  <c r="H900" i="1"/>
  <c r="H901" i="1"/>
  <c r="O901" i="1" s="1"/>
  <c r="H902" i="1"/>
  <c r="O902" i="1" s="1"/>
  <c r="H903" i="1"/>
  <c r="O903" i="1" s="1"/>
  <c r="H904" i="1"/>
  <c r="H905" i="1"/>
  <c r="O905" i="1" s="1"/>
  <c r="H906" i="1"/>
  <c r="O906" i="1" s="1"/>
  <c r="H907" i="1"/>
  <c r="O907" i="1" s="1"/>
  <c r="H908" i="1"/>
  <c r="H909" i="1"/>
  <c r="H910" i="1"/>
  <c r="O910" i="1" s="1"/>
  <c r="H911" i="1"/>
  <c r="O911" i="1" s="1"/>
  <c r="H912" i="1"/>
  <c r="H913" i="1"/>
  <c r="H914" i="1"/>
  <c r="O914" i="1" s="1"/>
  <c r="H915" i="1"/>
  <c r="O915" i="1" s="1"/>
  <c r="H916" i="1"/>
  <c r="H917" i="1"/>
  <c r="N917" i="1" s="1"/>
  <c r="H918" i="1"/>
  <c r="O918" i="1" s="1"/>
  <c r="H919" i="1"/>
  <c r="O919" i="1" s="1"/>
  <c r="H920" i="1"/>
  <c r="H921" i="1"/>
  <c r="H922" i="1"/>
  <c r="O922" i="1" s="1"/>
  <c r="H923" i="1"/>
  <c r="O923" i="1" s="1"/>
  <c r="H924" i="1"/>
  <c r="H925" i="1"/>
  <c r="H926" i="1"/>
  <c r="O926" i="1" s="1"/>
  <c r="H927" i="1"/>
  <c r="O927" i="1" s="1"/>
  <c r="H928" i="1"/>
  <c r="H929" i="1"/>
  <c r="H930" i="1"/>
  <c r="O930" i="1" s="1"/>
  <c r="H931" i="1"/>
  <c r="O931" i="1" s="1"/>
  <c r="H932" i="1"/>
  <c r="H933" i="1"/>
  <c r="N933" i="1" s="1"/>
  <c r="H934" i="1"/>
  <c r="O934" i="1" s="1"/>
  <c r="H935" i="1"/>
  <c r="O935" i="1" s="1"/>
  <c r="H936" i="1"/>
  <c r="H937" i="1"/>
  <c r="H938" i="1"/>
  <c r="O938" i="1" s="1"/>
  <c r="H939" i="1"/>
  <c r="O939" i="1" s="1"/>
  <c r="H940" i="1"/>
  <c r="H941" i="1"/>
  <c r="H942" i="1"/>
  <c r="O942" i="1" s="1"/>
  <c r="H943" i="1"/>
  <c r="O943" i="1" s="1"/>
  <c r="H944" i="1"/>
  <c r="H945" i="1"/>
  <c r="H946" i="1"/>
  <c r="O946" i="1" s="1"/>
  <c r="H947" i="1"/>
  <c r="O947" i="1" s="1"/>
  <c r="H948" i="1"/>
  <c r="H949" i="1"/>
  <c r="N949" i="1" s="1"/>
  <c r="H950" i="1"/>
  <c r="O950" i="1" s="1"/>
  <c r="H951" i="1"/>
  <c r="O951" i="1" s="1"/>
  <c r="H952" i="1"/>
  <c r="H953" i="1"/>
  <c r="H954" i="1"/>
  <c r="O954" i="1" s="1"/>
  <c r="H955" i="1"/>
  <c r="O955" i="1" s="1"/>
  <c r="H956" i="1"/>
  <c r="H957" i="1"/>
  <c r="O957" i="1" s="1"/>
  <c r="H958" i="1"/>
  <c r="O958" i="1" s="1"/>
  <c r="H959" i="1"/>
  <c r="O959" i="1" s="1"/>
  <c r="H960" i="1"/>
  <c r="H961" i="1"/>
  <c r="O961" i="1" s="1"/>
  <c r="H962" i="1"/>
  <c r="O962" i="1" s="1"/>
  <c r="H963" i="1"/>
  <c r="O963" i="1" s="1"/>
  <c r="H964" i="1"/>
  <c r="H965" i="1"/>
  <c r="N965" i="1" s="1"/>
  <c r="H966" i="1"/>
  <c r="O966" i="1" s="1"/>
  <c r="H967" i="1"/>
  <c r="O967" i="1" s="1"/>
  <c r="H968" i="1"/>
  <c r="H969" i="1"/>
  <c r="O969" i="1" s="1"/>
  <c r="H970" i="1"/>
  <c r="O970" i="1" s="1"/>
  <c r="H971" i="1"/>
  <c r="O971" i="1" s="1"/>
  <c r="H972" i="1"/>
  <c r="H973" i="1"/>
  <c r="O973" i="1" s="1"/>
  <c r="H974" i="1"/>
  <c r="O974" i="1" s="1"/>
  <c r="H975" i="1"/>
  <c r="O975" i="1" s="1"/>
  <c r="H976" i="1"/>
  <c r="H977" i="1"/>
  <c r="O977" i="1" s="1"/>
  <c r="H978" i="1"/>
  <c r="O978" i="1" s="1"/>
  <c r="H979" i="1"/>
  <c r="O979" i="1" s="1"/>
  <c r="H980" i="1"/>
  <c r="H981" i="1"/>
  <c r="N981" i="1" s="1"/>
  <c r="H982" i="1"/>
  <c r="O982" i="1" s="1"/>
  <c r="H983" i="1"/>
  <c r="O983" i="1" s="1"/>
  <c r="H984" i="1"/>
  <c r="O984" i="1" s="1"/>
  <c r="H985" i="1"/>
  <c r="O985" i="1" s="1"/>
  <c r="H986" i="1"/>
  <c r="O986" i="1" s="1"/>
  <c r="H987" i="1"/>
  <c r="O987" i="1" s="1"/>
  <c r="H988" i="1"/>
  <c r="H989" i="1"/>
  <c r="O989" i="1" s="1"/>
  <c r="H990" i="1"/>
  <c r="O990" i="1" s="1"/>
  <c r="H991" i="1"/>
  <c r="O991" i="1" s="1"/>
  <c r="H992" i="1"/>
  <c r="H993" i="1"/>
  <c r="O993" i="1" s="1"/>
  <c r="H994" i="1"/>
  <c r="O994" i="1" s="1"/>
  <c r="H995" i="1"/>
  <c r="O995" i="1" s="1"/>
  <c r="H996" i="1"/>
  <c r="H997" i="1"/>
  <c r="N997" i="1" s="1"/>
  <c r="H998" i="1"/>
  <c r="O998" i="1" s="1"/>
  <c r="H999" i="1"/>
  <c r="O999" i="1" s="1"/>
  <c r="H1000" i="1"/>
  <c r="O1000" i="1" s="1"/>
  <c r="H1001" i="1"/>
  <c r="O1001" i="1" s="1"/>
  <c r="H1002" i="1"/>
  <c r="O1002" i="1" s="1"/>
  <c r="H1003" i="1"/>
  <c r="O1003" i="1" s="1"/>
  <c r="H1004" i="1"/>
  <c r="H1005" i="1"/>
  <c r="O1005" i="1" s="1"/>
  <c r="H1006" i="1"/>
  <c r="O1006" i="1" s="1"/>
  <c r="H1007" i="1"/>
  <c r="O1007" i="1" s="1"/>
  <c r="H1008" i="1"/>
  <c r="H1009" i="1"/>
  <c r="O1009" i="1" s="1"/>
  <c r="H1010" i="1"/>
  <c r="O1010" i="1" s="1"/>
  <c r="H1011" i="1"/>
  <c r="O1011" i="1" s="1"/>
  <c r="H1012" i="1"/>
  <c r="H1013" i="1"/>
  <c r="O1013" i="1" s="1"/>
  <c r="H1014" i="1"/>
  <c r="O1014" i="1" s="1"/>
  <c r="H1015" i="1"/>
  <c r="O1015" i="1" s="1"/>
  <c r="H1016" i="1"/>
  <c r="O1016" i="1" s="1"/>
  <c r="O24" i="1"/>
  <c r="O25" i="1"/>
  <c r="O28" i="1"/>
  <c r="O32" i="1"/>
  <c r="O33" i="1"/>
  <c r="O36" i="1"/>
  <c r="O41" i="1"/>
  <c r="O48" i="1"/>
  <c r="O52" i="1"/>
  <c r="O56" i="1"/>
  <c r="O60" i="1"/>
  <c r="O64" i="1"/>
  <c r="O68" i="1"/>
  <c r="O72" i="1"/>
  <c r="O76" i="1"/>
  <c r="O77" i="1"/>
  <c r="O80" i="1"/>
  <c r="O84" i="1"/>
  <c r="O85" i="1"/>
  <c r="O88" i="1"/>
  <c r="O93" i="1"/>
  <c r="O97" i="1"/>
  <c r="O100" i="1"/>
  <c r="O104" i="1"/>
  <c r="O108" i="1"/>
  <c r="O112" i="1"/>
  <c r="O113" i="1"/>
  <c r="O116" i="1"/>
  <c r="O117" i="1"/>
  <c r="O120" i="1"/>
  <c r="O121" i="1"/>
  <c r="O124" i="1"/>
  <c r="O125" i="1"/>
  <c r="O128" i="1"/>
  <c r="O129" i="1"/>
  <c r="O132" i="1"/>
  <c r="O133" i="1"/>
  <c r="O136" i="1"/>
  <c r="O137" i="1"/>
  <c r="O140" i="1"/>
  <c r="O141" i="1"/>
  <c r="O144" i="1"/>
  <c r="O145" i="1"/>
  <c r="O148" i="1"/>
  <c r="O149" i="1"/>
  <c r="O152" i="1"/>
  <c r="O153" i="1"/>
  <c r="O156" i="1"/>
  <c r="O157" i="1"/>
  <c r="O160" i="1"/>
  <c r="O161" i="1"/>
  <c r="O164" i="1"/>
  <c r="O165" i="1"/>
  <c r="O168" i="1"/>
  <c r="O169" i="1"/>
  <c r="O172" i="1"/>
  <c r="O173" i="1"/>
  <c r="O176" i="1"/>
  <c r="O177" i="1"/>
  <c r="O180" i="1"/>
  <c r="O181" i="1"/>
  <c r="O184" i="1"/>
  <c r="O192" i="1"/>
  <c r="O200" i="1"/>
  <c r="O204" i="1"/>
  <c r="O213" i="1"/>
  <c r="O216" i="1"/>
  <c r="O220" i="1"/>
  <c r="O221" i="1"/>
  <c r="O224" i="1"/>
  <c r="O229" i="1"/>
  <c r="O232" i="1"/>
  <c r="O233" i="1"/>
  <c r="O236" i="1"/>
  <c r="O237" i="1"/>
  <c r="O240" i="1"/>
  <c r="O241" i="1"/>
  <c r="O244" i="1"/>
  <c r="O245" i="1"/>
  <c r="O248" i="1"/>
  <c r="O249" i="1"/>
  <c r="O252" i="1"/>
  <c r="O253" i="1"/>
  <c r="O256" i="1"/>
  <c r="O257" i="1"/>
  <c r="O260" i="1"/>
  <c r="O261" i="1"/>
  <c r="O264" i="1"/>
  <c r="O265" i="1"/>
  <c r="O268" i="1"/>
  <c r="O269" i="1"/>
  <c r="O272" i="1"/>
  <c r="O273" i="1"/>
  <c r="O276" i="1"/>
  <c r="O277" i="1"/>
  <c r="O280" i="1"/>
  <c r="O281" i="1"/>
  <c r="O284" i="1"/>
  <c r="O285" i="1"/>
  <c r="O288" i="1"/>
  <c r="O289" i="1"/>
  <c r="O292" i="1"/>
  <c r="O293" i="1"/>
  <c r="O296" i="1"/>
  <c r="O297" i="1"/>
  <c r="O300" i="1"/>
  <c r="O301" i="1"/>
  <c r="O304" i="1"/>
  <c r="O305" i="1"/>
  <c r="O308" i="1"/>
  <c r="O309" i="1"/>
  <c r="O312" i="1"/>
  <c r="O313" i="1"/>
  <c r="O316" i="1"/>
  <c r="O317" i="1"/>
  <c r="O320" i="1"/>
  <c r="O321" i="1"/>
  <c r="O324" i="1"/>
  <c r="O325" i="1"/>
  <c r="O328" i="1"/>
  <c r="O329" i="1"/>
  <c r="O332" i="1"/>
  <c r="O333" i="1"/>
  <c r="O336" i="1"/>
  <c r="O337" i="1"/>
  <c r="O340" i="1"/>
  <c r="O341" i="1"/>
  <c r="O344" i="1"/>
  <c r="O345" i="1"/>
  <c r="O348" i="1"/>
  <c r="O349" i="1"/>
  <c r="O352" i="1"/>
  <c r="O353" i="1"/>
  <c r="O356" i="1"/>
  <c r="O357" i="1"/>
  <c r="O360" i="1"/>
  <c r="O361" i="1"/>
  <c r="O364" i="1"/>
  <c r="O365" i="1"/>
  <c r="O368" i="1"/>
  <c r="O369" i="1"/>
  <c r="O372" i="1"/>
  <c r="O373" i="1"/>
  <c r="O376" i="1"/>
  <c r="O377" i="1"/>
  <c r="O380" i="1"/>
  <c r="O381" i="1"/>
  <c r="O384" i="1"/>
  <c r="O385" i="1"/>
  <c r="O388" i="1"/>
  <c r="O389" i="1"/>
  <c r="O392" i="1"/>
  <c r="O393" i="1"/>
  <c r="O396" i="1"/>
  <c r="O397" i="1"/>
  <c r="O400" i="1"/>
  <c r="O401" i="1"/>
  <c r="O404" i="1"/>
  <c r="O405" i="1"/>
  <c r="O408" i="1"/>
  <c r="O409" i="1"/>
  <c r="O412" i="1"/>
  <c r="O413" i="1"/>
  <c r="O416" i="1"/>
  <c r="O417" i="1"/>
  <c r="O420" i="1"/>
  <c r="O421" i="1"/>
  <c r="O424" i="1"/>
  <c r="O425" i="1"/>
  <c r="O428" i="1"/>
  <c r="O429" i="1"/>
  <c r="O432" i="1"/>
  <c r="O433" i="1"/>
  <c r="O436" i="1"/>
  <c r="O437" i="1"/>
  <c r="O440" i="1"/>
  <c r="O441" i="1"/>
  <c r="O444" i="1"/>
  <c r="O445" i="1"/>
  <c r="O448" i="1"/>
  <c r="O449" i="1"/>
  <c r="O452" i="1"/>
  <c r="O453" i="1"/>
  <c r="O456" i="1"/>
  <c r="O457" i="1"/>
  <c r="O460" i="1"/>
  <c r="O461" i="1"/>
  <c r="O464" i="1"/>
  <c r="O465" i="1"/>
  <c r="O468" i="1"/>
  <c r="O469" i="1"/>
  <c r="O472" i="1"/>
  <c r="O473" i="1"/>
  <c r="O476" i="1"/>
  <c r="O477" i="1"/>
  <c r="O480" i="1"/>
  <c r="O481" i="1"/>
  <c r="O484" i="1"/>
  <c r="O485" i="1"/>
  <c r="O488" i="1"/>
  <c r="O489" i="1"/>
  <c r="O492" i="1"/>
  <c r="O493" i="1"/>
  <c r="O496" i="1"/>
  <c r="O497" i="1"/>
  <c r="O500" i="1"/>
  <c r="O501" i="1"/>
  <c r="O504" i="1"/>
  <c r="O505" i="1"/>
  <c r="O508" i="1"/>
  <c r="O509" i="1"/>
  <c r="O512" i="1"/>
  <c r="O513" i="1"/>
  <c r="O516" i="1"/>
  <c r="O517" i="1"/>
  <c r="O520" i="1"/>
  <c r="O521" i="1"/>
  <c r="O524" i="1"/>
  <c r="O525" i="1"/>
  <c r="O528" i="1"/>
  <c r="O529" i="1"/>
  <c r="O532" i="1"/>
  <c r="O533" i="1"/>
  <c r="O536" i="1"/>
  <c r="O540" i="1"/>
  <c r="O544" i="1"/>
  <c r="O548" i="1"/>
  <c r="O549" i="1"/>
  <c r="O552" i="1"/>
  <c r="O556" i="1"/>
  <c r="O557" i="1"/>
  <c r="O560" i="1"/>
  <c r="O564" i="1"/>
  <c r="O565" i="1"/>
  <c r="O568" i="1"/>
  <c r="O572" i="1"/>
  <c r="O576" i="1"/>
  <c r="O580" i="1"/>
  <c r="O581" i="1"/>
  <c r="O584" i="1"/>
  <c r="O588" i="1"/>
  <c r="O589" i="1"/>
  <c r="O592" i="1"/>
  <c r="O596" i="1"/>
  <c r="O597" i="1"/>
  <c r="O604" i="1"/>
  <c r="O605" i="1"/>
  <c r="O612" i="1"/>
  <c r="O613" i="1"/>
  <c r="O620" i="1"/>
  <c r="O621" i="1"/>
  <c r="O628" i="1"/>
  <c r="O629" i="1"/>
  <c r="O636" i="1"/>
  <c r="O637" i="1"/>
  <c r="O644" i="1"/>
  <c r="O645" i="1"/>
  <c r="O648" i="1"/>
  <c r="O652" i="1"/>
  <c r="O653" i="1"/>
  <c r="O656" i="1"/>
  <c r="O660" i="1"/>
  <c r="O664" i="1"/>
  <c r="O668" i="1"/>
  <c r="O669" i="1"/>
  <c r="O672" i="1"/>
  <c r="O676" i="1"/>
  <c r="O680" i="1"/>
  <c r="O684" i="1"/>
  <c r="O685" i="1"/>
  <c r="O688" i="1"/>
  <c r="O689" i="1"/>
  <c r="O692" i="1"/>
  <c r="O693" i="1"/>
  <c r="O696" i="1"/>
  <c r="O697" i="1"/>
  <c r="O700" i="1"/>
  <c r="O701" i="1"/>
  <c r="O704" i="1"/>
  <c r="O705" i="1"/>
  <c r="O708" i="1"/>
  <c r="O709" i="1"/>
  <c r="O712" i="1"/>
  <c r="O713" i="1"/>
  <c r="O716" i="1"/>
  <c r="O717" i="1"/>
  <c r="O720" i="1"/>
  <c r="O721" i="1"/>
  <c r="O724" i="1"/>
  <c r="O725" i="1"/>
  <c r="O728" i="1"/>
  <c r="O729" i="1"/>
  <c r="O732" i="1"/>
  <c r="O733" i="1"/>
  <c r="O736" i="1"/>
  <c r="O737" i="1"/>
  <c r="O740" i="1"/>
  <c r="O741" i="1"/>
  <c r="O744" i="1"/>
  <c r="O745" i="1"/>
  <c r="O748" i="1"/>
  <c r="O749" i="1"/>
  <c r="O752" i="1"/>
  <c r="O753" i="1"/>
  <c r="O756" i="1"/>
  <c r="O757" i="1"/>
  <c r="O760" i="1"/>
  <c r="O761" i="1"/>
  <c r="O764" i="1"/>
  <c r="O765" i="1"/>
  <c r="O768" i="1"/>
  <c r="O769" i="1"/>
  <c r="O772" i="1"/>
  <c r="O773" i="1"/>
  <c r="O776" i="1"/>
  <c r="O777" i="1"/>
  <c r="O780" i="1"/>
  <c r="O784" i="1"/>
  <c r="O788" i="1"/>
  <c r="O792" i="1"/>
  <c r="O796" i="1"/>
  <c r="O800" i="1"/>
  <c r="O804" i="1"/>
  <c r="O808" i="1"/>
  <c r="O812" i="1"/>
  <c r="O816" i="1"/>
  <c r="O820" i="1"/>
  <c r="O824" i="1"/>
  <c r="O828" i="1"/>
  <c r="O832" i="1"/>
  <c r="O836" i="1"/>
  <c r="O840" i="1"/>
  <c r="O844" i="1"/>
  <c r="O848" i="1"/>
  <c r="O852" i="1"/>
  <c r="O856" i="1"/>
  <c r="O860" i="1"/>
  <c r="O864" i="1"/>
  <c r="O868" i="1"/>
  <c r="O872" i="1"/>
  <c r="O876" i="1"/>
  <c r="O880" i="1"/>
  <c r="O884" i="1"/>
  <c r="O888" i="1"/>
  <c r="O892" i="1"/>
  <c r="O896" i="1"/>
  <c r="O900" i="1"/>
  <c r="O904" i="1"/>
  <c r="O908" i="1"/>
  <c r="O909" i="1"/>
  <c r="O912" i="1"/>
  <c r="O913" i="1"/>
  <c r="O916" i="1"/>
  <c r="O917" i="1"/>
  <c r="O920" i="1"/>
  <c r="O921" i="1"/>
  <c r="O924" i="1"/>
  <c r="O925" i="1"/>
  <c r="O928" i="1"/>
  <c r="O929" i="1"/>
  <c r="O932" i="1"/>
  <c r="O933" i="1"/>
  <c r="O936" i="1"/>
  <c r="O937" i="1"/>
  <c r="O940" i="1"/>
  <c r="O941" i="1"/>
  <c r="O944" i="1"/>
  <c r="O945" i="1"/>
  <c r="O948" i="1"/>
  <c r="O949" i="1"/>
  <c r="O952" i="1"/>
  <c r="O953" i="1"/>
  <c r="O956" i="1"/>
  <c r="O960" i="1"/>
  <c r="O964" i="1"/>
  <c r="O968" i="1"/>
  <c r="O972" i="1"/>
  <c r="O976" i="1"/>
  <c r="O980" i="1"/>
  <c r="O988" i="1"/>
  <c r="O992" i="1"/>
  <c r="O996" i="1"/>
  <c r="O1004" i="1"/>
  <c r="O1008" i="1"/>
  <c r="O1012" i="1"/>
  <c r="N17" i="1"/>
  <c r="N18" i="1"/>
  <c r="N20" i="1"/>
  <c r="N21" i="1"/>
  <c r="N22" i="1"/>
  <c r="N24" i="1"/>
  <c r="N25" i="1"/>
  <c r="N26" i="1"/>
  <c r="N28" i="1"/>
  <c r="N29" i="1"/>
  <c r="N30" i="1"/>
  <c r="N32" i="1"/>
  <c r="N33" i="1"/>
  <c r="N34" i="1"/>
  <c r="N36" i="1"/>
  <c r="N37" i="1"/>
  <c r="N38" i="1"/>
  <c r="N40" i="1"/>
  <c r="N41" i="1"/>
  <c r="N44" i="1"/>
  <c r="N46" i="1"/>
  <c r="N48" i="1"/>
  <c r="N49" i="1"/>
  <c r="N50" i="1"/>
  <c r="N52" i="1"/>
  <c r="N56" i="1"/>
  <c r="N60" i="1"/>
  <c r="N61" i="1"/>
  <c r="N62" i="1"/>
  <c r="N64" i="1"/>
  <c r="N65" i="1"/>
  <c r="N66" i="1"/>
  <c r="N68" i="1"/>
  <c r="N70" i="1"/>
  <c r="N72" i="1"/>
  <c r="N74" i="1"/>
  <c r="N76" i="1"/>
  <c r="N78" i="1"/>
  <c r="N80" i="1"/>
  <c r="N81" i="1"/>
  <c r="N82" i="1"/>
  <c r="N84" i="1"/>
  <c r="N86" i="1"/>
  <c r="N88" i="1"/>
  <c r="N90" i="1"/>
  <c r="N92" i="1"/>
  <c r="N93" i="1"/>
  <c r="N94" i="1"/>
  <c r="N97" i="1"/>
  <c r="N98" i="1"/>
  <c r="N100" i="1"/>
  <c r="N102" i="1"/>
  <c r="N104" i="1"/>
  <c r="N106" i="1"/>
  <c r="N108" i="1"/>
  <c r="N110" i="1"/>
  <c r="N112" i="1"/>
  <c r="N113" i="1"/>
  <c r="N114" i="1"/>
  <c r="N116" i="1"/>
  <c r="N117" i="1"/>
  <c r="N118" i="1"/>
  <c r="N120" i="1"/>
  <c r="N121" i="1"/>
  <c r="N122" i="1"/>
  <c r="N124" i="1"/>
  <c r="N125" i="1"/>
  <c r="N126" i="1"/>
  <c r="N128" i="1"/>
  <c r="N129" i="1"/>
  <c r="N130" i="1"/>
  <c r="N132" i="1"/>
  <c r="N133" i="1"/>
  <c r="N134" i="1"/>
  <c r="N136" i="1"/>
  <c r="N137" i="1"/>
  <c r="N138" i="1"/>
  <c r="N140" i="1"/>
  <c r="N141" i="1"/>
  <c r="N142" i="1"/>
  <c r="N144" i="1"/>
  <c r="N145" i="1"/>
  <c r="N146" i="1"/>
  <c r="N148" i="1"/>
  <c r="N149" i="1"/>
  <c r="N150" i="1"/>
  <c r="N152" i="1"/>
  <c r="N153" i="1"/>
  <c r="N154" i="1"/>
  <c r="N156" i="1"/>
  <c r="N157" i="1"/>
  <c r="N158" i="1"/>
  <c r="N160" i="1"/>
  <c r="N161" i="1"/>
  <c r="N162" i="1"/>
  <c r="N164" i="1"/>
  <c r="N165" i="1"/>
  <c r="N166" i="1"/>
  <c r="N168" i="1"/>
  <c r="N169" i="1"/>
  <c r="N170" i="1"/>
  <c r="N172" i="1"/>
  <c r="N173" i="1"/>
  <c r="N174" i="1"/>
  <c r="N176" i="1"/>
  <c r="N177" i="1"/>
  <c r="N178" i="1"/>
  <c r="N180" i="1"/>
  <c r="N182" i="1"/>
  <c r="N184" i="1"/>
  <c r="N185" i="1"/>
  <c r="N186" i="1"/>
  <c r="N188" i="1"/>
  <c r="N190" i="1"/>
  <c r="N192" i="1"/>
  <c r="N193" i="1"/>
  <c r="N194" i="1"/>
  <c r="N198" i="1"/>
  <c r="N202" i="1"/>
  <c r="N206" i="1"/>
  <c r="N208" i="1"/>
  <c r="N210" i="1"/>
  <c r="N213" i="1"/>
  <c r="N214" i="1"/>
  <c r="N216" i="1"/>
  <c r="N217" i="1"/>
  <c r="N218" i="1"/>
  <c r="N220" i="1"/>
  <c r="N221" i="1"/>
  <c r="N222" i="1"/>
  <c r="N224" i="1"/>
  <c r="N225" i="1"/>
  <c r="N226" i="1"/>
  <c r="N228" i="1"/>
  <c r="N229" i="1"/>
  <c r="N230" i="1"/>
  <c r="N232" i="1"/>
  <c r="N233" i="1"/>
  <c r="N236" i="1"/>
  <c r="N237" i="1"/>
  <c r="N240" i="1"/>
  <c r="N241" i="1"/>
  <c r="N244" i="1"/>
  <c r="N245" i="1"/>
  <c r="N248" i="1"/>
  <c r="N249" i="1"/>
  <c r="N250" i="1"/>
  <c r="N252" i="1"/>
  <c r="N256" i="1"/>
  <c r="N257" i="1"/>
  <c r="N260" i="1"/>
  <c r="N261" i="1"/>
  <c r="N264" i="1"/>
  <c r="N265" i="1"/>
  <c r="N266" i="1"/>
  <c r="N268" i="1"/>
  <c r="N272" i="1"/>
  <c r="N273" i="1"/>
  <c r="N276" i="1"/>
  <c r="N277" i="1"/>
  <c r="N280" i="1"/>
  <c r="N281" i="1"/>
  <c r="N282" i="1"/>
  <c r="N284" i="1"/>
  <c r="N288" i="1"/>
  <c r="N289" i="1"/>
  <c r="N292" i="1"/>
  <c r="N293" i="1"/>
  <c r="N296" i="1"/>
  <c r="N297" i="1"/>
  <c r="N298" i="1"/>
  <c r="N300" i="1"/>
  <c r="N304" i="1"/>
  <c r="N305" i="1"/>
  <c r="N308" i="1"/>
  <c r="N309" i="1"/>
  <c r="N312" i="1"/>
  <c r="N313" i="1"/>
  <c r="N314" i="1"/>
  <c r="N316" i="1"/>
  <c r="N320" i="1"/>
  <c r="N321" i="1"/>
  <c r="N324" i="1"/>
  <c r="N325" i="1"/>
  <c r="N328" i="1"/>
  <c r="N329" i="1"/>
  <c r="N330" i="1"/>
  <c r="N332" i="1"/>
  <c r="N336" i="1"/>
  <c r="N337" i="1"/>
  <c r="N340" i="1"/>
  <c r="N341" i="1"/>
  <c r="N344" i="1"/>
  <c r="N345" i="1"/>
  <c r="N346" i="1"/>
  <c r="N348" i="1"/>
  <c r="N352" i="1"/>
  <c r="N353" i="1"/>
  <c r="N356" i="1"/>
  <c r="N357" i="1"/>
  <c r="N360" i="1"/>
  <c r="N361" i="1"/>
  <c r="N362" i="1"/>
  <c r="N364" i="1"/>
  <c r="N365" i="1"/>
  <c r="N368" i="1"/>
  <c r="N369" i="1"/>
  <c r="N370" i="1"/>
  <c r="N372" i="1"/>
  <c r="N373" i="1"/>
  <c r="N376" i="1"/>
  <c r="N377" i="1"/>
  <c r="N380" i="1"/>
  <c r="N381" i="1"/>
  <c r="N384" i="1"/>
  <c r="N385" i="1"/>
  <c r="N386" i="1"/>
  <c r="N388" i="1"/>
  <c r="N389" i="1"/>
  <c r="N392" i="1"/>
  <c r="N393" i="1"/>
  <c r="N396" i="1"/>
  <c r="N397" i="1"/>
  <c r="N400" i="1"/>
  <c r="N401" i="1"/>
  <c r="N402" i="1"/>
  <c r="N404" i="1"/>
  <c r="N405" i="1"/>
  <c r="N408" i="1"/>
  <c r="N409" i="1"/>
  <c r="N412" i="1"/>
  <c r="N413" i="1"/>
  <c r="N416" i="1"/>
  <c r="N417" i="1"/>
  <c r="N418" i="1"/>
  <c r="N420" i="1"/>
  <c r="N421" i="1"/>
  <c r="N422" i="1"/>
  <c r="N424" i="1"/>
  <c r="N425" i="1"/>
  <c r="N426" i="1"/>
  <c r="N428" i="1"/>
  <c r="N429" i="1"/>
  <c r="N430" i="1"/>
  <c r="N432" i="1"/>
  <c r="N433" i="1"/>
  <c r="N434" i="1"/>
  <c r="N436" i="1"/>
  <c r="N437" i="1"/>
  <c r="N438" i="1"/>
  <c r="N440" i="1"/>
  <c r="N441" i="1"/>
  <c r="N442" i="1"/>
  <c r="N444" i="1"/>
  <c r="N445" i="1"/>
  <c r="N446" i="1"/>
  <c r="N448" i="1"/>
  <c r="N449" i="1"/>
  <c r="N450" i="1"/>
  <c r="N452" i="1"/>
  <c r="N453" i="1"/>
  <c r="N454" i="1"/>
  <c r="N456" i="1"/>
  <c r="N457" i="1"/>
  <c r="N458" i="1"/>
  <c r="N460" i="1"/>
  <c r="N461" i="1"/>
  <c r="N464" i="1"/>
  <c r="N465" i="1"/>
  <c r="N466" i="1"/>
  <c r="N468" i="1"/>
  <c r="N469" i="1"/>
  <c r="N470" i="1"/>
  <c r="N472" i="1"/>
  <c r="N473" i="1"/>
  <c r="N474" i="1"/>
  <c r="N476" i="1"/>
  <c r="N477" i="1"/>
  <c r="N478" i="1"/>
  <c r="N480" i="1"/>
  <c r="N481" i="1"/>
  <c r="N482" i="1"/>
  <c r="N484" i="1"/>
  <c r="N485" i="1"/>
  <c r="N486" i="1"/>
  <c r="N488" i="1"/>
  <c r="N489" i="1"/>
  <c r="N490" i="1"/>
  <c r="N492" i="1"/>
  <c r="N493" i="1"/>
  <c r="N494" i="1"/>
  <c r="N496" i="1"/>
  <c r="N497" i="1"/>
  <c r="N498" i="1"/>
  <c r="N500" i="1"/>
  <c r="N501" i="1"/>
  <c r="N502" i="1"/>
  <c r="N504" i="1"/>
  <c r="N505" i="1"/>
  <c r="N508" i="1"/>
  <c r="N509" i="1"/>
  <c r="N512" i="1"/>
  <c r="N513" i="1"/>
  <c r="N514" i="1"/>
  <c r="N516" i="1"/>
  <c r="N517" i="1"/>
  <c r="N518" i="1"/>
  <c r="N520" i="1"/>
  <c r="N521" i="1"/>
  <c r="N524" i="1"/>
  <c r="N525" i="1"/>
  <c r="N528" i="1"/>
  <c r="N529" i="1"/>
  <c r="N530" i="1"/>
  <c r="N532" i="1"/>
  <c r="N533" i="1"/>
  <c r="N534" i="1"/>
  <c r="N536" i="1"/>
  <c r="N538" i="1"/>
  <c r="N540" i="1"/>
  <c r="N542" i="1"/>
  <c r="N544" i="1"/>
  <c r="N546" i="1"/>
  <c r="N548" i="1"/>
  <c r="N549" i="1"/>
  <c r="N550" i="1"/>
  <c r="N552" i="1"/>
  <c r="N554" i="1"/>
  <c r="N556" i="1"/>
  <c r="N558" i="1"/>
  <c r="N560" i="1"/>
  <c r="N562" i="1"/>
  <c r="N564" i="1"/>
  <c r="N565" i="1"/>
  <c r="N566" i="1"/>
  <c r="N568" i="1"/>
  <c r="N570" i="1"/>
  <c r="N572" i="1"/>
  <c r="N574" i="1"/>
  <c r="N576" i="1"/>
  <c r="N578" i="1"/>
  <c r="N580" i="1"/>
  <c r="N581" i="1"/>
  <c r="N582" i="1"/>
  <c r="N584" i="1"/>
  <c r="N586" i="1"/>
  <c r="N588" i="1"/>
  <c r="N590" i="1"/>
  <c r="N592" i="1"/>
  <c r="N594" i="1"/>
  <c r="N596" i="1"/>
  <c r="N597" i="1"/>
  <c r="N598" i="1"/>
  <c r="N602" i="1"/>
  <c r="N606" i="1"/>
  <c r="N608" i="1"/>
  <c r="N610" i="1"/>
  <c r="N612" i="1"/>
  <c r="N613" i="1"/>
  <c r="N614" i="1"/>
  <c r="N618" i="1"/>
  <c r="N622" i="1"/>
  <c r="N624" i="1"/>
  <c r="N626" i="1"/>
  <c r="N628" i="1"/>
  <c r="N629" i="1"/>
  <c r="N630" i="1"/>
  <c r="N634" i="1"/>
  <c r="N638" i="1"/>
  <c r="N640" i="1"/>
  <c r="N641" i="1"/>
  <c r="N642" i="1"/>
  <c r="N644" i="1"/>
  <c r="N645" i="1"/>
  <c r="N648" i="1"/>
  <c r="N649" i="1"/>
  <c r="N652" i="1"/>
  <c r="N653" i="1"/>
  <c r="N656" i="1"/>
  <c r="N657" i="1"/>
  <c r="N658" i="1"/>
  <c r="N660" i="1"/>
  <c r="N661" i="1"/>
  <c r="N662" i="1"/>
  <c r="N664" i="1"/>
  <c r="N668" i="1"/>
  <c r="N669" i="1"/>
  <c r="N672" i="1"/>
  <c r="N674" i="1"/>
  <c r="N676" i="1"/>
  <c r="N677" i="1"/>
  <c r="N678" i="1"/>
  <c r="N680" i="1"/>
  <c r="N684" i="1"/>
  <c r="N685" i="1"/>
  <c r="N688" i="1"/>
  <c r="N689" i="1"/>
  <c r="N690" i="1"/>
  <c r="N692" i="1"/>
  <c r="N696" i="1"/>
  <c r="N697" i="1"/>
  <c r="N700" i="1"/>
  <c r="N704" i="1"/>
  <c r="N705" i="1"/>
  <c r="N706" i="1"/>
  <c r="N708" i="1"/>
  <c r="N709" i="1"/>
  <c r="N712" i="1"/>
  <c r="N713" i="1"/>
  <c r="N716" i="1"/>
  <c r="N717" i="1"/>
  <c r="N720" i="1"/>
  <c r="N721" i="1"/>
  <c r="N722" i="1"/>
  <c r="N724" i="1"/>
  <c r="N725" i="1"/>
  <c r="N728" i="1"/>
  <c r="N732" i="1"/>
  <c r="N733" i="1"/>
  <c r="N734" i="1"/>
  <c r="N736" i="1"/>
  <c r="N737" i="1"/>
  <c r="N738" i="1"/>
  <c r="N740" i="1"/>
  <c r="N742" i="1"/>
  <c r="N744" i="1"/>
  <c r="N745" i="1"/>
  <c r="N746" i="1"/>
  <c r="N748" i="1"/>
  <c r="N749" i="1"/>
  <c r="N750" i="1"/>
  <c r="N752" i="1"/>
  <c r="N753" i="1"/>
  <c r="N754" i="1"/>
  <c r="N756" i="1"/>
  <c r="N758" i="1"/>
  <c r="N760" i="1"/>
  <c r="N761" i="1"/>
  <c r="N762" i="1"/>
  <c r="N764" i="1"/>
  <c r="N765" i="1"/>
  <c r="N766" i="1"/>
  <c r="N768" i="1"/>
  <c r="N769" i="1"/>
  <c r="N770" i="1"/>
  <c r="N772" i="1"/>
  <c r="N774" i="1"/>
  <c r="N776" i="1"/>
  <c r="N777" i="1"/>
  <c r="N778" i="1"/>
  <c r="N780" i="1"/>
  <c r="N781" i="1"/>
  <c r="N782" i="1"/>
  <c r="N784" i="1"/>
  <c r="N785" i="1"/>
  <c r="N786" i="1"/>
  <c r="N788" i="1"/>
  <c r="N790" i="1"/>
  <c r="N792" i="1"/>
  <c r="N793" i="1"/>
  <c r="N794" i="1"/>
  <c r="N796" i="1"/>
  <c r="N797" i="1"/>
  <c r="N798" i="1"/>
  <c r="N800" i="1"/>
  <c r="N801" i="1"/>
  <c r="N802" i="1"/>
  <c r="N804" i="1"/>
  <c r="N806" i="1"/>
  <c r="N808" i="1"/>
  <c r="N809" i="1"/>
  <c r="N810" i="1"/>
  <c r="N812" i="1"/>
  <c r="N813" i="1"/>
  <c r="N814" i="1"/>
  <c r="N816" i="1"/>
  <c r="N817" i="1"/>
  <c r="N818" i="1"/>
  <c r="N820" i="1"/>
  <c r="N822" i="1"/>
  <c r="N824" i="1"/>
  <c r="N825" i="1"/>
  <c r="N826" i="1"/>
  <c r="N828" i="1"/>
  <c r="N829" i="1"/>
  <c r="N830" i="1"/>
  <c r="N832" i="1"/>
  <c r="N833" i="1"/>
  <c r="N834" i="1"/>
  <c r="N836" i="1"/>
  <c r="N838" i="1"/>
  <c r="N840" i="1"/>
  <c r="N841" i="1"/>
  <c r="N842" i="1"/>
  <c r="N844" i="1"/>
  <c r="N845" i="1"/>
  <c r="N846" i="1"/>
  <c r="N848" i="1"/>
  <c r="N849" i="1"/>
  <c r="N850" i="1"/>
  <c r="N852" i="1"/>
  <c r="N854" i="1"/>
  <c r="N856" i="1"/>
  <c r="N857" i="1"/>
  <c r="N858" i="1"/>
  <c r="N860" i="1"/>
  <c r="N861" i="1"/>
  <c r="N862" i="1"/>
  <c r="N864" i="1"/>
  <c r="N865" i="1"/>
  <c r="N866" i="1"/>
  <c r="N868" i="1"/>
  <c r="N870" i="1"/>
  <c r="N872" i="1"/>
  <c r="N873" i="1"/>
  <c r="N874" i="1"/>
  <c r="N876" i="1"/>
  <c r="N877" i="1"/>
  <c r="N878" i="1"/>
  <c r="N880" i="1"/>
  <c r="N881" i="1"/>
  <c r="N882" i="1"/>
  <c r="N884" i="1"/>
  <c r="N886" i="1"/>
  <c r="N888" i="1"/>
  <c r="N889" i="1"/>
  <c r="N890" i="1"/>
  <c r="N892" i="1"/>
  <c r="N893" i="1"/>
  <c r="N894" i="1"/>
  <c r="N896" i="1"/>
  <c r="N897" i="1"/>
  <c r="N898" i="1"/>
  <c r="N900" i="1"/>
  <c r="N902" i="1"/>
  <c r="N904" i="1"/>
  <c r="N905" i="1"/>
  <c r="N906" i="1"/>
  <c r="N908" i="1"/>
  <c r="N909" i="1"/>
  <c r="N910" i="1"/>
  <c r="N912" i="1"/>
  <c r="N913" i="1"/>
  <c r="N914" i="1"/>
  <c r="N916" i="1"/>
  <c r="N918" i="1"/>
  <c r="N920" i="1"/>
  <c r="N921" i="1"/>
  <c r="N922" i="1"/>
  <c r="N924" i="1"/>
  <c r="N925" i="1"/>
  <c r="N926" i="1"/>
  <c r="N928" i="1"/>
  <c r="N929" i="1"/>
  <c r="N930" i="1"/>
  <c r="N932" i="1"/>
  <c r="N934" i="1"/>
  <c r="N936" i="1"/>
  <c r="N937" i="1"/>
  <c r="N938" i="1"/>
  <c r="N940" i="1"/>
  <c r="N941" i="1"/>
  <c r="N942" i="1"/>
  <c r="N944" i="1"/>
  <c r="N945" i="1"/>
  <c r="N946" i="1"/>
  <c r="N948" i="1"/>
  <c r="N950" i="1"/>
  <c r="N952" i="1"/>
  <c r="N953" i="1"/>
  <c r="N954" i="1"/>
  <c r="N956" i="1"/>
  <c r="N957" i="1"/>
  <c r="N958" i="1"/>
  <c r="N960" i="1"/>
  <c r="N961" i="1"/>
  <c r="N962" i="1"/>
  <c r="N964" i="1"/>
  <c r="N966" i="1"/>
  <c r="N968" i="1"/>
  <c r="N969" i="1"/>
  <c r="N970" i="1"/>
  <c r="N972" i="1"/>
  <c r="N973" i="1"/>
  <c r="N974" i="1"/>
  <c r="N976" i="1"/>
  <c r="N977" i="1"/>
  <c r="N978" i="1"/>
  <c r="N980" i="1"/>
  <c r="N982" i="1"/>
  <c r="N984" i="1"/>
  <c r="N985" i="1"/>
  <c r="N986" i="1"/>
  <c r="N988" i="1"/>
  <c r="N989" i="1"/>
  <c r="N990" i="1"/>
  <c r="N992" i="1"/>
  <c r="N993" i="1"/>
  <c r="N994" i="1"/>
  <c r="N996" i="1"/>
  <c r="N998" i="1"/>
  <c r="N1000" i="1"/>
  <c r="N1001" i="1"/>
  <c r="N1004" i="1"/>
  <c r="N1005" i="1"/>
  <c r="N1008" i="1"/>
  <c r="N1009" i="1"/>
  <c r="N1012" i="1"/>
  <c r="N1013" i="1"/>
  <c r="N1016" i="1"/>
  <c r="O4" i="1"/>
  <c r="O5" i="1"/>
  <c r="O8" i="1"/>
  <c r="O9" i="1"/>
  <c r="O12" i="1"/>
  <c r="O13" i="1"/>
  <c r="O16" i="1"/>
  <c r="O17" i="1"/>
  <c r="O20" i="1"/>
  <c r="O21" i="1"/>
  <c r="N4" i="1"/>
  <c r="N5" i="1"/>
  <c r="N6" i="1"/>
  <c r="N8" i="1"/>
  <c r="N9" i="1"/>
  <c r="N10" i="1"/>
  <c r="N12" i="1"/>
  <c r="N13" i="1"/>
  <c r="N14" i="1"/>
  <c r="N16" i="1"/>
  <c r="H2" i="1"/>
  <c r="O2" i="1" s="1"/>
  <c r="N17" i="2"/>
  <c r="J2" i="1"/>
  <c r="M2" i="1" s="1"/>
  <c r="J3" i="1"/>
  <c r="M3" i="1" s="1"/>
  <c r="J4" i="1"/>
  <c r="M4" i="1" s="1"/>
  <c r="J5" i="1"/>
  <c r="M5" i="1" s="1"/>
  <c r="J6" i="1"/>
  <c r="M6" i="1" s="1"/>
  <c r="J7" i="1"/>
  <c r="M7" i="1" s="1"/>
  <c r="J8" i="1"/>
  <c r="M8" i="1" s="1"/>
  <c r="J9" i="1"/>
  <c r="M9" i="1" s="1"/>
  <c r="J10" i="1"/>
  <c r="M10" i="1" s="1"/>
  <c r="J11" i="1"/>
  <c r="M11" i="1" s="1"/>
  <c r="J12" i="1"/>
  <c r="M12" i="1" s="1"/>
  <c r="J13" i="1"/>
  <c r="M13" i="1" s="1"/>
  <c r="J14" i="1"/>
  <c r="M14" i="1" s="1"/>
  <c r="J15" i="1"/>
  <c r="M15" i="1" s="1"/>
  <c r="J16" i="1"/>
  <c r="M16" i="1" s="1"/>
  <c r="J17" i="1"/>
  <c r="M17" i="1" s="1"/>
  <c r="J18" i="1"/>
  <c r="M18" i="1" s="1"/>
  <c r="J19" i="1"/>
  <c r="M19" i="1" s="1"/>
  <c r="J20" i="1"/>
  <c r="M20" i="1" s="1"/>
  <c r="J21" i="1"/>
  <c r="M21" i="1" s="1"/>
  <c r="J22" i="1"/>
  <c r="M22" i="1" s="1"/>
  <c r="J23" i="1"/>
  <c r="M23" i="1" s="1"/>
  <c r="J24" i="1"/>
  <c r="M24" i="1" s="1"/>
  <c r="J25" i="1"/>
  <c r="J26" i="1"/>
  <c r="M26" i="1" s="1"/>
  <c r="J27" i="1"/>
  <c r="M27" i="1" s="1"/>
  <c r="J28" i="1"/>
  <c r="M28" i="1" s="1"/>
  <c r="J29" i="1"/>
  <c r="M29" i="1" s="1"/>
  <c r="J30" i="1"/>
  <c r="M30" i="1" s="1"/>
  <c r="J31" i="1"/>
  <c r="M31" i="1" s="1"/>
  <c r="J32" i="1"/>
  <c r="M32" i="1" s="1"/>
  <c r="J33" i="1"/>
  <c r="M33" i="1" s="1"/>
  <c r="J34" i="1"/>
  <c r="M34" i="1" s="1"/>
  <c r="J35" i="1"/>
  <c r="M35" i="1" s="1"/>
  <c r="J36" i="1"/>
  <c r="M36" i="1" s="1"/>
  <c r="J37" i="1"/>
  <c r="M37" i="1" s="1"/>
  <c r="J38" i="1"/>
  <c r="M38" i="1" s="1"/>
  <c r="J39" i="1"/>
  <c r="M39" i="1" s="1"/>
  <c r="J40" i="1"/>
  <c r="M40" i="1" s="1"/>
  <c r="J41" i="1"/>
  <c r="M41" i="1" s="1"/>
  <c r="J42" i="1"/>
  <c r="M42" i="1" s="1"/>
  <c r="J43" i="1"/>
  <c r="M43" i="1" s="1"/>
  <c r="J44" i="1"/>
  <c r="M44" i="1" s="1"/>
  <c r="J45" i="1"/>
  <c r="M45" i="1" s="1"/>
  <c r="J46" i="1"/>
  <c r="M46" i="1" s="1"/>
  <c r="J47" i="1"/>
  <c r="M47" i="1" s="1"/>
  <c r="J48" i="1"/>
  <c r="M48" i="1" s="1"/>
  <c r="J49" i="1"/>
  <c r="M49" i="1" s="1"/>
  <c r="J50" i="1"/>
  <c r="M50" i="1" s="1"/>
  <c r="J51" i="1"/>
  <c r="M51" i="1" s="1"/>
  <c r="J52" i="1"/>
  <c r="M52" i="1" s="1"/>
  <c r="J53" i="1"/>
  <c r="M53" i="1" s="1"/>
  <c r="J54" i="1"/>
  <c r="M54" i="1" s="1"/>
  <c r="J55" i="1"/>
  <c r="M55" i="1" s="1"/>
  <c r="J56" i="1"/>
  <c r="M56" i="1" s="1"/>
  <c r="J57" i="1"/>
  <c r="M57" i="1" s="1"/>
  <c r="J58" i="1"/>
  <c r="M58" i="1" s="1"/>
  <c r="J59" i="1"/>
  <c r="M59" i="1" s="1"/>
  <c r="J60" i="1"/>
  <c r="M60" i="1" s="1"/>
  <c r="J61" i="1"/>
  <c r="M61" i="1" s="1"/>
  <c r="J62" i="1"/>
  <c r="M62" i="1" s="1"/>
  <c r="J63" i="1"/>
  <c r="M63" i="1" s="1"/>
  <c r="J64" i="1"/>
  <c r="M64" i="1" s="1"/>
  <c r="J65" i="1"/>
  <c r="M65" i="1" s="1"/>
  <c r="J66" i="1"/>
  <c r="M66" i="1" s="1"/>
  <c r="J67" i="1"/>
  <c r="M67" i="1" s="1"/>
  <c r="J68" i="1"/>
  <c r="M68" i="1" s="1"/>
  <c r="J69" i="1"/>
  <c r="M69" i="1" s="1"/>
  <c r="J70" i="1"/>
  <c r="M70" i="1" s="1"/>
  <c r="J71" i="1"/>
  <c r="M71" i="1" s="1"/>
  <c r="J72" i="1"/>
  <c r="M72" i="1" s="1"/>
  <c r="J73" i="1"/>
  <c r="M73" i="1" s="1"/>
  <c r="J74" i="1"/>
  <c r="M74" i="1" s="1"/>
  <c r="J75" i="1"/>
  <c r="M75" i="1" s="1"/>
  <c r="J76" i="1"/>
  <c r="M76" i="1" s="1"/>
  <c r="J77" i="1"/>
  <c r="M77" i="1" s="1"/>
  <c r="J78" i="1"/>
  <c r="M78" i="1" s="1"/>
  <c r="J79" i="1"/>
  <c r="M79" i="1" s="1"/>
  <c r="J80" i="1"/>
  <c r="M80" i="1" s="1"/>
  <c r="J81" i="1"/>
  <c r="M81" i="1" s="1"/>
  <c r="J82" i="1"/>
  <c r="M82" i="1" s="1"/>
  <c r="J83" i="1"/>
  <c r="M83" i="1" s="1"/>
  <c r="J84" i="1"/>
  <c r="M84" i="1" s="1"/>
  <c r="J85" i="1"/>
  <c r="M85" i="1" s="1"/>
  <c r="J86" i="1"/>
  <c r="M86" i="1" s="1"/>
  <c r="J87" i="1"/>
  <c r="M87" i="1" s="1"/>
  <c r="J88" i="1"/>
  <c r="M88" i="1" s="1"/>
  <c r="J89" i="1"/>
  <c r="M89" i="1" s="1"/>
  <c r="J90" i="1"/>
  <c r="M90" i="1" s="1"/>
  <c r="J91" i="1"/>
  <c r="M91" i="1" s="1"/>
  <c r="J92" i="1"/>
  <c r="M92" i="1" s="1"/>
  <c r="J93" i="1"/>
  <c r="M93" i="1" s="1"/>
  <c r="J94" i="1"/>
  <c r="M94" i="1" s="1"/>
  <c r="J95" i="1"/>
  <c r="M95" i="1" s="1"/>
  <c r="J96" i="1"/>
  <c r="M96" i="1" s="1"/>
  <c r="J97" i="1"/>
  <c r="M97" i="1" s="1"/>
  <c r="J98" i="1"/>
  <c r="M98" i="1" s="1"/>
  <c r="J99" i="1"/>
  <c r="M99" i="1" s="1"/>
  <c r="J100" i="1"/>
  <c r="M100" i="1" s="1"/>
  <c r="J101" i="1"/>
  <c r="M101" i="1" s="1"/>
  <c r="J102" i="1"/>
  <c r="M102" i="1" s="1"/>
  <c r="J103" i="1"/>
  <c r="M103" i="1" s="1"/>
  <c r="J104" i="1"/>
  <c r="M104" i="1" s="1"/>
  <c r="J105" i="1"/>
  <c r="M105" i="1" s="1"/>
  <c r="J106" i="1"/>
  <c r="M106" i="1" s="1"/>
  <c r="J107" i="1"/>
  <c r="M107" i="1" s="1"/>
  <c r="J108" i="1"/>
  <c r="M108" i="1" s="1"/>
  <c r="J109" i="1"/>
  <c r="M109" i="1" s="1"/>
  <c r="J110" i="1"/>
  <c r="M110" i="1" s="1"/>
  <c r="J111" i="1"/>
  <c r="M111" i="1" s="1"/>
  <c r="J112" i="1"/>
  <c r="M112" i="1" s="1"/>
  <c r="J113" i="1"/>
  <c r="M113" i="1" s="1"/>
  <c r="J114" i="1"/>
  <c r="M114" i="1" s="1"/>
  <c r="J115" i="1"/>
  <c r="M115" i="1" s="1"/>
  <c r="J116" i="1"/>
  <c r="M116" i="1" s="1"/>
  <c r="J117" i="1"/>
  <c r="M117" i="1" s="1"/>
  <c r="J118" i="1"/>
  <c r="M118" i="1" s="1"/>
  <c r="J119" i="1"/>
  <c r="M119" i="1" s="1"/>
  <c r="J120" i="1"/>
  <c r="M120" i="1" s="1"/>
  <c r="J121" i="1"/>
  <c r="M121" i="1" s="1"/>
  <c r="J122" i="1"/>
  <c r="M122" i="1" s="1"/>
  <c r="J123" i="1"/>
  <c r="M123" i="1" s="1"/>
  <c r="J124" i="1"/>
  <c r="M124" i="1" s="1"/>
  <c r="J125" i="1"/>
  <c r="M125" i="1" s="1"/>
  <c r="J126" i="1"/>
  <c r="M126" i="1" s="1"/>
  <c r="J127" i="1"/>
  <c r="M127" i="1" s="1"/>
  <c r="J128" i="1"/>
  <c r="M128" i="1" s="1"/>
  <c r="J129" i="1"/>
  <c r="M129" i="1" s="1"/>
  <c r="J130" i="1"/>
  <c r="M130" i="1" s="1"/>
  <c r="J131" i="1"/>
  <c r="M131" i="1" s="1"/>
  <c r="J132" i="1"/>
  <c r="M132" i="1" s="1"/>
  <c r="J133" i="1"/>
  <c r="M133" i="1" s="1"/>
  <c r="J134" i="1"/>
  <c r="M134" i="1" s="1"/>
  <c r="J135" i="1"/>
  <c r="M135" i="1" s="1"/>
  <c r="J136" i="1"/>
  <c r="M136" i="1" s="1"/>
  <c r="J137" i="1"/>
  <c r="M137" i="1" s="1"/>
  <c r="J138" i="1"/>
  <c r="M138" i="1" s="1"/>
  <c r="J139" i="1"/>
  <c r="M139" i="1" s="1"/>
  <c r="J140" i="1"/>
  <c r="M140" i="1" s="1"/>
  <c r="J141" i="1"/>
  <c r="M141" i="1" s="1"/>
  <c r="J142" i="1"/>
  <c r="M142" i="1" s="1"/>
  <c r="J143" i="1"/>
  <c r="M143" i="1" s="1"/>
  <c r="J144" i="1"/>
  <c r="M144" i="1" s="1"/>
  <c r="J145" i="1"/>
  <c r="M145" i="1" s="1"/>
  <c r="J146" i="1"/>
  <c r="M146" i="1" s="1"/>
  <c r="J147" i="1"/>
  <c r="M147" i="1" s="1"/>
  <c r="J148" i="1"/>
  <c r="M148" i="1" s="1"/>
  <c r="J149" i="1"/>
  <c r="M149" i="1" s="1"/>
  <c r="J150" i="1"/>
  <c r="M150" i="1" s="1"/>
  <c r="J151" i="1"/>
  <c r="M151" i="1" s="1"/>
  <c r="J152" i="1"/>
  <c r="M152" i="1" s="1"/>
  <c r="J153" i="1"/>
  <c r="M153" i="1" s="1"/>
  <c r="J154" i="1"/>
  <c r="M154" i="1" s="1"/>
  <c r="J155" i="1"/>
  <c r="M155" i="1" s="1"/>
  <c r="J156" i="1"/>
  <c r="M156" i="1" s="1"/>
  <c r="J157" i="1"/>
  <c r="M157" i="1" s="1"/>
  <c r="J158" i="1"/>
  <c r="M158" i="1" s="1"/>
  <c r="J159" i="1"/>
  <c r="M159" i="1" s="1"/>
  <c r="J160" i="1"/>
  <c r="M160" i="1" s="1"/>
  <c r="J161" i="1"/>
  <c r="M161" i="1" s="1"/>
  <c r="J162" i="1"/>
  <c r="M162" i="1" s="1"/>
  <c r="J163" i="1"/>
  <c r="M163" i="1" s="1"/>
  <c r="J164" i="1"/>
  <c r="M164" i="1" s="1"/>
  <c r="J165" i="1"/>
  <c r="M165" i="1" s="1"/>
  <c r="J166" i="1"/>
  <c r="M166" i="1" s="1"/>
  <c r="J167" i="1"/>
  <c r="M167" i="1" s="1"/>
  <c r="J168" i="1"/>
  <c r="M168" i="1" s="1"/>
  <c r="J169" i="1"/>
  <c r="M169" i="1" s="1"/>
  <c r="J170" i="1"/>
  <c r="M170" i="1" s="1"/>
  <c r="J171" i="1"/>
  <c r="M171" i="1" s="1"/>
  <c r="J172" i="1"/>
  <c r="M172" i="1" s="1"/>
  <c r="J173" i="1"/>
  <c r="M173" i="1" s="1"/>
  <c r="J174" i="1"/>
  <c r="M174" i="1" s="1"/>
  <c r="J175" i="1"/>
  <c r="M175" i="1" s="1"/>
  <c r="J176" i="1"/>
  <c r="M176" i="1" s="1"/>
  <c r="J177" i="1"/>
  <c r="M177" i="1" s="1"/>
  <c r="J178" i="1"/>
  <c r="M178" i="1" s="1"/>
  <c r="J179" i="1"/>
  <c r="M179" i="1" s="1"/>
  <c r="J180" i="1"/>
  <c r="M180" i="1" s="1"/>
  <c r="J181" i="1"/>
  <c r="M181" i="1" s="1"/>
  <c r="J182" i="1"/>
  <c r="M182" i="1" s="1"/>
  <c r="J183" i="1"/>
  <c r="M183" i="1" s="1"/>
  <c r="J184" i="1"/>
  <c r="M184" i="1" s="1"/>
  <c r="J185" i="1"/>
  <c r="M185" i="1" s="1"/>
  <c r="J186" i="1"/>
  <c r="M186" i="1" s="1"/>
  <c r="J187" i="1"/>
  <c r="M187" i="1" s="1"/>
  <c r="J188" i="1"/>
  <c r="M188" i="1" s="1"/>
  <c r="J189" i="1"/>
  <c r="M189" i="1" s="1"/>
  <c r="J190" i="1"/>
  <c r="M190" i="1" s="1"/>
  <c r="J191" i="1"/>
  <c r="M191" i="1" s="1"/>
  <c r="J192" i="1"/>
  <c r="M192" i="1" s="1"/>
  <c r="J193" i="1"/>
  <c r="M193" i="1" s="1"/>
  <c r="J194" i="1"/>
  <c r="M194" i="1" s="1"/>
  <c r="J195" i="1"/>
  <c r="M195" i="1" s="1"/>
  <c r="J196" i="1"/>
  <c r="M196" i="1" s="1"/>
  <c r="J197" i="1"/>
  <c r="M197" i="1" s="1"/>
  <c r="J198" i="1"/>
  <c r="M198" i="1" s="1"/>
  <c r="J199" i="1"/>
  <c r="M199" i="1" s="1"/>
  <c r="J200" i="1"/>
  <c r="M200" i="1" s="1"/>
  <c r="J201" i="1"/>
  <c r="M201" i="1" s="1"/>
  <c r="J202" i="1"/>
  <c r="M202" i="1" s="1"/>
  <c r="J203" i="1"/>
  <c r="M203" i="1" s="1"/>
  <c r="J204" i="1"/>
  <c r="M204" i="1" s="1"/>
  <c r="J205" i="1"/>
  <c r="M205" i="1" s="1"/>
  <c r="J206" i="1"/>
  <c r="M206" i="1" s="1"/>
  <c r="J207" i="1"/>
  <c r="M207" i="1" s="1"/>
  <c r="J208" i="1"/>
  <c r="M208" i="1" s="1"/>
  <c r="J209" i="1"/>
  <c r="M209" i="1" s="1"/>
  <c r="J210" i="1"/>
  <c r="M210" i="1" s="1"/>
  <c r="J211" i="1"/>
  <c r="M211" i="1" s="1"/>
  <c r="J212" i="1"/>
  <c r="M212" i="1" s="1"/>
  <c r="J213" i="1"/>
  <c r="M213" i="1" s="1"/>
  <c r="J214" i="1"/>
  <c r="M214" i="1" s="1"/>
  <c r="J215" i="1"/>
  <c r="M215" i="1" s="1"/>
  <c r="J216" i="1"/>
  <c r="M216" i="1" s="1"/>
  <c r="J217" i="1"/>
  <c r="M217" i="1" s="1"/>
  <c r="J218" i="1"/>
  <c r="M218" i="1" s="1"/>
  <c r="J219" i="1"/>
  <c r="M219" i="1" s="1"/>
  <c r="J220" i="1"/>
  <c r="M220" i="1" s="1"/>
  <c r="J221" i="1"/>
  <c r="M221" i="1" s="1"/>
  <c r="J222" i="1"/>
  <c r="M222" i="1" s="1"/>
  <c r="J223" i="1"/>
  <c r="M223" i="1" s="1"/>
  <c r="J224" i="1"/>
  <c r="M224" i="1" s="1"/>
  <c r="J225" i="1"/>
  <c r="M225" i="1" s="1"/>
  <c r="J226" i="1"/>
  <c r="M226" i="1" s="1"/>
  <c r="J227" i="1"/>
  <c r="M227" i="1" s="1"/>
  <c r="J228" i="1"/>
  <c r="M228" i="1" s="1"/>
  <c r="J229" i="1"/>
  <c r="M229" i="1" s="1"/>
  <c r="J230" i="1"/>
  <c r="M230" i="1" s="1"/>
  <c r="J231" i="1"/>
  <c r="M231" i="1" s="1"/>
  <c r="J232" i="1"/>
  <c r="M232" i="1" s="1"/>
  <c r="J233" i="1"/>
  <c r="M233" i="1" s="1"/>
  <c r="J234" i="1"/>
  <c r="M234" i="1" s="1"/>
  <c r="J235" i="1"/>
  <c r="M235" i="1" s="1"/>
  <c r="J236" i="1"/>
  <c r="M236" i="1" s="1"/>
  <c r="J237" i="1"/>
  <c r="M237" i="1" s="1"/>
  <c r="J238" i="1"/>
  <c r="M238" i="1" s="1"/>
  <c r="J239" i="1"/>
  <c r="M239" i="1" s="1"/>
  <c r="J240" i="1"/>
  <c r="M240" i="1" s="1"/>
  <c r="J241" i="1"/>
  <c r="M241" i="1" s="1"/>
  <c r="J242" i="1"/>
  <c r="M242" i="1" s="1"/>
  <c r="J243" i="1"/>
  <c r="M243" i="1" s="1"/>
  <c r="J244" i="1"/>
  <c r="M244" i="1" s="1"/>
  <c r="J245" i="1"/>
  <c r="M245" i="1" s="1"/>
  <c r="J246" i="1"/>
  <c r="M246" i="1" s="1"/>
  <c r="J247" i="1"/>
  <c r="M247" i="1" s="1"/>
  <c r="J248" i="1"/>
  <c r="M248" i="1" s="1"/>
  <c r="J249" i="1"/>
  <c r="M249" i="1" s="1"/>
  <c r="J250" i="1"/>
  <c r="M250" i="1" s="1"/>
  <c r="J251" i="1"/>
  <c r="M251" i="1" s="1"/>
  <c r="J252" i="1"/>
  <c r="M252" i="1" s="1"/>
  <c r="J253" i="1"/>
  <c r="M253" i="1" s="1"/>
  <c r="J254" i="1"/>
  <c r="M254" i="1" s="1"/>
  <c r="J255" i="1"/>
  <c r="M255" i="1" s="1"/>
  <c r="J256" i="1"/>
  <c r="M256" i="1" s="1"/>
  <c r="J257" i="1"/>
  <c r="M257" i="1" s="1"/>
  <c r="J258" i="1"/>
  <c r="M258" i="1" s="1"/>
  <c r="J259" i="1"/>
  <c r="M259" i="1" s="1"/>
  <c r="J260" i="1"/>
  <c r="M260" i="1" s="1"/>
  <c r="J261" i="1"/>
  <c r="M261" i="1" s="1"/>
  <c r="J262" i="1"/>
  <c r="M262" i="1" s="1"/>
  <c r="J263" i="1"/>
  <c r="M263" i="1" s="1"/>
  <c r="J264" i="1"/>
  <c r="M264" i="1" s="1"/>
  <c r="J265" i="1"/>
  <c r="M265" i="1" s="1"/>
  <c r="J266" i="1"/>
  <c r="M266" i="1" s="1"/>
  <c r="J267" i="1"/>
  <c r="M267" i="1" s="1"/>
  <c r="J268" i="1"/>
  <c r="M268" i="1" s="1"/>
  <c r="J269" i="1"/>
  <c r="M269" i="1" s="1"/>
  <c r="J270" i="1"/>
  <c r="M270" i="1" s="1"/>
  <c r="J271" i="1"/>
  <c r="M271" i="1" s="1"/>
  <c r="J272" i="1"/>
  <c r="M272" i="1" s="1"/>
  <c r="J273" i="1"/>
  <c r="M273" i="1" s="1"/>
  <c r="J274" i="1"/>
  <c r="M274" i="1" s="1"/>
  <c r="J275" i="1"/>
  <c r="M275" i="1" s="1"/>
  <c r="J276" i="1"/>
  <c r="M276" i="1" s="1"/>
  <c r="J277" i="1"/>
  <c r="M277" i="1" s="1"/>
  <c r="J278" i="1"/>
  <c r="M278" i="1" s="1"/>
  <c r="J279" i="1"/>
  <c r="M279" i="1" s="1"/>
  <c r="J280" i="1"/>
  <c r="M280" i="1" s="1"/>
  <c r="J281" i="1"/>
  <c r="M281" i="1" s="1"/>
  <c r="J282" i="1"/>
  <c r="M282" i="1" s="1"/>
  <c r="J283" i="1"/>
  <c r="M283" i="1" s="1"/>
  <c r="J284" i="1"/>
  <c r="M284" i="1" s="1"/>
  <c r="J285" i="1"/>
  <c r="M285" i="1" s="1"/>
  <c r="J286" i="1"/>
  <c r="M286" i="1" s="1"/>
  <c r="J287" i="1"/>
  <c r="M287" i="1" s="1"/>
  <c r="J288" i="1"/>
  <c r="M288" i="1" s="1"/>
  <c r="J289" i="1"/>
  <c r="M289" i="1" s="1"/>
  <c r="J290" i="1"/>
  <c r="M290" i="1" s="1"/>
  <c r="J291" i="1"/>
  <c r="M291" i="1" s="1"/>
  <c r="J292" i="1"/>
  <c r="M292" i="1" s="1"/>
  <c r="J293" i="1"/>
  <c r="M293" i="1" s="1"/>
  <c r="J294" i="1"/>
  <c r="M294" i="1" s="1"/>
  <c r="J295" i="1"/>
  <c r="M295" i="1" s="1"/>
  <c r="J296" i="1"/>
  <c r="M296" i="1" s="1"/>
  <c r="J297" i="1"/>
  <c r="M297" i="1" s="1"/>
  <c r="J298" i="1"/>
  <c r="M298" i="1" s="1"/>
  <c r="J299" i="1"/>
  <c r="M299" i="1" s="1"/>
  <c r="J300" i="1"/>
  <c r="M300" i="1" s="1"/>
  <c r="J301" i="1"/>
  <c r="M301" i="1" s="1"/>
  <c r="J302" i="1"/>
  <c r="M302" i="1" s="1"/>
  <c r="J303" i="1"/>
  <c r="M303" i="1" s="1"/>
  <c r="J304" i="1"/>
  <c r="M304" i="1" s="1"/>
  <c r="J305" i="1"/>
  <c r="M305" i="1" s="1"/>
  <c r="J306" i="1"/>
  <c r="M306" i="1" s="1"/>
  <c r="J307" i="1"/>
  <c r="M307" i="1" s="1"/>
  <c r="J308" i="1"/>
  <c r="M308" i="1" s="1"/>
  <c r="J309" i="1"/>
  <c r="M309" i="1" s="1"/>
  <c r="J310" i="1"/>
  <c r="M310" i="1" s="1"/>
  <c r="J311" i="1"/>
  <c r="M311" i="1" s="1"/>
  <c r="J312" i="1"/>
  <c r="M312" i="1" s="1"/>
  <c r="J313" i="1"/>
  <c r="M313" i="1" s="1"/>
  <c r="J314" i="1"/>
  <c r="M314" i="1" s="1"/>
  <c r="J315" i="1"/>
  <c r="M315" i="1" s="1"/>
  <c r="J316" i="1"/>
  <c r="M316" i="1" s="1"/>
  <c r="J317" i="1"/>
  <c r="M317" i="1" s="1"/>
  <c r="J318" i="1"/>
  <c r="M318" i="1" s="1"/>
  <c r="J319" i="1"/>
  <c r="M319" i="1" s="1"/>
  <c r="J320" i="1"/>
  <c r="M320" i="1" s="1"/>
  <c r="J321" i="1"/>
  <c r="M321" i="1" s="1"/>
  <c r="J322" i="1"/>
  <c r="M322" i="1" s="1"/>
  <c r="J323" i="1"/>
  <c r="M323" i="1" s="1"/>
  <c r="J324" i="1"/>
  <c r="M324" i="1" s="1"/>
  <c r="J325" i="1"/>
  <c r="M325" i="1" s="1"/>
  <c r="J326" i="1"/>
  <c r="M326" i="1" s="1"/>
  <c r="J327" i="1"/>
  <c r="M327" i="1" s="1"/>
  <c r="J328" i="1"/>
  <c r="M328" i="1" s="1"/>
  <c r="J329" i="1"/>
  <c r="M329" i="1" s="1"/>
  <c r="J330" i="1"/>
  <c r="M330" i="1" s="1"/>
  <c r="J331" i="1"/>
  <c r="M331" i="1" s="1"/>
  <c r="J332" i="1"/>
  <c r="M332" i="1" s="1"/>
  <c r="J333" i="1"/>
  <c r="M333" i="1" s="1"/>
  <c r="J334" i="1"/>
  <c r="M334" i="1" s="1"/>
  <c r="J335" i="1"/>
  <c r="M335" i="1" s="1"/>
  <c r="J336" i="1"/>
  <c r="M336" i="1" s="1"/>
  <c r="J337" i="1"/>
  <c r="M337" i="1" s="1"/>
  <c r="J338" i="1"/>
  <c r="M338" i="1" s="1"/>
  <c r="J339" i="1"/>
  <c r="M339" i="1" s="1"/>
  <c r="J340" i="1"/>
  <c r="M340" i="1" s="1"/>
  <c r="J341" i="1"/>
  <c r="M341" i="1" s="1"/>
  <c r="J342" i="1"/>
  <c r="M342" i="1" s="1"/>
  <c r="J343" i="1"/>
  <c r="M343" i="1" s="1"/>
  <c r="J344" i="1"/>
  <c r="M344" i="1" s="1"/>
  <c r="J345" i="1"/>
  <c r="M345" i="1" s="1"/>
  <c r="J346" i="1"/>
  <c r="M346" i="1" s="1"/>
  <c r="J347" i="1"/>
  <c r="M347" i="1" s="1"/>
  <c r="J348" i="1"/>
  <c r="M348" i="1" s="1"/>
  <c r="J349" i="1"/>
  <c r="M349" i="1" s="1"/>
  <c r="J350" i="1"/>
  <c r="M350" i="1" s="1"/>
  <c r="J351" i="1"/>
  <c r="M351" i="1" s="1"/>
  <c r="J352" i="1"/>
  <c r="M352" i="1" s="1"/>
  <c r="J353" i="1"/>
  <c r="M353" i="1" s="1"/>
  <c r="J354" i="1"/>
  <c r="M354" i="1" s="1"/>
  <c r="J355" i="1"/>
  <c r="M355" i="1" s="1"/>
  <c r="J356" i="1"/>
  <c r="M356" i="1" s="1"/>
  <c r="J357" i="1"/>
  <c r="M357" i="1" s="1"/>
  <c r="J358" i="1"/>
  <c r="M358" i="1" s="1"/>
  <c r="J359" i="1"/>
  <c r="M359" i="1" s="1"/>
  <c r="J360" i="1"/>
  <c r="M360" i="1" s="1"/>
  <c r="J361" i="1"/>
  <c r="M361" i="1" s="1"/>
  <c r="J362" i="1"/>
  <c r="M362" i="1" s="1"/>
  <c r="J363" i="1"/>
  <c r="M363" i="1" s="1"/>
  <c r="J364" i="1"/>
  <c r="M364" i="1" s="1"/>
  <c r="J365" i="1"/>
  <c r="M365" i="1" s="1"/>
  <c r="J366" i="1"/>
  <c r="M366" i="1" s="1"/>
  <c r="J367" i="1"/>
  <c r="M367" i="1" s="1"/>
  <c r="J368" i="1"/>
  <c r="M368" i="1" s="1"/>
  <c r="J369" i="1"/>
  <c r="M369" i="1" s="1"/>
  <c r="J370" i="1"/>
  <c r="M370" i="1" s="1"/>
  <c r="J371" i="1"/>
  <c r="M371" i="1" s="1"/>
  <c r="J372" i="1"/>
  <c r="M372" i="1" s="1"/>
  <c r="J373" i="1"/>
  <c r="M373" i="1" s="1"/>
  <c r="J374" i="1"/>
  <c r="M374" i="1" s="1"/>
  <c r="J375" i="1"/>
  <c r="M375" i="1" s="1"/>
  <c r="J376" i="1"/>
  <c r="M376" i="1" s="1"/>
  <c r="J377" i="1"/>
  <c r="M377" i="1" s="1"/>
  <c r="J378" i="1"/>
  <c r="M378" i="1" s="1"/>
  <c r="J379" i="1"/>
  <c r="M379" i="1" s="1"/>
  <c r="J380" i="1"/>
  <c r="M380" i="1" s="1"/>
  <c r="J381" i="1"/>
  <c r="M381" i="1" s="1"/>
  <c r="J382" i="1"/>
  <c r="M382" i="1" s="1"/>
  <c r="J383" i="1"/>
  <c r="M383" i="1" s="1"/>
  <c r="J384" i="1"/>
  <c r="M384" i="1" s="1"/>
  <c r="J385" i="1"/>
  <c r="M385" i="1" s="1"/>
  <c r="J386" i="1"/>
  <c r="M386" i="1" s="1"/>
  <c r="J387" i="1"/>
  <c r="M387" i="1" s="1"/>
  <c r="J388" i="1"/>
  <c r="M388" i="1" s="1"/>
  <c r="J389" i="1"/>
  <c r="M389" i="1" s="1"/>
  <c r="J390" i="1"/>
  <c r="M390" i="1" s="1"/>
  <c r="J391" i="1"/>
  <c r="M391" i="1" s="1"/>
  <c r="J392" i="1"/>
  <c r="M392" i="1" s="1"/>
  <c r="J393" i="1"/>
  <c r="M393" i="1" s="1"/>
  <c r="J394" i="1"/>
  <c r="M394" i="1" s="1"/>
  <c r="J395" i="1"/>
  <c r="M395" i="1" s="1"/>
  <c r="J396" i="1"/>
  <c r="M396" i="1" s="1"/>
  <c r="J397" i="1"/>
  <c r="M397" i="1" s="1"/>
  <c r="J398" i="1"/>
  <c r="M398" i="1" s="1"/>
  <c r="J399" i="1"/>
  <c r="M399" i="1" s="1"/>
  <c r="J400" i="1"/>
  <c r="M400" i="1" s="1"/>
  <c r="J401" i="1"/>
  <c r="M401" i="1" s="1"/>
  <c r="J402" i="1"/>
  <c r="M402" i="1" s="1"/>
  <c r="J403" i="1"/>
  <c r="M403" i="1" s="1"/>
  <c r="J404" i="1"/>
  <c r="M404" i="1" s="1"/>
  <c r="J405" i="1"/>
  <c r="M405" i="1" s="1"/>
  <c r="J406" i="1"/>
  <c r="M406" i="1" s="1"/>
  <c r="J407" i="1"/>
  <c r="M407" i="1" s="1"/>
  <c r="J408" i="1"/>
  <c r="M408" i="1" s="1"/>
  <c r="J409" i="1"/>
  <c r="M409" i="1" s="1"/>
  <c r="J410" i="1"/>
  <c r="M410" i="1" s="1"/>
  <c r="J411" i="1"/>
  <c r="M411" i="1" s="1"/>
  <c r="J412" i="1"/>
  <c r="M412" i="1" s="1"/>
  <c r="J413" i="1"/>
  <c r="M413" i="1" s="1"/>
  <c r="J414" i="1"/>
  <c r="M414" i="1" s="1"/>
  <c r="J415" i="1"/>
  <c r="M415" i="1" s="1"/>
  <c r="J416" i="1"/>
  <c r="M416" i="1" s="1"/>
  <c r="J417" i="1"/>
  <c r="M417" i="1" s="1"/>
  <c r="J418" i="1"/>
  <c r="M418" i="1" s="1"/>
  <c r="J419" i="1"/>
  <c r="M419" i="1" s="1"/>
  <c r="J420" i="1"/>
  <c r="M420" i="1" s="1"/>
  <c r="J421" i="1"/>
  <c r="M421" i="1" s="1"/>
  <c r="J422" i="1"/>
  <c r="M422" i="1" s="1"/>
  <c r="J423" i="1"/>
  <c r="M423" i="1" s="1"/>
  <c r="J424" i="1"/>
  <c r="M424" i="1" s="1"/>
  <c r="J425" i="1"/>
  <c r="M425" i="1" s="1"/>
  <c r="J426" i="1"/>
  <c r="M426" i="1" s="1"/>
  <c r="J427" i="1"/>
  <c r="M427" i="1" s="1"/>
  <c r="J428" i="1"/>
  <c r="M428" i="1" s="1"/>
  <c r="J429" i="1"/>
  <c r="M429" i="1" s="1"/>
  <c r="J430" i="1"/>
  <c r="M430" i="1" s="1"/>
  <c r="J431" i="1"/>
  <c r="M431" i="1" s="1"/>
  <c r="J432" i="1"/>
  <c r="M432" i="1" s="1"/>
  <c r="J433" i="1"/>
  <c r="M433" i="1" s="1"/>
  <c r="J434" i="1"/>
  <c r="M434" i="1" s="1"/>
  <c r="J435" i="1"/>
  <c r="M435" i="1" s="1"/>
  <c r="J436" i="1"/>
  <c r="M436" i="1" s="1"/>
  <c r="J437" i="1"/>
  <c r="M437" i="1" s="1"/>
  <c r="J438" i="1"/>
  <c r="M438" i="1" s="1"/>
  <c r="J439" i="1"/>
  <c r="M439" i="1" s="1"/>
  <c r="J440" i="1"/>
  <c r="M440" i="1" s="1"/>
  <c r="J441" i="1"/>
  <c r="M441" i="1" s="1"/>
  <c r="J442" i="1"/>
  <c r="M442" i="1" s="1"/>
  <c r="J443" i="1"/>
  <c r="M443" i="1" s="1"/>
  <c r="J444" i="1"/>
  <c r="M444" i="1" s="1"/>
  <c r="J445" i="1"/>
  <c r="M445" i="1" s="1"/>
  <c r="J446" i="1"/>
  <c r="M446" i="1" s="1"/>
  <c r="J447" i="1"/>
  <c r="M447" i="1" s="1"/>
  <c r="J448" i="1"/>
  <c r="M448" i="1" s="1"/>
  <c r="J449" i="1"/>
  <c r="M449" i="1" s="1"/>
  <c r="J450" i="1"/>
  <c r="M450" i="1" s="1"/>
  <c r="J451" i="1"/>
  <c r="M451" i="1" s="1"/>
  <c r="J452" i="1"/>
  <c r="M452" i="1" s="1"/>
  <c r="J453" i="1"/>
  <c r="M453" i="1" s="1"/>
  <c r="J454" i="1"/>
  <c r="M454" i="1" s="1"/>
  <c r="J455" i="1"/>
  <c r="M455" i="1" s="1"/>
  <c r="J456" i="1"/>
  <c r="M456" i="1" s="1"/>
  <c r="J457" i="1"/>
  <c r="M457" i="1" s="1"/>
  <c r="J458" i="1"/>
  <c r="M458" i="1" s="1"/>
  <c r="J459" i="1"/>
  <c r="M459" i="1" s="1"/>
  <c r="J460" i="1"/>
  <c r="M460" i="1" s="1"/>
  <c r="J461" i="1"/>
  <c r="M461" i="1" s="1"/>
  <c r="J462" i="1"/>
  <c r="M462" i="1" s="1"/>
  <c r="J463" i="1"/>
  <c r="M463" i="1" s="1"/>
  <c r="J464" i="1"/>
  <c r="M464" i="1" s="1"/>
  <c r="J465" i="1"/>
  <c r="M465" i="1" s="1"/>
  <c r="J466" i="1"/>
  <c r="M466" i="1" s="1"/>
  <c r="J467" i="1"/>
  <c r="M467" i="1" s="1"/>
  <c r="J468" i="1"/>
  <c r="M468" i="1" s="1"/>
  <c r="J469" i="1"/>
  <c r="M469" i="1" s="1"/>
  <c r="J470" i="1"/>
  <c r="M470" i="1" s="1"/>
  <c r="J471" i="1"/>
  <c r="M471" i="1" s="1"/>
  <c r="J472" i="1"/>
  <c r="M472" i="1" s="1"/>
  <c r="J473" i="1"/>
  <c r="M473" i="1" s="1"/>
  <c r="J474" i="1"/>
  <c r="M474" i="1" s="1"/>
  <c r="J475" i="1"/>
  <c r="M475" i="1" s="1"/>
  <c r="J476" i="1"/>
  <c r="M476" i="1" s="1"/>
  <c r="J477" i="1"/>
  <c r="M477" i="1" s="1"/>
  <c r="J478" i="1"/>
  <c r="M478" i="1" s="1"/>
  <c r="J479" i="1"/>
  <c r="M479" i="1" s="1"/>
  <c r="J480" i="1"/>
  <c r="M480" i="1" s="1"/>
  <c r="J481" i="1"/>
  <c r="M481" i="1" s="1"/>
  <c r="J482" i="1"/>
  <c r="M482" i="1" s="1"/>
  <c r="J483" i="1"/>
  <c r="M483" i="1" s="1"/>
  <c r="J484" i="1"/>
  <c r="M484" i="1" s="1"/>
  <c r="J485" i="1"/>
  <c r="M485" i="1" s="1"/>
  <c r="J486" i="1"/>
  <c r="M486" i="1" s="1"/>
  <c r="J487" i="1"/>
  <c r="M487" i="1" s="1"/>
  <c r="J488" i="1"/>
  <c r="M488" i="1" s="1"/>
  <c r="J489" i="1"/>
  <c r="M489" i="1" s="1"/>
  <c r="J490" i="1"/>
  <c r="M490" i="1" s="1"/>
  <c r="J491" i="1"/>
  <c r="M491" i="1" s="1"/>
  <c r="J492" i="1"/>
  <c r="M492" i="1" s="1"/>
  <c r="J493" i="1"/>
  <c r="M493" i="1" s="1"/>
  <c r="J494" i="1"/>
  <c r="M494" i="1" s="1"/>
  <c r="J495" i="1"/>
  <c r="M495" i="1" s="1"/>
  <c r="J496" i="1"/>
  <c r="M496" i="1" s="1"/>
  <c r="J497" i="1"/>
  <c r="M497" i="1" s="1"/>
  <c r="J498" i="1"/>
  <c r="M498" i="1" s="1"/>
  <c r="J499" i="1"/>
  <c r="M499" i="1" s="1"/>
  <c r="J500" i="1"/>
  <c r="M500" i="1" s="1"/>
  <c r="J501" i="1"/>
  <c r="M501" i="1" s="1"/>
  <c r="J502" i="1"/>
  <c r="M502" i="1" s="1"/>
  <c r="J503" i="1"/>
  <c r="M503" i="1" s="1"/>
  <c r="J504" i="1"/>
  <c r="M504" i="1" s="1"/>
  <c r="J505" i="1"/>
  <c r="M505" i="1" s="1"/>
  <c r="J506" i="1"/>
  <c r="M506" i="1" s="1"/>
  <c r="J507" i="1"/>
  <c r="M507" i="1" s="1"/>
  <c r="J508" i="1"/>
  <c r="M508" i="1" s="1"/>
  <c r="J509" i="1"/>
  <c r="M509" i="1" s="1"/>
  <c r="J510" i="1"/>
  <c r="M510" i="1" s="1"/>
  <c r="J511" i="1"/>
  <c r="M511" i="1" s="1"/>
  <c r="J512" i="1"/>
  <c r="M512" i="1" s="1"/>
  <c r="J513" i="1"/>
  <c r="M513" i="1" s="1"/>
  <c r="J514" i="1"/>
  <c r="M514" i="1" s="1"/>
  <c r="J515" i="1"/>
  <c r="M515" i="1" s="1"/>
  <c r="J516" i="1"/>
  <c r="M516" i="1" s="1"/>
  <c r="J517" i="1"/>
  <c r="M517" i="1" s="1"/>
  <c r="J518" i="1"/>
  <c r="M518" i="1" s="1"/>
  <c r="J519" i="1"/>
  <c r="M519" i="1" s="1"/>
  <c r="J520" i="1"/>
  <c r="M520" i="1" s="1"/>
  <c r="J521" i="1"/>
  <c r="M521" i="1" s="1"/>
  <c r="J522" i="1"/>
  <c r="M522" i="1" s="1"/>
  <c r="J523" i="1"/>
  <c r="M523" i="1" s="1"/>
  <c r="J524" i="1"/>
  <c r="M524" i="1" s="1"/>
  <c r="J525" i="1"/>
  <c r="M525" i="1" s="1"/>
  <c r="J526" i="1"/>
  <c r="M526" i="1" s="1"/>
  <c r="J527" i="1"/>
  <c r="M527" i="1" s="1"/>
  <c r="J528" i="1"/>
  <c r="M528" i="1" s="1"/>
  <c r="J529" i="1"/>
  <c r="M529" i="1" s="1"/>
  <c r="J530" i="1"/>
  <c r="M530" i="1" s="1"/>
  <c r="J531" i="1"/>
  <c r="M531" i="1" s="1"/>
  <c r="J532" i="1"/>
  <c r="M532" i="1" s="1"/>
  <c r="J533" i="1"/>
  <c r="M533" i="1" s="1"/>
  <c r="J534" i="1"/>
  <c r="M534" i="1" s="1"/>
  <c r="J535" i="1"/>
  <c r="M535" i="1" s="1"/>
  <c r="J536" i="1"/>
  <c r="M536" i="1" s="1"/>
  <c r="J537" i="1"/>
  <c r="M537" i="1" s="1"/>
  <c r="J538" i="1"/>
  <c r="M538" i="1" s="1"/>
  <c r="J539" i="1"/>
  <c r="M539" i="1" s="1"/>
  <c r="J540" i="1"/>
  <c r="M540" i="1" s="1"/>
  <c r="J541" i="1"/>
  <c r="M541" i="1" s="1"/>
  <c r="J542" i="1"/>
  <c r="M542" i="1" s="1"/>
  <c r="J543" i="1"/>
  <c r="M543" i="1" s="1"/>
  <c r="J544" i="1"/>
  <c r="M544" i="1" s="1"/>
  <c r="J545" i="1"/>
  <c r="M545" i="1" s="1"/>
  <c r="J546" i="1"/>
  <c r="M546" i="1" s="1"/>
  <c r="J547" i="1"/>
  <c r="M547" i="1" s="1"/>
  <c r="J548" i="1"/>
  <c r="M548" i="1" s="1"/>
  <c r="J549" i="1"/>
  <c r="M549" i="1" s="1"/>
  <c r="J550" i="1"/>
  <c r="M550" i="1" s="1"/>
  <c r="J551" i="1"/>
  <c r="M551" i="1" s="1"/>
  <c r="J552" i="1"/>
  <c r="M552" i="1" s="1"/>
  <c r="J553" i="1"/>
  <c r="M553" i="1" s="1"/>
  <c r="J554" i="1"/>
  <c r="M554" i="1" s="1"/>
  <c r="J555" i="1"/>
  <c r="M555" i="1" s="1"/>
  <c r="J556" i="1"/>
  <c r="M556" i="1" s="1"/>
  <c r="J557" i="1"/>
  <c r="M557" i="1" s="1"/>
  <c r="J558" i="1"/>
  <c r="M558" i="1" s="1"/>
  <c r="J559" i="1"/>
  <c r="M559" i="1" s="1"/>
  <c r="J560" i="1"/>
  <c r="M560" i="1" s="1"/>
  <c r="J561" i="1"/>
  <c r="M561" i="1" s="1"/>
  <c r="J562" i="1"/>
  <c r="M562" i="1" s="1"/>
  <c r="J563" i="1"/>
  <c r="M563" i="1" s="1"/>
  <c r="J564" i="1"/>
  <c r="M564" i="1" s="1"/>
  <c r="J565" i="1"/>
  <c r="M565" i="1" s="1"/>
  <c r="J566" i="1"/>
  <c r="M566" i="1" s="1"/>
  <c r="J567" i="1"/>
  <c r="M567" i="1" s="1"/>
  <c r="J568" i="1"/>
  <c r="M568" i="1" s="1"/>
  <c r="J569" i="1"/>
  <c r="M569" i="1" s="1"/>
  <c r="J570" i="1"/>
  <c r="M570" i="1" s="1"/>
  <c r="J571" i="1"/>
  <c r="M571" i="1" s="1"/>
  <c r="J572" i="1"/>
  <c r="M572" i="1" s="1"/>
  <c r="J573" i="1"/>
  <c r="M573" i="1" s="1"/>
  <c r="J574" i="1"/>
  <c r="M574" i="1" s="1"/>
  <c r="J575" i="1"/>
  <c r="M575" i="1" s="1"/>
  <c r="J576" i="1"/>
  <c r="M576" i="1" s="1"/>
  <c r="J577" i="1"/>
  <c r="M577" i="1" s="1"/>
  <c r="J578" i="1"/>
  <c r="M578" i="1" s="1"/>
  <c r="J579" i="1"/>
  <c r="M579" i="1" s="1"/>
  <c r="J580" i="1"/>
  <c r="M580" i="1" s="1"/>
  <c r="J581" i="1"/>
  <c r="M581" i="1" s="1"/>
  <c r="J582" i="1"/>
  <c r="M582" i="1" s="1"/>
  <c r="J583" i="1"/>
  <c r="M583" i="1" s="1"/>
  <c r="J584" i="1"/>
  <c r="M584" i="1" s="1"/>
  <c r="J585" i="1"/>
  <c r="M585" i="1" s="1"/>
  <c r="J586" i="1"/>
  <c r="M586" i="1" s="1"/>
  <c r="J587" i="1"/>
  <c r="M587" i="1" s="1"/>
  <c r="J588" i="1"/>
  <c r="M588" i="1" s="1"/>
  <c r="J589" i="1"/>
  <c r="M589" i="1" s="1"/>
  <c r="J590" i="1"/>
  <c r="M590" i="1" s="1"/>
  <c r="J591" i="1"/>
  <c r="M591" i="1" s="1"/>
  <c r="J592" i="1"/>
  <c r="M592" i="1" s="1"/>
  <c r="J593" i="1"/>
  <c r="M593" i="1" s="1"/>
  <c r="J594" i="1"/>
  <c r="M594" i="1" s="1"/>
  <c r="J595" i="1"/>
  <c r="M595" i="1" s="1"/>
  <c r="J596" i="1"/>
  <c r="M596" i="1" s="1"/>
  <c r="J597" i="1"/>
  <c r="M597" i="1" s="1"/>
  <c r="J598" i="1"/>
  <c r="M598" i="1" s="1"/>
  <c r="J599" i="1"/>
  <c r="M599" i="1" s="1"/>
  <c r="J600" i="1"/>
  <c r="M600" i="1" s="1"/>
  <c r="J601" i="1"/>
  <c r="M601" i="1" s="1"/>
  <c r="J602" i="1"/>
  <c r="M602" i="1" s="1"/>
  <c r="J603" i="1"/>
  <c r="M603" i="1" s="1"/>
  <c r="J604" i="1"/>
  <c r="M604" i="1" s="1"/>
  <c r="J605" i="1"/>
  <c r="M605" i="1" s="1"/>
  <c r="J606" i="1"/>
  <c r="M606" i="1" s="1"/>
  <c r="J607" i="1"/>
  <c r="M607" i="1" s="1"/>
  <c r="J608" i="1"/>
  <c r="M608" i="1" s="1"/>
  <c r="J609" i="1"/>
  <c r="M609" i="1" s="1"/>
  <c r="J610" i="1"/>
  <c r="M610" i="1" s="1"/>
  <c r="J611" i="1"/>
  <c r="M611" i="1" s="1"/>
  <c r="J612" i="1"/>
  <c r="M612" i="1" s="1"/>
  <c r="J613" i="1"/>
  <c r="M613" i="1" s="1"/>
  <c r="J614" i="1"/>
  <c r="M614" i="1" s="1"/>
  <c r="J615" i="1"/>
  <c r="M615" i="1" s="1"/>
  <c r="J616" i="1"/>
  <c r="M616" i="1" s="1"/>
  <c r="J617" i="1"/>
  <c r="M617" i="1" s="1"/>
  <c r="J618" i="1"/>
  <c r="M618" i="1" s="1"/>
  <c r="J619" i="1"/>
  <c r="M619" i="1" s="1"/>
  <c r="J620" i="1"/>
  <c r="M620" i="1" s="1"/>
  <c r="J621" i="1"/>
  <c r="M621" i="1" s="1"/>
  <c r="J622" i="1"/>
  <c r="M622" i="1" s="1"/>
  <c r="J623" i="1"/>
  <c r="M623" i="1" s="1"/>
  <c r="J624" i="1"/>
  <c r="M624" i="1" s="1"/>
  <c r="J625" i="1"/>
  <c r="M625" i="1" s="1"/>
  <c r="J626" i="1"/>
  <c r="M626" i="1" s="1"/>
  <c r="J627" i="1"/>
  <c r="M627" i="1" s="1"/>
  <c r="J628" i="1"/>
  <c r="M628" i="1" s="1"/>
  <c r="J629" i="1"/>
  <c r="M629" i="1" s="1"/>
  <c r="J630" i="1"/>
  <c r="M630" i="1" s="1"/>
  <c r="J631" i="1"/>
  <c r="M631" i="1" s="1"/>
  <c r="J632" i="1"/>
  <c r="M632" i="1" s="1"/>
  <c r="J633" i="1"/>
  <c r="M633" i="1" s="1"/>
  <c r="J634" i="1"/>
  <c r="M634" i="1" s="1"/>
  <c r="J635" i="1"/>
  <c r="M635" i="1" s="1"/>
  <c r="J636" i="1"/>
  <c r="M636" i="1" s="1"/>
  <c r="J637" i="1"/>
  <c r="M637" i="1" s="1"/>
  <c r="J638" i="1"/>
  <c r="M638" i="1" s="1"/>
  <c r="J639" i="1"/>
  <c r="M639" i="1" s="1"/>
  <c r="J640" i="1"/>
  <c r="M640" i="1" s="1"/>
  <c r="J641" i="1"/>
  <c r="M641" i="1" s="1"/>
  <c r="J642" i="1"/>
  <c r="M642" i="1" s="1"/>
  <c r="J643" i="1"/>
  <c r="M643" i="1" s="1"/>
  <c r="J644" i="1"/>
  <c r="M644" i="1" s="1"/>
  <c r="J645" i="1"/>
  <c r="M645" i="1" s="1"/>
  <c r="J646" i="1"/>
  <c r="M646" i="1" s="1"/>
  <c r="J647" i="1"/>
  <c r="M647" i="1" s="1"/>
  <c r="J648" i="1"/>
  <c r="M648" i="1" s="1"/>
  <c r="J649" i="1"/>
  <c r="M649" i="1" s="1"/>
  <c r="J650" i="1"/>
  <c r="M650" i="1" s="1"/>
  <c r="J651" i="1"/>
  <c r="M651" i="1" s="1"/>
  <c r="J652" i="1"/>
  <c r="M652" i="1" s="1"/>
  <c r="J653" i="1"/>
  <c r="M653" i="1" s="1"/>
  <c r="J654" i="1"/>
  <c r="M654" i="1" s="1"/>
  <c r="J655" i="1"/>
  <c r="M655" i="1" s="1"/>
  <c r="J656" i="1"/>
  <c r="M656" i="1" s="1"/>
  <c r="J657" i="1"/>
  <c r="M657" i="1" s="1"/>
  <c r="J658" i="1"/>
  <c r="M658" i="1" s="1"/>
  <c r="J659" i="1"/>
  <c r="M659" i="1" s="1"/>
  <c r="J660" i="1"/>
  <c r="M660" i="1" s="1"/>
  <c r="J661" i="1"/>
  <c r="M661" i="1" s="1"/>
  <c r="J662" i="1"/>
  <c r="M662" i="1" s="1"/>
  <c r="J663" i="1"/>
  <c r="M663" i="1" s="1"/>
  <c r="J664" i="1"/>
  <c r="M664" i="1" s="1"/>
  <c r="J665" i="1"/>
  <c r="M665" i="1" s="1"/>
  <c r="J666" i="1"/>
  <c r="M666" i="1" s="1"/>
  <c r="J667" i="1"/>
  <c r="M667" i="1" s="1"/>
  <c r="J668" i="1"/>
  <c r="M668" i="1" s="1"/>
  <c r="J669" i="1"/>
  <c r="M669" i="1" s="1"/>
  <c r="J670" i="1"/>
  <c r="M670" i="1" s="1"/>
  <c r="J671" i="1"/>
  <c r="M671" i="1" s="1"/>
  <c r="J672" i="1"/>
  <c r="M672" i="1" s="1"/>
  <c r="J673" i="1"/>
  <c r="M673" i="1" s="1"/>
  <c r="J674" i="1"/>
  <c r="M674" i="1" s="1"/>
  <c r="J675" i="1"/>
  <c r="M675" i="1" s="1"/>
  <c r="J676" i="1"/>
  <c r="M676" i="1" s="1"/>
  <c r="J677" i="1"/>
  <c r="M677" i="1" s="1"/>
  <c r="J678" i="1"/>
  <c r="M678" i="1" s="1"/>
  <c r="J679" i="1"/>
  <c r="M679" i="1" s="1"/>
  <c r="J680" i="1"/>
  <c r="M680" i="1" s="1"/>
  <c r="J681" i="1"/>
  <c r="M681" i="1" s="1"/>
  <c r="J682" i="1"/>
  <c r="M682" i="1" s="1"/>
  <c r="J683" i="1"/>
  <c r="M683" i="1" s="1"/>
  <c r="J684" i="1"/>
  <c r="M684" i="1" s="1"/>
  <c r="J685" i="1"/>
  <c r="M685" i="1" s="1"/>
  <c r="J686" i="1"/>
  <c r="M686" i="1" s="1"/>
  <c r="J687" i="1"/>
  <c r="M687" i="1" s="1"/>
  <c r="J688" i="1"/>
  <c r="M688" i="1" s="1"/>
  <c r="J689" i="1"/>
  <c r="M689" i="1" s="1"/>
  <c r="J690" i="1"/>
  <c r="M690" i="1" s="1"/>
  <c r="J691" i="1"/>
  <c r="M691" i="1" s="1"/>
  <c r="J692" i="1"/>
  <c r="M692" i="1" s="1"/>
  <c r="J693" i="1"/>
  <c r="M693" i="1" s="1"/>
  <c r="J694" i="1"/>
  <c r="M694" i="1" s="1"/>
  <c r="J695" i="1"/>
  <c r="M695" i="1" s="1"/>
  <c r="J696" i="1"/>
  <c r="M696" i="1" s="1"/>
  <c r="J697" i="1"/>
  <c r="M697" i="1" s="1"/>
  <c r="J698" i="1"/>
  <c r="M698" i="1" s="1"/>
  <c r="J699" i="1"/>
  <c r="M699" i="1" s="1"/>
  <c r="J700" i="1"/>
  <c r="M700" i="1" s="1"/>
  <c r="J701" i="1"/>
  <c r="M701" i="1" s="1"/>
  <c r="J702" i="1"/>
  <c r="M702" i="1" s="1"/>
  <c r="J703" i="1"/>
  <c r="M703" i="1" s="1"/>
  <c r="J704" i="1"/>
  <c r="M704" i="1" s="1"/>
  <c r="J705" i="1"/>
  <c r="M705" i="1" s="1"/>
  <c r="J706" i="1"/>
  <c r="M706" i="1" s="1"/>
  <c r="J707" i="1"/>
  <c r="M707" i="1" s="1"/>
  <c r="J708" i="1"/>
  <c r="M708" i="1" s="1"/>
  <c r="J709" i="1"/>
  <c r="M709" i="1" s="1"/>
  <c r="J710" i="1"/>
  <c r="M710" i="1" s="1"/>
  <c r="J711" i="1"/>
  <c r="M711" i="1" s="1"/>
  <c r="J712" i="1"/>
  <c r="M712" i="1" s="1"/>
  <c r="J713" i="1"/>
  <c r="M713" i="1" s="1"/>
  <c r="J714" i="1"/>
  <c r="M714" i="1" s="1"/>
  <c r="J715" i="1"/>
  <c r="M715" i="1" s="1"/>
  <c r="J716" i="1"/>
  <c r="M716" i="1" s="1"/>
  <c r="J717" i="1"/>
  <c r="M717" i="1" s="1"/>
  <c r="J718" i="1"/>
  <c r="M718" i="1" s="1"/>
  <c r="J719" i="1"/>
  <c r="M719" i="1" s="1"/>
  <c r="J720" i="1"/>
  <c r="M720" i="1" s="1"/>
  <c r="J721" i="1"/>
  <c r="M721" i="1" s="1"/>
  <c r="J722" i="1"/>
  <c r="M722" i="1" s="1"/>
  <c r="J723" i="1"/>
  <c r="M723" i="1" s="1"/>
  <c r="J724" i="1"/>
  <c r="M724" i="1" s="1"/>
  <c r="J725" i="1"/>
  <c r="M725" i="1" s="1"/>
  <c r="J726" i="1"/>
  <c r="M726" i="1" s="1"/>
  <c r="J727" i="1"/>
  <c r="M727" i="1" s="1"/>
  <c r="J728" i="1"/>
  <c r="M728" i="1" s="1"/>
  <c r="J729" i="1"/>
  <c r="M729" i="1" s="1"/>
  <c r="J730" i="1"/>
  <c r="M730" i="1" s="1"/>
  <c r="J731" i="1"/>
  <c r="M731" i="1" s="1"/>
  <c r="J732" i="1"/>
  <c r="M732" i="1" s="1"/>
  <c r="J733" i="1"/>
  <c r="M733" i="1" s="1"/>
  <c r="J734" i="1"/>
  <c r="M734" i="1" s="1"/>
  <c r="J735" i="1"/>
  <c r="M735" i="1" s="1"/>
  <c r="J736" i="1"/>
  <c r="M736" i="1" s="1"/>
  <c r="J737" i="1"/>
  <c r="M737" i="1" s="1"/>
  <c r="J738" i="1"/>
  <c r="M738" i="1" s="1"/>
  <c r="J739" i="1"/>
  <c r="M739" i="1" s="1"/>
  <c r="J740" i="1"/>
  <c r="M740" i="1" s="1"/>
  <c r="J741" i="1"/>
  <c r="M741" i="1" s="1"/>
  <c r="J742" i="1"/>
  <c r="M742" i="1" s="1"/>
  <c r="J743" i="1"/>
  <c r="M743" i="1" s="1"/>
  <c r="J744" i="1"/>
  <c r="M744" i="1" s="1"/>
  <c r="J745" i="1"/>
  <c r="M745" i="1" s="1"/>
  <c r="J746" i="1"/>
  <c r="M746" i="1" s="1"/>
  <c r="J747" i="1"/>
  <c r="M747" i="1" s="1"/>
  <c r="J748" i="1"/>
  <c r="M748" i="1" s="1"/>
  <c r="J749" i="1"/>
  <c r="M749" i="1" s="1"/>
  <c r="J750" i="1"/>
  <c r="M750" i="1" s="1"/>
  <c r="J751" i="1"/>
  <c r="M751" i="1" s="1"/>
  <c r="J752" i="1"/>
  <c r="M752" i="1" s="1"/>
  <c r="J753" i="1"/>
  <c r="M753" i="1" s="1"/>
  <c r="J754" i="1"/>
  <c r="M754" i="1" s="1"/>
  <c r="J755" i="1"/>
  <c r="M755" i="1" s="1"/>
  <c r="J756" i="1"/>
  <c r="M756" i="1" s="1"/>
  <c r="J757" i="1"/>
  <c r="M757" i="1" s="1"/>
  <c r="J758" i="1"/>
  <c r="M758" i="1" s="1"/>
  <c r="J759" i="1"/>
  <c r="M759" i="1" s="1"/>
  <c r="J760" i="1"/>
  <c r="M760" i="1" s="1"/>
  <c r="J761" i="1"/>
  <c r="M761" i="1" s="1"/>
  <c r="J762" i="1"/>
  <c r="M762" i="1" s="1"/>
  <c r="J763" i="1"/>
  <c r="M763" i="1" s="1"/>
  <c r="J764" i="1"/>
  <c r="M764" i="1" s="1"/>
  <c r="J765" i="1"/>
  <c r="M765" i="1" s="1"/>
  <c r="J766" i="1"/>
  <c r="M766" i="1" s="1"/>
  <c r="J767" i="1"/>
  <c r="M767" i="1" s="1"/>
  <c r="J768" i="1"/>
  <c r="M768" i="1" s="1"/>
  <c r="J769" i="1"/>
  <c r="M769" i="1" s="1"/>
  <c r="J770" i="1"/>
  <c r="M770" i="1" s="1"/>
  <c r="J771" i="1"/>
  <c r="M771" i="1" s="1"/>
  <c r="J772" i="1"/>
  <c r="M772" i="1" s="1"/>
  <c r="J773" i="1"/>
  <c r="M773" i="1" s="1"/>
  <c r="J774" i="1"/>
  <c r="M774" i="1" s="1"/>
  <c r="J775" i="1"/>
  <c r="M775" i="1" s="1"/>
  <c r="J776" i="1"/>
  <c r="M776" i="1" s="1"/>
  <c r="J777" i="1"/>
  <c r="M777" i="1" s="1"/>
  <c r="J778" i="1"/>
  <c r="M778" i="1" s="1"/>
  <c r="J779" i="1"/>
  <c r="M779" i="1" s="1"/>
  <c r="J780" i="1"/>
  <c r="M780" i="1" s="1"/>
  <c r="J781" i="1"/>
  <c r="M781" i="1" s="1"/>
  <c r="J782" i="1"/>
  <c r="M782" i="1" s="1"/>
  <c r="J783" i="1"/>
  <c r="M783" i="1" s="1"/>
  <c r="J784" i="1"/>
  <c r="M784" i="1" s="1"/>
  <c r="J785" i="1"/>
  <c r="M785" i="1" s="1"/>
  <c r="J786" i="1"/>
  <c r="M786" i="1" s="1"/>
  <c r="J787" i="1"/>
  <c r="M787" i="1" s="1"/>
  <c r="J788" i="1"/>
  <c r="M788" i="1" s="1"/>
  <c r="J789" i="1"/>
  <c r="M789" i="1" s="1"/>
  <c r="J790" i="1"/>
  <c r="M790" i="1" s="1"/>
  <c r="J791" i="1"/>
  <c r="M791" i="1" s="1"/>
  <c r="J792" i="1"/>
  <c r="M792" i="1" s="1"/>
  <c r="J793" i="1"/>
  <c r="M793" i="1" s="1"/>
  <c r="J794" i="1"/>
  <c r="M794" i="1" s="1"/>
  <c r="J795" i="1"/>
  <c r="M795" i="1" s="1"/>
  <c r="J796" i="1"/>
  <c r="M796" i="1" s="1"/>
  <c r="J797" i="1"/>
  <c r="M797" i="1" s="1"/>
  <c r="J798" i="1"/>
  <c r="M798" i="1" s="1"/>
  <c r="J799" i="1"/>
  <c r="M799" i="1" s="1"/>
  <c r="J800" i="1"/>
  <c r="M800" i="1" s="1"/>
  <c r="J801" i="1"/>
  <c r="M801" i="1" s="1"/>
  <c r="J802" i="1"/>
  <c r="M802" i="1" s="1"/>
  <c r="J803" i="1"/>
  <c r="M803" i="1" s="1"/>
  <c r="J804" i="1"/>
  <c r="M804" i="1" s="1"/>
  <c r="J805" i="1"/>
  <c r="M805" i="1" s="1"/>
  <c r="J806" i="1"/>
  <c r="M806" i="1" s="1"/>
  <c r="J807" i="1"/>
  <c r="M807" i="1" s="1"/>
  <c r="J808" i="1"/>
  <c r="M808" i="1" s="1"/>
  <c r="J809" i="1"/>
  <c r="M809" i="1" s="1"/>
  <c r="J810" i="1"/>
  <c r="M810" i="1" s="1"/>
  <c r="J811" i="1"/>
  <c r="M811" i="1" s="1"/>
  <c r="J812" i="1"/>
  <c r="M812" i="1" s="1"/>
  <c r="J813" i="1"/>
  <c r="M813" i="1" s="1"/>
  <c r="J814" i="1"/>
  <c r="M814" i="1" s="1"/>
  <c r="J815" i="1"/>
  <c r="M815" i="1" s="1"/>
  <c r="J816" i="1"/>
  <c r="M816" i="1" s="1"/>
  <c r="J817" i="1"/>
  <c r="M817" i="1" s="1"/>
  <c r="J818" i="1"/>
  <c r="M818" i="1" s="1"/>
  <c r="J819" i="1"/>
  <c r="M819" i="1" s="1"/>
  <c r="J820" i="1"/>
  <c r="M820" i="1" s="1"/>
  <c r="J821" i="1"/>
  <c r="M821" i="1" s="1"/>
  <c r="J822" i="1"/>
  <c r="M822" i="1" s="1"/>
  <c r="J823" i="1"/>
  <c r="M823" i="1" s="1"/>
  <c r="J824" i="1"/>
  <c r="M824" i="1" s="1"/>
  <c r="J825" i="1"/>
  <c r="M825" i="1" s="1"/>
  <c r="J826" i="1"/>
  <c r="M826" i="1" s="1"/>
  <c r="J827" i="1"/>
  <c r="M827" i="1" s="1"/>
  <c r="J828" i="1"/>
  <c r="M828" i="1" s="1"/>
  <c r="J829" i="1"/>
  <c r="M829" i="1" s="1"/>
  <c r="J830" i="1"/>
  <c r="M830" i="1" s="1"/>
  <c r="J831" i="1"/>
  <c r="M831" i="1" s="1"/>
  <c r="J832" i="1"/>
  <c r="M832" i="1" s="1"/>
  <c r="J833" i="1"/>
  <c r="M833" i="1" s="1"/>
  <c r="J834" i="1"/>
  <c r="M834" i="1" s="1"/>
  <c r="J835" i="1"/>
  <c r="M835" i="1" s="1"/>
  <c r="J836" i="1"/>
  <c r="M836" i="1" s="1"/>
  <c r="J837" i="1"/>
  <c r="M837" i="1" s="1"/>
  <c r="J838" i="1"/>
  <c r="M838" i="1" s="1"/>
  <c r="J839" i="1"/>
  <c r="M839" i="1" s="1"/>
  <c r="J840" i="1"/>
  <c r="M840" i="1" s="1"/>
  <c r="J841" i="1"/>
  <c r="M841" i="1" s="1"/>
  <c r="J842" i="1"/>
  <c r="M842" i="1" s="1"/>
  <c r="J843" i="1"/>
  <c r="M843" i="1" s="1"/>
  <c r="J844" i="1"/>
  <c r="M844" i="1" s="1"/>
  <c r="J845" i="1"/>
  <c r="M845" i="1" s="1"/>
  <c r="J846" i="1"/>
  <c r="M846" i="1" s="1"/>
  <c r="J847" i="1"/>
  <c r="M847" i="1" s="1"/>
  <c r="J848" i="1"/>
  <c r="M848" i="1" s="1"/>
  <c r="J849" i="1"/>
  <c r="M849" i="1" s="1"/>
  <c r="J850" i="1"/>
  <c r="M850" i="1" s="1"/>
  <c r="J851" i="1"/>
  <c r="M851" i="1" s="1"/>
  <c r="J852" i="1"/>
  <c r="M852" i="1" s="1"/>
  <c r="J853" i="1"/>
  <c r="M853" i="1" s="1"/>
  <c r="J854" i="1"/>
  <c r="M854" i="1" s="1"/>
  <c r="J855" i="1"/>
  <c r="M855" i="1" s="1"/>
  <c r="J856" i="1"/>
  <c r="M856" i="1" s="1"/>
  <c r="J857" i="1"/>
  <c r="M857" i="1" s="1"/>
  <c r="J858" i="1"/>
  <c r="M858" i="1" s="1"/>
  <c r="J859" i="1"/>
  <c r="M859" i="1" s="1"/>
  <c r="J860" i="1"/>
  <c r="M860" i="1" s="1"/>
  <c r="J861" i="1"/>
  <c r="M861" i="1" s="1"/>
  <c r="J862" i="1"/>
  <c r="M862" i="1" s="1"/>
  <c r="J863" i="1"/>
  <c r="M863" i="1" s="1"/>
  <c r="J864" i="1"/>
  <c r="M864" i="1" s="1"/>
  <c r="J865" i="1"/>
  <c r="M865" i="1" s="1"/>
  <c r="J866" i="1"/>
  <c r="M866" i="1" s="1"/>
  <c r="J867" i="1"/>
  <c r="M867" i="1" s="1"/>
  <c r="J868" i="1"/>
  <c r="M868" i="1" s="1"/>
  <c r="J869" i="1"/>
  <c r="M869" i="1" s="1"/>
  <c r="J870" i="1"/>
  <c r="M870" i="1" s="1"/>
  <c r="J871" i="1"/>
  <c r="M871" i="1" s="1"/>
  <c r="J872" i="1"/>
  <c r="M872" i="1" s="1"/>
  <c r="J873" i="1"/>
  <c r="M873" i="1" s="1"/>
  <c r="J874" i="1"/>
  <c r="M874" i="1" s="1"/>
  <c r="J875" i="1"/>
  <c r="M875" i="1" s="1"/>
  <c r="J876" i="1"/>
  <c r="M876" i="1" s="1"/>
  <c r="J877" i="1"/>
  <c r="M877" i="1" s="1"/>
  <c r="J878" i="1"/>
  <c r="M878" i="1" s="1"/>
  <c r="J879" i="1"/>
  <c r="M879" i="1" s="1"/>
  <c r="J880" i="1"/>
  <c r="M880" i="1" s="1"/>
  <c r="J881" i="1"/>
  <c r="M881" i="1" s="1"/>
  <c r="J882" i="1"/>
  <c r="M882" i="1" s="1"/>
  <c r="J883" i="1"/>
  <c r="M883" i="1" s="1"/>
  <c r="J884" i="1"/>
  <c r="M884" i="1" s="1"/>
  <c r="J885" i="1"/>
  <c r="M885" i="1" s="1"/>
  <c r="J886" i="1"/>
  <c r="M886" i="1" s="1"/>
  <c r="J887" i="1"/>
  <c r="M887" i="1" s="1"/>
  <c r="J888" i="1"/>
  <c r="M888" i="1" s="1"/>
  <c r="J889" i="1"/>
  <c r="M889" i="1" s="1"/>
  <c r="J890" i="1"/>
  <c r="M890" i="1" s="1"/>
  <c r="J891" i="1"/>
  <c r="M891" i="1" s="1"/>
  <c r="J892" i="1"/>
  <c r="M892" i="1" s="1"/>
  <c r="J893" i="1"/>
  <c r="M893" i="1" s="1"/>
  <c r="J894" i="1"/>
  <c r="M894" i="1" s="1"/>
  <c r="J895" i="1"/>
  <c r="M895" i="1" s="1"/>
  <c r="J896" i="1"/>
  <c r="M896" i="1" s="1"/>
  <c r="J897" i="1"/>
  <c r="M897" i="1" s="1"/>
  <c r="J898" i="1"/>
  <c r="M898" i="1" s="1"/>
  <c r="J899" i="1"/>
  <c r="M899" i="1" s="1"/>
  <c r="J900" i="1"/>
  <c r="M900" i="1" s="1"/>
  <c r="J901" i="1"/>
  <c r="M901" i="1" s="1"/>
  <c r="J902" i="1"/>
  <c r="M902" i="1" s="1"/>
  <c r="J903" i="1"/>
  <c r="M903" i="1" s="1"/>
  <c r="J904" i="1"/>
  <c r="M904" i="1" s="1"/>
  <c r="J905" i="1"/>
  <c r="M905" i="1" s="1"/>
  <c r="J906" i="1"/>
  <c r="M906" i="1" s="1"/>
  <c r="J907" i="1"/>
  <c r="M907" i="1" s="1"/>
  <c r="J908" i="1"/>
  <c r="M908" i="1" s="1"/>
  <c r="J909" i="1"/>
  <c r="M909" i="1" s="1"/>
  <c r="J910" i="1"/>
  <c r="M910" i="1" s="1"/>
  <c r="J911" i="1"/>
  <c r="M911" i="1" s="1"/>
  <c r="J912" i="1"/>
  <c r="M912" i="1" s="1"/>
  <c r="J913" i="1"/>
  <c r="M913" i="1" s="1"/>
  <c r="J914" i="1"/>
  <c r="M914" i="1" s="1"/>
  <c r="J915" i="1"/>
  <c r="M915" i="1" s="1"/>
  <c r="J916" i="1"/>
  <c r="M916" i="1" s="1"/>
  <c r="J917" i="1"/>
  <c r="M917" i="1" s="1"/>
  <c r="J918" i="1"/>
  <c r="M918" i="1" s="1"/>
  <c r="J919" i="1"/>
  <c r="M919" i="1" s="1"/>
  <c r="J920" i="1"/>
  <c r="M920" i="1" s="1"/>
  <c r="J921" i="1"/>
  <c r="M921" i="1" s="1"/>
  <c r="J922" i="1"/>
  <c r="M922" i="1" s="1"/>
  <c r="J923" i="1"/>
  <c r="M923" i="1" s="1"/>
  <c r="J924" i="1"/>
  <c r="M924" i="1" s="1"/>
  <c r="J925" i="1"/>
  <c r="M925" i="1" s="1"/>
  <c r="J926" i="1"/>
  <c r="M926" i="1" s="1"/>
  <c r="J927" i="1"/>
  <c r="M927" i="1" s="1"/>
  <c r="J928" i="1"/>
  <c r="M928" i="1" s="1"/>
  <c r="J929" i="1"/>
  <c r="M929" i="1" s="1"/>
  <c r="J930" i="1"/>
  <c r="M930" i="1" s="1"/>
  <c r="J931" i="1"/>
  <c r="M931" i="1" s="1"/>
  <c r="J932" i="1"/>
  <c r="M932" i="1" s="1"/>
  <c r="J933" i="1"/>
  <c r="M933" i="1" s="1"/>
  <c r="J934" i="1"/>
  <c r="M934" i="1" s="1"/>
  <c r="J935" i="1"/>
  <c r="M935" i="1" s="1"/>
  <c r="J936" i="1"/>
  <c r="M936" i="1" s="1"/>
  <c r="J937" i="1"/>
  <c r="M937" i="1" s="1"/>
  <c r="J938" i="1"/>
  <c r="M938" i="1" s="1"/>
  <c r="J939" i="1"/>
  <c r="M939" i="1" s="1"/>
  <c r="J940" i="1"/>
  <c r="M940" i="1" s="1"/>
  <c r="J941" i="1"/>
  <c r="M941" i="1" s="1"/>
  <c r="J942" i="1"/>
  <c r="M942" i="1" s="1"/>
  <c r="J943" i="1"/>
  <c r="M943" i="1" s="1"/>
  <c r="J944" i="1"/>
  <c r="M944" i="1" s="1"/>
  <c r="J945" i="1"/>
  <c r="M945" i="1" s="1"/>
  <c r="J946" i="1"/>
  <c r="M946" i="1" s="1"/>
  <c r="J947" i="1"/>
  <c r="M947" i="1" s="1"/>
  <c r="J948" i="1"/>
  <c r="M948" i="1" s="1"/>
  <c r="J949" i="1"/>
  <c r="M949" i="1" s="1"/>
  <c r="J950" i="1"/>
  <c r="M950" i="1" s="1"/>
  <c r="J951" i="1"/>
  <c r="M951" i="1" s="1"/>
  <c r="J952" i="1"/>
  <c r="M952" i="1" s="1"/>
  <c r="J953" i="1"/>
  <c r="M953" i="1" s="1"/>
  <c r="J954" i="1"/>
  <c r="M954" i="1" s="1"/>
  <c r="J955" i="1"/>
  <c r="M955" i="1" s="1"/>
  <c r="J956" i="1"/>
  <c r="M956" i="1" s="1"/>
  <c r="J957" i="1"/>
  <c r="M957" i="1" s="1"/>
  <c r="J958" i="1"/>
  <c r="M958" i="1" s="1"/>
  <c r="J959" i="1"/>
  <c r="M959" i="1" s="1"/>
  <c r="J960" i="1"/>
  <c r="M960" i="1" s="1"/>
  <c r="J961" i="1"/>
  <c r="M961" i="1" s="1"/>
  <c r="J962" i="1"/>
  <c r="M962" i="1" s="1"/>
  <c r="J963" i="1"/>
  <c r="M963" i="1" s="1"/>
  <c r="J964" i="1"/>
  <c r="M964" i="1" s="1"/>
  <c r="J965" i="1"/>
  <c r="M965" i="1" s="1"/>
  <c r="J966" i="1"/>
  <c r="M966" i="1" s="1"/>
  <c r="J967" i="1"/>
  <c r="M967" i="1" s="1"/>
  <c r="J968" i="1"/>
  <c r="M968" i="1" s="1"/>
  <c r="J969" i="1"/>
  <c r="M969" i="1" s="1"/>
  <c r="J970" i="1"/>
  <c r="M970" i="1" s="1"/>
  <c r="J971" i="1"/>
  <c r="M971" i="1" s="1"/>
  <c r="J972" i="1"/>
  <c r="M972" i="1" s="1"/>
  <c r="J973" i="1"/>
  <c r="M973" i="1" s="1"/>
  <c r="J974" i="1"/>
  <c r="M974" i="1" s="1"/>
  <c r="J975" i="1"/>
  <c r="M975" i="1" s="1"/>
  <c r="J976" i="1"/>
  <c r="M976" i="1" s="1"/>
  <c r="J977" i="1"/>
  <c r="M977" i="1" s="1"/>
  <c r="J978" i="1"/>
  <c r="M978" i="1" s="1"/>
  <c r="J979" i="1"/>
  <c r="M979" i="1" s="1"/>
  <c r="J980" i="1"/>
  <c r="M980" i="1" s="1"/>
  <c r="J981" i="1"/>
  <c r="M981" i="1" s="1"/>
  <c r="J982" i="1"/>
  <c r="M982" i="1" s="1"/>
  <c r="J983" i="1"/>
  <c r="M983" i="1" s="1"/>
  <c r="J984" i="1"/>
  <c r="M984" i="1" s="1"/>
  <c r="J985" i="1"/>
  <c r="M985" i="1" s="1"/>
  <c r="J986" i="1"/>
  <c r="M986" i="1" s="1"/>
  <c r="J987" i="1"/>
  <c r="M987" i="1" s="1"/>
  <c r="J988" i="1"/>
  <c r="M988" i="1" s="1"/>
  <c r="J989" i="1"/>
  <c r="M989" i="1" s="1"/>
  <c r="J990" i="1"/>
  <c r="M990" i="1" s="1"/>
  <c r="J991" i="1"/>
  <c r="M991" i="1" s="1"/>
  <c r="J992" i="1"/>
  <c r="M992" i="1" s="1"/>
  <c r="J993" i="1"/>
  <c r="M993" i="1" s="1"/>
  <c r="J994" i="1"/>
  <c r="M994" i="1" s="1"/>
  <c r="J995" i="1"/>
  <c r="M995" i="1" s="1"/>
  <c r="J996" i="1"/>
  <c r="M996" i="1" s="1"/>
  <c r="J997" i="1"/>
  <c r="M997" i="1" s="1"/>
  <c r="J998" i="1"/>
  <c r="M998" i="1" s="1"/>
  <c r="J999" i="1"/>
  <c r="M999" i="1" s="1"/>
  <c r="J1000" i="1"/>
  <c r="M1000" i="1" s="1"/>
  <c r="J1001" i="1"/>
  <c r="M1001" i="1" s="1"/>
  <c r="J1002" i="1"/>
  <c r="M1002" i="1" s="1"/>
  <c r="J1003" i="1"/>
  <c r="M1003" i="1" s="1"/>
  <c r="J1004" i="1"/>
  <c r="M1004" i="1" s="1"/>
  <c r="J1005" i="1"/>
  <c r="M1005" i="1" s="1"/>
  <c r="J1006" i="1"/>
  <c r="M1006" i="1" s="1"/>
  <c r="J1007" i="1"/>
  <c r="M1007" i="1" s="1"/>
  <c r="J1008" i="1"/>
  <c r="M1008" i="1" s="1"/>
  <c r="J1009" i="1"/>
  <c r="M1009" i="1" s="1"/>
  <c r="J1010" i="1"/>
  <c r="M1010" i="1" s="1"/>
  <c r="J1011" i="1"/>
  <c r="M1011" i="1" s="1"/>
  <c r="J1012" i="1"/>
  <c r="M1012" i="1" s="1"/>
  <c r="J1013" i="1"/>
  <c r="M1013" i="1" s="1"/>
  <c r="J1014" i="1"/>
  <c r="M1014" i="1" s="1"/>
  <c r="J1015" i="1"/>
  <c r="M1015" i="1" s="1"/>
  <c r="J1016" i="1"/>
  <c r="M1016" i="1" s="1"/>
  <c r="I2" i="1"/>
  <c r="K2" i="1" s="1"/>
  <c r="I3" i="1"/>
  <c r="K3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7" i="1"/>
  <c r="K127" i="1" s="1"/>
  <c r="I128" i="1"/>
  <c r="K128" i="1" s="1"/>
  <c r="I129" i="1"/>
  <c r="K129" i="1" s="1"/>
  <c r="I130" i="1"/>
  <c r="K130" i="1" s="1"/>
  <c r="I131" i="1"/>
  <c r="K131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8" i="1"/>
  <c r="K208" i="1" s="1"/>
  <c r="I209" i="1"/>
  <c r="K209" i="1" s="1"/>
  <c r="I210" i="1"/>
  <c r="K210" i="1" s="1"/>
  <c r="I211" i="1"/>
  <c r="K211" i="1" s="1"/>
  <c r="I212" i="1"/>
  <c r="K212" i="1" s="1"/>
  <c r="I213" i="1"/>
  <c r="K213" i="1" s="1"/>
  <c r="I214" i="1"/>
  <c r="K214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5" i="1"/>
  <c r="K225" i="1" s="1"/>
  <c r="I226" i="1"/>
  <c r="K226" i="1" s="1"/>
  <c r="I227" i="1"/>
  <c r="K227" i="1" s="1"/>
  <c r="I228" i="1"/>
  <c r="K228" i="1" s="1"/>
  <c r="I229" i="1"/>
  <c r="K229" i="1" s="1"/>
  <c r="I230" i="1"/>
  <c r="K230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8" i="1"/>
  <c r="K238" i="1" s="1"/>
  <c r="I239" i="1"/>
  <c r="K239" i="1" s="1"/>
  <c r="I240" i="1"/>
  <c r="K240" i="1" s="1"/>
  <c r="I241" i="1"/>
  <c r="K241" i="1" s="1"/>
  <c r="I242" i="1"/>
  <c r="K242" i="1" s="1"/>
  <c r="I243" i="1"/>
  <c r="K243" i="1" s="1"/>
  <c r="I244" i="1"/>
  <c r="K244" i="1" s="1"/>
  <c r="I245" i="1"/>
  <c r="K245" i="1" s="1"/>
  <c r="I246" i="1"/>
  <c r="K246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6" i="1"/>
  <c r="K256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8" i="1"/>
  <c r="K268" i="1" s="1"/>
  <c r="I269" i="1"/>
  <c r="K269" i="1" s="1"/>
  <c r="I270" i="1"/>
  <c r="K270" i="1" s="1"/>
  <c r="I271" i="1"/>
  <c r="K271" i="1" s="1"/>
  <c r="I272" i="1"/>
  <c r="K272" i="1" s="1"/>
  <c r="I273" i="1"/>
  <c r="K273" i="1" s="1"/>
  <c r="I274" i="1"/>
  <c r="K274" i="1" s="1"/>
  <c r="I275" i="1"/>
  <c r="K275" i="1" s="1"/>
  <c r="I276" i="1"/>
  <c r="K276" i="1" s="1"/>
  <c r="I277" i="1"/>
  <c r="K277" i="1" s="1"/>
  <c r="I278" i="1"/>
  <c r="K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89" i="1"/>
  <c r="K289" i="1" s="1"/>
  <c r="I290" i="1"/>
  <c r="K290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0" i="1"/>
  <c r="K300" i="1" s="1"/>
  <c r="I301" i="1"/>
  <c r="K301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1" i="1"/>
  <c r="K311" i="1" s="1"/>
  <c r="I312" i="1"/>
  <c r="K312" i="1" s="1"/>
  <c r="I313" i="1"/>
  <c r="K313" i="1" s="1"/>
  <c r="I314" i="1"/>
  <c r="K314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6" i="1"/>
  <c r="K326" i="1" s="1"/>
  <c r="I327" i="1"/>
  <c r="K327" i="1" s="1"/>
  <c r="I328" i="1"/>
  <c r="K328" i="1" s="1"/>
  <c r="I329" i="1"/>
  <c r="K329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1" i="1"/>
  <c r="K351" i="1" s="1"/>
  <c r="I352" i="1"/>
  <c r="K352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5" i="1"/>
  <c r="K465" i="1" s="1"/>
  <c r="I466" i="1"/>
  <c r="K466" i="1" s="1"/>
  <c r="I467" i="1"/>
  <c r="K467" i="1" s="1"/>
  <c r="I468" i="1"/>
  <c r="K468" i="1" s="1"/>
  <c r="I469" i="1"/>
  <c r="K469" i="1" s="1"/>
  <c r="I470" i="1"/>
  <c r="K470" i="1" s="1"/>
  <c r="I471" i="1"/>
  <c r="K471" i="1" s="1"/>
  <c r="I472" i="1"/>
  <c r="K472" i="1" s="1"/>
  <c r="I473" i="1"/>
  <c r="K473" i="1" s="1"/>
  <c r="I474" i="1"/>
  <c r="K474" i="1" s="1"/>
  <c r="I475" i="1"/>
  <c r="K475" i="1" s="1"/>
  <c r="I476" i="1"/>
  <c r="K476" i="1" s="1"/>
  <c r="I477" i="1"/>
  <c r="K477" i="1" s="1"/>
  <c r="I478" i="1"/>
  <c r="K478" i="1" s="1"/>
  <c r="I479" i="1"/>
  <c r="K479" i="1" s="1"/>
  <c r="I480" i="1"/>
  <c r="K480" i="1" s="1"/>
  <c r="I481" i="1"/>
  <c r="K481" i="1" s="1"/>
  <c r="I482" i="1"/>
  <c r="K482" i="1" s="1"/>
  <c r="I483" i="1"/>
  <c r="K483" i="1" s="1"/>
  <c r="I484" i="1"/>
  <c r="K484" i="1" s="1"/>
  <c r="I485" i="1"/>
  <c r="K485" i="1" s="1"/>
  <c r="I486" i="1"/>
  <c r="K486" i="1" s="1"/>
  <c r="I487" i="1"/>
  <c r="K487" i="1" s="1"/>
  <c r="I488" i="1"/>
  <c r="K488" i="1" s="1"/>
  <c r="I489" i="1"/>
  <c r="K489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3" i="1"/>
  <c r="K533" i="1" s="1"/>
  <c r="I534" i="1"/>
  <c r="K534" i="1" s="1"/>
  <c r="I535" i="1"/>
  <c r="K535" i="1" s="1"/>
  <c r="I536" i="1"/>
  <c r="K536" i="1" s="1"/>
  <c r="I537" i="1"/>
  <c r="K537" i="1" s="1"/>
  <c r="I538" i="1"/>
  <c r="K538" i="1" s="1"/>
  <c r="I539" i="1"/>
  <c r="K539" i="1" s="1"/>
  <c r="I540" i="1"/>
  <c r="K540" i="1" s="1"/>
  <c r="I541" i="1"/>
  <c r="K541" i="1" s="1"/>
  <c r="I542" i="1"/>
  <c r="K542" i="1" s="1"/>
  <c r="I543" i="1"/>
  <c r="K543" i="1" s="1"/>
  <c r="I544" i="1"/>
  <c r="K544" i="1" s="1"/>
  <c r="I545" i="1"/>
  <c r="K545" i="1" s="1"/>
  <c r="I546" i="1"/>
  <c r="K546" i="1" s="1"/>
  <c r="I547" i="1"/>
  <c r="K547" i="1" s="1"/>
  <c r="I548" i="1"/>
  <c r="K548" i="1" s="1"/>
  <c r="I549" i="1"/>
  <c r="K549" i="1" s="1"/>
  <c r="I550" i="1"/>
  <c r="K550" i="1" s="1"/>
  <c r="I551" i="1"/>
  <c r="K551" i="1" s="1"/>
  <c r="I552" i="1"/>
  <c r="K552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5" i="1"/>
  <c r="K585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3" i="1"/>
  <c r="K593" i="1" s="1"/>
  <c r="I594" i="1"/>
  <c r="K594" i="1" s="1"/>
  <c r="I595" i="1"/>
  <c r="K595" i="1" s="1"/>
  <c r="I596" i="1"/>
  <c r="K596" i="1" s="1"/>
  <c r="I597" i="1"/>
  <c r="K597" i="1" s="1"/>
  <c r="I598" i="1"/>
  <c r="K598" i="1" s="1"/>
  <c r="I599" i="1"/>
  <c r="K599" i="1" s="1"/>
  <c r="I600" i="1"/>
  <c r="K600" i="1" s="1"/>
  <c r="I601" i="1"/>
  <c r="K601" i="1" s="1"/>
  <c r="I602" i="1"/>
  <c r="K602" i="1" s="1"/>
  <c r="I603" i="1"/>
  <c r="K603" i="1" s="1"/>
  <c r="I604" i="1"/>
  <c r="K604" i="1" s="1"/>
  <c r="I605" i="1"/>
  <c r="K605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17" i="1"/>
  <c r="K617" i="1" s="1"/>
  <c r="I618" i="1"/>
  <c r="K618" i="1" s="1"/>
  <c r="I619" i="1"/>
  <c r="K619" i="1" s="1"/>
  <c r="I620" i="1"/>
  <c r="K620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35" i="1"/>
  <c r="K635" i="1" s="1"/>
  <c r="I636" i="1"/>
  <c r="K636" i="1" s="1"/>
  <c r="I637" i="1"/>
  <c r="K637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0" i="1"/>
  <c r="K690" i="1" s="1"/>
  <c r="I691" i="1"/>
  <c r="K691" i="1" s="1"/>
  <c r="I692" i="1"/>
  <c r="K692" i="1" s="1"/>
  <c r="I693" i="1"/>
  <c r="K693" i="1" s="1"/>
  <c r="I694" i="1"/>
  <c r="K694" i="1" s="1"/>
  <c r="I695" i="1"/>
  <c r="K695" i="1" s="1"/>
  <c r="I696" i="1"/>
  <c r="K696" i="1" s="1"/>
  <c r="I697" i="1"/>
  <c r="K697" i="1" s="1"/>
  <c r="I698" i="1"/>
  <c r="K698" i="1" s="1"/>
  <c r="I699" i="1"/>
  <c r="K699" i="1" s="1"/>
  <c r="I700" i="1"/>
  <c r="K700" i="1" s="1"/>
  <c r="I701" i="1"/>
  <c r="K701" i="1" s="1"/>
  <c r="I702" i="1"/>
  <c r="K702" i="1" s="1"/>
  <c r="I703" i="1"/>
  <c r="K703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0" i="1"/>
  <c r="K750" i="1" s="1"/>
  <c r="I751" i="1"/>
  <c r="K751" i="1" s="1"/>
  <c r="I752" i="1"/>
  <c r="K752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5" i="1"/>
  <c r="K795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L848" i="1" s="1"/>
  <c r="I849" i="1"/>
  <c r="K849" i="1" s="1"/>
  <c r="I850" i="1"/>
  <c r="K850" i="1" s="1"/>
  <c r="I851" i="1"/>
  <c r="K851" i="1" s="1"/>
  <c r="I852" i="1"/>
  <c r="K852" i="1" s="1"/>
  <c r="L852" i="1" s="1"/>
  <c r="I853" i="1"/>
  <c r="K853" i="1" s="1"/>
  <c r="I854" i="1"/>
  <c r="K854" i="1" s="1"/>
  <c r="I855" i="1"/>
  <c r="K855" i="1" s="1"/>
  <c r="I856" i="1"/>
  <c r="K856" i="1" s="1"/>
  <c r="L856" i="1" s="1"/>
  <c r="I857" i="1"/>
  <c r="K857" i="1" s="1"/>
  <c r="I858" i="1"/>
  <c r="K858" i="1" s="1"/>
  <c r="I859" i="1"/>
  <c r="K859" i="1" s="1"/>
  <c r="I860" i="1"/>
  <c r="K860" i="1" s="1"/>
  <c r="L860" i="1" s="1"/>
  <c r="I861" i="1"/>
  <c r="K861" i="1" s="1"/>
  <c r="I862" i="1"/>
  <c r="K862" i="1" s="1"/>
  <c r="I863" i="1"/>
  <c r="K863" i="1" s="1"/>
  <c r="I864" i="1"/>
  <c r="K864" i="1" s="1"/>
  <c r="L864" i="1" s="1"/>
  <c r="I865" i="1"/>
  <c r="K865" i="1" s="1"/>
  <c r="I866" i="1"/>
  <c r="K866" i="1" s="1"/>
  <c r="I867" i="1"/>
  <c r="K867" i="1" s="1"/>
  <c r="I868" i="1"/>
  <c r="K868" i="1" s="1"/>
  <c r="L868" i="1" s="1"/>
  <c r="I869" i="1"/>
  <c r="K869" i="1" s="1"/>
  <c r="I870" i="1"/>
  <c r="K870" i="1" s="1"/>
  <c r="I871" i="1"/>
  <c r="K871" i="1" s="1"/>
  <c r="I872" i="1"/>
  <c r="K872" i="1" s="1"/>
  <c r="L872" i="1" s="1"/>
  <c r="I873" i="1"/>
  <c r="K873" i="1" s="1"/>
  <c r="I874" i="1"/>
  <c r="K874" i="1" s="1"/>
  <c r="I875" i="1"/>
  <c r="K875" i="1" s="1"/>
  <c r="I876" i="1"/>
  <c r="K876" i="1" s="1"/>
  <c r="L876" i="1" s="1"/>
  <c r="I877" i="1"/>
  <c r="K877" i="1" s="1"/>
  <c r="I878" i="1"/>
  <c r="K878" i="1" s="1"/>
  <c r="I879" i="1"/>
  <c r="K879" i="1" s="1"/>
  <c r="I880" i="1"/>
  <c r="K880" i="1" s="1"/>
  <c r="L880" i="1" s="1"/>
  <c r="I881" i="1"/>
  <c r="K881" i="1" s="1"/>
  <c r="I882" i="1"/>
  <c r="K882" i="1" s="1"/>
  <c r="I883" i="1"/>
  <c r="K883" i="1" s="1"/>
  <c r="I884" i="1"/>
  <c r="K884" i="1" s="1"/>
  <c r="L884" i="1" s="1"/>
  <c r="I885" i="1"/>
  <c r="K885" i="1" s="1"/>
  <c r="I886" i="1"/>
  <c r="K886" i="1" s="1"/>
  <c r="I887" i="1"/>
  <c r="K887" i="1" s="1"/>
  <c r="I888" i="1"/>
  <c r="K888" i="1" s="1"/>
  <c r="L888" i="1" s="1"/>
  <c r="I889" i="1"/>
  <c r="K889" i="1" s="1"/>
  <c r="I890" i="1"/>
  <c r="K890" i="1" s="1"/>
  <c r="I891" i="1"/>
  <c r="K891" i="1" s="1"/>
  <c r="I892" i="1"/>
  <c r="K892" i="1" s="1"/>
  <c r="L892" i="1" s="1"/>
  <c r="I893" i="1"/>
  <c r="K893" i="1" s="1"/>
  <c r="I894" i="1"/>
  <c r="K894" i="1" s="1"/>
  <c r="I895" i="1"/>
  <c r="K895" i="1" s="1"/>
  <c r="I896" i="1"/>
  <c r="K896" i="1" s="1"/>
  <c r="L896" i="1" s="1"/>
  <c r="I897" i="1"/>
  <c r="K897" i="1" s="1"/>
  <c r="I898" i="1"/>
  <c r="K898" i="1" s="1"/>
  <c r="I899" i="1"/>
  <c r="K899" i="1" s="1"/>
  <c r="I900" i="1"/>
  <c r="K900" i="1" s="1"/>
  <c r="L900" i="1" s="1"/>
  <c r="I901" i="1"/>
  <c r="K901" i="1" s="1"/>
  <c r="I902" i="1"/>
  <c r="K902" i="1" s="1"/>
  <c r="I903" i="1"/>
  <c r="K903" i="1" s="1"/>
  <c r="I904" i="1"/>
  <c r="K904" i="1" s="1"/>
  <c r="L904" i="1" s="1"/>
  <c r="I905" i="1"/>
  <c r="K905" i="1" s="1"/>
  <c r="I906" i="1"/>
  <c r="K906" i="1" s="1"/>
  <c r="I907" i="1"/>
  <c r="K907" i="1" s="1"/>
  <c r="I908" i="1"/>
  <c r="K908" i="1" s="1"/>
  <c r="L908" i="1" s="1"/>
  <c r="I909" i="1"/>
  <c r="K909" i="1" s="1"/>
  <c r="I910" i="1"/>
  <c r="K910" i="1" s="1"/>
  <c r="I911" i="1"/>
  <c r="K911" i="1" s="1"/>
  <c r="I912" i="1"/>
  <c r="K912" i="1" s="1"/>
  <c r="L912" i="1" s="1"/>
  <c r="I913" i="1"/>
  <c r="K913" i="1" s="1"/>
  <c r="I914" i="1"/>
  <c r="K914" i="1" s="1"/>
  <c r="I915" i="1"/>
  <c r="K915" i="1" s="1"/>
  <c r="I916" i="1"/>
  <c r="K916" i="1" s="1"/>
  <c r="L916" i="1" s="1"/>
  <c r="I917" i="1"/>
  <c r="K917" i="1" s="1"/>
  <c r="I918" i="1"/>
  <c r="K918" i="1" s="1"/>
  <c r="I919" i="1"/>
  <c r="K919" i="1" s="1"/>
  <c r="I920" i="1"/>
  <c r="K920" i="1" s="1"/>
  <c r="L920" i="1" s="1"/>
  <c r="I921" i="1"/>
  <c r="K921" i="1" s="1"/>
  <c r="I922" i="1"/>
  <c r="K922" i="1" s="1"/>
  <c r="I923" i="1"/>
  <c r="K923" i="1" s="1"/>
  <c r="I924" i="1"/>
  <c r="K924" i="1" s="1"/>
  <c r="L924" i="1" s="1"/>
  <c r="I925" i="1"/>
  <c r="K925" i="1" s="1"/>
  <c r="I926" i="1"/>
  <c r="K926" i="1" s="1"/>
  <c r="I927" i="1"/>
  <c r="K927" i="1" s="1"/>
  <c r="I928" i="1"/>
  <c r="K928" i="1" s="1"/>
  <c r="L928" i="1" s="1"/>
  <c r="I929" i="1"/>
  <c r="K929" i="1" s="1"/>
  <c r="I930" i="1"/>
  <c r="K930" i="1" s="1"/>
  <c r="I931" i="1"/>
  <c r="K931" i="1" s="1"/>
  <c r="I932" i="1"/>
  <c r="K932" i="1" s="1"/>
  <c r="L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K965" i="1" s="1"/>
  <c r="I966" i="1"/>
  <c r="K966" i="1" s="1"/>
  <c r="I967" i="1"/>
  <c r="K967" i="1" s="1"/>
  <c r="I968" i="1"/>
  <c r="K968" i="1" s="1"/>
  <c r="I969" i="1"/>
  <c r="K969" i="1" s="1"/>
  <c r="I970" i="1"/>
  <c r="K970" i="1" s="1"/>
  <c r="I971" i="1"/>
  <c r="K971" i="1" s="1"/>
  <c r="I972" i="1"/>
  <c r="K972" i="1" s="1"/>
  <c r="I973" i="1"/>
  <c r="K973" i="1" s="1"/>
  <c r="I974" i="1"/>
  <c r="K974" i="1" s="1"/>
  <c r="I975" i="1"/>
  <c r="K975" i="1" s="1"/>
  <c r="I976" i="1"/>
  <c r="K976" i="1" s="1"/>
  <c r="I977" i="1"/>
  <c r="K977" i="1" s="1"/>
  <c r="I978" i="1"/>
  <c r="K978" i="1" s="1"/>
  <c r="I979" i="1"/>
  <c r="K979" i="1" s="1"/>
  <c r="I980" i="1"/>
  <c r="K980" i="1" s="1"/>
  <c r="I981" i="1"/>
  <c r="K981" i="1" s="1"/>
  <c r="I982" i="1"/>
  <c r="K982" i="1" s="1"/>
  <c r="I983" i="1"/>
  <c r="K983" i="1" s="1"/>
  <c r="I984" i="1"/>
  <c r="K984" i="1" s="1"/>
  <c r="I985" i="1"/>
  <c r="K985" i="1" s="1"/>
  <c r="I986" i="1"/>
  <c r="K986" i="1" s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A3" i="1"/>
  <c r="A4" i="1"/>
  <c r="A5" i="1"/>
  <c r="A6" i="1"/>
  <c r="A7" i="1"/>
  <c r="A8" i="1"/>
  <c r="A9" i="1"/>
  <c r="A10" i="1"/>
  <c r="A11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2" i="1"/>
  <c r="A2" i="1"/>
  <c r="D35" i="3"/>
  <c r="C35" i="3"/>
  <c r="L1015" i="1" l="1"/>
  <c r="L1011" i="1"/>
  <c r="L1007" i="1"/>
  <c r="L1003" i="1"/>
  <c r="L999" i="1"/>
  <c r="L995" i="1"/>
  <c r="L991" i="1"/>
  <c r="L987" i="1"/>
  <c r="L983" i="1"/>
  <c r="L979" i="1"/>
  <c r="L975" i="1"/>
  <c r="L971" i="1"/>
  <c r="L967" i="1"/>
  <c r="L963" i="1"/>
  <c r="L959" i="1"/>
  <c r="L955" i="1"/>
  <c r="L951" i="1"/>
  <c r="L947" i="1"/>
  <c r="L943" i="1"/>
  <c r="L939" i="1"/>
  <c r="L935" i="1"/>
  <c r="L931" i="1"/>
  <c r="L927" i="1"/>
  <c r="L923" i="1"/>
  <c r="L919" i="1"/>
  <c r="L915" i="1"/>
  <c r="L911" i="1"/>
  <c r="L907" i="1"/>
  <c r="L903" i="1"/>
  <c r="L899" i="1"/>
  <c r="L895" i="1"/>
  <c r="L891" i="1"/>
  <c r="L887" i="1"/>
  <c r="L883" i="1"/>
  <c r="L879" i="1"/>
  <c r="L875" i="1"/>
  <c r="L871" i="1"/>
  <c r="L867" i="1"/>
  <c r="L863" i="1"/>
  <c r="L859" i="1"/>
  <c r="L855" i="1"/>
  <c r="L851" i="1"/>
  <c r="L847" i="1"/>
  <c r="L843" i="1"/>
  <c r="L839" i="1"/>
  <c r="L835" i="1"/>
  <c r="L831" i="1"/>
  <c r="L827" i="1"/>
  <c r="L823" i="1"/>
  <c r="L819" i="1"/>
  <c r="L815" i="1"/>
  <c r="L811" i="1"/>
  <c r="L807" i="1"/>
  <c r="L803" i="1"/>
  <c r="L799" i="1"/>
  <c r="L795" i="1"/>
  <c r="L791" i="1"/>
  <c r="L787" i="1"/>
  <c r="L783" i="1"/>
  <c r="L779" i="1"/>
  <c r="L775" i="1"/>
  <c r="L771" i="1"/>
  <c r="L767" i="1"/>
  <c r="L763" i="1"/>
  <c r="L759" i="1"/>
  <c r="L755" i="1"/>
  <c r="L751" i="1"/>
  <c r="L747" i="1"/>
  <c r="L743" i="1"/>
  <c r="L739" i="1"/>
  <c r="L735" i="1"/>
  <c r="L731" i="1"/>
  <c r="L727" i="1"/>
  <c r="L723" i="1"/>
  <c r="L719" i="1"/>
  <c r="L715" i="1"/>
  <c r="L711" i="1"/>
  <c r="L707" i="1"/>
  <c r="L703" i="1"/>
  <c r="L699" i="1"/>
  <c r="L695" i="1"/>
  <c r="L691" i="1"/>
  <c r="L687" i="1"/>
  <c r="L659" i="1"/>
  <c r="L655" i="1"/>
  <c r="L651" i="1"/>
  <c r="L647" i="1"/>
  <c r="L643" i="1"/>
  <c r="L531" i="1"/>
  <c r="L527" i="1"/>
  <c r="L523" i="1"/>
  <c r="L519" i="1"/>
  <c r="L515" i="1"/>
  <c r="L511" i="1"/>
  <c r="L507" i="1"/>
  <c r="L503" i="1"/>
  <c r="L415" i="1"/>
  <c r="L411" i="1"/>
  <c r="L407" i="1"/>
  <c r="L403" i="1"/>
  <c r="L399" i="1"/>
  <c r="L395" i="1"/>
  <c r="L391" i="1"/>
  <c r="L387" i="1"/>
  <c r="L383" i="1"/>
  <c r="L379" i="1"/>
  <c r="L375" i="1"/>
  <c r="L371" i="1"/>
  <c r="L367" i="1"/>
  <c r="L235" i="1"/>
  <c r="L231" i="1"/>
  <c r="L227" i="1"/>
  <c r="L223" i="1"/>
  <c r="L219" i="1"/>
  <c r="L215" i="1"/>
  <c r="L207" i="1"/>
  <c r="L203" i="1"/>
  <c r="L183" i="1"/>
  <c r="L179" i="1"/>
  <c r="L175" i="1"/>
  <c r="L171" i="1"/>
  <c r="L167" i="1"/>
  <c r="L163" i="1"/>
  <c r="L159" i="1"/>
  <c r="L155" i="1"/>
  <c r="L151" i="1"/>
  <c r="L147" i="1"/>
  <c r="L143" i="1"/>
  <c r="L139" i="1"/>
  <c r="L135" i="1"/>
  <c r="L131" i="1"/>
  <c r="L127" i="1"/>
  <c r="L123" i="1"/>
  <c r="L119" i="1"/>
  <c r="L115" i="1"/>
  <c r="L111" i="1"/>
  <c r="L107" i="1"/>
  <c r="L103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3" i="1"/>
  <c r="L1014" i="1"/>
  <c r="L1010" i="1"/>
  <c r="L1006" i="1"/>
  <c r="L1002" i="1"/>
  <c r="L998" i="1"/>
  <c r="L994" i="1"/>
  <c r="L990" i="1"/>
  <c r="L986" i="1"/>
  <c r="L982" i="1"/>
  <c r="L978" i="1"/>
  <c r="L974" i="1"/>
  <c r="L970" i="1"/>
  <c r="L966" i="1"/>
  <c r="L962" i="1"/>
  <c r="L958" i="1"/>
  <c r="L954" i="1"/>
  <c r="L950" i="1"/>
  <c r="L946" i="1"/>
  <c r="L942" i="1"/>
  <c r="L938" i="1"/>
  <c r="L934" i="1"/>
  <c r="L930" i="1"/>
  <c r="L926" i="1"/>
  <c r="L922" i="1"/>
  <c r="L918" i="1"/>
  <c r="L914" i="1"/>
  <c r="L910" i="1"/>
  <c r="L906" i="1"/>
  <c r="L902" i="1"/>
  <c r="L898" i="1"/>
  <c r="L894" i="1"/>
  <c r="L890" i="1"/>
  <c r="L886" i="1"/>
  <c r="L882" i="1"/>
  <c r="L878" i="1"/>
  <c r="L874" i="1"/>
  <c r="L870" i="1"/>
  <c r="L866" i="1"/>
  <c r="L862" i="1"/>
  <c r="L858" i="1"/>
  <c r="L854" i="1"/>
  <c r="L850" i="1"/>
  <c r="L846" i="1"/>
  <c r="L842" i="1"/>
  <c r="L838" i="1"/>
  <c r="L834" i="1"/>
  <c r="L830" i="1"/>
  <c r="L826" i="1"/>
  <c r="L822" i="1"/>
  <c r="L818" i="1"/>
  <c r="L814" i="1"/>
  <c r="L810" i="1"/>
  <c r="L806" i="1"/>
  <c r="L802" i="1"/>
  <c r="L798" i="1"/>
  <c r="L794" i="1"/>
  <c r="L790" i="1"/>
  <c r="L786" i="1"/>
  <c r="L782" i="1"/>
  <c r="L778" i="1"/>
  <c r="L730" i="1"/>
  <c r="L726" i="1"/>
  <c r="L722" i="1"/>
  <c r="L718" i="1"/>
  <c r="L714" i="1"/>
  <c r="L710" i="1"/>
  <c r="L706" i="1"/>
  <c r="L702" i="1"/>
  <c r="L698" i="1"/>
  <c r="L694" i="1"/>
  <c r="L690" i="1"/>
  <c r="L686" i="1"/>
  <c r="L682" i="1"/>
  <c r="L678" i="1"/>
  <c r="L674" i="1"/>
  <c r="L670" i="1"/>
  <c r="L666" i="1"/>
  <c r="L662" i="1"/>
  <c r="L658" i="1"/>
  <c r="L654" i="1"/>
  <c r="L650" i="1"/>
  <c r="L646" i="1"/>
  <c r="L642" i="1"/>
  <c r="L594" i="1"/>
  <c r="L590" i="1"/>
  <c r="L586" i="1"/>
  <c r="L582" i="1"/>
  <c r="L578" i="1"/>
  <c r="L574" i="1"/>
  <c r="L570" i="1"/>
  <c r="L566" i="1"/>
  <c r="L562" i="1"/>
  <c r="L558" i="1"/>
  <c r="L554" i="1"/>
  <c r="L550" i="1"/>
  <c r="L546" i="1"/>
  <c r="L542" i="1"/>
  <c r="L538" i="1"/>
  <c r="L534" i="1"/>
  <c r="L530" i="1"/>
  <c r="L526" i="1"/>
  <c r="L1013" i="1"/>
  <c r="L1009" i="1"/>
  <c r="L1005" i="1"/>
  <c r="L1001" i="1"/>
  <c r="L997" i="1"/>
  <c r="L993" i="1"/>
  <c r="L989" i="1"/>
  <c r="L985" i="1"/>
  <c r="L981" i="1"/>
  <c r="L977" i="1"/>
  <c r="L973" i="1"/>
  <c r="L969" i="1"/>
  <c r="L965" i="1"/>
  <c r="L961" i="1"/>
  <c r="L957" i="1"/>
  <c r="L953" i="1"/>
  <c r="L949" i="1"/>
  <c r="L945" i="1"/>
  <c r="L941" i="1"/>
  <c r="L937" i="1"/>
  <c r="L933" i="1"/>
  <c r="L929" i="1"/>
  <c r="L925" i="1"/>
  <c r="L921" i="1"/>
  <c r="L917" i="1"/>
  <c r="L913" i="1"/>
  <c r="L909" i="1"/>
  <c r="L905" i="1"/>
  <c r="L901" i="1"/>
  <c r="L897" i="1"/>
  <c r="L893" i="1"/>
  <c r="L889" i="1"/>
  <c r="L885" i="1"/>
  <c r="L881" i="1"/>
  <c r="L877" i="1"/>
  <c r="L873" i="1"/>
  <c r="L869" i="1"/>
  <c r="L865" i="1"/>
  <c r="L861" i="1"/>
  <c r="L857" i="1"/>
  <c r="L853" i="1"/>
  <c r="L849" i="1"/>
  <c r="L845" i="1"/>
  <c r="L841" i="1"/>
  <c r="L837" i="1"/>
  <c r="L833" i="1"/>
  <c r="L829" i="1"/>
  <c r="L825" i="1"/>
  <c r="L821" i="1"/>
  <c r="L817" i="1"/>
  <c r="L813" i="1"/>
  <c r="L809" i="1"/>
  <c r="L805" i="1"/>
  <c r="L801" i="1"/>
  <c r="L797" i="1"/>
  <c r="L793" i="1"/>
  <c r="L789" i="1"/>
  <c r="L785" i="1"/>
  <c r="L781" i="1"/>
  <c r="L777" i="1"/>
  <c r="L773" i="1"/>
  <c r="L769" i="1"/>
  <c r="L765" i="1"/>
  <c r="L761" i="1"/>
  <c r="L593" i="1"/>
  <c r="L589" i="1"/>
  <c r="L585" i="1"/>
  <c r="L581" i="1"/>
  <c r="L577" i="1"/>
  <c r="L573" i="1"/>
  <c r="L569" i="1"/>
  <c r="L565" i="1"/>
  <c r="L561" i="1"/>
  <c r="L557" i="1"/>
  <c r="L553" i="1"/>
  <c r="L549" i="1"/>
  <c r="L545" i="1"/>
  <c r="L541" i="1"/>
  <c r="L537" i="1"/>
  <c r="L461" i="1"/>
  <c r="L457" i="1"/>
  <c r="L453" i="1"/>
  <c r="L449" i="1"/>
  <c r="L445" i="1"/>
  <c r="L441" i="1"/>
  <c r="L437" i="1"/>
  <c r="L433" i="1"/>
  <c r="L429" i="1"/>
  <c r="L425" i="1"/>
  <c r="L421" i="1"/>
  <c r="L417" i="1"/>
  <c r="L361" i="1"/>
  <c r="L357" i="1"/>
  <c r="L353" i="1"/>
  <c r="L349" i="1"/>
  <c r="L345" i="1"/>
  <c r="L341" i="1"/>
  <c r="L337" i="1"/>
  <c r="L333" i="1"/>
  <c r="L329" i="1"/>
  <c r="L325" i="1"/>
  <c r="L321" i="1"/>
  <c r="L317" i="1"/>
  <c r="L313" i="1"/>
  <c r="L309" i="1"/>
  <c r="L305" i="1"/>
  <c r="L301" i="1"/>
  <c r="L297" i="1"/>
  <c r="L293" i="1"/>
  <c r="L289" i="1"/>
  <c r="L285" i="1"/>
  <c r="L281" i="1"/>
  <c r="L277" i="1"/>
  <c r="L273" i="1"/>
  <c r="L269" i="1"/>
  <c r="L265" i="1"/>
  <c r="L261" i="1"/>
  <c r="L257" i="1"/>
  <c r="L253" i="1"/>
  <c r="L249" i="1"/>
  <c r="L245" i="1"/>
  <c r="L241" i="1"/>
  <c r="L229" i="1"/>
  <c r="L225" i="1"/>
  <c r="L221" i="1"/>
  <c r="L217" i="1"/>
  <c r="L213" i="1"/>
  <c r="L201" i="1"/>
  <c r="L197" i="1"/>
  <c r="L193" i="1"/>
  <c r="L189" i="1"/>
  <c r="L177" i="1"/>
  <c r="L173" i="1"/>
  <c r="L169" i="1"/>
  <c r="L165" i="1"/>
  <c r="L161" i="1"/>
  <c r="L157" i="1"/>
  <c r="L153" i="1"/>
  <c r="L149" i="1"/>
  <c r="L145" i="1"/>
  <c r="L141" i="1"/>
  <c r="L137" i="1"/>
  <c r="L133" i="1"/>
  <c r="L129" i="1"/>
  <c r="L125" i="1"/>
  <c r="L121" i="1"/>
  <c r="L117" i="1"/>
  <c r="L113" i="1"/>
  <c r="L57" i="1"/>
  <c r="L53" i="1"/>
  <c r="L37" i="1"/>
  <c r="L33" i="1"/>
  <c r="L29" i="1"/>
  <c r="L21" i="1"/>
  <c r="L17" i="1"/>
  <c r="L13" i="1"/>
  <c r="L9" i="1"/>
  <c r="L5" i="1"/>
  <c r="L101" i="1"/>
  <c r="L61" i="1"/>
  <c r="N91" i="1"/>
  <c r="O91" i="1"/>
  <c r="N11" i="1"/>
  <c r="O11" i="1"/>
  <c r="L1016" i="1"/>
  <c r="L1012" i="1"/>
  <c r="L1008" i="1"/>
  <c r="L1004" i="1"/>
  <c r="L1000" i="1"/>
  <c r="L996" i="1"/>
  <c r="L992" i="1"/>
  <c r="L988" i="1"/>
  <c r="L984" i="1"/>
  <c r="L980" i="1"/>
  <c r="L976" i="1"/>
  <c r="L972" i="1"/>
  <c r="L968" i="1"/>
  <c r="L964" i="1"/>
  <c r="L960" i="1"/>
  <c r="L956" i="1"/>
  <c r="L952" i="1"/>
  <c r="L948" i="1"/>
  <c r="L944" i="1"/>
  <c r="L940" i="1"/>
  <c r="L936" i="1"/>
  <c r="L844" i="1"/>
  <c r="L840" i="1"/>
  <c r="L836" i="1"/>
  <c r="L832" i="1"/>
  <c r="L828" i="1"/>
  <c r="L824" i="1"/>
  <c r="L820" i="1"/>
  <c r="L816" i="1"/>
  <c r="L812" i="1"/>
  <c r="L808" i="1"/>
  <c r="L804" i="1"/>
  <c r="L800" i="1"/>
  <c r="L796" i="1"/>
  <c r="L792" i="1"/>
  <c r="L788" i="1"/>
  <c r="L784" i="1"/>
  <c r="L780" i="1"/>
  <c r="L776" i="1"/>
  <c r="L772" i="1"/>
  <c r="L768" i="1"/>
  <c r="L764" i="1"/>
  <c r="L760" i="1"/>
  <c r="L756" i="1"/>
  <c r="L752" i="1"/>
  <c r="L748" i="1"/>
  <c r="L744" i="1"/>
  <c r="L740" i="1"/>
  <c r="L736" i="1"/>
  <c r="L732" i="1"/>
  <c r="L728" i="1"/>
  <c r="L724" i="1"/>
  <c r="L720" i="1"/>
  <c r="L716" i="1"/>
  <c r="L712" i="1"/>
  <c r="L708" i="1"/>
  <c r="L704" i="1"/>
  <c r="L700" i="1"/>
  <c r="L696" i="1"/>
  <c r="L692" i="1"/>
  <c r="L688" i="1"/>
  <c r="L640" i="1"/>
  <c r="L636" i="1"/>
  <c r="L632" i="1"/>
  <c r="L628" i="1"/>
  <c r="L624" i="1"/>
  <c r="L620" i="1"/>
  <c r="L616" i="1"/>
  <c r="L612" i="1"/>
  <c r="L608" i="1"/>
  <c r="L604" i="1"/>
  <c r="L600" i="1"/>
  <c r="L596" i="1"/>
  <c r="L592" i="1"/>
  <c r="L588" i="1"/>
  <c r="L584" i="1"/>
  <c r="L580" i="1"/>
  <c r="L576" i="1"/>
  <c r="L572" i="1"/>
  <c r="L568" i="1"/>
  <c r="L564" i="1"/>
  <c r="L560" i="1"/>
  <c r="L556" i="1"/>
  <c r="L552" i="1"/>
  <c r="L548" i="1"/>
  <c r="L544" i="1"/>
  <c r="L540" i="1"/>
  <c r="L536" i="1"/>
  <c r="L500" i="1"/>
  <c r="L496" i="1"/>
  <c r="L492" i="1"/>
  <c r="L488" i="1"/>
  <c r="L484" i="1"/>
  <c r="L480" i="1"/>
  <c r="L476" i="1"/>
  <c r="L472" i="1"/>
  <c r="L468" i="1"/>
  <c r="L464" i="1"/>
  <c r="L460" i="1"/>
  <c r="L456" i="1"/>
  <c r="L452" i="1"/>
  <c r="L448" i="1"/>
  <c r="L444" i="1"/>
  <c r="L440" i="1"/>
  <c r="L436" i="1"/>
  <c r="L432" i="1"/>
  <c r="L428" i="1"/>
  <c r="L424" i="1"/>
  <c r="L420" i="1"/>
  <c r="L416" i="1"/>
  <c r="L412" i="1"/>
  <c r="L408" i="1"/>
  <c r="L404" i="1"/>
  <c r="L400" i="1"/>
  <c r="L396" i="1"/>
  <c r="L392" i="1"/>
  <c r="L388" i="1"/>
  <c r="L384" i="1"/>
  <c r="L380" i="1"/>
  <c r="L376" i="1"/>
  <c r="L372" i="1"/>
  <c r="L368" i="1"/>
  <c r="L364" i="1"/>
  <c r="L360" i="1"/>
  <c r="L356" i="1"/>
  <c r="L352" i="1"/>
  <c r="L348" i="1"/>
  <c r="L344" i="1"/>
  <c r="L340" i="1"/>
  <c r="L336" i="1"/>
  <c r="L332" i="1"/>
  <c r="L328" i="1"/>
  <c r="L324" i="1"/>
  <c r="L320" i="1"/>
  <c r="L316" i="1"/>
  <c r="L312" i="1"/>
  <c r="L308" i="1"/>
  <c r="L304" i="1"/>
  <c r="L300" i="1"/>
  <c r="L296" i="1"/>
  <c r="L292" i="1"/>
  <c r="L288" i="1"/>
  <c r="L284" i="1"/>
  <c r="L280" i="1"/>
  <c r="L276" i="1"/>
  <c r="L272" i="1"/>
  <c r="L268" i="1"/>
  <c r="L264" i="1"/>
  <c r="L260" i="1"/>
  <c r="L256" i="1"/>
  <c r="L252" i="1"/>
  <c r="L248" i="1"/>
  <c r="L244" i="1"/>
  <c r="L240" i="1"/>
  <c r="L236" i="1"/>
  <c r="L232" i="1"/>
  <c r="L212" i="1"/>
  <c r="L200" i="1"/>
  <c r="L196" i="1"/>
  <c r="L192" i="1"/>
  <c r="L188" i="1"/>
  <c r="L184" i="1"/>
  <c r="L180" i="1"/>
  <c r="L176" i="1"/>
  <c r="L172" i="1"/>
  <c r="L168" i="1"/>
  <c r="L164" i="1"/>
  <c r="L160" i="1"/>
  <c r="L156" i="1"/>
  <c r="L152" i="1"/>
  <c r="L148" i="1"/>
  <c r="L144" i="1"/>
  <c r="L140" i="1"/>
  <c r="L136" i="1"/>
  <c r="L132" i="1"/>
  <c r="L128" i="1"/>
  <c r="L124" i="1"/>
  <c r="O997" i="1"/>
  <c r="O981" i="1"/>
  <c r="O965" i="1"/>
  <c r="L120" i="1"/>
  <c r="L116" i="1"/>
  <c r="L112" i="1"/>
  <c r="L108" i="1"/>
  <c r="L104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24" i="1"/>
  <c r="L20" i="1"/>
  <c r="L16" i="1"/>
  <c r="L12" i="1"/>
  <c r="L8" i="1"/>
  <c r="L4" i="1"/>
  <c r="N901" i="1"/>
  <c r="N885" i="1"/>
  <c r="N869" i="1"/>
  <c r="N853" i="1"/>
  <c r="N837" i="1"/>
  <c r="N821" i="1"/>
  <c r="N805" i="1"/>
  <c r="N789" i="1"/>
  <c r="N673" i="1"/>
  <c r="O573" i="1"/>
  <c r="O541" i="1"/>
  <c r="O69" i="1"/>
  <c r="L774" i="1"/>
  <c r="L770" i="1"/>
  <c r="L766" i="1"/>
  <c r="L762" i="1"/>
  <c r="L758" i="1"/>
  <c r="L754" i="1"/>
  <c r="L750" i="1"/>
  <c r="L746" i="1"/>
  <c r="L742" i="1"/>
  <c r="L738" i="1"/>
  <c r="L734" i="1"/>
  <c r="L757" i="1"/>
  <c r="L753" i="1"/>
  <c r="L749" i="1"/>
  <c r="L745" i="1"/>
  <c r="L741" i="1"/>
  <c r="L737" i="1"/>
  <c r="L733" i="1"/>
  <c r="L729" i="1"/>
  <c r="L725" i="1"/>
  <c r="L721" i="1"/>
  <c r="L717" i="1"/>
  <c r="L713" i="1"/>
  <c r="L709" i="1"/>
  <c r="L705" i="1"/>
  <c r="L701" i="1"/>
  <c r="L697" i="1"/>
  <c r="L693" i="1"/>
  <c r="L689" i="1"/>
  <c r="N726" i="1"/>
  <c r="N710" i="1"/>
  <c r="N694" i="1"/>
  <c r="N730" i="1"/>
  <c r="N714" i="1"/>
  <c r="N698" i="1"/>
  <c r="N718" i="1"/>
  <c r="N702" i="1"/>
  <c r="L681" i="1"/>
  <c r="L669" i="1"/>
  <c r="L661" i="1"/>
  <c r="L680" i="1"/>
  <c r="L672" i="1"/>
  <c r="L664" i="1"/>
  <c r="N682" i="1"/>
  <c r="N666" i="1"/>
  <c r="L685" i="1"/>
  <c r="L677" i="1"/>
  <c r="L673" i="1"/>
  <c r="L665" i="1"/>
  <c r="L684" i="1"/>
  <c r="L676" i="1"/>
  <c r="L668" i="1"/>
  <c r="L683" i="1"/>
  <c r="L679" i="1"/>
  <c r="L675" i="1"/>
  <c r="L671" i="1"/>
  <c r="L667" i="1"/>
  <c r="L663" i="1"/>
  <c r="N686" i="1"/>
  <c r="N681" i="1"/>
  <c r="N670" i="1"/>
  <c r="N665" i="1"/>
  <c r="L657" i="1"/>
  <c r="L653" i="1"/>
  <c r="L649" i="1"/>
  <c r="L645" i="1"/>
  <c r="L641" i="1"/>
  <c r="N646" i="1"/>
  <c r="L660" i="1"/>
  <c r="L656" i="1"/>
  <c r="L652" i="1"/>
  <c r="L648" i="1"/>
  <c r="L644" i="1"/>
  <c r="N650" i="1"/>
  <c r="N654" i="1"/>
  <c r="L635" i="1"/>
  <c r="L623" i="1"/>
  <c r="L611" i="1"/>
  <c r="L603" i="1"/>
  <c r="N633" i="1"/>
  <c r="N617" i="1"/>
  <c r="L639" i="1"/>
  <c r="L627" i="1"/>
  <c r="L615" i="1"/>
  <c r="L599" i="1"/>
  <c r="L638" i="1"/>
  <c r="L634" i="1"/>
  <c r="L630" i="1"/>
  <c r="L626" i="1"/>
  <c r="L622" i="1"/>
  <c r="L618" i="1"/>
  <c r="L614" i="1"/>
  <c r="L610" i="1"/>
  <c r="L606" i="1"/>
  <c r="L602" i="1"/>
  <c r="L598" i="1"/>
  <c r="N632" i="1"/>
  <c r="N616" i="1"/>
  <c r="N600" i="1"/>
  <c r="O625" i="1"/>
  <c r="O609" i="1"/>
  <c r="O601" i="1"/>
  <c r="L631" i="1"/>
  <c r="L619" i="1"/>
  <c r="L607" i="1"/>
  <c r="L595" i="1"/>
  <c r="L637" i="1"/>
  <c r="L633" i="1"/>
  <c r="L629" i="1"/>
  <c r="L625" i="1"/>
  <c r="L621" i="1"/>
  <c r="L617" i="1"/>
  <c r="L613" i="1"/>
  <c r="L609" i="1"/>
  <c r="L605" i="1"/>
  <c r="L601" i="1"/>
  <c r="L597" i="1"/>
  <c r="L591" i="1"/>
  <c r="L587" i="1"/>
  <c r="L583" i="1"/>
  <c r="L579" i="1"/>
  <c r="L575" i="1"/>
  <c r="L571" i="1"/>
  <c r="L567" i="1"/>
  <c r="L563" i="1"/>
  <c r="L559" i="1"/>
  <c r="L555" i="1"/>
  <c r="L551" i="1"/>
  <c r="L547" i="1"/>
  <c r="L543" i="1"/>
  <c r="L539" i="1"/>
  <c r="L535" i="1"/>
  <c r="N585" i="1"/>
  <c r="N569" i="1"/>
  <c r="N553" i="1"/>
  <c r="N537" i="1"/>
  <c r="O593" i="1"/>
  <c r="O577" i="1"/>
  <c r="O561" i="1"/>
  <c r="O545" i="1"/>
  <c r="L533" i="1"/>
  <c r="L529" i="1"/>
  <c r="L525" i="1"/>
  <c r="L521" i="1"/>
  <c r="L517" i="1"/>
  <c r="L513" i="1"/>
  <c r="L509" i="1"/>
  <c r="L505" i="1"/>
  <c r="L532" i="1"/>
  <c r="L528" i="1"/>
  <c r="L524" i="1"/>
  <c r="L520" i="1"/>
  <c r="L516" i="1"/>
  <c r="L512" i="1"/>
  <c r="L508" i="1"/>
  <c r="L504" i="1"/>
  <c r="N522" i="1"/>
  <c r="N506" i="1"/>
  <c r="N526" i="1"/>
  <c r="N510" i="1"/>
  <c r="L501" i="1"/>
  <c r="L497" i="1"/>
  <c r="L493" i="1"/>
  <c r="L489" i="1"/>
  <c r="L485" i="1"/>
  <c r="L481" i="1"/>
  <c r="L477" i="1"/>
  <c r="L473" i="1"/>
  <c r="L469" i="1"/>
  <c r="L465" i="1"/>
  <c r="L499" i="1"/>
  <c r="L495" i="1"/>
  <c r="L491" i="1"/>
  <c r="L487" i="1"/>
  <c r="L483" i="1"/>
  <c r="L479" i="1"/>
  <c r="L475" i="1"/>
  <c r="L471" i="1"/>
  <c r="L467" i="1"/>
  <c r="L463" i="1"/>
  <c r="L459" i="1"/>
  <c r="L455" i="1"/>
  <c r="L451" i="1"/>
  <c r="L447" i="1"/>
  <c r="L443" i="1"/>
  <c r="L439" i="1"/>
  <c r="L435" i="1"/>
  <c r="L431" i="1"/>
  <c r="L427" i="1"/>
  <c r="L423" i="1"/>
  <c r="L419" i="1"/>
  <c r="N462" i="1"/>
  <c r="L413" i="1"/>
  <c r="L409" i="1"/>
  <c r="L405" i="1"/>
  <c r="L401" i="1"/>
  <c r="L397" i="1"/>
  <c r="L393" i="1"/>
  <c r="L389" i="1"/>
  <c r="L385" i="1"/>
  <c r="L381" i="1"/>
  <c r="L377" i="1"/>
  <c r="L373" i="1"/>
  <c r="L369" i="1"/>
  <c r="L365" i="1"/>
  <c r="N406" i="1"/>
  <c r="N390" i="1"/>
  <c r="N374" i="1"/>
  <c r="N410" i="1"/>
  <c r="N394" i="1"/>
  <c r="N378" i="1"/>
  <c r="N414" i="1"/>
  <c r="N398" i="1"/>
  <c r="N382" i="1"/>
  <c r="N366" i="1"/>
  <c r="L363" i="1"/>
  <c r="L359" i="1"/>
  <c r="L355" i="1"/>
  <c r="L351" i="1"/>
  <c r="L347" i="1"/>
  <c r="L343" i="1"/>
  <c r="L339" i="1"/>
  <c r="L335" i="1"/>
  <c r="L331" i="1"/>
  <c r="L327" i="1"/>
  <c r="L323" i="1"/>
  <c r="L319" i="1"/>
  <c r="L315" i="1"/>
  <c r="L311" i="1"/>
  <c r="L307" i="1"/>
  <c r="L303" i="1"/>
  <c r="L299" i="1"/>
  <c r="L295" i="1"/>
  <c r="L291" i="1"/>
  <c r="L287" i="1"/>
  <c r="L283" i="1"/>
  <c r="L279" i="1"/>
  <c r="L275" i="1"/>
  <c r="L271" i="1"/>
  <c r="L267" i="1"/>
  <c r="L263" i="1"/>
  <c r="L259" i="1"/>
  <c r="L255" i="1"/>
  <c r="L251" i="1"/>
  <c r="L247" i="1"/>
  <c r="L243" i="1"/>
  <c r="L239" i="1"/>
  <c r="N350" i="1"/>
  <c r="N334" i="1"/>
  <c r="N318" i="1"/>
  <c r="N302" i="1"/>
  <c r="N286" i="1"/>
  <c r="N270" i="1"/>
  <c r="N254" i="1"/>
  <c r="N354" i="1"/>
  <c r="N338" i="1"/>
  <c r="N322" i="1"/>
  <c r="N306" i="1"/>
  <c r="N290" i="1"/>
  <c r="N274" i="1"/>
  <c r="N258" i="1"/>
  <c r="N242" i="1"/>
  <c r="N358" i="1"/>
  <c r="N342" i="1"/>
  <c r="N326" i="1"/>
  <c r="N310" i="1"/>
  <c r="N294" i="1"/>
  <c r="N278" i="1"/>
  <c r="N262" i="1"/>
  <c r="N246" i="1"/>
  <c r="L237" i="1"/>
  <c r="L233" i="1"/>
  <c r="N234" i="1"/>
  <c r="N238" i="1"/>
  <c r="L228" i="1"/>
  <c r="L224" i="1"/>
  <c r="L220" i="1"/>
  <c r="L216" i="1"/>
  <c r="N212" i="1"/>
  <c r="L211" i="1"/>
  <c r="O209" i="1"/>
  <c r="L209" i="1"/>
  <c r="L205" i="1"/>
  <c r="N205" i="1"/>
  <c r="L208" i="1"/>
  <c r="L204" i="1"/>
  <c r="L195" i="1"/>
  <c r="L199" i="1"/>
  <c r="L191" i="1"/>
  <c r="N197" i="1"/>
  <c r="O189" i="1"/>
  <c r="N201" i="1"/>
  <c r="N196" i="1"/>
  <c r="L187" i="1"/>
  <c r="L185" i="1"/>
  <c r="L181" i="1"/>
  <c r="L109" i="1"/>
  <c r="L105" i="1"/>
  <c r="N101" i="1"/>
  <c r="O109" i="1"/>
  <c r="N105" i="1"/>
  <c r="L97" i="1"/>
  <c r="L93" i="1"/>
  <c r="N96" i="1"/>
  <c r="L89" i="1"/>
  <c r="L85" i="1"/>
  <c r="L81" i="1"/>
  <c r="L77" i="1"/>
  <c r="L73" i="1"/>
  <c r="L69" i="1"/>
  <c r="L65" i="1"/>
  <c r="N89" i="1"/>
  <c r="N73" i="1"/>
  <c r="N54" i="1"/>
  <c r="O53" i="1"/>
  <c r="N58" i="1"/>
  <c r="N57" i="1"/>
  <c r="L49" i="1"/>
  <c r="L45" i="1"/>
  <c r="O45" i="1"/>
  <c r="L41" i="1"/>
  <c r="N42" i="1"/>
  <c r="O283" i="1"/>
  <c r="N599" i="1"/>
  <c r="O351" i="1"/>
  <c r="O219" i="1"/>
  <c r="N1003" i="1"/>
  <c r="O155" i="1"/>
  <c r="O39" i="1"/>
  <c r="N39" i="1"/>
  <c r="O611" i="1"/>
  <c r="N611" i="1"/>
  <c r="O583" i="1"/>
  <c r="N583" i="1"/>
  <c r="O571" i="1"/>
  <c r="N571" i="1"/>
  <c r="O559" i="1"/>
  <c r="N559" i="1"/>
  <c r="O547" i="1"/>
  <c r="N547" i="1"/>
  <c r="O535" i="1"/>
  <c r="N535" i="1"/>
  <c r="O523" i="1"/>
  <c r="N523" i="1"/>
  <c r="O511" i="1"/>
  <c r="N511" i="1"/>
  <c r="O499" i="1"/>
  <c r="N499" i="1"/>
  <c r="O491" i="1"/>
  <c r="N491" i="1"/>
  <c r="O479" i="1"/>
  <c r="N479" i="1"/>
  <c r="O467" i="1"/>
  <c r="N467" i="1"/>
  <c r="O455" i="1"/>
  <c r="N455" i="1"/>
  <c r="O443" i="1"/>
  <c r="N443" i="1"/>
  <c r="O427" i="1"/>
  <c r="N427" i="1"/>
  <c r="O415" i="1"/>
  <c r="N415" i="1"/>
  <c r="O403" i="1"/>
  <c r="N403" i="1"/>
  <c r="O399" i="1"/>
  <c r="N399" i="1"/>
  <c r="O387" i="1"/>
  <c r="N387" i="1"/>
  <c r="O375" i="1"/>
  <c r="N375" i="1"/>
  <c r="O363" i="1"/>
  <c r="N363" i="1"/>
  <c r="O339" i="1"/>
  <c r="N339" i="1"/>
  <c r="O327" i="1"/>
  <c r="N327" i="1"/>
  <c r="O315" i="1"/>
  <c r="N315" i="1"/>
  <c r="O303" i="1"/>
  <c r="N303" i="1"/>
  <c r="N291" i="1"/>
  <c r="O291" i="1"/>
  <c r="O279" i="1"/>
  <c r="N279" i="1"/>
  <c r="O271" i="1"/>
  <c r="N271" i="1"/>
  <c r="N259" i="1"/>
  <c r="O259" i="1"/>
  <c r="O247" i="1"/>
  <c r="N247" i="1"/>
  <c r="N239" i="1"/>
  <c r="O239" i="1"/>
  <c r="N227" i="1"/>
  <c r="O227" i="1"/>
  <c r="O215" i="1"/>
  <c r="N215" i="1"/>
  <c r="N207" i="1"/>
  <c r="O207" i="1"/>
  <c r="O195" i="1"/>
  <c r="N195" i="1"/>
  <c r="O183" i="1"/>
  <c r="N183" i="1"/>
  <c r="O147" i="1"/>
  <c r="N147" i="1"/>
  <c r="O135" i="1"/>
  <c r="N135" i="1"/>
  <c r="N127" i="1"/>
  <c r="O127" i="1"/>
  <c r="O115" i="1"/>
  <c r="N115" i="1"/>
  <c r="O103" i="1"/>
  <c r="N103" i="1"/>
  <c r="N95" i="1"/>
  <c r="O95" i="1"/>
  <c r="O87" i="1"/>
  <c r="N87" i="1"/>
  <c r="O67" i="1"/>
  <c r="N67" i="1"/>
  <c r="O63" i="1"/>
  <c r="N63" i="1"/>
  <c r="O55" i="1"/>
  <c r="N55" i="1"/>
  <c r="O47" i="1"/>
  <c r="N47" i="1"/>
  <c r="N2" i="1"/>
  <c r="N1007" i="1"/>
  <c r="O319" i="1"/>
  <c r="O267" i="1"/>
  <c r="O203" i="1"/>
  <c r="O139" i="1"/>
  <c r="O75" i="1"/>
  <c r="O603" i="1"/>
  <c r="N603" i="1"/>
  <c r="O591" i="1"/>
  <c r="N591" i="1"/>
  <c r="O579" i="1"/>
  <c r="N579" i="1"/>
  <c r="O567" i="1"/>
  <c r="N567" i="1"/>
  <c r="O555" i="1"/>
  <c r="N555" i="1"/>
  <c r="O543" i="1"/>
  <c r="N543" i="1"/>
  <c r="O531" i="1"/>
  <c r="N531" i="1"/>
  <c r="O519" i="1"/>
  <c r="N519" i="1"/>
  <c r="O507" i="1"/>
  <c r="N507" i="1"/>
  <c r="O495" i="1"/>
  <c r="N495" i="1"/>
  <c r="O483" i="1"/>
  <c r="N483" i="1"/>
  <c r="O471" i="1"/>
  <c r="N471" i="1"/>
  <c r="O459" i="1"/>
  <c r="N459" i="1"/>
  <c r="O447" i="1"/>
  <c r="N447" i="1"/>
  <c r="O435" i="1"/>
  <c r="N435" i="1"/>
  <c r="O423" i="1"/>
  <c r="N423" i="1"/>
  <c r="O411" i="1"/>
  <c r="N411" i="1"/>
  <c r="O391" i="1"/>
  <c r="N391" i="1"/>
  <c r="O379" i="1"/>
  <c r="N379" i="1"/>
  <c r="O367" i="1"/>
  <c r="N367" i="1"/>
  <c r="N355" i="1"/>
  <c r="O355" i="1"/>
  <c r="O343" i="1"/>
  <c r="N343" i="1"/>
  <c r="O331" i="1"/>
  <c r="N331" i="1"/>
  <c r="N323" i="1"/>
  <c r="O323" i="1"/>
  <c r="O311" i="1"/>
  <c r="N311" i="1"/>
  <c r="O299" i="1"/>
  <c r="N299" i="1"/>
  <c r="O211" i="1"/>
  <c r="N211" i="1"/>
  <c r="O199" i="1"/>
  <c r="N199" i="1"/>
  <c r="N191" i="1"/>
  <c r="O191" i="1"/>
  <c r="O179" i="1"/>
  <c r="N179" i="1"/>
  <c r="O167" i="1"/>
  <c r="N167" i="1"/>
  <c r="O159" i="1"/>
  <c r="N159" i="1"/>
  <c r="O111" i="1"/>
  <c r="N111" i="1"/>
  <c r="O99" i="1"/>
  <c r="N99" i="1"/>
  <c r="N1011" i="1"/>
  <c r="O251" i="1"/>
  <c r="O187" i="1"/>
  <c r="O123" i="1"/>
  <c r="O59" i="1"/>
  <c r="O31" i="1"/>
  <c r="O607" i="1"/>
  <c r="N607" i="1"/>
  <c r="O595" i="1"/>
  <c r="N595" i="1"/>
  <c r="O587" i="1"/>
  <c r="N587" i="1"/>
  <c r="O575" i="1"/>
  <c r="N575" i="1"/>
  <c r="O563" i="1"/>
  <c r="N563" i="1"/>
  <c r="O551" i="1"/>
  <c r="N551" i="1"/>
  <c r="O539" i="1"/>
  <c r="N539" i="1"/>
  <c r="O527" i="1"/>
  <c r="N527" i="1"/>
  <c r="O515" i="1"/>
  <c r="N515" i="1"/>
  <c r="O503" i="1"/>
  <c r="N503" i="1"/>
  <c r="O487" i="1"/>
  <c r="N487" i="1"/>
  <c r="O475" i="1"/>
  <c r="N475" i="1"/>
  <c r="O463" i="1"/>
  <c r="N463" i="1"/>
  <c r="O451" i="1"/>
  <c r="N451" i="1"/>
  <c r="O439" i="1"/>
  <c r="N439" i="1"/>
  <c r="O431" i="1"/>
  <c r="N431" i="1"/>
  <c r="O419" i="1"/>
  <c r="N419" i="1"/>
  <c r="O407" i="1"/>
  <c r="N407" i="1"/>
  <c r="O395" i="1"/>
  <c r="N395" i="1"/>
  <c r="O383" i="1"/>
  <c r="N383" i="1"/>
  <c r="O371" i="1"/>
  <c r="N371" i="1"/>
  <c r="O359" i="1"/>
  <c r="N359" i="1"/>
  <c r="O347" i="1"/>
  <c r="N347" i="1"/>
  <c r="O335" i="1"/>
  <c r="N335" i="1"/>
  <c r="O307" i="1"/>
  <c r="N307" i="1"/>
  <c r="O295" i="1"/>
  <c r="N295" i="1"/>
  <c r="N287" i="1"/>
  <c r="O287" i="1"/>
  <c r="N275" i="1"/>
  <c r="O275" i="1"/>
  <c r="O263" i="1"/>
  <c r="N263" i="1"/>
  <c r="N255" i="1"/>
  <c r="O255" i="1"/>
  <c r="O243" i="1"/>
  <c r="N243" i="1"/>
  <c r="O231" i="1"/>
  <c r="N231" i="1"/>
  <c r="O223" i="1"/>
  <c r="N223" i="1"/>
  <c r="N175" i="1"/>
  <c r="O175" i="1"/>
  <c r="N163" i="1"/>
  <c r="O163" i="1"/>
  <c r="O151" i="1"/>
  <c r="N151" i="1"/>
  <c r="N143" i="1"/>
  <c r="O143" i="1"/>
  <c r="N131" i="1"/>
  <c r="O131" i="1"/>
  <c r="O119" i="1"/>
  <c r="N119" i="1"/>
  <c r="N83" i="1"/>
  <c r="O83" i="1"/>
  <c r="N79" i="1"/>
  <c r="O79" i="1"/>
  <c r="O71" i="1"/>
  <c r="N71" i="1"/>
  <c r="N51" i="1"/>
  <c r="O51" i="1"/>
  <c r="N15" i="1"/>
  <c r="O15" i="1"/>
  <c r="O3" i="1"/>
  <c r="N3" i="1"/>
  <c r="O7" i="1"/>
  <c r="N1015" i="1"/>
  <c r="N999" i="1"/>
  <c r="N995" i="1"/>
  <c r="N991" i="1"/>
  <c r="N987" i="1"/>
  <c r="N983" i="1"/>
  <c r="N979" i="1"/>
  <c r="N975" i="1"/>
  <c r="N971" i="1"/>
  <c r="N967" i="1"/>
  <c r="N963" i="1"/>
  <c r="N959" i="1"/>
  <c r="N955" i="1"/>
  <c r="N951" i="1"/>
  <c r="N947" i="1"/>
  <c r="N943" i="1"/>
  <c r="N939" i="1"/>
  <c r="N935" i="1"/>
  <c r="N931" i="1"/>
  <c r="N927" i="1"/>
  <c r="N923" i="1"/>
  <c r="N919" i="1"/>
  <c r="N915" i="1"/>
  <c r="N911" i="1"/>
  <c r="N907" i="1"/>
  <c r="N903" i="1"/>
  <c r="N899" i="1"/>
  <c r="N895" i="1"/>
  <c r="N891" i="1"/>
  <c r="N887" i="1"/>
  <c r="N883" i="1"/>
  <c r="N879" i="1"/>
  <c r="N875" i="1"/>
  <c r="N871" i="1"/>
  <c r="N867" i="1"/>
  <c r="N863" i="1"/>
  <c r="N859" i="1"/>
  <c r="N855" i="1"/>
  <c r="N851" i="1"/>
  <c r="N847" i="1"/>
  <c r="N843" i="1"/>
  <c r="N839" i="1"/>
  <c r="N835" i="1"/>
  <c r="N831" i="1"/>
  <c r="N827" i="1"/>
  <c r="N823" i="1"/>
  <c r="N819" i="1"/>
  <c r="N815" i="1"/>
  <c r="N811" i="1"/>
  <c r="N807" i="1"/>
  <c r="N803" i="1"/>
  <c r="N799" i="1"/>
  <c r="N795" i="1"/>
  <c r="N791" i="1"/>
  <c r="N787" i="1"/>
  <c r="N783" i="1"/>
  <c r="N779" i="1"/>
  <c r="N775" i="1"/>
  <c r="N771" i="1"/>
  <c r="N767" i="1"/>
  <c r="N763" i="1"/>
  <c r="N759" i="1"/>
  <c r="N755" i="1"/>
  <c r="N751" i="1"/>
  <c r="N747" i="1"/>
  <c r="N743" i="1"/>
  <c r="N739" i="1"/>
  <c r="N735" i="1"/>
  <c r="N731" i="1"/>
  <c r="N727" i="1"/>
  <c r="N723" i="1"/>
  <c r="N719" i="1"/>
  <c r="N715" i="1"/>
  <c r="N711" i="1"/>
  <c r="N707" i="1"/>
  <c r="N703" i="1"/>
  <c r="N699" i="1"/>
  <c r="N695" i="1"/>
  <c r="N691" i="1"/>
  <c r="N687" i="1"/>
  <c r="N683" i="1"/>
  <c r="N679" i="1"/>
  <c r="N675" i="1"/>
  <c r="N671" i="1"/>
  <c r="N667" i="1"/>
  <c r="N663" i="1"/>
  <c r="N659" i="1"/>
  <c r="N655" i="1"/>
  <c r="N651" i="1"/>
  <c r="N647" i="1"/>
  <c r="N643" i="1"/>
  <c r="N639" i="1"/>
  <c r="N635" i="1"/>
  <c r="N631" i="1"/>
  <c r="N627" i="1"/>
  <c r="N623" i="1"/>
  <c r="N619" i="1"/>
  <c r="N615" i="1"/>
  <c r="N27" i="1"/>
  <c r="N23" i="1"/>
  <c r="N19" i="1"/>
  <c r="O235" i="1"/>
  <c r="O171" i="1"/>
  <c r="O107" i="1"/>
  <c r="O43" i="1"/>
  <c r="N1014" i="1"/>
  <c r="N1010" i="1"/>
  <c r="N1006" i="1"/>
  <c r="N1002" i="1"/>
  <c r="O35" i="1"/>
  <c r="L32" i="1"/>
  <c r="L28" i="1"/>
  <c r="L522" i="1"/>
  <c r="L518" i="1"/>
  <c r="L514" i="1"/>
  <c r="L510" i="1"/>
  <c r="L506" i="1"/>
  <c r="L502" i="1"/>
  <c r="L498" i="1"/>
  <c r="L494" i="1"/>
  <c r="L490" i="1"/>
  <c r="L486" i="1"/>
  <c r="L482" i="1"/>
  <c r="L478" i="1"/>
  <c r="L474" i="1"/>
  <c r="L470" i="1"/>
  <c r="L466" i="1"/>
  <c r="L462" i="1"/>
  <c r="L458" i="1"/>
  <c r="L454" i="1"/>
  <c r="L450" i="1"/>
  <c r="L446" i="1"/>
  <c r="L442" i="1"/>
  <c r="L438" i="1"/>
  <c r="L434" i="1"/>
  <c r="L430" i="1"/>
  <c r="L426" i="1"/>
  <c r="L422" i="1"/>
  <c r="L418" i="1"/>
  <c r="L414" i="1"/>
  <c r="L410" i="1"/>
  <c r="L406" i="1"/>
  <c r="L402" i="1"/>
  <c r="L398" i="1"/>
  <c r="L394" i="1"/>
  <c r="L390" i="1"/>
  <c r="L386" i="1"/>
  <c r="L382" i="1"/>
  <c r="L378" i="1"/>
  <c r="L374" i="1"/>
  <c r="L370" i="1"/>
  <c r="L366" i="1"/>
  <c r="L362" i="1"/>
  <c r="L358" i="1"/>
  <c r="L354" i="1"/>
  <c r="L350" i="1"/>
  <c r="L346" i="1"/>
  <c r="L342" i="1"/>
  <c r="L338" i="1"/>
  <c r="L334" i="1"/>
  <c r="L330" i="1"/>
  <c r="L326" i="1"/>
  <c r="L322" i="1"/>
  <c r="L318" i="1"/>
  <c r="L314" i="1"/>
  <c r="L310" i="1"/>
  <c r="L306" i="1"/>
  <c r="L302" i="1"/>
  <c r="L298" i="1"/>
  <c r="L294" i="1"/>
  <c r="L290" i="1"/>
  <c r="L286" i="1"/>
  <c r="L282" i="1"/>
  <c r="L278" i="1"/>
  <c r="L274" i="1"/>
  <c r="L270" i="1"/>
  <c r="L266" i="1"/>
  <c r="L262" i="1"/>
  <c r="L258" i="1"/>
  <c r="L254" i="1"/>
  <c r="L250" i="1"/>
  <c r="L246" i="1"/>
  <c r="L242" i="1"/>
  <c r="L238" i="1"/>
  <c r="L234" i="1"/>
  <c r="L230" i="1"/>
  <c r="L226" i="1"/>
  <c r="L222" i="1"/>
  <c r="L218" i="1"/>
  <c r="L214" i="1"/>
  <c r="L210" i="1"/>
  <c r="L206" i="1"/>
  <c r="L202" i="1"/>
  <c r="L198" i="1"/>
  <c r="L194" i="1"/>
  <c r="L190" i="1"/>
  <c r="L186" i="1"/>
  <c r="L182" i="1"/>
  <c r="L178" i="1"/>
  <c r="L174" i="1"/>
  <c r="L170" i="1"/>
  <c r="L166" i="1"/>
  <c r="L162" i="1"/>
  <c r="L158" i="1"/>
  <c r="L154" i="1"/>
  <c r="L150" i="1"/>
  <c r="L146" i="1"/>
  <c r="L142" i="1"/>
  <c r="L138" i="1"/>
  <c r="L134" i="1"/>
  <c r="L130" i="1"/>
  <c r="L126" i="1"/>
  <c r="L122" i="1"/>
  <c r="L118" i="1"/>
  <c r="L114" i="1"/>
  <c r="L110" i="1"/>
  <c r="L106" i="1"/>
  <c r="L102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6" i="1"/>
  <c r="L2" i="1"/>
  <c r="L25" i="1"/>
  <c r="M25" i="1"/>
</calcChain>
</file>

<file path=xl/sharedStrings.xml><?xml version="1.0" encoding="utf-8"?>
<sst xmlns="http://schemas.openxmlformats.org/spreadsheetml/2006/main" count="4562" uniqueCount="1370">
  <si>
    <t>自动序号</t>
  </si>
  <si>
    <t>序号</t>
  </si>
  <si>
    <t>账号</t>
  </si>
  <si>
    <t>姓名</t>
  </si>
  <si>
    <t>天数</t>
  </si>
  <si>
    <t>实充金额</t>
  </si>
  <si>
    <t>备注</t>
  </si>
  <si>
    <t>部门</t>
  </si>
  <si>
    <t>处理天数</t>
  </si>
  <si>
    <t>处理金额</t>
  </si>
  <si>
    <t>额定充值</t>
  </si>
  <si>
    <t>是否差额</t>
  </si>
  <si>
    <t>备注03</t>
  </si>
  <si>
    <t>备注07</t>
  </si>
  <si>
    <t>备注08</t>
  </si>
  <si>
    <t>备注09</t>
  </si>
  <si>
    <t>备注10</t>
  </si>
  <si>
    <t>序号</t>
    <phoneticPr fontId="2" type="noConversion"/>
  </si>
  <si>
    <t>职工号</t>
  </si>
  <si>
    <t>所属部门(学部)</t>
  </si>
  <si>
    <t>当前状态</t>
  </si>
  <si>
    <t>刘兴一</t>
  </si>
  <si>
    <t>校领导</t>
  </si>
  <si>
    <t>在职</t>
  </si>
  <si>
    <t>王永艳</t>
  </si>
  <si>
    <t>张秋生</t>
  </si>
  <si>
    <t>周民书</t>
  </si>
  <si>
    <t>柴清林</t>
  </si>
  <si>
    <t>樊宇</t>
  </si>
  <si>
    <t>王海宝</t>
  </si>
  <si>
    <t>曲斌</t>
  </si>
  <si>
    <t>办公室</t>
  </si>
  <si>
    <t>薛增海</t>
  </si>
  <si>
    <t>赵延军</t>
  </si>
  <si>
    <t>赵维修</t>
  </si>
  <si>
    <t>李玉刚</t>
  </si>
  <si>
    <t>岳衍孙</t>
  </si>
  <si>
    <t>刘理远</t>
  </si>
  <si>
    <t>王同胜</t>
  </si>
  <si>
    <t>王展</t>
  </si>
  <si>
    <t>赵平江</t>
  </si>
  <si>
    <t>张鑫</t>
  </si>
  <si>
    <t>王旭杰</t>
  </si>
  <si>
    <t>李丹</t>
  </si>
  <si>
    <t>孙浩翔</t>
  </si>
  <si>
    <t>陈昱铭</t>
  </si>
  <si>
    <t>李秋菊</t>
  </si>
  <si>
    <t>王国松</t>
  </si>
  <si>
    <t>万涛</t>
  </si>
  <si>
    <t>组织人事处</t>
  </si>
  <si>
    <t>王国飞</t>
  </si>
  <si>
    <t>宋姗姗</t>
  </si>
  <si>
    <t>李娟</t>
  </si>
  <si>
    <t>路璐</t>
  </si>
  <si>
    <t>张洋</t>
  </si>
  <si>
    <t>张海庆</t>
  </si>
  <si>
    <t>赵亮</t>
  </si>
  <si>
    <t>周鹏</t>
  </si>
  <si>
    <t>唐东军</t>
  </si>
  <si>
    <t>规划财务处</t>
  </si>
  <si>
    <t>邵珍</t>
  </si>
  <si>
    <t>孔娇娇</t>
  </si>
  <si>
    <t>刘忠岩</t>
  </si>
  <si>
    <t>赵勇健</t>
  </si>
  <si>
    <t>臧文霞</t>
  </si>
  <si>
    <t>王怡岑</t>
  </si>
  <si>
    <t>郭俊英</t>
  </si>
  <si>
    <t>姜桂红</t>
  </si>
  <si>
    <t>赵总赫</t>
  </si>
  <si>
    <t>曲欣艳</t>
  </si>
  <si>
    <t>孙惠强</t>
  </si>
  <si>
    <t>总务处</t>
  </si>
  <si>
    <t>牛锡忠</t>
  </si>
  <si>
    <t>王云飞</t>
  </si>
  <si>
    <t>付伦</t>
  </si>
  <si>
    <t>李须孝</t>
  </si>
  <si>
    <t>周振</t>
  </si>
  <si>
    <t>田玮</t>
  </si>
  <si>
    <t>王琳</t>
  </si>
  <si>
    <t>纪亚萍</t>
  </si>
  <si>
    <t>张立楠</t>
  </si>
  <si>
    <t>台培昌</t>
  </si>
  <si>
    <t>张拴麟</t>
  </si>
  <si>
    <t>宋雪浩</t>
  </si>
  <si>
    <t>陈立兵</t>
  </si>
  <si>
    <t>申世广</t>
  </si>
  <si>
    <t>王增彬</t>
  </si>
  <si>
    <t>林艺</t>
  </si>
  <si>
    <t>贾文文</t>
  </si>
  <si>
    <t>王涛</t>
  </si>
  <si>
    <t>杨瑞凤</t>
  </si>
  <si>
    <t>李军</t>
  </si>
  <si>
    <t>刘志勇</t>
  </si>
  <si>
    <t>黄春海</t>
  </si>
  <si>
    <t>科研处</t>
  </si>
  <si>
    <t>丁兆花</t>
  </si>
  <si>
    <t>张悦平</t>
  </si>
  <si>
    <t>赵桂玉</t>
  </si>
  <si>
    <t>苏刚</t>
  </si>
  <si>
    <t>韩苹</t>
  </si>
  <si>
    <t>胡星星</t>
  </si>
  <si>
    <t>石震</t>
  </si>
  <si>
    <t>招生就业处</t>
  </si>
  <si>
    <t>张伟帅</t>
  </si>
  <si>
    <t>刘付勇</t>
  </si>
  <si>
    <t>2006010059</t>
  </si>
  <si>
    <t>黄涛</t>
  </si>
  <si>
    <t>赵凯</t>
  </si>
  <si>
    <t>单爱东</t>
  </si>
  <si>
    <t>李宗杰</t>
  </si>
  <si>
    <t>朱常亮</t>
  </si>
  <si>
    <t>张浩亮</t>
  </si>
  <si>
    <t>常广发</t>
  </si>
  <si>
    <t>2019010176</t>
  </si>
  <si>
    <t>邵彤</t>
  </si>
  <si>
    <t>郑哲鸣</t>
  </si>
  <si>
    <t>潘晓倩</t>
  </si>
  <si>
    <t>綦真</t>
  </si>
  <si>
    <t>于灏</t>
  </si>
  <si>
    <t>王亚楠</t>
  </si>
  <si>
    <t>学生工作处（团委）</t>
  </si>
  <si>
    <t>王军涛</t>
  </si>
  <si>
    <t>高婷</t>
  </si>
  <si>
    <t>吴冰</t>
  </si>
  <si>
    <t>冯琳</t>
  </si>
  <si>
    <t>谭元刚</t>
  </si>
  <si>
    <t>傅一卓</t>
  </si>
  <si>
    <t>杨陶然</t>
  </si>
  <si>
    <t>刘达</t>
  </si>
  <si>
    <t>陈歌</t>
  </si>
  <si>
    <t>潘春萌</t>
  </si>
  <si>
    <t>王杰</t>
  </si>
  <si>
    <t>宋波</t>
  </si>
  <si>
    <t>教务处</t>
  </si>
  <si>
    <t>杨小莉</t>
  </si>
  <si>
    <t>张衍庆</t>
  </si>
  <si>
    <t>周克斌</t>
  </si>
  <si>
    <t>梁珍</t>
  </si>
  <si>
    <t>王迟</t>
  </si>
  <si>
    <t>亓艳茹</t>
  </si>
  <si>
    <t>史本春</t>
  </si>
  <si>
    <t>李玉玉</t>
  </si>
  <si>
    <t>张琳琳</t>
  </si>
  <si>
    <t>商姗姗</t>
  </si>
  <si>
    <t>刘治敏</t>
  </si>
  <si>
    <t>王彬</t>
  </si>
  <si>
    <t>陈聪聪</t>
  </si>
  <si>
    <t>张旭英</t>
  </si>
  <si>
    <t>宣传处</t>
  </si>
  <si>
    <t>王文瑶</t>
  </si>
  <si>
    <t>辛晶</t>
  </si>
  <si>
    <t>刘德祥</t>
  </si>
  <si>
    <t>王安康</t>
  </si>
  <si>
    <t>黄熙龙</t>
  </si>
  <si>
    <t>冯林</t>
  </si>
  <si>
    <t>宋安琪</t>
  </si>
  <si>
    <t>刘巨栋</t>
  </si>
  <si>
    <t>汽车技术学院</t>
  </si>
  <si>
    <t>窦士君</t>
  </si>
  <si>
    <t>胡白娥</t>
  </si>
  <si>
    <t>王萌萌</t>
  </si>
  <si>
    <t>张秋菊</t>
  </si>
  <si>
    <t>韩萍</t>
  </si>
  <si>
    <t>刘建洲</t>
  </si>
  <si>
    <t>马玉青</t>
  </si>
  <si>
    <t>欧迎春</t>
  </si>
  <si>
    <t>高菲菲</t>
  </si>
  <si>
    <t>任莉</t>
  </si>
  <si>
    <t>朱群富</t>
  </si>
  <si>
    <t>王永春</t>
  </si>
  <si>
    <t>王冠军</t>
  </si>
  <si>
    <t>邓持</t>
  </si>
  <si>
    <t>张富坤</t>
  </si>
  <si>
    <t>郝玉莲</t>
  </si>
  <si>
    <t>孙双双</t>
  </si>
  <si>
    <t>王亮</t>
  </si>
  <si>
    <t>崔阳阳</t>
  </si>
  <si>
    <t>刘慧</t>
  </si>
  <si>
    <t>薛国普</t>
  </si>
  <si>
    <t>单玉东</t>
  </si>
  <si>
    <t>郑阳</t>
  </si>
  <si>
    <t>崔春涛</t>
  </si>
  <si>
    <t>郭子祥</t>
  </si>
  <si>
    <t>李芳</t>
  </si>
  <si>
    <t>吴磊</t>
  </si>
  <si>
    <t>邵立敬</t>
  </si>
  <si>
    <t>张钧</t>
  </si>
  <si>
    <t>张晓芳</t>
  </si>
  <si>
    <t>白光超</t>
  </si>
  <si>
    <t>张文瀚</t>
  </si>
  <si>
    <t>张朔</t>
  </si>
  <si>
    <t>王聪聪</t>
  </si>
  <si>
    <t>王蒙蒙</t>
  </si>
  <si>
    <t>张瀚苒</t>
  </si>
  <si>
    <t>李嘉庆</t>
  </si>
  <si>
    <t>周进</t>
  </si>
  <si>
    <t>乔樑</t>
  </si>
  <si>
    <t>数字网络技术学院</t>
  </si>
  <si>
    <t>江健滨</t>
  </si>
  <si>
    <t>严奉莲</t>
  </si>
  <si>
    <t>高玮</t>
  </si>
  <si>
    <t>李树勇</t>
  </si>
  <si>
    <t>苏娜</t>
  </si>
  <si>
    <t>黄艳</t>
  </si>
  <si>
    <t>万君芳</t>
  </si>
  <si>
    <t>李海雁</t>
  </si>
  <si>
    <t>任洁</t>
  </si>
  <si>
    <t>于蓉</t>
  </si>
  <si>
    <t>董秀丽</t>
  </si>
  <si>
    <t>王梦圆</t>
  </si>
  <si>
    <t>房燕</t>
  </si>
  <si>
    <t>侯琳</t>
  </si>
  <si>
    <t>刘大伟</t>
  </si>
  <si>
    <t>王利军</t>
  </si>
  <si>
    <t>海燕</t>
  </si>
  <si>
    <t>马草原</t>
  </si>
  <si>
    <t>高玉忠</t>
  </si>
  <si>
    <t>赵洁</t>
  </si>
  <si>
    <t>逄玉萍</t>
  </si>
  <si>
    <t>周岩</t>
  </si>
  <si>
    <t>陈福波</t>
  </si>
  <si>
    <t>张明</t>
  </si>
  <si>
    <t>张伟</t>
  </si>
  <si>
    <t>宋军磊</t>
  </si>
  <si>
    <t>姜玉苹</t>
  </si>
  <si>
    <t>王振萍</t>
  </si>
  <si>
    <t>刘健</t>
  </si>
  <si>
    <t>王刚</t>
  </si>
  <si>
    <t>刘海波</t>
  </si>
  <si>
    <t>秦晓娜</t>
  </si>
  <si>
    <t>王琦</t>
  </si>
  <si>
    <t>刘廷</t>
  </si>
  <si>
    <t>燕斌</t>
  </si>
  <si>
    <t>张晓梦</t>
  </si>
  <si>
    <t>彭春皓</t>
  </si>
  <si>
    <t>王秋婉</t>
  </si>
  <si>
    <t>于淑慧</t>
  </si>
  <si>
    <t>金婷</t>
  </si>
  <si>
    <t>聂凤锟</t>
  </si>
  <si>
    <t>刘孟玲</t>
  </si>
  <si>
    <t>崔艾琳</t>
  </si>
  <si>
    <t>蔡晓艺</t>
  </si>
  <si>
    <t>王子栋</t>
  </si>
  <si>
    <t>李利</t>
  </si>
  <si>
    <t>焉潇潇</t>
  </si>
  <si>
    <t>郝勋</t>
  </si>
  <si>
    <t>段景研</t>
  </si>
  <si>
    <t>张纯青</t>
  </si>
  <si>
    <t>伍佳效</t>
  </si>
  <si>
    <t>江源</t>
  </si>
  <si>
    <t>2004010012</t>
  </si>
  <si>
    <t>张杨</t>
  </si>
  <si>
    <t>商学院</t>
  </si>
  <si>
    <t>于凌云</t>
  </si>
  <si>
    <t>2004010036</t>
  </si>
  <si>
    <t>张晓静</t>
  </si>
  <si>
    <t>2005010020</t>
  </si>
  <si>
    <t>姚建军</t>
  </si>
  <si>
    <t>苗婷</t>
  </si>
  <si>
    <t>张兵</t>
  </si>
  <si>
    <t>孙红娟</t>
  </si>
  <si>
    <t>荣希佳</t>
  </si>
  <si>
    <t>许畅</t>
  </si>
  <si>
    <t>2012010010</t>
  </si>
  <si>
    <t>李欢</t>
  </si>
  <si>
    <t>唐珍</t>
  </si>
  <si>
    <t>潘大鹏</t>
  </si>
  <si>
    <t>李丽</t>
  </si>
  <si>
    <t>李红蕾</t>
  </si>
  <si>
    <t>相易彤</t>
  </si>
  <si>
    <t>石雪莉</t>
  </si>
  <si>
    <t>2017010008</t>
  </si>
  <si>
    <t>陈晨</t>
  </si>
  <si>
    <t>2018010008</t>
  </si>
  <si>
    <t>崔永超</t>
  </si>
  <si>
    <t>2019010016</t>
  </si>
  <si>
    <t>郝慧杰</t>
  </si>
  <si>
    <t>2019010017</t>
  </si>
  <si>
    <t>甄成</t>
  </si>
  <si>
    <t>2019010053</t>
  </si>
  <si>
    <t>庄夕海</t>
  </si>
  <si>
    <t>2020010057</t>
  </si>
  <si>
    <t>李子良</t>
  </si>
  <si>
    <t>2021010050</t>
  </si>
  <si>
    <t>张世秋</t>
  </si>
  <si>
    <t>2021010051</t>
  </si>
  <si>
    <t>纪伟丽</t>
  </si>
  <si>
    <t>2021010053</t>
  </si>
  <si>
    <t>韩瑞琦</t>
  </si>
  <si>
    <t>2021010056</t>
  </si>
  <si>
    <t>2021010057</t>
  </si>
  <si>
    <t>崔越</t>
  </si>
  <si>
    <t>2021010073</t>
  </si>
  <si>
    <t>薛光鑫</t>
  </si>
  <si>
    <t>王绍静</t>
  </si>
  <si>
    <t>2023010099</t>
  </si>
  <si>
    <t>韩双</t>
  </si>
  <si>
    <t>2023010100</t>
  </si>
  <si>
    <t>赵得尧</t>
  </si>
  <si>
    <t>2023010101</t>
  </si>
  <si>
    <t>王道敏</t>
  </si>
  <si>
    <t>兰斌霞</t>
  </si>
  <si>
    <t>轨道交通学院</t>
  </si>
  <si>
    <t>宋晓栋</t>
  </si>
  <si>
    <t>姜龙</t>
  </si>
  <si>
    <t>孙吉辉</t>
  </si>
  <si>
    <t>高新</t>
  </si>
  <si>
    <t>邱黎</t>
  </si>
  <si>
    <t>高维珊</t>
  </si>
  <si>
    <t>于锟</t>
  </si>
  <si>
    <t>田翠丽</t>
  </si>
  <si>
    <t>王晓鹤</t>
  </si>
  <si>
    <t>翟丽倩</t>
  </si>
  <si>
    <t>王胜宇</t>
  </si>
  <si>
    <t>范世杰</t>
  </si>
  <si>
    <t>王鹏</t>
  </si>
  <si>
    <t>刘思雨</t>
  </si>
  <si>
    <t>黄有成</t>
  </si>
  <si>
    <t>王洋</t>
  </si>
  <si>
    <t>申玉强</t>
  </si>
  <si>
    <t>傅毓颖</t>
  </si>
  <si>
    <t>李雯</t>
  </si>
  <si>
    <t>马秋艳</t>
  </si>
  <si>
    <t>李丹阳</t>
  </si>
  <si>
    <t>贾斌</t>
  </si>
  <si>
    <t>王蕾</t>
  </si>
  <si>
    <t>刘艳玲</t>
  </si>
  <si>
    <t>李夏</t>
  </si>
  <si>
    <t>张蕊</t>
  </si>
  <si>
    <t>李好斌</t>
  </si>
  <si>
    <t>赵兵伟</t>
  </si>
  <si>
    <t>丁源新</t>
  </si>
  <si>
    <t>郭晋刚</t>
  </si>
  <si>
    <t>宋书宁</t>
  </si>
  <si>
    <t>滕安世</t>
  </si>
  <si>
    <t>吴玮</t>
  </si>
  <si>
    <t>王莎莎</t>
  </si>
  <si>
    <t>窦月阳</t>
  </si>
  <si>
    <t>杨鹏贤</t>
  </si>
  <si>
    <t>陈雪菲</t>
  </si>
  <si>
    <t>马胜强</t>
  </si>
  <si>
    <t>赵青龙</t>
  </si>
  <si>
    <t>孟婧</t>
  </si>
  <si>
    <t>芦海洋</t>
  </si>
  <si>
    <t>刘圆圆</t>
  </si>
  <si>
    <t>艾颖</t>
  </si>
  <si>
    <t>刘玥</t>
  </si>
  <si>
    <t>徐仲玉</t>
  </si>
  <si>
    <t>季雨欣</t>
  </si>
  <si>
    <t>杨现青</t>
  </si>
  <si>
    <t>王进展</t>
  </si>
  <si>
    <t>徐栋</t>
  </si>
  <si>
    <t>艺术与教育学院</t>
  </si>
  <si>
    <t>唐秋芳</t>
  </si>
  <si>
    <t>张莉莉</t>
  </si>
  <si>
    <t>陆伟峰</t>
  </si>
  <si>
    <t>胡秀霞</t>
  </si>
  <si>
    <t>于春菊</t>
  </si>
  <si>
    <t>郭亚杰</t>
  </si>
  <si>
    <t>韩美</t>
  </si>
  <si>
    <t>刘彦</t>
  </si>
  <si>
    <t>逄博</t>
  </si>
  <si>
    <t>王欢欢</t>
  </si>
  <si>
    <t>梅雪</t>
  </si>
  <si>
    <t>于海清</t>
  </si>
  <si>
    <t>曹蕾</t>
  </si>
  <si>
    <t>李倩文</t>
  </si>
  <si>
    <t>项梅</t>
  </si>
  <si>
    <t>郭素梅</t>
  </si>
  <si>
    <t>王玉玲</t>
  </si>
  <si>
    <t>刘祥茹</t>
  </si>
  <si>
    <t>李文慧</t>
  </si>
  <si>
    <t>张天赐</t>
  </si>
  <si>
    <t>迟黎黎</t>
  </si>
  <si>
    <t>商润雨</t>
  </si>
  <si>
    <t>孙瑞强</t>
  </si>
  <si>
    <t>李炘亭</t>
  </si>
  <si>
    <t>李迦迦</t>
  </si>
  <si>
    <t>徐梦真</t>
  </si>
  <si>
    <t>张丽</t>
  </si>
  <si>
    <t>穆静静</t>
  </si>
  <si>
    <t>刘悦</t>
  </si>
  <si>
    <t>闫芮妃</t>
  </si>
  <si>
    <t>杨宽</t>
  </si>
  <si>
    <t>郭萌</t>
  </si>
  <si>
    <t>金宏洋</t>
  </si>
  <si>
    <t>任蕾润</t>
  </si>
  <si>
    <t>郑寅军</t>
  </si>
  <si>
    <t>崔玥</t>
  </si>
  <si>
    <t>张兴利</t>
  </si>
  <si>
    <t>朱珣</t>
  </si>
  <si>
    <t>杨娟</t>
  </si>
  <si>
    <t>慕晓虹</t>
  </si>
  <si>
    <t>谭春蕾</t>
  </si>
  <si>
    <t>林礼川</t>
  </si>
  <si>
    <t>宋振南</t>
  </si>
  <si>
    <t>张启浩</t>
  </si>
  <si>
    <t>1987010001</t>
  </si>
  <si>
    <t>葛永锋</t>
  </si>
  <si>
    <t>职业培训与评价中心</t>
  </si>
  <si>
    <t>2006010012</t>
  </si>
  <si>
    <t>金利善</t>
  </si>
  <si>
    <t>2006010017</t>
  </si>
  <si>
    <t>孙燕燕</t>
  </si>
  <si>
    <t>化人山</t>
  </si>
  <si>
    <t>2016010018</t>
  </si>
  <si>
    <t>邓二杨</t>
  </si>
  <si>
    <t>高春霞</t>
  </si>
  <si>
    <t>万赞根</t>
  </si>
  <si>
    <t>2019010172</t>
  </si>
  <si>
    <t>王英慧</t>
  </si>
  <si>
    <t>2022010027</t>
  </si>
  <si>
    <t>徐峰山</t>
  </si>
  <si>
    <t>2022010030</t>
  </si>
  <si>
    <t>郭静静</t>
  </si>
  <si>
    <t>2022010082</t>
  </si>
  <si>
    <t>刘帅</t>
  </si>
  <si>
    <t>2022010083</t>
  </si>
  <si>
    <t>于滨</t>
  </si>
  <si>
    <t>王奕然</t>
  </si>
  <si>
    <t>李玮</t>
  </si>
  <si>
    <t>马克思主义学院</t>
  </si>
  <si>
    <t>刘瑶</t>
  </si>
  <si>
    <t>江韦</t>
  </si>
  <si>
    <t>杨晓雯</t>
  </si>
  <si>
    <t>隋莲</t>
  </si>
  <si>
    <t>邵明明</t>
  </si>
  <si>
    <t>陈成</t>
  </si>
  <si>
    <t>朱伟</t>
  </si>
  <si>
    <t>付少伟</t>
  </si>
  <si>
    <t>辛红</t>
  </si>
  <si>
    <t>张燕燕</t>
  </si>
  <si>
    <t>侯鸿雁</t>
  </si>
  <si>
    <t>宫林芝</t>
  </si>
  <si>
    <t>吴静</t>
  </si>
  <si>
    <t>孙袁帅</t>
  </si>
  <si>
    <t>赵卫琴</t>
  </si>
  <si>
    <t>鲁大超</t>
  </si>
  <si>
    <t>贾晓晨</t>
  </si>
  <si>
    <t>尹茜</t>
  </si>
  <si>
    <t>李娜</t>
  </si>
  <si>
    <t>刘萌</t>
  </si>
  <si>
    <t>任付张</t>
  </si>
  <si>
    <t>王晓梅</t>
  </si>
  <si>
    <t>王丽丽</t>
  </si>
  <si>
    <t>史雅楠</t>
  </si>
  <si>
    <t>于彩玲</t>
  </si>
  <si>
    <t>庄晓梅</t>
  </si>
  <si>
    <t>代欣杰</t>
  </si>
  <si>
    <t>邹萍</t>
  </si>
  <si>
    <t>苏璐</t>
  </si>
  <si>
    <t>于淏琳</t>
  </si>
  <si>
    <t>冷美洁</t>
  </si>
  <si>
    <t>尹晓楠</t>
  </si>
  <si>
    <t>王旭</t>
  </si>
  <si>
    <t>贾玮</t>
  </si>
  <si>
    <t>孟震</t>
  </si>
  <si>
    <t>郝洪乐</t>
  </si>
  <si>
    <t>丁春梅</t>
  </si>
  <si>
    <t>宫文浩</t>
  </si>
  <si>
    <t>蔡继璇</t>
  </si>
  <si>
    <t>于婷婷</t>
  </si>
  <si>
    <t>张苏</t>
  </si>
  <si>
    <t>仕玉慧</t>
  </si>
  <si>
    <t>张笑</t>
  </si>
  <si>
    <t>赵雪峰</t>
  </si>
  <si>
    <t>康养与护理学院</t>
  </si>
  <si>
    <t>王媛</t>
  </si>
  <si>
    <t>何东</t>
  </si>
  <si>
    <t>谢洪山</t>
  </si>
  <si>
    <t>于红红</t>
  </si>
  <si>
    <t>张晶</t>
  </si>
  <si>
    <t>郭健</t>
  </si>
  <si>
    <t>史佩佩</t>
  </si>
  <si>
    <t>胡婷</t>
  </si>
  <si>
    <t>丁红</t>
  </si>
  <si>
    <t>刘欢</t>
  </si>
  <si>
    <t>隋雪超</t>
  </si>
  <si>
    <t>于扬</t>
  </si>
  <si>
    <t>王玉玉</t>
  </si>
  <si>
    <t>李涛</t>
  </si>
  <si>
    <t>程迎港</t>
  </si>
  <si>
    <t>逄洁</t>
  </si>
  <si>
    <t>董瑛雪</t>
  </si>
  <si>
    <t>王月</t>
  </si>
  <si>
    <t>秦德</t>
  </si>
  <si>
    <t>邵利颖</t>
  </si>
  <si>
    <t>张璐</t>
  </si>
  <si>
    <t>杨文慧</t>
  </si>
  <si>
    <t>支鹏</t>
  </si>
  <si>
    <t>江璐</t>
  </si>
  <si>
    <t>谢颖</t>
  </si>
  <si>
    <t>姜蕾</t>
  </si>
  <si>
    <t>苟月梅</t>
  </si>
  <si>
    <t>姜巾国</t>
  </si>
  <si>
    <t>宋金兴</t>
  </si>
  <si>
    <t>王明慧</t>
  </si>
  <si>
    <t>姜琳</t>
  </si>
  <si>
    <t>顾志鹏</t>
  </si>
  <si>
    <t>罗涛</t>
  </si>
  <si>
    <t>1992010014</t>
  </si>
  <si>
    <t>贾红霞</t>
  </si>
  <si>
    <t>智能制造学院</t>
  </si>
  <si>
    <t>1992010015</t>
  </si>
  <si>
    <t>李宇青</t>
  </si>
  <si>
    <t>1998010003</t>
  </si>
  <si>
    <t>李慧丽</t>
  </si>
  <si>
    <t>2003010005</t>
  </si>
  <si>
    <t>张明续</t>
  </si>
  <si>
    <t>2003010006</t>
  </si>
  <si>
    <t>韩樑</t>
  </si>
  <si>
    <t>2004010016</t>
  </si>
  <si>
    <t>薛畅</t>
  </si>
  <si>
    <t>2004010018</t>
  </si>
  <si>
    <t>张彩红</t>
  </si>
  <si>
    <t>2004010019</t>
  </si>
  <si>
    <t>吕文杰</t>
  </si>
  <si>
    <t>2004010020</t>
  </si>
  <si>
    <t>刘卫民</t>
  </si>
  <si>
    <t>2004010022</t>
  </si>
  <si>
    <t>吕爱玲</t>
  </si>
  <si>
    <t>徐兰英</t>
  </si>
  <si>
    <t>2005010013</t>
  </si>
  <si>
    <t>郝灵波</t>
  </si>
  <si>
    <t>2005010014</t>
  </si>
  <si>
    <t>刘冬梅</t>
  </si>
  <si>
    <t>朱青</t>
  </si>
  <si>
    <t>2006010007</t>
  </si>
  <si>
    <t>刘乐海</t>
  </si>
  <si>
    <t>2006010014</t>
  </si>
  <si>
    <t>安丽红</t>
  </si>
  <si>
    <t>2006010015</t>
  </si>
  <si>
    <t>魏巍</t>
  </si>
  <si>
    <t>2006010020</t>
  </si>
  <si>
    <t>刘国磊</t>
  </si>
  <si>
    <t>2006010023</t>
  </si>
  <si>
    <t>王锦</t>
  </si>
  <si>
    <t>2006010026</t>
  </si>
  <si>
    <t>张冰林</t>
  </si>
  <si>
    <t>2006010027</t>
  </si>
  <si>
    <t>孙会淑</t>
  </si>
  <si>
    <t>2006010028</t>
  </si>
  <si>
    <t>纪潇宁</t>
  </si>
  <si>
    <t>2006010031</t>
  </si>
  <si>
    <t>张晓军</t>
  </si>
  <si>
    <t>2006010032</t>
  </si>
  <si>
    <t>徐敏</t>
  </si>
  <si>
    <t>徐丕兵</t>
  </si>
  <si>
    <t>2006010034</t>
  </si>
  <si>
    <t>张明磊</t>
  </si>
  <si>
    <t>2006010038</t>
  </si>
  <si>
    <t>闫立文</t>
  </si>
  <si>
    <t>2006010039</t>
  </si>
  <si>
    <t>李秀香</t>
  </si>
  <si>
    <t>2006010040</t>
  </si>
  <si>
    <t>王利利</t>
  </si>
  <si>
    <t>2006010041</t>
  </si>
  <si>
    <t>张正</t>
  </si>
  <si>
    <t>2006010043</t>
  </si>
  <si>
    <t>魏敏</t>
  </si>
  <si>
    <t>2006010044</t>
  </si>
  <si>
    <t>孙建</t>
  </si>
  <si>
    <t>2006010046</t>
  </si>
  <si>
    <t>刘慧杰</t>
  </si>
  <si>
    <t>2006010048</t>
  </si>
  <si>
    <t>郭晓丽</t>
  </si>
  <si>
    <t>2006010051</t>
  </si>
  <si>
    <t>朱金卫</t>
  </si>
  <si>
    <t>2006010053</t>
  </si>
  <si>
    <t>孙玮</t>
  </si>
  <si>
    <t>2006010054</t>
  </si>
  <si>
    <t>宫琛</t>
  </si>
  <si>
    <t>2006010055</t>
  </si>
  <si>
    <t>尹风婷</t>
  </si>
  <si>
    <t>2006010056</t>
  </si>
  <si>
    <t>杨淑艳</t>
  </si>
  <si>
    <t>崔桂发</t>
  </si>
  <si>
    <t>2006010060</t>
  </si>
  <si>
    <t>李明辉</t>
  </si>
  <si>
    <t>2006010061</t>
  </si>
  <si>
    <t>栾虔勇</t>
  </si>
  <si>
    <t>2006010062</t>
  </si>
  <si>
    <t>韩成国</t>
  </si>
  <si>
    <t>2006010064</t>
  </si>
  <si>
    <t>于冰</t>
  </si>
  <si>
    <t>2006010065</t>
  </si>
  <si>
    <t>王长喜</t>
  </si>
  <si>
    <t>顾曙光</t>
  </si>
  <si>
    <t>2007020015</t>
  </si>
  <si>
    <t>赵京海</t>
  </si>
  <si>
    <t>2007020022</t>
  </si>
  <si>
    <t>刘为峰</t>
  </si>
  <si>
    <t>2007020058</t>
  </si>
  <si>
    <t>曲正鹏</t>
  </si>
  <si>
    <t>2008020007</t>
  </si>
  <si>
    <t>董俊波</t>
  </si>
  <si>
    <t>2008020008</t>
  </si>
  <si>
    <t>于蕾蕾</t>
  </si>
  <si>
    <t>2008020010</t>
  </si>
  <si>
    <t>夏付欣</t>
  </si>
  <si>
    <t>2008020015</t>
  </si>
  <si>
    <t>刘佳</t>
  </si>
  <si>
    <t>2008020017</t>
  </si>
  <si>
    <t>张泽泽</t>
  </si>
  <si>
    <t>2008020018</t>
  </si>
  <si>
    <t>贺继莹</t>
  </si>
  <si>
    <t>2008020024</t>
  </si>
  <si>
    <t>王建业</t>
  </si>
  <si>
    <t>2008020025</t>
  </si>
  <si>
    <t>焦建静</t>
  </si>
  <si>
    <t>2008020026</t>
  </si>
  <si>
    <t>孔令超</t>
  </si>
  <si>
    <t>2008030029</t>
  </si>
  <si>
    <t>宋妮</t>
  </si>
  <si>
    <t>2009020006</t>
  </si>
  <si>
    <t>隋璐娜</t>
  </si>
  <si>
    <t>杨艳</t>
  </si>
  <si>
    <t>2010020008</t>
  </si>
  <si>
    <t>刘振纲</t>
  </si>
  <si>
    <t>邴伟利</t>
  </si>
  <si>
    <t>2012010004</t>
  </si>
  <si>
    <t>焦宏</t>
  </si>
  <si>
    <t>2012010007</t>
  </si>
  <si>
    <t>李喜杰</t>
  </si>
  <si>
    <t>2013010008</t>
  </si>
  <si>
    <t>郑洁</t>
  </si>
  <si>
    <t>2014010017</t>
  </si>
  <si>
    <t>郝韶华</t>
  </si>
  <si>
    <t>2014010018</t>
  </si>
  <si>
    <t>吕兆荣</t>
  </si>
  <si>
    <t>2014010019</t>
  </si>
  <si>
    <t>吕玮</t>
  </si>
  <si>
    <t>2014010020</t>
  </si>
  <si>
    <t>王丹丹</t>
  </si>
  <si>
    <t>2014010024</t>
  </si>
  <si>
    <t>毕凌云</t>
  </si>
  <si>
    <t>2014010025</t>
  </si>
  <si>
    <t>田承瑞</t>
  </si>
  <si>
    <t>杨仕存</t>
  </si>
  <si>
    <t>2014020013</t>
  </si>
  <si>
    <t>杨文蕾</t>
  </si>
  <si>
    <t>隋国娜</t>
  </si>
  <si>
    <t>2016010004</t>
  </si>
  <si>
    <t>陈建鑫</t>
  </si>
  <si>
    <t>2016010005</t>
  </si>
  <si>
    <t>吕玉英</t>
  </si>
  <si>
    <t>2016010006</t>
  </si>
  <si>
    <t>陈锋</t>
  </si>
  <si>
    <t>2016010012</t>
  </si>
  <si>
    <t>李海兵</t>
  </si>
  <si>
    <t>2017010007</t>
  </si>
  <si>
    <t>张福霞</t>
  </si>
  <si>
    <t>周腾军</t>
  </si>
  <si>
    <t>2018020002</t>
  </si>
  <si>
    <t>郎咸浦</t>
  </si>
  <si>
    <t>2018020003</t>
  </si>
  <si>
    <t>张萌露</t>
  </si>
  <si>
    <t>2018020005</t>
  </si>
  <si>
    <t>王庆鹏</t>
  </si>
  <si>
    <t>2018020007</t>
  </si>
  <si>
    <t>李楠</t>
  </si>
  <si>
    <t>2019010015</t>
  </si>
  <si>
    <t>刘博宇</t>
  </si>
  <si>
    <t>2019010018</t>
  </si>
  <si>
    <t>王艳</t>
  </si>
  <si>
    <t>2019010036</t>
  </si>
  <si>
    <t>李琳</t>
  </si>
  <si>
    <t>2019010038</t>
  </si>
  <si>
    <t>顾连港</t>
  </si>
  <si>
    <t>2019010051</t>
  </si>
  <si>
    <t>范靳峰</t>
  </si>
  <si>
    <t>2019010052</t>
  </si>
  <si>
    <t>薛德镇</t>
  </si>
  <si>
    <t>2020010023</t>
  </si>
  <si>
    <t>解伟剑</t>
  </si>
  <si>
    <t>2020010025</t>
  </si>
  <si>
    <t>曲鹏程</t>
  </si>
  <si>
    <t>2020010026</t>
  </si>
  <si>
    <t>赵志鹏</t>
  </si>
  <si>
    <t>2020010027</t>
  </si>
  <si>
    <t>李静</t>
  </si>
  <si>
    <t>2020010033</t>
  </si>
  <si>
    <t>刘垠何</t>
  </si>
  <si>
    <t>2020010037</t>
  </si>
  <si>
    <t>鲍迪</t>
  </si>
  <si>
    <t>2020010069</t>
  </si>
  <si>
    <t>于成举</t>
  </si>
  <si>
    <t>2021010017</t>
  </si>
  <si>
    <t>韩丰祥</t>
  </si>
  <si>
    <t>2021010018</t>
  </si>
  <si>
    <t>裴建林</t>
  </si>
  <si>
    <t>2021010019</t>
  </si>
  <si>
    <t>周磊</t>
  </si>
  <si>
    <t>2021010020</t>
  </si>
  <si>
    <t>王堃</t>
  </si>
  <si>
    <t>2021010021</t>
  </si>
  <si>
    <t>梁存仙</t>
  </si>
  <si>
    <t>2021010022</t>
  </si>
  <si>
    <t>石林炜</t>
  </si>
  <si>
    <t>2021010023</t>
  </si>
  <si>
    <t>戴志美</t>
  </si>
  <si>
    <t>2021010025</t>
  </si>
  <si>
    <t>陈子健</t>
  </si>
  <si>
    <t>2021010070</t>
  </si>
  <si>
    <t>穆鸿宇</t>
  </si>
  <si>
    <t>2022010036</t>
  </si>
  <si>
    <t>高凡</t>
  </si>
  <si>
    <t>2022010037</t>
  </si>
  <si>
    <t>任睦泉</t>
  </si>
  <si>
    <t>2022010038</t>
  </si>
  <si>
    <t>石绍立</t>
  </si>
  <si>
    <t>2022010039</t>
  </si>
  <si>
    <t>潘敬怡</t>
  </si>
  <si>
    <t>2022010040</t>
  </si>
  <si>
    <t>张雪</t>
  </si>
  <si>
    <t>2022010050</t>
  </si>
  <si>
    <t>刘阳</t>
  </si>
  <si>
    <t>吕世轩</t>
  </si>
  <si>
    <t>宋君楷</t>
  </si>
  <si>
    <t>王明辉</t>
  </si>
  <si>
    <t>刘晓燕</t>
  </si>
  <si>
    <t>刘梦瑶</t>
  </si>
  <si>
    <t>刘树美</t>
  </si>
  <si>
    <t>林翔</t>
  </si>
  <si>
    <t>徐浩然</t>
  </si>
  <si>
    <t>袁强</t>
  </si>
  <si>
    <t>林迎春</t>
  </si>
  <si>
    <t>智能电气技术学院</t>
  </si>
  <si>
    <t>万进</t>
  </si>
  <si>
    <t>陈燕杰</t>
  </si>
  <si>
    <t>袁阳</t>
  </si>
  <si>
    <t>马妍红</t>
  </si>
  <si>
    <t>苏小璇</t>
  </si>
  <si>
    <t>刘福顺</t>
  </si>
  <si>
    <t>孙彦彦</t>
  </si>
  <si>
    <t>王现富</t>
  </si>
  <si>
    <t>刘伟</t>
  </si>
  <si>
    <t>术勇刚</t>
  </si>
  <si>
    <t>魏杰逢</t>
  </si>
  <si>
    <t>王青梅</t>
  </si>
  <si>
    <t>赵焕立</t>
  </si>
  <si>
    <t>梁丽洁</t>
  </si>
  <si>
    <t>江吉祥</t>
  </si>
  <si>
    <t>邓竹利</t>
  </si>
  <si>
    <t>刘腾</t>
  </si>
  <si>
    <t>毕泗红</t>
  </si>
  <si>
    <t>蔡小雨</t>
  </si>
  <si>
    <t>邓久功</t>
  </si>
  <si>
    <t>董烽</t>
  </si>
  <si>
    <t>董良群</t>
  </si>
  <si>
    <t>段红梅</t>
  </si>
  <si>
    <t>方鑫</t>
  </si>
  <si>
    <t>高耀宗</t>
  </si>
  <si>
    <t>宫娜娜</t>
  </si>
  <si>
    <t>管晓宇</t>
  </si>
  <si>
    <t>贺金花</t>
  </si>
  <si>
    <t>姜国庆</t>
  </si>
  <si>
    <t>姜红梅</t>
  </si>
  <si>
    <t>姜玲</t>
  </si>
  <si>
    <t>姜作青</t>
  </si>
  <si>
    <t>李尧</t>
  </si>
  <si>
    <t>梁丽萍</t>
  </si>
  <si>
    <t>刘彬娜</t>
  </si>
  <si>
    <t>刘丙臣</t>
  </si>
  <si>
    <t>刘江丽</t>
  </si>
  <si>
    <t>刘政</t>
  </si>
  <si>
    <t>孟春红</t>
  </si>
  <si>
    <t>牛君磊</t>
  </si>
  <si>
    <t>汤敏</t>
  </si>
  <si>
    <t>唐丽萍</t>
  </si>
  <si>
    <t>王桂彬</t>
  </si>
  <si>
    <t>王静</t>
  </si>
  <si>
    <t>王良周</t>
  </si>
  <si>
    <t>王绍华</t>
  </si>
  <si>
    <t>王术聪</t>
  </si>
  <si>
    <t>王彦平</t>
  </si>
  <si>
    <t>魏嘉莹</t>
  </si>
  <si>
    <t>温姗姗</t>
  </si>
  <si>
    <t>杨画春</t>
  </si>
  <si>
    <t>杨小慧</t>
  </si>
  <si>
    <t>姚志春</t>
  </si>
  <si>
    <t>尹学婧</t>
  </si>
  <si>
    <t>于洪珊</t>
  </si>
  <si>
    <t>于维霞</t>
  </si>
  <si>
    <t>于涌</t>
  </si>
  <si>
    <t>翟苹苹</t>
  </si>
  <si>
    <t>张程</t>
  </si>
  <si>
    <t>张琴</t>
  </si>
  <si>
    <t>张杏园</t>
  </si>
  <si>
    <t>张云青</t>
  </si>
  <si>
    <t>赵飞</t>
  </si>
  <si>
    <t>赵烨</t>
  </si>
  <si>
    <t>周洋</t>
  </si>
  <si>
    <t>朱光智</t>
  </si>
  <si>
    <t>许瑞营</t>
  </si>
  <si>
    <t>周庆娇</t>
  </si>
  <si>
    <t>崔晓伟</t>
  </si>
  <si>
    <t>叶禹和</t>
  </si>
  <si>
    <t>朱云云</t>
  </si>
  <si>
    <t>宋晓鹏</t>
  </si>
  <si>
    <t>刘富聪</t>
  </si>
  <si>
    <t>陆慧群</t>
  </si>
  <si>
    <t>张玲</t>
  </si>
  <si>
    <t>孙小妮</t>
  </si>
  <si>
    <t>董雪</t>
  </si>
  <si>
    <t>薛广华</t>
  </si>
  <si>
    <t>解晓杰</t>
  </si>
  <si>
    <t>任举迅</t>
  </si>
  <si>
    <t>丁颖杰</t>
  </si>
  <si>
    <t>梁凯强</t>
  </si>
  <si>
    <t>葛明瑞</t>
  </si>
  <si>
    <t>夏晓林</t>
  </si>
  <si>
    <t>卢进</t>
  </si>
  <si>
    <t>刘永庆</t>
  </si>
  <si>
    <t>臧立欢</t>
  </si>
  <si>
    <t>李泽琳</t>
  </si>
  <si>
    <t>谢振环</t>
  </si>
  <si>
    <t>孙继萍</t>
  </si>
  <si>
    <t>图书馆</t>
  </si>
  <si>
    <t>王丹民</t>
  </si>
  <si>
    <t>车志敬</t>
  </si>
  <si>
    <t>梁丽菊</t>
  </si>
  <si>
    <t>王雯</t>
  </si>
  <si>
    <t>孙爽</t>
  </si>
  <si>
    <t>何献忠</t>
  </si>
  <si>
    <t>常改</t>
  </si>
  <si>
    <t>杨林</t>
  </si>
  <si>
    <t>纪委办公室</t>
  </si>
  <si>
    <t>杨力</t>
  </si>
  <si>
    <t>周于宁</t>
  </si>
  <si>
    <t>基建处</t>
  </si>
  <si>
    <t>季兴华</t>
  </si>
  <si>
    <t>王文瑞</t>
  </si>
  <si>
    <t>王利剑</t>
  </si>
  <si>
    <t>杨德鑫</t>
  </si>
  <si>
    <t>尹娟</t>
  </si>
  <si>
    <t>张成丕</t>
  </si>
  <si>
    <t>许冬宁</t>
  </si>
  <si>
    <t>隋文帅</t>
  </si>
  <si>
    <t>工会</t>
  </si>
  <si>
    <t>陈瑶</t>
  </si>
  <si>
    <t>胡适</t>
  </si>
  <si>
    <t>姚英</t>
  </si>
  <si>
    <t>建筑工程学院</t>
  </si>
  <si>
    <t>张帅</t>
  </si>
  <si>
    <t>王晓平</t>
  </si>
  <si>
    <t>张巍</t>
  </si>
  <si>
    <t>顾祥帅</t>
  </si>
  <si>
    <t>王志</t>
  </si>
  <si>
    <t>程焕强</t>
  </si>
  <si>
    <t>陈畅</t>
  </si>
  <si>
    <t>王慧</t>
  </si>
  <si>
    <t>帅春燕</t>
  </si>
  <si>
    <t>张洁</t>
  </si>
  <si>
    <t>肖金龙</t>
  </si>
  <si>
    <t>杜艳艳</t>
  </si>
  <si>
    <t>郭传山</t>
  </si>
  <si>
    <t>孙俊蕾</t>
  </si>
  <si>
    <t>赵鸣</t>
  </si>
  <si>
    <t>张悦</t>
  </si>
  <si>
    <t>刘承鑫</t>
  </si>
  <si>
    <t>郇雨</t>
  </si>
  <si>
    <t>巢君</t>
  </si>
  <si>
    <t>安全保卫处</t>
  </si>
  <si>
    <t>刘一霆</t>
  </si>
  <si>
    <t>唐晨辉</t>
  </si>
  <si>
    <t>吴玉江</t>
  </si>
  <si>
    <t>王立永</t>
  </si>
  <si>
    <t>辛勇</t>
  </si>
  <si>
    <t>杨晓东</t>
  </si>
  <si>
    <t>于健</t>
  </si>
  <si>
    <t>薛军</t>
  </si>
  <si>
    <t>王群朋</t>
  </si>
  <si>
    <t>智慧校园技术中心</t>
  </si>
  <si>
    <t>于海鹏</t>
  </si>
  <si>
    <t>王全胜</t>
  </si>
  <si>
    <t>于风雷</t>
  </si>
  <si>
    <t>崔薇</t>
  </si>
  <si>
    <t>李志华</t>
  </si>
  <si>
    <t>国际学院</t>
  </si>
  <si>
    <t>张艾筠</t>
  </si>
  <si>
    <t>体育技术学院</t>
  </si>
  <si>
    <t>韩青艺</t>
  </si>
  <si>
    <t>单小飞</t>
  </si>
  <si>
    <t>李英慧</t>
  </si>
  <si>
    <t>马传宝</t>
  </si>
  <si>
    <t>孙延益</t>
  </si>
  <si>
    <t>王建华</t>
  </si>
  <si>
    <t>董桂宝</t>
  </si>
  <si>
    <t>王瑞睿</t>
  </si>
  <si>
    <t>孙琪</t>
  </si>
  <si>
    <t>宋震</t>
  </si>
  <si>
    <t>张靖雷</t>
  </si>
  <si>
    <t>韩淑瑶</t>
  </si>
  <si>
    <t>李文竹</t>
  </si>
  <si>
    <t>杨扬</t>
  </si>
  <si>
    <t>潘丽欣</t>
  </si>
  <si>
    <t>张沙沙</t>
  </si>
  <si>
    <t>刘雯</t>
  </si>
  <si>
    <t>曹智</t>
  </si>
  <si>
    <t>徐亮</t>
  </si>
  <si>
    <t>王鲁欣</t>
  </si>
  <si>
    <t>张曼莉</t>
  </si>
  <si>
    <t>崔丽媛</t>
  </si>
  <si>
    <t>崔金星</t>
  </si>
  <si>
    <t>常成尧</t>
  </si>
  <si>
    <t>苗卉</t>
  </si>
  <si>
    <t>李彤</t>
  </si>
  <si>
    <t>张津赫</t>
  </si>
  <si>
    <t>苑健</t>
  </si>
  <si>
    <t>冷欣</t>
  </si>
  <si>
    <t>于沙沙</t>
  </si>
  <si>
    <t>张小茜</t>
  </si>
  <si>
    <t>张炳兰</t>
  </si>
  <si>
    <t>肖越</t>
  </si>
  <si>
    <t>李佳睿</t>
  </si>
  <si>
    <t>田道祥</t>
  </si>
  <si>
    <t>李旭先</t>
  </si>
  <si>
    <t>王毅然</t>
  </si>
  <si>
    <t>陈阳</t>
  </si>
  <si>
    <t>宋耀华</t>
  </si>
  <si>
    <t>郭晓雯</t>
  </si>
  <si>
    <t>江珍</t>
  </si>
  <si>
    <t>王军</t>
  </si>
  <si>
    <t>高宇</t>
  </si>
  <si>
    <t>兰传浩</t>
  </si>
  <si>
    <t>魏雪玉</t>
  </si>
  <si>
    <t>季晓凤</t>
  </si>
  <si>
    <t>焦顺鑫</t>
  </si>
  <si>
    <t>孙福超</t>
  </si>
  <si>
    <t>胡安东</t>
  </si>
  <si>
    <t>邹礼远</t>
  </si>
  <si>
    <t>李璇</t>
  </si>
  <si>
    <t>尤丽雅</t>
  </si>
  <si>
    <t>徐娜</t>
  </si>
  <si>
    <t>园林工程学院</t>
  </si>
  <si>
    <t>邹勇</t>
  </si>
  <si>
    <t>傅军</t>
  </si>
  <si>
    <t>田新伟</t>
  </si>
  <si>
    <t>薛继岗</t>
  </si>
  <si>
    <t>张颖</t>
  </si>
  <si>
    <t>江灏</t>
  </si>
  <si>
    <t>姜荣荣</t>
  </si>
  <si>
    <t>张凌云</t>
  </si>
  <si>
    <t>房晓君</t>
  </si>
  <si>
    <t>李婷</t>
  </si>
  <si>
    <t>王馨若</t>
  </si>
  <si>
    <t>赵阳</t>
  </si>
  <si>
    <t>周圆</t>
  </si>
  <si>
    <t>胥丽娜</t>
  </si>
  <si>
    <t>张晓林</t>
  </si>
  <si>
    <t>付丹官娜</t>
  </si>
  <si>
    <t>孟玲</t>
  </si>
  <si>
    <t>刘传志</t>
  </si>
  <si>
    <t>吕昆仑</t>
  </si>
  <si>
    <t>刘琪</t>
  </si>
  <si>
    <t>刘炅昊</t>
  </si>
  <si>
    <t>罗佳亲</t>
  </si>
  <si>
    <t>徐晶晶</t>
  </si>
  <si>
    <t>孙婧</t>
  </si>
  <si>
    <t>胡鹏</t>
  </si>
  <si>
    <t>王仲巍</t>
  </si>
  <si>
    <t>唐喜军</t>
  </si>
  <si>
    <t>朱希民</t>
  </si>
  <si>
    <t>李新胜</t>
  </si>
  <si>
    <t>尹涛</t>
  </si>
  <si>
    <t>纪珊珊</t>
  </si>
  <si>
    <t>周芳</t>
  </si>
  <si>
    <t>王超</t>
  </si>
  <si>
    <t>孟显勇</t>
  </si>
  <si>
    <t>李航</t>
  </si>
  <si>
    <t>王震</t>
  </si>
  <si>
    <t>蓝帅帅</t>
  </si>
  <si>
    <t>李启鹏</t>
  </si>
  <si>
    <t>张洪中</t>
  </si>
  <si>
    <t>王莘燕</t>
  </si>
  <si>
    <t>2021020003</t>
  </si>
  <si>
    <t>辛若丽</t>
  </si>
  <si>
    <t>2021020006</t>
  </si>
  <si>
    <t>马盛</t>
  </si>
  <si>
    <t>丛全</t>
  </si>
  <si>
    <t>派遣制</t>
    <phoneticPr fontId="2" type="noConversion"/>
  </si>
  <si>
    <t>1</t>
  </si>
  <si>
    <t>部门名称</t>
  </si>
  <si>
    <t>部门名称</t>
    <phoneticPr fontId="2" type="noConversion"/>
  </si>
  <si>
    <t>部门代码</t>
    <phoneticPr fontId="2" type="noConversion"/>
  </si>
  <si>
    <t>部门信息</t>
    <phoneticPr fontId="2" type="noConversion"/>
  </si>
  <si>
    <t>001办公室</t>
  </si>
  <si>
    <t>002组织人事处</t>
  </si>
  <si>
    <t>003宣传处（技工教育政策研究室）</t>
  </si>
  <si>
    <t>004纪委办公室</t>
  </si>
  <si>
    <t>005工会</t>
  </si>
  <si>
    <t>006规划财务处</t>
  </si>
  <si>
    <t>007总务处</t>
  </si>
  <si>
    <t>008基建处</t>
  </si>
  <si>
    <t>009教务处（教师发展中心）</t>
  </si>
  <si>
    <t>010学生工作处（团委）</t>
  </si>
  <si>
    <t>011安全保卫处</t>
  </si>
  <si>
    <t>012招生就业处（校企与国际合作处）</t>
  </si>
  <si>
    <t>013科研处（质量管理办公室）</t>
  </si>
  <si>
    <t>014智慧校园技术中心</t>
  </si>
  <si>
    <t>015职业培训与评价中心</t>
  </si>
  <si>
    <t>016图书馆</t>
  </si>
  <si>
    <t>017智能制造学院</t>
  </si>
  <si>
    <t>018智能电气技术学院（中车学院）</t>
  </si>
  <si>
    <t>019数字网络技术学院</t>
  </si>
  <si>
    <t>020艺术与教育学院</t>
  </si>
  <si>
    <t>021汽车技术学院</t>
  </si>
  <si>
    <t>022商学院（创业学院）</t>
  </si>
  <si>
    <t>023轨道交通学院</t>
  </si>
  <si>
    <t>024康养与护理学院</t>
  </si>
  <si>
    <t>025建筑工程学院</t>
  </si>
  <si>
    <t>026国际学院</t>
  </si>
  <si>
    <t>027体育技术学院</t>
  </si>
  <si>
    <t>028马克思主义学院</t>
  </si>
  <si>
    <t>029蓝谷校区</t>
  </si>
  <si>
    <t>030园林工程学院</t>
  </si>
  <si>
    <t>宣传处（技工教育政策研究室）</t>
  </si>
  <si>
    <t>教务处（教师发展中心）</t>
  </si>
  <si>
    <t>招生就业处（校企与国际合作处）</t>
  </si>
  <si>
    <t>科研处（质量管理办公室）</t>
  </si>
  <si>
    <t>智能电气技术学院（中车学院）</t>
  </si>
  <si>
    <t>商学院（创业学院）</t>
  </si>
  <si>
    <t>蓝谷校区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</si>
  <si>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</si>
  <si>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</si>
  <si>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</si>
  <si>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</si>
  <si>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</si>
  <si>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</si>
  <si>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</si>
  <si>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</si>
  <si>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</si>
  <si>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</si>
  <si>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</si>
  <si>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</si>
  <si>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</si>
  <si>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</si>
  <si>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</si>
  <si>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</si>
  <si>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</si>
  <si>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</si>
  <si>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</si>
  <si>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</si>
  <si>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</si>
  <si>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</si>
  <si>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</si>
  <si>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</si>
  <si>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</si>
  <si>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</si>
  <si>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</si>
  <si>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</si>
  <si>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</si>
  <si>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</si>
  <si>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001</t>
    <phoneticPr fontId="2" type="noConversion"/>
  </si>
  <si>
    <t>韩炜怡</t>
  </si>
  <si>
    <t>21天</t>
  </si>
  <si>
    <t>充值标准</t>
    <phoneticPr fontId="2" type="noConversion"/>
  </si>
  <si>
    <t>充值标准序号</t>
    <phoneticPr fontId="2" type="noConversion"/>
  </si>
  <si>
    <t>实际充值金额</t>
    <phoneticPr fontId="2" type="noConversion"/>
  </si>
  <si>
    <t>校领导</t>
    <phoneticPr fontId="2" type="noConversion"/>
  </si>
  <si>
    <t>无工号请于备注处填写完整身份证号</t>
  </si>
  <si>
    <t>姓名核对</t>
    <phoneticPr fontId="2" type="noConversion"/>
  </si>
  <si>
    <t>办公室</t>
    <phoneticPr fontId="2" type="noConversion"/>
  </si>
  <si>
    <t>在职</t>
    <phoneticPr fontId="2" type="noConversion"/>
  </si>
  <si>
    <t>002</t>
    <phoneticPr fontId="2" type="noConversion"/>
  </si>
  <si>
    <t>部门代码2</t>
    <phoneticPr fontId="2" type="noConversion"/>
  </si>
  <si>
    <t>003</t>
    <phoneticPr fontId="2" type="noConversion"/>
  </si>
  <si>
    <t xml:space="preserve"> 杨力</t>
  </si>
  <si>
    <t>004</t>
    <phoneticPr fontId="2" type="noConversion"/>
  </si>
  <si>
    <t>005</t>
    <phoneticPr fontId="2" type="noConversion"/>
  </si>
  <si>
    <t>邵  珍</t>
  </si>
  <si>
    <t>006</t>
    <phoneticPr fontId="2" type="noConversion"/>
  </si>
  <si>
    <t>孙慧强</t>
  </si>
  <si>
    <t>李云龙</t>
  </si>
  <si>
    <t>370282198206280016</t>
  </si>
  <si>
    <t>刘立清</t>
  </si>
  <si>
    <t>370983198309192320</t>
  </si>
  <si>
    <t>孙守章</t>
  </si>
  <si>
    <t>370222197102245813</t>
  </si>
  <si>
    <t>张杰</t>
  </si>
  <si>
    <t>370405199912061315</t>
  </si>
  <si>
    <t>刘尧瑶</t>
  </si>
  <si>
    <t>370282200306196022</t>
  </si>
  <si>
    <t>007</t>
    <phoneticPr fontId="2" type="noConversion"/>
  </si>
  <si>
    <t>张  程</t>
  </si>
  <si>
    <t>中车校区</t>
  </si>
  <si>
    <t>008</t>
    <phoneticPr fontId="2" type="noConversion"/>
  </si>
  <si>
    <t>12月15-21日赴淄博技师参加生教师职业能力大赛培训</t>
  </si>
  <si>
    <t>12月1、4、7号外出评审</t>
  </si>
  <si>
    <t>借调至人社局</t>
  </si>
  <si>
    <t>12月6-8日丧假，11日病假</t>
  </si>
  <si>
    <t>12月4、11、18、25日哺乳假</t>
  </si>
  <si>
    <t>12月1、8、15、29 日哺乳假</t>
  </si>
  <si>
    <t>12月14日家长会</t>
  </si>
  <si>
    <t>009</t>
    <phoneticPr fontId="2" type="noConversion"/>
  </si>
  <si>
    <t>高  婷</t>
  </si>
  <si>
    <t>冯  琳</t>
  </si>
  <si>
    <t>周  芳</t>
  </si>
  <si>
    <t>王  杰</t>
  </si>
  <si>
    <t>吴  冰</t>
  </si>
  <si>
    <t>20天</t>
  </si>
  <si>
    <t>产检一天</t>
  </si>
  <si>
    <t>陈  歌</t>
  </si>
  <si>
    <t>刘  达</t>
  </si>
  <si>
    <t>王  超</t>
  </si>
  <si>
    <t>教官上班增加30元/天，21*6+21*30</t>
  </si>
  <si>
    <t>孟  浩</t>
  </si>
  <si>
    <t>教官上班增加30元/天，20*6+20*30</t>
  </si>
  <si>
    <t>牛兆阔</t>
  </si>
  <si>
    <t>教官上班增加30元/天，20*6+21*30</t>
  </si>
  <si>
    <t>侯天宇</t>
  </si>
  <si>
    <t>吕一凡</t>
  </si>
  <si>
    <t>周  毅</t>
  </si>
  <si>
    <t>江吉臣</t>
  </si>
  <si>
    <t>教官上班增加30元/天，20*6+19*30</t>
  </si>
  <si>
    <t>孙基深</t>
  </si>
  <si>
    <t>教官上班增加30元/天，20*6+16*30</t>
  </si>
  <si>
    <t>车保俊</t>
  </si>
  <si>
    <t>徐正臻</t>
  </si>
  <si>
    <t>崔  洋</t>
  </si>
  <si>
    <t>刘  亮</t>
  </si>
  <si>
    <t>王鹏飞</t>
  </si>
  <si>
    <t>吕良毅</t>
  </si>
  <si>
    <t>陈鹏飞</t>
  </si>
  <si>
    <t>张惠英</t>
  </si>
  <si>
    <t>19天</t>
  </si>
  <si>
    <t>教官上班增加30元/天，19*6+20*30</t>
  </si>
  <si>
    <t>逄新凯</t>
  </si>
  <si>
    <t>兰晨阳</t>
  </si>
  <si>
    <t>徐  晨</t>
  </si>
  <si>
    <t>张  浩</t>
  </si>
  <si>
    <t>370212196806031712</t>
  </si>
  <si>
    <t>徐立喜</t>
  </si>
  <si>
    <t>假期值班4天，21*6+4*12</t>
  </si>
  <si>
    <t>37021219671026321X</t>
  </si>
  <si>
    <t>崔旭之</t>
  </si>
  <si>
    <t>假期值班3天，21*6+3*12</t>
  </si>
  <si>
    <t>37021219640731175X</t>
  </si>
  <si>
    <t>于周汉</t>
  </si>
  <si>
    <t>370923198302052839</t>
  </si>
  <si>
    <t>胡克平</t>
  </si>
  <si>
    <t>230832196602142319</t>
  </si>
  <si>
    <t>张长胜</t>
  </si>
  <si>
    <t>23102519620924091X</t>
  </si>
  <si>
    <t>聂静波</t>
  </si>
  <si>
    <t>230524196601102714</t>
  </si>
  <si>
    <t>李  湘</t>
  </si>
  <si>
    <t>370212196101134017</t>
  </si>
  <si>
    <t>戚宝元</t>
  </si>
  <si>
    <t>232325196506210212</t>
  </si>
  <si>
    <t>姜庆海</t>
  </si>
  <si>
    <t>370205196508149177</t>
  </si>
  <si>
    <t>徐传茂</t>
  </si>
  <si>
    <t>239005196304051078</t>
  </si>
  <si>
    <t>纪明军</t>
  </si>
  <si>
    <t>370282196211125716</t>
  </si>
  <si>
    <t>张振先</t>
  </si>
  <si>
    <t>370222196311260011</t>
  </si>
  <si>
    <t>孟宪华</t>
  </si>
  <si>
    <t>370212195902121510</t>
  </si>
  <si>
    <t>鲁道娟</t>
  </si>
  <si>
    <t>370212196307046055</t>
  </si>
  <si>
    <t>周明信</t>
  </si>
  <si>
    <t>370283198201010419</t>
  </si>
  <si>
    <t>徐江涛</t>
  </si>
  <si>
    <t>370212196009163413</t>
  </si>
  <si>
    <t>王希春</t>
  </si>
  <si>
    <t>370212196403071357</t>
  </si>
  <si>
    <t>于慎明</t>
  </si>
  <si>
    <t>370212196608105629</t>
  </si>
  <si>
    <t>邱秀芳</t>
  </si>
  <si>
    <t>372301196708213628</t>
  </si>
  <si>
    <t>杨红梅</t>
  </si>
  <si>
    <t>370212197108194842</t>
  </si>
  <si>
    <t>乔玉萍</t>
  </si>
  <si>
    <t>230303196410036010</t>
  </si>
  <si>
    <t>王洪伟</t>
  </si>
  <si>
    <t>370212195812096518</t>
  </si>
  <si>
    <t>郑学彩</t>
  </si>
  <si>
    <t>370282197003192695</t>
  </si>
  <si>
    <t>李德文</t>
  </si>
  <si>
    <t>370205197507250024</t>
  </si>
  <si>
    <t>王欣琴</t>
  </si>
  <si>
    <t>370212196901011744</t>
  </si>
  <si>
    <t>匡转利</t>
  </si>
  <si>
    <t>370212197012191823</t>
  </si>
  <si>
    <t>匡水利</t>
  </si>
  <si>
    <t>370212196610186026</t>
  </si>
  <si>
    <t>赵风云</t>
  </si>
  <si>
    <t>231027196811305045</t>
  </si>
  <si>
    <t>孙桂珍</t>
  </si>
  <si>
    <t>370212197207316024</t>
  </si>
  <si>
    <t>温延秀</t>
  </si>
  <si>
    <t>010</t>
    <phoneticPr fontId="2" type="noConversion"/>
  </si>
  <si>
    <t>011</t>
    <phoneticPr fontId="2" type="noConversion"/>
  </si>
  <si>
    <t>龙口借调</t>
  </si>
  <si>
    <t>012</t>
    <phoneticPr fontId="2" type="noConversion"/>
  </si>
  <si>
    <t>013</t>
    <phoneticPr fontId="2" type="noConversion"/>
  </si>
  <si>
    <t>014</t>
    <phoneticPr fontId="2" type="noConversion"/>
  </si>
  <si>
    <t>马晨曦</t>
  </si>
  <si>
    <t>015</t>
    <phoneticPr fontId="2" type="noConversion"/>
  </si>
  <si>
    <t>016</t>
    <phoneticPr fontId="2" type="noConversion"/>
  </si>
  <si>
    <t>12.1上午因公外出；12.8下午因公外出；12.11-12.12因公外出；12.15下午因公外出；12.18因公外出；12.20-12.21因公外出；12.26因公外出</t>
  </si>
  <si>
    <t>12.8下午漏打卡；12.14因公外出；12.18-12.20因公出差</t>
  </si>
  <si>
    <t>12.1因公外出；12.8下午漏打卡；12.15下午漏打卡；12.18-12.19因公外出；12.26下午漏打卡；12.27-12.28因公外出</t>
  </si>
  <si>
    <t>李宇青本月病假</t>
  </si>
  <si>
    <t>12.1因公外出；12.26-12.27因公外出</t>
  </si>
  <si>
    <t>12.15班车晚点；12.20班车晚点；12.25丧假1天</t>
  </si>
  <si>
    <t>12.1下午漏打卡；12.6因公外出；12.25下午-12.27因公外出</t>
  </si>
  <si>
    <t>12.6因公外出；12.11-12.12因公外出；12.29因公外出</t>
  </si>
  <si>
    <t>12.19病假1天</t>
  </si>
  <si>
    <t>12.4病假；12.6-12.29病假</t>
  </si>
  <si>
    <t>12.4下午因公外出；12.5-12.6因公外出；12.7-12.8事假2天；12.14上午因公外出；12.29上午因公外出</t>
  </si>
  <si>
    <t>12.4-12.5因公外出</t>
  </si>
  <si>
    <t>12.15-12.20因公出差；12.27因公外出</t>
  </si>
  <si>
    <t>12.11-12.15因公出差；12.21上午漏打卡；12.28下午漏打卡</t>
  </si>
  <si>
    <t>12.8上午事假；12.18-12.29病假10天</t>
  </si>
  <si>
    <t>刘博宇本月产假</t>
  </si>
  <si>
    <t>12.1事假1天</t>
  </si>
  <si>
    <t>12.29孕检请假1天</t>
  </si>
  <si>
    <t>12.6因公外出；12.20班车晚点</t>
  </si>
  <si>
    <t>12.27-12.28病假2天</t>
  </si>
  <si>
    <t>12.1上午漏打卡；12.13-12.14病假2天；12.20班车晚点；12.27因公外出</t>
  </si>
  <si>
    <t>12.28-12.29病假2天</t>
  </si>
  <si>
    <t>12.27因公外出</t>
  </si>
  <si>
    <t>12.8上午事假；12.15班车晚点；12.27因公外出</t>
  </si>
  <si>
    <t>张雪本月产假</t>
  </si>
  <si>
    <t xml:space="preserve">刘梦瑶 </t>
  </si>
  <si>
    <t>12.7病假1天；12.28下午事假0.5天</t>
  </si>
  <si>
    <t>12.21因公外出1天；12.27上午因公外出</t>
  </si>
  <si>
    <t>370282199611306042</t>
  </si>
  <si>
    <t>金雪</t>
  </si>
  <si>
    <t>370282198112166028</t>
  </si>
  <si>
    <t>金文娟</t>
  </si>
  <si>
    <t xml:space="preserve">刘大伟 </t>
  </si>
  <si>
    <t>019</t>
    <phoneticPr fontId="2" type="noConversion"/>
  </si>
  <si>
    <t>370213199608205248</t>
  </si>
  <si>
    <t>侯宜君</t>
  </si>
  <si>
    <t>020</t>
    <phoneticPr fontId="2" type="noConversion"/>
  </si>
  <si>
    <t>12.12-13公出</t>
  </si>
  <si>
    <t>韩  萍</t>
  </si>
  <si>
    <t xml:space="preserve"> </t>
  </si>
  <si>
    <t>12.7、12.21产检</t>
  </si>
  <si>
    <t>021</t>
    <phoneticPr fontId="2" type="noConversion"/>
  </si>
  <si>
    <t>12.5莱西院上调研；12.6去跨境电商实训室开标；12.12国信会展中心调研；12.15青职观摩高职课程思政比赛；12.22教师职业能力大赛评委培训；12.26-27青岛市教师职业能力大赛评委</t>
  </si>
  <si>
    <t>12.14 青岛港调研；12.19 参加物流协会会议；12.22 参加中德应用技术学校年会；12.29 拔尖人才体检</t>
  </si>
  <si>
    <t>12.5，12.18，12.21，12.27，企业走访</t>
  </si>
  <si>
    <t>12.1参加山东外贸职业学院赛前裁判说明会</t>
  </si>
  <si>
    <t>12月11日赴企业调研，12月14日赴青岛港调研，12月18日至12月28日赴扬州培训</t>
  </si>
  <si>
    <t>12.1，12.6，12.8，12.15，12.20，12.22，12.27，12.29嘉兴路上课</t>
  </si>
  <si>
    <t>12.20病假</t>
  </si>
  <si>
    <t>12.8外出调研  12.15 ，12.18-20外出培训</t>
  </si>
  <si>
    <t>12.13去企业；12.19参加会议</t>
  </si>
  <si>
    <t>12.18公假；12.19参会</t>
  </si>
  <si>
    <t>12.1参加互联网营销师比赛</t>
  </si>
  <si>
    <t>12.5/12/19/26 哺乳假</t>
  </si>
  <si>
    <t>12.1参加互联网营销师比赛 12.20-21参加网信新农人授课 12.22参加企业调研</t>
  </si>
  <si>
    <t>12.25事假</t>
  </si>
  <si>
    <t>12.1，12.13赴企业看见习学生，12.5与张杨院长等领导一起赴莱西考察，12.27赴如家考察，12.14随张晓静、张兵赴青岛港国际物流调研，12.20随跨进电商教研室去云游物联网调研</t>
  </si>
  <si>
    <t>12.8参加大赛</t>
  </si>
  <si>
    <t>022</t>
    <phoneticPr fontId="2" type="noConversion"/>
  </si>
  <si>
    <t>因公外出4天有餐补</t>
  </si>
  <si>
    <t>因公外出5天有餐补</t>
  </si>
  <si>
    <t>病假1天</t>
  </si>
  <si>
    <t>因公外出7天有餐补</t>
  </si>
  <si>
    <t>病假3天</t>
  </si>
  <si>
    <t>哺乳假4天</t>
  </si>
  <si>
    <t>事假1天</t>
  </si>
  <si>
    <t>李勇江</t>
  </si>
  <si>
    <t>刘馨遥</t>
  </si>
  <si>
    <t>外聘老师</t>
  </si>
  <si>
    <t>衣起欣</t>
  </si>
  <si>
    <t>370282199712155837</t>
  </si>
  <si>
    <t>王秀</t>
  </si>
  <si>
    <t>37021419960716302X</t>
  </si>
  <si>
    <t>370281199610212638</t>
  </si>
  <si>
    <t>刘慧敏</t>
  </si>
  <si>
    <t>372324199609210344</t>
  </si>
  <si>
    <t>371329199312280633</t>
  </si>
  <si>
    <t>梅保娟</t>
  </si>
  <si>
    <t>210623198110187244</t>
  </si>
  <si>
    <t>谢发刚</t>
  </si>
  <si>
    <t>341125197506209017</t>
  </si>
  <si>
    <t>吴凤梅</t>
  </si>
  <si>
    <t>34040319820520162X</t>
  </si>
  <si>
    <t>023</t>
    <phoneticPr fontId="2" type="noConversion"/>
  </si>
  <si>
    <t>胡  婷</t>
  </si>
  <si>
    <t>王  媛</t>
  </si>
  <si>
    <t>郭  健</t>
  </si>
  <si>
    <t>2023年12月1日，12月4日，12月18日-12月20日因公外出比赛共5天</t>
  </si>
  <si>
    <t>丁  红</t>
  </si>
  <si>
    <t>2023年12月4日，12月18日-12月20日因公外出比赛共4天</t>
  </si>
  <si>
    <t>刘  欢</t>
  </si>
  <si>
    <t>2023年12月4日因公外出比赛共1天                                              12月12日-12月18日、2023年12月19日-12月25日共10天                      （工伤申请中）</t>
  </si>
  <si>
    <t>2023年12月1日，12月4日，12月18日-12月20日因公外出比赛共5天；    
    12月15日，12月18日-12月20日因公外出淄博培训共4天               （教务处统一请假）</t>
  </si>
  <si>
    <t>2023年12月14日-12月15日事假2天、12月18日-12月22日病假共5天</t>
  </si>
  <si>
    <t>2023年12月4日因公外出比赛共1天</t>
  </si>
  <si>
    <t>2023年12月25日-12月27日婚假共3天</t>
  </si>
  <si>
    <t>2023年12月6日-12月20日共11天病假</t>
  </si>
  <si>
    <t>王乙尧</t>
  </si>
  <si>
    <t>教官补助756元</t>
  </si>
  <si>
    <t>姜子豪</t>
  </si>
  <si>
    <t>12月4号、12月11号、12月18号、12月25号</t>
  </si>
  <si>
    <t>12月4号、12月5号、12月11号、12月12号、12月18号、12月19号、12月25号、12月26号</t>
  </si>
  <si>
    <t>370205196510132526</t>
  </si>
  <si>
    <t>李玉英</t>
  </si>
  <si>
    <t>370205198604051048</t>
  </si>
  <si>
    <t>肖莹</t>
  </si>
  <si>
    <t>370206196407094425</t>
  </si>
  <si>
    <t>石秀芬</t>
  </si>
  <si>
    <t>11*6+5*12</t>
  </si>
  <si>
    <t>370206196407032427</t>
  </si>
  <si>
    <t>杨淑英</t>
  </si>
  <si>
    <t>370221196212053520</t>
  </si>
  <si>
    <t>董淑芬</t>
  </si>
  <si>
    <t>10*6+5*12</t>
  </si>
  <si>
    <t>370122196311124815</t>
  </si>
  <si>
    <t>唐行钦</t>
  </si>
  <si>
    <t>370202196303060719</t>
  </si>
  <si>
    <t>孙涛</t>
  </si>
  <si>
    <t>370202196909084942</t>
  </si>
  <si>
    <t>魏晓民</t>
  </si>
  <si>
    <t>024</t>
    <phoneticPr fontId="2" type="noConversion"/>
  </si>
  <si>
    <t>025</t>
    <phoneticPr fontId="2" type="noConversion"/>
  </si>
  <si>
    <t>王鲁平</t>
  </si>
  <si>
    <t>370282199102062334</t>
  </si>
  <si>
    <t>于明涵</t>
  </si>
  <si>
    <t>370282199502215619</t>
  </si>
  <si>
    <t>027</t>
    <phoneticPr fontId="2" type="noConversion"/>
  </si>
  <si>
    <t>028</t>
    <phoneticPr fontId="2" type="noConversion"/>
  </si>
  <si>
    <t>12.6-12.19,12.20-12.29病假</t>
  </si>
  <si>
    <t>12.11病假</t>
  </si>
  <si>
    <t>12.18病假</t>
  </si>
  <si>
    <t>12.25下午-12.26事假</t>
  </si>
  <si>
    <t>王睿瑞</t>
  </si>
  <si>
    <t>12.13-12.14病假</t>
  </si>
  <si>
    <t>12.12病假</t>
  </si>
  <si>
    <t>即墨授课周四</t>
  </si>
  <si>
    <t>即墨授课周三</t>
  </si>
  <si>
    <t>非常驻，蓝谷授课周三、周四</t>
  </si>
  <si>
    <t>非常驻，蓝谷授课周一、周五</t>
  </si>
  <si>
    <t>非常驻，蓝谷授课周一</t>
  </si>
  <si>
    <t>非常驻，蓝谷授课周四</t>
  </si>
  <si>
    <t>非常驻，蓝谷授课周三</t>
  </si>
  <si>
    <t>范霞</t>
  </si>
  <si>
    <t>宿管员15212719710815862X
，假期值班5天。工作日15元*11=165元，假期12元*5=60元，本月餐费共计225元</t>
  </si>
  <si>
    <t>韩波</t>
  </si>
  <si>
    <t>宿管员37022219690114466X
，假期值班5天。工作日15元*10=150元，假期12元*5=60元，本月餐费共计210元</t>
  </si>
  <si>
    <t>于东海</t>
  </si>
  <si>
    <t>宿管员15212719670424751X，假期值班5天。工作日15元*11=165元，假期12元*5=60元，本月餐费共计225元</t>
  </si>
  <si>
    <t>张永全</t>
  </si>
  <si>
    <t>宿管员370222196308231711，假期值班5天。工作日15元*10=150元，假期12元*5=60元，本月餐费共计210元</t>
  </si>
  <si>
    <t>教官；中午补助15元/天，早晚补助30元/天</t>
  </si>
  <si>
    <t>029</t>
    <phoneticPr fontId="2" type="noConversion"/>
  </si>
  <si>
    <t>总计</t>
  </si>
  <si>
    <t>部门名称与代码</t>
    <phoneticPr fontId="2" type="noConversion"/>
  </si>
  <si>
    <t>#N/A</t>
  </si>
  <si>
    <t>001办公室</t>
    <phoneticPr fontId="2" type="noConversion"/>
  </si>
  <si>
    <t>工作天数汇总</t>
  </si>
  <si>
    <t>充值金额汇总</t>
  </si>
  <si>
    <t>序号</t>
    <phoneticPr fontId="2" type="noConversion"/>
  </si>
  <si>
    <t>部门名称</t>
    <phoneticPr fontId="2" type="noConversion"/>
  </si>
  <si>
    <t>工作天数汇总</t>
    <phoneticPr fontId="2" type="noConversion"/>
  </si>
  <si>
    <t>充值金额汇总</t>
    <phoneticPr fontId="2" type="noConversion"/>
  </si>
  <si>
    <t>备注</t>
    <phoneticPr fontId="2" type="noConversion"/>
  </si>
  <si>
    <t>总计</t>
    <phoneticPr fontId="2" type="noConversion"/>
  </si>
  <si>
    <t>组织人事处签字：</t>
    <phoneticPr fontId="2" type="noConversion"/>
  </si>
  <si>
    <t>办公室主任签字：</t>
    <phoneticPr fontId="2" type="noConversion"/>
  </si>
  <si>
    <t>院长签字：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</si>
</sst>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¥&quot;* #,##0.00_ ;_ &quot;¥&quot;* \-#,##0.00_ ;_ &quot;¥&quot;* &quot;-&quot;??_ ;_ @_ "/>
  </numFmts>
  <fonts count="11" x14ac:knownFonts="1">
    <font>
      <sz val="11"/>
      <color theme="1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4"/>
      <color theme="1"/>
      <name val="等线"/>
      <family val="2"/>
      <charset val="134"/>
      <scheme val="minor"/>
    </font>
    <font>
      <b/>
      <sz val="12"/>
      <color theme="1"/>
      <name val="仿宋"/>
      <family val="3"/>
      <charset val="134"/>
    </font>
    <font>
      <sz val="11"/>
      <color theme="1"/>
      <name val="仿宋"/>
      <family val="3"/>
      <charset val="134"/>
    </font>
    <font>
      <sz val="12"/>
      <color theme="1"/>
      <name val="仿宋"/>
      <family val="3"/>
      <charset val="134"/>
    </font>
    <font>
      <b/>
      <sz val="14"/>
      <color theme="1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double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44" fontId="5" fillId="0" borderId="0" applyFon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3" fillId="0" borderId="2" xfId="0" applyFont="1" applyBorder="1">
      <alignment vertical="center"/>
    </xf>
    <xf numFmtId="0" fontId="4" fillId="0" borderId="0" xfId="0" quotePrefix="1" applyFont="1">
      <alignment vertical="center"/>
    </xf>
    <xf numFmtId="0" fontId="3" fillId="3" borderId="3" xfId="0" applyFont="1" applyFill="1" applyBorder="1">
      <alignment vertical="center"/>
    </xf>
    <xf numFmtId="49" fontId="0" fillId="3" borderId="3" xfId="0" applyNumberFormat="1" applyFill="1" applyBorder="1">
      <alignment vertical="center"/>
    </xf>
    <xf numFmtId="49" fontId="1" fillId="2" borderId="0" xfId="0" applyNumberFormat="1" applyFont="1" applyFill="1">
      <alignment vertical="center"/>
    </xf>
    <xf numFmtId="0" fontId="1" fillId="2" borderId="0" xfId="0" applyFont="1" applyFill="1">
      <alignment vertical="center"/>
    </xf>
    <xf numFmtId="0" fontId="0" fillId="0" borderId="4" xfId="0" applyBorder="1">
      <alignment vertical="center"/>
    </xf>
    <xf numFmtId="0" fontId="0" fillId="0" borderId="0" xfId="0" quotePrefix="1">
      <alignment vertical="center"/>
    </xf>
    <xf numFmtId="0" fontId="6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7" xfId="0" applyFont="1" applyBorder="1">
      <alignment vertical="center"/>
    </xf>
    <xf numFmtId="0" fontId="8" fillId="0" borderId="7" xfId="0" pivotButton="1" applyFont="1" applyBorder="1">
      <alignment vertical="center"/>
    </xf>
    <xf numFmtId="0" fontId="9" fillId="0" borderId="5" xfId="0" applyFont="1" applyBorder="1" applyAlignment="1">
      <alignment horizontal="right" vertical="center" indent="1"/>
    </xf>
    <xf numFmtId="0" fontId="9" fillId="0" borderId="5" xfId="0" applyFont="1" applyBorder="1" applyAlignment="1">
      <alignment horizontal="left" vertical="center"/>
    </xf>
    <xf numFmtId="0" fontId="9" fillId="0" borderId="5" xfId="0" applyFont="1" applyBorder="1" applyAlignment="1">
      <alignment horizontal="right" vertical="center" indent="2"/>
    </xf>
    <xf numFmtId="44" fontId="9" fillId="0" borderId="5" xfId="0" applyNumberFormat="1" applyFont="1" applyBorder="1">
      <alignment vertical="center"/>
    </xf>
    <xf numFmtId="0" fontId="9" fillId="0" borderId="5" xfId="0" applyFont="1" applyBorder="1">
      <alignment vertical="center"/>
    </xf>
    <xf numFmtId="0" fontId="8" fillId="0" borderId="5" xfId="0" applyFont="1" applyBorder="1">
      <alignment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right" vertical="center" indent="2"/>
    </xf>
    <xf numFmtId="44" fontId="8" fillId="0" borderId="5" xfId="0" applyNumberFormat="1" applyFont="1" applyBorder="1">
      <alignment vertical="center"/>
    </xf>
    <xf numFmtId="0" fontId="8" fillId="0" borderId="9" xfId="0" applyFont="1" applyBorder="1">
      <alignment vertical="center"/>
    </xf>
    <xf numFmtId="0" fontId="8" fillId="0" borderId="9" xfId="0" applyFont="1" applyBorder="1" applyAlignment="1">
      <alignment horizontal="left" vertical="center"/>
    </xf>
    <xf numFmtId="0" fontId="8" fillId="0" borderId="9" xfId="0" applyFont="1" applyBorder="1" applyAlignment="1">
      <alignment horizontal="right" vertical="center" indent="2"/>
    </xf>
    <xf numFmtId="44" fontId="8" fillId="0" borderId="9" xfId="0" applyNumberFormat="1" applyFont="1" applyBorder="1">
      <alignment vertical="center"/>
    </xf>
    <xf numFmtId="0" fontId="7" fillId="0" borderId="8" xfId="0" applyFont="1" applyBorder="1">
      <alignment vertical="center"/>
    </xf>
    <xf numFmtId="0" fontId="7" fillId="0" borderId="8" xfId="0" applyFont="1" applyBorder="1" applyAlignment="1">
      <alignment horizontal="left" vertical="center"/>
    </xf>
    <xf numFmtId="0" fontId="7" fillId="0" borderId="8" xfId="0" applyFont="1" applyBorder="1" applyAlignment="1">
      <alignment horizontal="right" vertical="center" indent="2"/>
    </xf>
    <xf numFmtId="44" fontId="7" fillId="0" borderId="8" xfId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0" fillId="0" borderId="0" xfId="0" applyFont="1" applyAlignment="1">
      <alignment horizontal="right" indent="4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right" vertical="center"/>
    </xf>
    <xf numFmtId="0" fontId="7" fillId="0" borderId="0" xfId="0" applyFont="1">
      <alignment vertical="center"/>
    </xf>
  </cellXfs>
  <cellStyles count="2">
    <cellStyle name="常规" xfId="0" builtinId="0"/>
    <cellStyle name="货币" xfId="1" builtinId="4"/>
  </cellStyles>
  <dxfs count="36">
    <dxf>
      <font>
        <name val="仿宋"/>
        <family val="3"/>
        <scheme val="none"/>
      </font>
    </dxf>
    <dxf>
      <font>
        <name val="仿宋"/>
        <family val="3"/>
        <scheme val="none"/>
      </font>
    </dxf>
    <dxf>
      <font>
        <name val="仿宋"/>
        <family val="3"/>
        <scheme val="none"/>
      </font>
    </dxf>
    <dxf>
      <font>
        <name val="仿宋"/>
        <family val="3"/>
        <scheme val="none"/>
      </font>
    </dxf>
    <dxf>
      <font>
        <name val="仿宋"/>
        <family val="3"/>
        <scheme val="none"/>
      </font>
    </dxf>
    <dxf>
      <font>
        <name val="仿宋"/>
        <family val="3"/>
        <scheme val="none"/>
      </font>
    </dxf>
    <dxf>
      <font>
        <color rgb="FFFF0000"/>
      </font>
    </dxf>
    <dxf>
      <fill>
        <patternFill>
          <fgColor indexed="64"/>
          <bgColor theme="0" tint="-0.149937437055574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alignment indent="2"/>
    </dxf>
    <dxf>
      <alignment horizontal="right" indent="1"/>
    </dxf>
    <dxf>
      <font>
        <sz val="12"/>
      </font>
    </dxf>
    <dxf>
      <font>
        <sz val="12"/>
      </font>
    </dxf>
    <dxf>
      <border>
        <top style="medium">
          <color auto="1"/>
        </top>
        <bottom style="medium">
          <color auto="1"/>
        </bottom>
        <horizontal style="thin">
          <color auto="1"/>
        </horizontal>
      </border>
    </dxf>
    <dxf>
      <border>
        <top style="medium">
          <color auto="1"/>
        </top>
        <bottom style="medium">
          <color auto="1"/>
        </bottom>
        <horizontal style="thin">
          <color auto="1"/>
        </horizontal>
      </border>
    </dxf>
    <dxf>
      <border>
        <top style="medium">
          <color auto="1"/>
        </top>
        <bottom style="medium">
          <color auto="1"/>
        </bottom>
        <horizontal style="thin">
          <color auto="1"/>
        </horizontal>
      </border>
    </dxf>
    <dxf>
      <border>
        <top style="medium">
          <color auto="1"/>
        </top>
        <bottom style="medium">
          <color auto="1"/>
        </bottom>
        <horizontal style="thin">
          <color auto="1"/>
        </horizontal>
      </border>
    </dxf>
    <dxf>
      <border>
        <top style="medium">
          <color auto="1"/>
        </top>
        <bottom style="medium">
          <color auto="1"/>
        </bottom>
        <horizontal style="thin">
          <color auto="1"/>
        </horizontal>
      </border>
    </dxf>
    <dxf>
      <border>
        <top style="medium">
          <color auto="1"/>
        </top>
        <bottom style="medium">
          <color auto="1"/>
        </bottom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1928962</xdr:colOff>
      <xdr:row>0</xdr:row>
      <xdr:rowOff>169332</xdr:rowOff>
    </xdr:from>
    <xdr:to>
      <xdr:col>3</xdr:col>
      <xdr:colOff>440265</xdr:colOff>
      <xdr:row>1</xdr:row>
      <xdr:rowOff>7407</xdr:rowOff>
    </xdr:to>
    <xdr:pic>
      <xdr:nvPicPr>
        <xdr:cNvPr id="2" name="图片 2" descr="DSC01588">
          <a:extLst>
            <a:ext uri="{FF2B5EF4-FFF2-40B4-BE49-F238E27FC236}">
              <a16:creationId xmlns:a16="http://schemas.microsoft.com/office/drawing/2014/main" id="{871B77C9-83DD-44E7-9C3D-759DE3BFB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424262" y="169332"/>
          <a:ext cx="2607053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1257299</xdr:colOff>
      <xdr:row>0</xdr:row>
      <xdr:rowOff>152400</xdr:rowOff>
    </xdr:from>
    <xdr:to>
      <xdr:col>1</xdr:col>
      <xdr:colOff>1766358</xdr:colOff>
      <xdr:row>1</xdr:row>
      <xdr:rowOff>38099</xdr:rowOff>
    </xdr:to>
    <xdr:pic>
      <xdr:nvPicPr>
        <xdr:cNvPr id="3" name="图片 2" descr="091102技师校徽最终方案(2)(2)副本">
          <a:extLst>
            <a:ext uri="{FF2B5EF4-FFF2-40B4-BE49-F238E27FC236}">
              <a16:creationId xmlns:a16="http://schemas.microsoft.com/office/drawing/2014/main" id="{826BC575-03C4-4B41-9635-899359A7D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52599" y="152400"/>
          <a:ext cx="509059" cy="561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B" refreshedDate="45299.636628125001" createdVersion="8" refreshedVersion="8" minRefreshableVersion="3" recordCount="1015" xr:uid="{A5F5BB90-1984-42CD-B403-A3E60DB39C86}">
  <cacheSource type="worksheet">
    <worksheetSource name="_xlnm.Database"/>
  </cacheSource>
  <cacheFields count="22">
    <cacheField name="自动序号" numFmtId="0">
      <sharedItems containsSemiMixedTypes="0" containsString="0" containsNumber="1" containsInteger="1" minValue="1" maxValue="775"/>
    </cacheField>
    <cacheField name="序号" numFmtId="0">
      <sharedItems containsString="0" containsBlank="1" containsNumber="1" containsInteger="1" minValue="1" maxValue="125"/>
    </cacheField>
    <cacheField name="账号" numFmtId="0">
      <sharedItems containsBlank="1" containsMixedTypes="1" containsNumber="1" containsInteger="1" minValue="1990010002" maxValue="2123010033"/>
    </cacheField>
    <cacheField name="姓名" numFmtId="0">
      <sharedItems containsBlank="1"/>
    </cacheField>
    <cacheField name="天数" numFmtId="0">
      <sharedItems containsBlank="1" containsMixedTypes="1" containsNumber="1" minValue="0" maxValue="29"/>
    </cacheField>
    <cacheField name="实充金额" numFmtId="0">
      <sharedItems containsString="0" containsBlank="1" containsNumber="1" minValue="0" maxValue="945"/>
    </cacheField>
    <cacheField name="备注" numFmtId="0">
      <sharedItems containsBlank="1"/>
    </cacheField>
    <cacheField name="部门" numFmtId="0">
      <sharedItems/>
    </cacheField>
    <cacheField name="处理天数" numFmtId="0">
      <sharedItems containsSemiMixedTypes="0" containsString="0" containsNumber="1" minValue="0" maxValue="29"/>
    </cacheField>
    <cacheField name="处理金额" numFmtId="0">
      <sharedItems containsSemiMixedTypes="0" containsString="0" containsNumber="1" minValue="0" maxValue="945"/>
    </cacheField>
    <cacheField name="额定充值" numFmtId="0">
      <sharedItems containsSemiMixedTypes="0" containsString="0" containsNumber="1" containsInteger="1" minValue="0" maxValue="174"/>
    </cacheField>
    <cacheField name="是否差额" numFmtId="0">
      <sharedItems containsSemiMixedTypes="0" containsString="0" containsNumber="1" minValue="-819" maxValue="0"/>
    </cacheField>
    <cacheField name="实际充值金额" numFmtId="0">
      <sharedItems containsSemiMixedTypes="0" containsString="0" containsNumber="1" minValue="0" maxValue="945"/>
    </cacheField>
    <cacheField name="部门代码" numFmtId="0">
      <sharedItems/>
    </cacheField>
    <cacheField name="备注03" numFmtId="0">
      <sharedItems/>
    </cacheField>
    <cacheField name="姓名核对" numFmtId="0">
      <sharedItems/>
    </cacheField>
    <cacheField name="部门代码2" numFmtId="0">
      <sharedItems containsBlank="1"/>
    </cacheField>
    <cacheField name="部门名称与代码" numFmtId="0">
      <sharedItems count="29">
        <s v="001办公室"/>
        <s v="002组织人事处"/>
        <s v="003宣传处（技工教育政策研究室）"/>
        <s v="004纪委办公室"/>
        <s v="005工会"/>
        <s v="006规划财务处"/>
        <s v="007总务处"/>
        <s v="008基建处"/>
        <s v="009教务处（教师发展中心）"/>
        <s v="010学生工作处（团委）"/>
        <s v="011安全保卫处"/>
        <s v="012招生就业处（校企与国际合作处）"/>
        <s v="013科研处（质量管理办公室）"/>
        <s v="014智慧校园技术中心"/>
        <s v="015职业培训与评价中心"/>
        <s v="016图书馆"/>
        <s v="017智能制造学院"/>
        <s v="019数字网络技术学院"/>
        <s v="020艺术与教育学院"/>
        <s v="021汽车技术学院"/>
        <s v="022商学院（创业学院）"/>
        <s v="023轨道交通学院"/>
        <s v="024康养与护理学院"/>
        <s v="025建筑工程学院"/>
        <s v="027体育技术学院"/>
        <s v="028马克思主义学院"/>
        <s v="029蓝谷校区"/>
        <e v="#N/A"/>
        <s v="000院领导" u="1"/>
      </sharedItems>
    </cacheField>
    <cacheField name="备注07" numFmtId="0">
      <sharedItems containsNonDate="0" containsString="0" containsBlank="1"/>
    </cacheField>
    <cacheField name="备注08" numFmtId="0">
      <sharedItems containsNonDate="0" containsString="0" containsBlank="1"/>
    </cacheField>
    <cacheField name="备注09" numFmtId="0">
      <sharedItems containsNonDate="0" containsString="0" containsBlank="1"/>
    </cacheField>
    <cacheField name="备注10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5">
  <r>
    <n v="1"/>
    <n v="1"/>
    <n v="2017010001"/>
    <s v="张秋生"/>
    <n v="21"/>
    <n v="126"/>
    <m/>
    <s v="校领导"/>
    <n v="21"/>
    <n v="126"/>
    <n v="126"/>
    <n v="0"/>
    <n v="126"/>
    <s v="001"/>
    <s v="001办公室"/>
    <s v="张秋生"/>
    <s v="001"/>
    <x v="0"/>
    <m/>
    <m/>
    <m/>
    <m/>
  </r>
  <r>
    <n v="2"/>
    <n v="2"/>
    <n v="2017010002"/>
    <s v="周民书"/>
    <n v="21"/>
    <n v="126"/>
    <m/>
    <s v="校领导"/>
    <n v="21"/>
    <n v="126"/>
    <n v="126"/>
    <n v="0"/>
    <n v="126"/>
    <s v="001"/>
    <s v="001办公室"/>
    <s v="周民书"/>
    <s v="001"/>
    <x v="0"/>
    <m/>
    <m/>
    <m/>
    <m/>
  </r>
  <r>
    <n v="3"/>
    <n v="3"/>
    <n v="2022010006"/>
    <s v="柴清林"/>
    <n v="21"/>
    <n v="126"/>
    <m/>
    <s v="校领导"/>
    <n v="21"/>
    <n v="126"/>
    <n v="126"/>
    <n v="0"/>
    <n v="126"/>
    <s v="001"/>
    <s v="001办公室"/>
    <s v="柴清林"/>
    <s v="001"/>
    <x v="0"/>
    <m/>
    <m/>
    <m/>
    <m/>
  </r>
  <r>
    <n v="4"/>
    <n v="4"/>
    <n v="2012010017"/>
    <s v="王永艳"/>
    <n v="21"/>
    <n v="126"/>
    <m/>
    <s v="校领导"/>
    <n v="21"/>
    <n v="126"/>
    <n v="126"/>
    <n v="0"/>
    <n v="126"/>
    <s v="001"/>
    <s v="001办公室"/>
    <s v="王永艳"/>
    <s v="001"/>
    <x v="0"/>
    <m/>
    <m/>
    <m/>
    <m/>
  </r>
  <r>
    <n v="5"/>
    <n v="5"/>
    <n v="2022010007"/>
    <s v="樊宇"/>
    <n v="21"/>
    <n v="126"/>
    <m/>
    <s v="校领导"/>
    <n v="21"/>
    <n v="126"/>
    <n v="126"/>
    <n v="0"/>
    <n v="126"/>
    <s v="001"/>
    <s v="001办公室"/>
    <s v="樊宇"/>
    <s v="001"/>
    <x v="0"/>
    <m/>
    <m/>
    <m/>
    <m/>
  </r>
  <r>
    <n v="6"/>
    <n v="6"/>
    <n v="2022010008"/>
    <s v="王海宝"/>
    <n v="21"/>
    <n v="126"/>
    <m/>
    <s v="校领导"/>
    <n v="21"/>
    <n v="126"/>
    <n v="126"/>
    <n v="0"/>
    <n v="126"/>
    <s v="001"/>
    <s v="001办公室"/>
    <s v="王海宝"/>
    <s v="001"/>
    <x v="0"/>
    <m/>
    <m/>
    <m/>
    <m/>
  </r>
  <r>
    <n v="7"/>
    <n v="7"/>
    <n v="2004010006"/>
    <s v="刘兴一"/>
    <n v="0"/>
    <n v="0"/>
    <m/>
    <s v="校领导"/>
    <n v="0"/>
    <n v="0"/>
    <n v="0"/>
    <n v="0"/>
    <n v="0"/>
    <s v="001"/>
    <s v="001办公室"/>
    <s v="刘兴一"/>
    <s v="001"/>
    <x v="0"/>
    <m/>
    <m/>
    <m/>
    <m/>
  </r>
  <r>
    <n v="8"/>
    <n v="8"/>
    <n v="2006010072"/>
    <s v="赵延军"/>
    <n v="21"/>
    <n v="126"/>
    <m/>
    <s v="办公室"/>
    <n v="21"/>
    <n v="126"/>
    <n v="126"/>
    <n v="0"/>
    <n v="126"/>
    <s v="001"/>
    <s v="001办公室"/>
    <s v="赵延军"/>
    <s v="001"/>
    <x v="0"/>
    <m/>
    <m/>
    <m/>
    <m/>
  </r>
  <r>
    <n v="9"/>
    <n v="9"/>
    <n v="2009010003"/>
    <s v="岳衍孙"/>
    <n v="21"/>
    <n v="126"/>
    <m/>
    <s v="办公室"/>
    <n v="21"/>
    <n v="126"/>
    <n v="126"/>
    <n v="0"/>
    <n v="126"/>
    <s v="001"/>
    <s v="001办公室"/>
    <s v="岳衍孙"/>
    <s v="001"/>
    <x v="0"/>
    <m/>
    <m/>
    <m/>
    <m/>
  </r>
  <r>
    <n v="10"/>
    <n v="10"/>
    <n v="2019010010"/>
    <s v="张鑫"/>
    <n v="21"/>
    <n v="126"/>
    <m/>
    <s v="办公室"/>
    <n v="21"/>
    <n v="126"/>
    <n v="126"/>
    <n v="0"/>
    <n v="126"/>
    <s v="001"/>
    <s v="001办公室"/>
    <s v="张鑫"/>
    <s v="001"/>
    <x v="0"/>
    <m/>
    <m/>
    <m/>
    <m/>
  </r>
  <r>
    <n v="775"/>
    <n v="11"/>
    <n v="2019010153"/>
    <s v="李丹"/>
    <n v="21"/>
    <n v="126"/>
    <m/>
    <s v="办公室"/>
    <n v="21"/>
    <n v="126"/>
    <n v="126"/>
    <n v="0"/>
    <n v="126"/>
    <s v="001"/>
    <s v="001办公室"/>
    <s v="李丹"/>
    <s v="001"/>
    <x v="0"/>
    <m/>
    <m/>
    <m/>
    <m/>
  </r>
  <r>
    <n v="12"/>
    <n v="12"/>
    <n v="2020010070"/>
    <s v="孙浩翔"/>
    <n v="21"/>
    <n v="126"/>
    <m/>
    <s v="办公室"/>
    <n v="21"/>
    <n v="126"/>
    <n v="126"/>
    <n v="0"/>
    <n v="126"/>
    <s v="001"/>
    <s v="001办公室"/>
    <s v="孙浩翔"/>
    <s v="001"/>
    <x v="0"/>
    <m/>
    <m/>
    <m/>
    <m/>
  </r>
  <r>
    <n v="13"/>
    <n v="13"/>
    <n v="2022010031"/>
    <s v="李秋菊"/>
    <n v="21"/>
    <n v="126"/>
    <m/>
    <s v="办公室"/>
    <n v="21"/>
    <n v="126"/>
    <n v="126"/>
    <n v="0"/>
    <n v="126"/>
    <s v="001"/>
    <s v="001办公室"/>
    <s v="李秋菊"/>
    <s v="001"/>
    <x v="0"/>
    <m/>
    <m/>
    <m/>
    <m/>
  </r>
  <r>
    <n v="14"/>
    <n v="14"/>
    <n v="2014010040"/>
    <s v="王展"/>
    <n v="21"/>
    <n v="126"/>
    <m/>
    <s v="办公室"/>
    <n v="21"/>
    <n v="126"/>
    <n v="126"/>
    <n v="0"/>
    <n v="126"/>
    <s v="001"/>
    <s v="001办公室"/>
    <s v="王展"/>
    <s v="001"/>
    <x v="0"/>
    <m/>
    <m/>
    <m/>
    <m/>
  </r>
  <r>
    <n v="15"/>
    <n v="15"/>
    <n v="1992010020"/>
    <s v="曲斌"/>
    <n v="21"/>
    <n v="126"/>
    <m/>
    <s v="办公室"/>
    <n v="21"/>
    <n v="126"/>
    <n v="126"/>
    <n v="0"/>
    <n v="126"/>
    <s v="001"/>
    <s v="001办公室"/>
    <s v="曲斌"/>
    <s v="001"/>
    <x v="0"/>
    <m/>
    <m/>
    <m/>
    <m/>
  </r>
  <r>
    <n v="16"/>
    <n v="16"/>
    <n v="2015010014"/>
    <s v="赵平江"/>
    <n v="21"/>
    <n v="126"/>
    <m/>
    <s v="办公室"/>
    <n v="21"/>
    <n v="126"/>
    <n v="126"/>
    <n v="0"/>
    <n v="126"/>
    <s v="001"/>
    <s v="001办公室"/>
    <s v="赵平江"/>
    <s v="001"/>
    <x v="0"/>
    <m/>
    <m/>
    <m/>
    <m/>
  </r>
  <r>
    <n v="17"/>
    <n v="17"/>
    <n v="2014010003"/>
    <s v="王同胜"/>
    <n v="21"/>
    <n v="126"/>
    <m/>
    <s v="办公室"/>
    <n v="21"/>
    <n v="126"/>
    <n v="126"/>
    <n v="0"/>
    <n v="126"/>
    <s v="001"/>
    <s v="001办公室"/>
    <s v="王同胜"/>
    <s v="001"/>
    <x v="0"/>
    <m/>
    <m/>
    <m/>
    <m/>
  </r>
  <r>
    <n v="18"/>
    <n v="18"/>
    <n v="1994010002"/>
    <s v="薛增海"/>
    <n v="21"/>
    <n v="126"/>
    <m/>
    <s v="办公室"/>
    <n v="21"/>
    <n v="126"/>
    <n v="126"/>
    <n v="0"/>
    <n v="126"/>
    <s v="001"/>
    <s v="001办公室"/>
    <s v="薛增海"/>
    <s v="001"/>
    <x v="0"/>
    <m/>
    <m/>
    <m/>
    <m/>
  </r>
  <r>
    <n v="19"/>
    <n v="19"/>
    <n v="2006010078"/>
    <s v="赵维修"/>
    <n v="21"/>
    <n v="126"/>
    <m/>
    <s v="办公室"/>
    <n v="21"/>
    <n v="126"/>
    <n v="126"/>
    <n v="0"/>
    <n v="126"/>
    <s v="001"/>
    <s v="001办公室"/>
    <s v="赵维修"/>
    <s v="001"/>
    <x v="0"/>
    <m/>
    <m/>
    <m/>
    <m/>
  </r>
  <r>
    <n v="20"/>
    <n v="20"/>
    <n v="2006010079"/>
    <s v="李玉刚"/>
    <n v="21"/>
    <n v="126"/>
    <m/>
    <s v="办公室"/>
    <n v="21"/>
    <n v="126"/>
    <n v="126"/>
    <n v="0"/>
    <n v="126"/>
    <s v="001"/>
    <s v="001办公室"/>
    <s v="李玉刚"/>
    <s v="001"/>
    <x v="0"/>
    <m/>
    <m/>
    <m/>
    <m/>
  </r>
  <r>
    <n v="21"/>
    <n v="21"/>
    <n v="2019010025"/>
    <s v="王旭杰"/>
    <n v="21"/>
    <n v="126"/>
    <m/>
    <s v="办公室"/>
    <n v="21"/>
    <n v="126"/>
    <n v="126"/>
    <n v="0"/>
    <n v="126"/>
    <s v="001"/>
    <s v="001办公室"/>
    <s v="王旭杰"/>
    <s v="001"/>
    <x v="0"/>
    <m/>
    <m/>
    <m/>
    <m/>
  </r>
  <r>
    <n v="22"/>
    <n v="22"/>
    <n v="2021010066"/>
    <s v="陈昱铭"/>
    <n v="21"/>
    <n v="126"/>
    <m/>
    <s v="办公室"/>
    <n v="21"/>
    <n v="126"/>
    <n v="126"/>
    <n v="0"/>
    <n v="126"/>
    <s v="001"/>
    <s v="001办公室"/>
    <s v="陈昱铭"/>
    <s v="001"/>
    <x v="0"/>
    <m/>
    <m/>
    <m/>
    <m/>
  </r>
  <r>
    <n v="23"/>
    <n v="23"/>
    <n v="2013010018"/>
    <s v="刘理远"/>
    <n v="21"/>
    <n v="126"/>
    <m/>
    <s v="办公室"/>
    <n v="21"/>
    <n v="126"/>
    <n v="126"/>
    <n v="0"/>
    <n v="126"/>
    <s v="001"/>
    <s v="001办公室"/>
    <s v="刘理远"/>
    <s v="001"/>
    <x v="0"/>
    <m/>
    <m/>
    <m/>
    <m/>
  </r>
  <r>
    <n v="24"/>
    <n v="24"/>
    <n v="2023010071"/>
    <s v="王国松"/>
    <n v="21"/>
    <n v="126"/>
    <m/>
    <s v="办公室"/>
    <n v="21"/>
    <n v="126"/>
    <n v="126"/>
    <n v="0"/>
    <n v="126"/>
    <s v="001"/>
    <s v="001办公室"/>
    <s v="王国松"/>
    <s v="001"/>
    <x v="0"/>
    <m/>
    <m/>
    <m/>
    <m/>
  </r>
  <r>
    <n v="25"/>
    <n v="25"/>
    <n v="2023010136"/>
    <s v="韩炜怡"/>
    <n v="21"/>
    <n v="126"/>
    <m/>
    <s v="办公室"/>
    <n v="21"/>
    <n v="126"/>
    <n v="126"/>
    <n v="0"/>
    <n v="126"/>
    <s v="001"/>
    <s v="001办公室"/>
    <s v="韩炜怡"/>
    <s v="001"/>
    <x v="0"/>
    <m/>
    <m/>
    <m/>
    <m/>
  </r>
  <r>
    <n v="26"/>
    <n v="1"/>
    <n v="2004010007"/>
    <s v="万涛"/>
    <n v="21"/>
    <n v="126"/>
    <s v="无工号请于备注处填写完整身份证号"/>
    <s v="组织人事处"/>
    <n v="21"/>
    <n v="126"/>
    <n v="126"/>
    <n v="0"/>
    <n v="126"/>
    <s v="002"/>
    <s v="030园林工程学院"/>
    <s v="万涛"/>
    <s v="002"/>
    <x v="1"/>
    <m/>
    <m/>
    <m/>
    <m/>
  </r>
  <r>
    <n v="27"/>
    <n v="2"/>
    <n v="2019010136"/>
    <s v="赵亮"/>
    <n v="21"/>
    <n v="126"/>
    <m/>
    <s v="组织人事处"/>
    <n v="21"/>
    <n v="126"/>
    <n v="126"/>
    <n v="0"/>
    <n v="126"/>
    <s v="002"/>
    <s v="030园林工程学院"/>
    <s v="赵亮"/>
    <s v="002"/>
    <x v="1"/>
    <m/>
    <m/>
    <m/>
    <m/>
  </r>
  <r>
    <n v="28"/>
    <n v="3"/>
    <n v="2006010042"/>
    <s v="王国飞"/>
    <n v="21"/>
    <n v="126"/>
    <m/>
    <s v="组织人事处"/>
    <n v="21"/>
    <n v="126"/>
    <n v="126"/>
    <n v="0"/>
    <n v="126"/>
    <s v="002"/>
    <s v="030园林工程学院"/>
    <s v="王国飞"/>
    <s v="002"/>
    <x v="1"/>
    <m/>
    <m/>
    <m/>
    <m/>
  </r>
  <r>
    <n v="29"/>
    <n v="4"/>
    <n v="2008010004"/>
    <s v="宋姗姗"/>
    <n v="21"/>
    <n v="126"/>
    <m/>
    <s v="组织人事处"/>
    <n v="21"/>
    <n v="126"/>
    <n v="126"/>
    <n v="0"/>
    <n v="126"/>
    <s v="002"/>
    <s v="030园林工程学院"/>
    <s v="宋姗姗"/>
    <s v="002"/>
    <x v="1"/>
    <m/>
    <m/>
    <m/>
    <m/>
  </r>
  <r>
    <n v="30"/>
    <n v="5"/>
    <n v="2008020013"/>
    <s v="李娟"/>
    <n v="0"/>
    <m/>
    <m/>
    <s v="组织人事处"/>
    <n v="0"/>
    <n v="0"/>
    <n v="0"/>
    <n v="0"/>
    <n v="0"/>
    <s v="002"/>
    <s v="030园林工程学院"/>
    <s v="李娟"/>
    <s v="002"/>
    <x v="1"/>
    <m/>
    <m/>
    <m/>
    <m/>
  </r>
  <r>
    <n v="31"/>
    <n v="6"/>
    <n v="2010010007"/>
    <s v="路璐"/>
    <n v="21"/>
    <n v="126"/>
    <m/>
    <s v="组织人事处"/>
    <n v="21"/>
    <n v="126"/>
    <n v="126"/>
    <n v="0"/>
    <n v="126"/>
    <s v="002"/>
    <s v="030园林工程学院"/>
    <s v="路璐"/>
    <s v="002"/>
    <x v="1"/>
    <m/>
    <m/>
    <m/>
    <m/>
  </r>
  <r>
    <n v="32"/>
    <n v="7"/>
    <n v="2013010012"/>
    <s v="张洋"/>
    <n v="21"/>
    <n v="126"/>
    <m/>
    <s v="组织人事处"/>
    <n v="21"/>
    <n v="126"/>
    <n v="126"/>
    <n v="0"/>
    <n v="126"/>
    <s v="002"/>
    <s v="030园林工程学院"/>
    <s v="张洋"/>
    <s v="002"/>
    <x v="1"/>
    <m/>
    <m/>
    <m/>
    <m/>
  </r>
  <r>
    <n v="33"/>
    <n v="8"/>
    <n v="2022010097"/>
    <s v="周鹏"/>
    <n v="21"/>
    <n v="126"/>
    <m/>
    <s v="组织人事处"/>
    <n v="21"/>
    <n v="126"/>
    <n v="126"/>
    <n v="0"/>
    <n v="126"/>
    <s v="002"/>
    <s v="030园林工程学院"/>
    <s v="周鹏"/>
    <s v="002"/>
    <x v="1"/>
    <m/>
    <m/>
    <m/>
    <m/>
  </r>
  <r>
    <n v="34"/>
    <n v="9"/>
    <n v="2015010005"/>
    <s v="张海庆"/>
    <n v="21"/>
    <n v="126"/>
    <m/>
    <s v="宣传处"/>
    <n v="21"/>
    <n v="126"/>
    <n v="126"/>
    <n v="0"/>
    <n v="126"/>
    <e v="#N/A"/>
    <s v="001办公室"/>
    <s v="王安康"/>
    <s v="003"/>
    <x v="2"/>
    <m/>
    <m/>
    <m/>
    <m/>
  </r>
  <r>
    <n v="35"/>
    <n v="1"/>
    <n v="2009010001"/>
    <s v="张旭英"/>
    <n v="21"/>
    <n v="126"/>
    <m/>
    <s v="宣传处"/>
    <n v="21"/>
    <n v="126"/>
    <n v="126"/>
    <n v="0"/>
    <n v="126"/>
    <e v="#N/A"/>
    <s v="001办公室"/>
    <s v="张旭英"/>
    <s v="003"/>
    <x v="2"/>
    <m/>
    <m/>
    <m/>
    <m/>
  </r>
  <r>
    <n v="36"/>
    <n v="2"/>
    <n v="2012010012"/>
    <s v="王文瑶"/>
    <n v="21"/>
    <n v="126"/>
    <m/>
    <s v="宣传处"/>
    <n v="21"/>
    <n v="126"/>
    <n v="126"/>
    <n v="0"/>
    <n v="126"/>
    <e v="#N/A"/>
    <s v="001办公室"/>
    <s v="王文瑶"/>
    <s v="003"/>
    <x v="2"/>
    <m/>
    <m/>
    <m/>
    <m/>
  </r>
  <r>
    <n v="37"/>
    <n v="3"/>
    <n v="2014010032"/>
    <s v="刘德祥"/>
    <n v="21"/>
    <n v="126"/>
    <m/>
    <s v="宣传处"/>
    <n v="21"/>
    <n v="126"/>
    <n v="126"/>
    <n v="0"/>
    <n v="126"/>
    <e v="#N/A"/>
    <s v="001办公室"/>
    <s v="刘德祥"/>
    <s v="003"/>
    <x v="2"/>
    <m/>
    <m/>
    <m/>
    <m/>
  </r>
  <r>
    <n v="38"/>
    <n v="4"/>
    <n v="2015010017"/>
    <s v="王安康"/>
    <n v="21"/>
    <n v="126"/>
    <m/>
    <s v="组织人事处"/>
    <n v="21"/>
    <n v="126"/>
    <n v="126"/>
    <n v="0"/>
    <n v="126"/>
    <s v="002"/>
    <s v="030园林工程学院"/>
    <s v="张海庆"/>
    <s v="003"/>
    <x v="2"/>
    <m/>
    <m/>
    <m/>
    <m/>
  </r>
  <r>
    <n v="39"/>
    <n v="5"/>
    <n v="2014010004"/>
    <s v="辛晶"/>
    <n v="21"/>
    <n v="126"/>
    <m/>
    <s v="宣传处"/>
    <n v="21"/>
    <n v="126"/>
    <n v="126"/>
    <n v="0"/>
    <n v="126"/>
    <e v="#N/A"/>
    <s v="001办公室"/>
    <s v="辛晶"/>
    <s v="003"/>
    <x v="2"/>
    <m/>
    <m/>
    <m/>
    <m/>
  </r>
  <r>
    <n v="40"/>
    <n v="6"/>
    <n v="2020010071"/>
    <s v="冯林"/>
    <n v="21"/>
    <n v="126"/>
    <m/>
    <s v="宣传处"/>
    <n v="21"/>
    <n v="126"/>
    <n v="126"/>
    <n v="0"/>
    <n v="126"/>
    <e v="#N/A"/>
    <s v="001办公室"/>
    <s v="冯林"/>
    <s v="003"/>
    <x v="2"/>
    <m/>
    <m/>
    <m/>
    <m/>
  </r>
  <r>
    <n v="41"/>
    <n v="7"/>
    <n v="2020010029"/>
    <s v="黄熙龙"/>
    <n v="21"/>
    <n v="126"/>
    <m/>
    <s v="宣传处"/>
    <n v="21"/>
    <n v="126"/>
    <n v="126"/>
    <n v="0"/>
    <n v="126"/>
    <e v="#N/A"/>
    <s v="001办公室"/>
    <s v="黄熙龙"/>
    <s v="003"/>
    <x v="2"/>
    <m/>
    <m/>
    <m/>
    <m/>
  </r>
  <r>
    <n v="42"/>
    <n v="8"/>
    <n v="2023010072"/>
    <s v="宋安琪"/>
    <n v="21"/>
    <n v="126"/>
    <m/>
    <s v="宣传处"/>
    <n v="21"/>
    <n v="126"/>
    <n v="126"/>
    <n v="0"/>
    <n v="126"/>
    <e v="#N/A"/>
    <s v="001办公室"/>
    <s v="宋安琪"/>
    <s v="003"/>
    <x v="2"/>
    <m/>
    <m/>
    <m/>
    <m/>
  </r>
  <r>
    <n v="43"/>
    <n v="1"/>
    <n v="2006010001"/>
    <s v="杨林"/>
    <n v="21"/>
    <n v="126"/>
    <m/>
    <s v="纪委办公室"/>
    <n v="21"/>
    <n v="126"/>
    <n v="126"/>
    <n v="0"/>
    <n v="126"/>
    <s v="004"/>
    <s v="001办公室"/>
    <s v="杨林"/>
    <s v="004"/>
    <x v="3"/>
    <m/>
    <m/>
    <m/>
    <m/>
  </r>
  <r>
    <n v="44"/>
    <n v="2"/>
    <n v="2018010018"/>
    <s v=" 杨力"/>
    <n v="21"/>
    <n v="126"/>
    <m/>
    <s v="纪委办公室"/>
    <n v="21"/>
    <n v="126"/>
    <n v="126"/>
    <n v="0"/>
    <n v="126"/>
    <s v="004"/>
    <s v="001办公室"/>
    <s v="杨力"/>
    <s v="004"/>
    <x v="3"/>
    <m/>
    <m/>
    <m/>
    <m/>
  </r>
  <r>
    <n v="45"/>
    <n v="3"/>
    <n v="2020010076"/>
    <s v="周于宁"/>
    <n v="21"/>
    <n v="126"/>
    <m/>
    <s v="纪委办公室"/>
    <n v="21"/>
    <n v="126"/>
    <n v="126"/>
    <n v="0"/>
    <n v="126"/>
    <s v="004"/>
    <s v="001办公室"/>
    <s v="周于宁"/>
    <s v="004"/>
    <x v="3"/>
    <m/>
    <m/>
    <m/>
    <m/>
  </r>
  <r>
    <n v="46"/>
    <n v="4"/>
    <n v="2022010093"/>
    <s v="张晓静"/>
    <n v="21"/>
    <n v="126"/>
    <m/>
    <s v="纪委办公室"/>
    <n v="21"/>
    <n v="126"/>
    <n v="126"/>
    <n v="0"/>
    <n v="126"/>
    <s v="004"/>
    <s v="001办公室"/>
    <s v="张晓静"/>
    <s v="004"/>
    <x v="3"/>
    <m/>
    <m/>
    <m/>
    <m/>
  </r>
  <r>
    <n v="47"/>
    <n v="1"/>
    <n v="1993010004"/>
    <s v="隋文帅"/>
    <n v="21"/>
    <n v="126"/>
    <m/>
    <s v="工会"/>
    <n v="21"/>
    <n v="126"/>
    <n v="126"/>
    <n v="0"/>
    <n v="126"/>
    <s v="005"/>
    <s v="001办公室"/>
    <s v="隋文帅"/>
    <s v="005"/>
    <x v="4"/>
    <m/>
    <m/>
    <m/>
    <m/>
  </r>
  <r>
    <n v="48"/>
    <n v="2"/>
    <n v="1998010001"/>
    <s v="陈瑶"/>
    <n v="21"/>
    <n v="126"/>
    <m/>
    <s v="工会"/>
    <n v="21"/>
    <n v="126"/>
    <n v="126"/>
    <n v="0"/>
    <n v="126"/>
    <s v="005"/>
    <s v="001办公室"/>
    <s v="陈瑶"/>
    <s v="005"/>
    <x v="4"/>
    <m/>
    <m/>
    <m/>
    <m/>
  </r>
  <r>
    <n v="49"/>
    <n v="3"/>
    <n v="2018010017"/>
    <s v="胡适"/>
    <n v="16"/>
    <n v="96"/>
    <m/>
    <s v="工会"/>
    <n v="16"/>
    <n v="96"/>
    <n v="96"/>
    <n v="0"/>
    <n v="96"/>
    <s v="005"/>
    <s v="001办公室"/>
    <s v="胡适"/>
    <s v="005"/>
    <x v="4"/>
    <m/>
    <m/>
    <m/>
    <m/>
  </r>
  <r>
    <n v="50"/>
    <n v="1"/>
    <n v="2008010005"/>
    <s v="唐东军"/>
    <n v="21"/>
    <n v="126"/>
    <m/>
    <s v="规划财务处"/>
    <n v="21"/>
    <n v="126"/>
    <n v="126"/>
    <n v="0"/>
    <n v="126"/>
    <s v="006"/>
    <s v="001办公室"/>
    <s v="唐东军"/>
    <s v="006"/>
    <x v="5"/>
    <m/>
    <m/>
    <m/>
    <m/>
  </r>
  <r>
    <n v="51"/>
    <n v="2"/>
    <n v="2014010010"/>
    <s v="刘忠岩"/>
    <n v="21"/>
    <n v="126"/>
    <m/>
    <s v="规划财务处"/>
    <n v="21"/>
    <n v="126"/>
    <n v="126"/>
    <n v="0"/>
    <n v="126"/>
    <s v="006"/>
    <s v="001办公室"/>
    <s v="刘忠岩"/>
    <s v="006"/>
    <x v="5"/>
    <m/>
    <m/>
    <m/>
    <m/>
  </r>
  <r>
    <n v="52"/>
    <n v="3"/>
    <n v="2014010060"/>
    <s v="臧文霞"/>
    <n v="21"/>
    <n v="126"/>
    <m/>
    <s v="规划财务处"/>
    <n v="21"/>
    <n v="126"/>
    <n v="126"/>
    <n v="0"/>
    <n v="126"/>
    <s v="006"/>
    <s v="001办公室"/>
    <s v="臧文霞"/>
    <s v="006"/>
    <x v="5"/>
    <m/>
    <m/>
    <m/>
    <m/>
  </r>
  <r>
    <n v="53"/>
    <n v="4"/>
    <n v="2013010015"/>
    <s v="孔娇娇"/>
    <n v="21"/>
    <n v="126"/>
    <m/>
    <s v="规划财务处"/>
    <n v="21"/>
    <n v="126"/>
    <n v="126"/>
    <n v="0"/>
    <n v="126"/>
    <s v="006"/>
    <s v="001办公室"/>
    <s v="孔娇娇"/>
    <s v="006"/>
    <x v="5"/>
    <m/>
    <m/>
    <m/>
    <m/>
  </r>
  <r>
    <n v="54"/>
    <n v="5"/>
    <n v="2009020004"/>
    <s v="邵  珍"/>
    <n v="21"/>
    <n v="126"/>
    <m/>
    <s v="规划财务处"/>
    <n v="21"/>
    <n v="126"/>
    <n v="126"/>
    <n v="0"/>
    <n v="126"/>
    <s v="006"/>
    <s v="001办公室"/>
    <s v="邵珍"/>
    <s v="006"/>
    <x v="5"/>
    <m/>
    <m/>
    <m/>
    <m/>
  </r>
  <r>
    <n v="55"/>
    <n v="6"/>
    <n v="2014010038"/>
    <s v="赵勇健"/>
    <n v="21"/>
    <n v="126"/>
    <m/>
    <s v="规划财务处"/>
    <n v="21"/>
    <n v="126"/>
    <n v="126"/>
    <n v="0"/>
    <n v="126"/>
    <s v="006"/>
    <s v="001办公室"/>
    <s v="赵勇健"/>
    <s v="006"/>
    <x v="5"/>
    <m/>
    <m/>
    <m/>
    <m/>
  </r>
  <r>
    <n v="56"/>
    <n v="7"/>
    <n v="2017010006"/>
    <s v="王怡岑"/>
    <n v="21"/>
    <n v="126"/>
    <m/>
    <s v="规划财务处"/>
    <n v="21"/>
    <n v="126"/>
    <n v="126"/>
    <n v="0"/>
    <n v="126"/>
    <s v="006"/>
    <s v="001办公室"/>
    <s v="王怡岑"/>
    <s v="006"/>
    <x v="5"/>
    <m/>
    <m/>
    <m/>
    <m/>
  </r>
  <r>
    <n v="57"/>
    <n v="8"/>
    <n v="2019010032"/>
    <s v="郭俊英"/>
    <n v="21"/>
    <n v="126"/>
    <m/>
    <s v="规划财务处"/>
    <n v="21"/>
    <n v="126"/>
    <n v="126"/>
    <n v="0"/>
    <n v="126"/>
    <s v="006"/>
    <s v="001办公室"/>
    <s v="郭俊英"/>
    <s v="006"/>
    <x v="5"/>
    <m/>
    <m/>
    <m/>
    <m/>
  </r>
  <r>
    <n v="58"/>
    <n v="9"/>
    <n v="2019010131"/>
    <s v="赵总赫"/>
    <n v="21"/>
    <n v="126"/>
    <m/>
    <s v="规划财务处"/>
    <n v="21"/>
    <n v="126"/>
    <n v="126"/>
    <n v="0"/>
    <n v="126"/>
    <s v="006"/>
    <s v="001办公室"/>
    <s v="赵总赫"/>
    <s v="006"/>
    <x v="5"/>
    <m/>
    <m/>
    <m/>
    <m/>
  </r>
  <r>
    <n v="59"/>
    <n v="10"/>
    <n v="2019010033"/>
    <s v="姜桂红"/>
    <n v="21"/>
    <n v="126"/>
    <m/>
    <s v="规划财务处"/>
    <n v="21"/>
    <n v="126"/>
    <n v="126"/>
    <n v="0"/>
    <n v="126"/>
    <s v="006"/>
    <s v="001办公室"/>
    <s v="姜桂红"/>
    <s v="006"/>
    <x v="5"/>
    <m/>
    <m/>
    <m/>
    <m/>
  </r>
  <r>
    <n v="60"/>
    <n v="11"/>
    <n v="2022010032"/>
    <s v="曲欣艳"/>
    <n v="21"/>
    <n v="126"/>
    <m/>
    <s v="规划财务处"/>
    <n v="21"/>
    <n v="126"/>
    <n v="126"/>
    <n v="0"/>
    <n v="126"/>
    <s v="006"/>
    <s v="001办公室"/>
    <s v="曲欣艳"/>
    <s v="006"/>
    <x v="5"/>
    <m/>
    <m/>
    <m/>
    <m/>
  </r>
  <r>
    <n v="61"/>
    <n v="1"/>
    <n v="1992010007"/>
    <s v="孙慧强"/>
    <n v="21"/>
    <n v="126"/>
    <s v="无工号请于备注处填写完整身份证号"/>
    <s v="总务处"/>
    <n v="21"/>
    <n v="126"/>
    <n v="126"/>
    <n v="0"/>
    <n v="126"/>
    <s v="007"/>
    <s v="030园林工程学院"/>
    <s v="孙惠强"/>
    <s v="007"/>
    <x v="6"/>
    <m/>
    <m/>
    <m/>
    <m/>
  </r>
  <r>
    <n v="62"/>
    <n v="2"/>
    <n v="1995010002"/>
    <s v="王云飞"/>
    <n v="21"/>
    <n v="126"/>
    <m/>
    <s v="总务处"/>
    <n v="21"/>
    <n v="126"/>
    <n v="126"/>
    <n v="0"/>
    <n v="126"/>
    <s v="007"/>
    <s v="030园林工程学院"/>
    <s v="王云飞"/>
    <s v="007"/>
    <x v="6"/>
    <m/>
    <m/>
    <m/>
    <m/>
  </r>
  <r>
    <n v="63"/>
    <n v="3"/>
    <n v="1995010005"/>
    <s v="付伦"/>
    <n v="21"/>
    <n v="126"/>
    <m/>
    <s v="总务处"/>
    <n v="21"/>
    <n v="126"/>
    <n v="126"/>
    <n v="0"/>
    <n v="126"/>
    <s v="007"/>
    <s v="030园林工程学院"/>
    <s v="付伦"/>
    <s v="007"/>
    <x v="6"/>
    <m/>
    <m/>
    <m/>
    <m/>
  </r>
  <r>
    <n v="64"/>
    <n v="4"/>
    <n v="2006010010"/>
    <s v="李须孝"/>
    <n v="21"/>
    <n v="126"/>
    <m/>
    <s v="总务处"/>
    <n v="21"/>
    <n v="126"/>
    <n v="126"/>
    <n v="0"/>
    <n v="126"/>
    <s v="007"/>
    <s v="030园林工程学院"/>
    <s v="李须孝"/>
    <s v="007"/>
    <x v="6"/>
    <m/>
    <m/>
    <m/>
    <m/>
  </r>
  <r>
    <n v="65"/>
    <n v="5"/>
    <n v="2009010002"/>
    <s v="田玮"/>
    <n v="21"/>
    <n v="126"/>
    <m/>
    <s v="总务处"/>
    <n v="21"/>
    <n v="126"/>
    <n v="126"/>
    <n v="0"/>
    <n v="126"/>
    <s v="007"/>
    <s v="030园林工程学院"/>
    <s v="田玮"/>
    <s v="007"/>
    <x v="6"/>
    <m/>
    <m/>
    <m/>
    <m/>
  </r>
  <r>
    <n v="66"/>
    <n v="6"/>
    <n v="2010010008"/>
    <s v="王琳"/>
    <n v="21"/>
    <n v="126"/>
    <m/>
    <s v="总务处"/>
    <n v="21"/>
    <n v="126"/>
    <n v="126"/>
    <n v="0"/>
    <n v="126"/>
    <s v="007"/>
    <s v="030园林工程学院"/>
    <s v="王琳"/>
    <s v="007"/>
    <x v="6"/>
    <m/>
    <m/>
    <m/>
    <m/>
  </r>
  <r>
    <n v="67"/>
    <n v="7"/>
    <n v="2013010014"/>
    <s v="纪亚萍"/>
    <n v="21"/>
    <n v="126"/>
    <m/>
    <s v="总务处"/>
    <n v="21"/>
    <n v="126"/>
    <n v="126"/>
    <n v="0"/>
    <n v="126"/>
    <s v="007"/>
    <s v="030园林工程学院"/>
    <s v="纪亚萍"/>
    <s v="007"/>
    <x v="6"/>
    <m/>
    <m/>
    <m/>
    <m/>
  </r>
  <r>
    <n v="68"/>
    <n v="8"/>
    <n v="2014010006"/>
    <s v="张立楠"/>
    <n v="21"/>
    <n v="126"/>
    <m/>
    <s v="总务处"/>
    <n v="21"/>
    <n v="126"/>
    <n v="126"/>
    <n v="0"/>
    <n v="126"/>
    <s v="007"/>
    <s v="030园林工程学院"/>
    <s v="张立楠"/>
    <s v="007"/>
    <x v="6"/>
    <m/>
    <m/>
    <m/>
    <m/>
  </r>
  <r>
    <n v="69"/>
    <n v="9"/>
    <n v="2019010092"/>
    <s v="申世广"/>
    <n v="21"/>
    <n v="126"/>
    <m/>
    <s v="总务处"/>
    <n v="21"/>
    <n v="126"/>
    <n v="126"/>
    <n v="0"/>
    <n v="126"/>
    <s v="007"/>
    <s v="030园林工程学院"/>
    <s v="申世广"/>
    <s v="007"/>
    <x v="6"/>
    <m/>
    <m/>
    <m/>
    <m/>
  </r>
  <r>
    <n v="70"/>
    <n v="10"/>
    <n v="2014010012"/>
    <s v="台培昌"/>
    <n v="21"/>
    <n v="126"/>
    <m/>
    <s v="总务处"/>
    <n v="21"/>
    <n v="126"/>
    <n v="126"/>
    <n v="0"/>
    <n v="126"/>
    <s v="007"/>
    <s v="030园林工程学院"/>
    <s v="台培昌"/>
    <s v="007"/>
    <x v="6"/>
    <m/>
    <m/>
    <m/>
    <m/>
  </r>
  <r>
    <n v="71"/>
    <n v="11"/>
    <n v="2014010015"/>
    <s v="张拴麟"/>
    <n v="21"/>
    <n v="126"/>
    <m/>
    <s v="总务处"/>
    <n v="21"/>
    <n v="126"/>
    <n v="126"/>
    <n v="0"/>
    <n v="126"/>
    <s v="007"/>
    <s v="030园林工程学院"/>
    <s v="张拴麟"/>
    <s v="007"/>
    <x v="6"/>
    <m/>
    <m/>
    <m/>
    <m/>
  </r>
  <r>
    <n v="72"/>
    <n v="12"/>
    <n v="2018010005"/>
    <s v="宋雪浩"/>
    <n v="21"/>
    <n v="126"/>
    <m/>
    <s v="总务处"/>
    <n v="21"/>
    <n v="126"/>
    <n v="126"/>
    <n v="0"/>
    <n v="126"/>
    <s v="007"/>
    <s v="030园林工程学院"/>
    <s v="宋雪浩"/>
    <s v="007"/>
    <x v="6"/>
    <m/>
    <m/>
    <m/>
    <m/>
  </r>
  <r>
    <n v="73"/>
    <n v="13"/>
    <n v="2018010016"/>
    <s v="陈立兵"/>
    <n v="21"/>
    <n v="126"/>
    <m/>
    <s v="总务处"/>
    <n v="21"/>
    <n v="126"/>
    <n v="126"/>
    <n v="0"/>
    <n v="126"/>
    <s v="007"/>
    <s v="030园林工程学院"/>
    <s v="陈立兵"/>
    <s v="007"/>
    <x v="6"/>
    <m/>
    <m/>
    <m/>
    <m/>
  </r>
  <r>
    <n v="74"/>
    <n v="14"/>
    <n v="2021010011"/>
    <s v="王增彬"/>
    <n v="21"/>
    <n v="126"/>
    <m/>
    <s v="总务处"/>
    <n v="21"/>
    <n v="126"/>
    <n v="126"/>
    <n v="0"/>
    <n v="126"/>
    <s v="007"/>
    <s v="030园林工程学院"/>
    <s v="王增彬"/>
    <s v="007"/>
    <x v="6"/>
    <m/>
    <m/>
    <m/>
    <m/>
  </r>
  <r>
    <n v="75"/>
    <n v="15"/>
    <n v="2021010012"/>
    <s v="林艺"/>
    <n v="21"/>
    <n v="126"/>
    <m/>
    <s v="总务处"/>
    <n v="21"/>
    <n v="126"/>
    <n v="126"/>
    <n v="0"/>
    <n v="126"/>
    <s v="007"/>
    <s v="030园林工程学院"/>
    <s v="林艺"/>
    <s v="007"/>
    <x v="6"/>
    <m/>
    <m/>
    <m/>
    <m/>
  </r>
  <r>
    <n v="76"/>
    <n v="16"/>
    <n v="2022010033"/>
    <s v="王涛"/>
    <n v="21"/>
    <n v="126"/>
    <m/>
    <s v="总务处"/>
    <n v="21"/>
    <n v="126"/>
    <n v="126"/>
    <n v="0"/>
    <n v="126"/>
    <s v="007"/>
    <s v="030园林工程学院"/>
    <s v="王涛"/>
    <s v="007"/>
    <x v="6"/>
    <m/>
    <m/>
    <m/>
    <m/>
  </r>
  <r>
    <n v="77"/>
    <n v="17"/>
    <n v="2022010035"/>
    <s v="杨瑞凤"/>
    <n v="21"/>
    <n v="126"/>
    <m/>
    <s v="总务处"/>
    <n v="21"/>
    <n v="126"/>
    <n v="126"/>
    <n v="0"/>
    <n v="126"/>
    <s v="007"/>
    <s v="030园林工程学院"/>
    <s v="杨瑞凤"/>
    <s v="007"/>
    <x v="6"/>
    <m/>
    <m/>
    <m/>
    <m/>
  </r>
  <r>
    <n v="78"/>
    <n v="18"/>
    <n v="2007010011"/>
    <s v="周振"/>
    <n v="21"/>
    <n v="126"/>
    <m/>
    <s v="总务处"/>
    <n v="21"/>
    <n v="126"/>
    <n v="126"/>
    <n v="0"/>
    <n v="126"/>
    <s v="007"/>
    <s v="030园林工程学院"/>
    <s v="周振"/>
    <s v="007"/>
    <x v="6"/>
    <m/>
    <m/>
    <m/>
    <m/>
  </r>
  <r>
    <n v="79"/>
    <n v="19"/>
    <n v="2023010026"/>
    <s v="刘志勇"/>
    <n v="21"/>
    <n v="126"/>
    <m/>
    <s v="总务处"/>
    <n v="21"/>
    <n v="126"/>
    <n v="126"/>
    <n v="0"/>
    <n v="126"/>
    <s v="007"/>
    <s v="030园林工程学院"/>
    <s v="刘志勇"/>
    <s v="007"/>
    <x v="6"/>
    <m/>
    <m/>
    <m/>
    <m/>
  </r>
  <r>
    <n v="80"/>
    <n v="20"/>
    <n v="2022010020"/>
    <s v="贾文文"/>
    <n v="21"/>
    <n v="126"/>
    <m/>
    <s v="总务处"/>
    <n v="21"/>
    <n v="126"/>
    <n v="126"/>
    <n v="0"/>
    <n v="126"/>
    <s v="007"/>
    <s v="030园林工程学院"/>
    <s v="贾文文"/>
    <s v="007"/>
    <x v="6"/>
    <m/>
    <m/>
    <m/>
    <m/>
  </r>
  <r>
    <n v="81"/>
    <n v="21"/>
    <n v="2014020001"/>
    <s v="朱希民"/>
    <n v="21"/>
    <n v="126"/>
    <m/>
    <s v="总务处"/>
    <n v="21"/>
    <n v="126"/>
    <n v="126"/>
    <n v="0"/>
    <n v="126"/>
    <s v="007"/>
    <s v="030园林工程学院"/>
    <s v="朱希民"/>
    <s v="007"/>
    <x v="6"/>
    <m/>
    <m/>
    <m/>
    <m/>
  </r>
  <r>
    <n v="82"/>
    <n v="22"/>
    <n v="2014020017"/>
    <s v="尹涛"/>
    <n v="21"/>
    <n v="126"/>
    <m/>
    <s v="总务处"/>
    <n v="21"/>
    <n v="126"/>
    <n v="126"/>
    <n v="0"/>
    <n v="126"/>
    <s v="007"/>
    <s v="030园林工程学院"/>
    <s v="尹涛"/>
    <s v="007"/>
    <x v="6"/>
    <m/>
    <m/>
    <m/>
    <m/>
  </r>
  <r>
    <n v="83"/>
    <n v="23"/>
    <n v="2014020003"/>
    <s v="李新胜"/>
    <n v="21"/>
    <n v="126"/>
    <m/>
    <s v="总务处"/>
    <n v="21"/>
    <n v="126"/>
    <n v="126"/>
    <n v="0"/>
    <n v="126"/>
    <s v="007"/>
    <s v="030园林工程学院"/>
    <s v="李新胜"/>
    <s v="007"/>
    <x v="6"/>
    <m/>
    <m/>
    <m/>
    <m/>
  </r>
  <r>
    <n v="84"/>
    <n v="24"/>
    <m/>
    <s v="李云龙"/>
    <n v="21"/>
    <n v="126"/>
    <s v="370282198206280016"/>
    <e v="#N/A"/>
    <n v="21"/>
    <n v="126"/>
    <n v="126"/>
    <n v="0"/>
    <n v="126"/>
    <e v="#N/A"/>
    <e v="#N/A"/>
    <e v="#N/A"/>
    <s v="007"/>
    <x v="6"/>
    <m/>
    <m/>
    <m/>
    <m/>
  </r>
  <r>
    <n v="85"/>
    <n v="25"/>
    <m/>
    <s v="刘立清"/>
    <n v="21"/>
    <n v="126"/>
    <s v="370983198309192320"/>
    <e v="#N/A"/>
    <n v="21"/>
    <n v="126"/>
    <n v="126"/>
    <n v="0"/>
    <n v="126"/>
    <e v="#N/A"/>
    <e v="#N/A"/>
    <e v="#N/A"/>
    <s v="007"/>
    <x v="6"/>
    <m/>
    <m/>
    <m/>
    <m/>
  </r>
  <r>
    <n v="86"/>
    <n v="26"/>
    <m/>
    <s v="孙守章"/>
    <n v="21"/>
    <n v="126"/>
    <s v="370222197102245813"/>
    <e v="#N/A"/>
    <n v="21"/>
    <n v="126"/>
    <n v="126"/>
    <n v="0"/>
    <n v="126"/>
    <e v="#N/A"/>
    <e v="#N/A"/>
    <e v="#N/A"/>
    <s v="007"/>
    <x v="6"/>
    <m/>
    <m/>
    <m/>
    <m/>
  </r>
  <r>
    <n v="87"/>
    <n v="27"/>
    <m/>
    <s v="张杰"/>
    <n v="29"/>
    <n v="174"/>
    <s v="370405199912061315"/>
    <e v="#N/A"/>
    <n v="29"/>
    <n v="174"/>
    <n v="174"/>
    <n v="0"/>
    <n v="174"/>
    <e v="#N/A"/>
    <e v="#N/A"/>
    <e v="#N/A"/>
    <s v="007"/>
    <x v="6"/>
    <m/>
    <m/>
    <m/>
    <m/>
  </r>
  <r>
    <n v="88"/>
    <n v="28"/>
    <m/>
    <s v="刘尧瑶"/>
    <n v="29"/>
    <n v="174"/>
    <s v="370282200306196022"/>
    <e v="#N/A"/>
    <n v="29"/>
    <n v="174"/>
    <n v="174"/>
    <n v="0"/>
    <n v="174"/>
    <e v="#N/A"/>
    <e v="#N/A"/>
    <e v="#N/A"/>
    <s v="007"/>
    <x v="6"/>
    <m/>
    <m/>
    <m/>
    <m/>
  </r>
  <r>
    <n v="89"/>
    <n v="1"/>
    <n v="1991010002"/>
    <s v="张  程"/>
    <n v="21"/>
    <n v="126"/>
    <m/>
    <s v="基建处"/>
    <n v="21"/>
    <n v="126"/>
    <n v="126"/>
    <n v="0"/>
    <n v="126"/>
    <s v="008"/>
    <s v="001办公室"/>
    <s v="张程"/>
    <s v="008"/>
    <x v="7"/>
    <m/>
    <m/>
    <m/>
    <m/>
  </r>
  <r>
    <n v="90"/>
    <n v="2"/>
    <n v="2015010004"/>
    <s v="王利剑"/>
    <n v="21"/>
    <n v="126"/>
    <m/>
    <s v="基建处"/>
    <n v="21"/>
    <n v="126"/>
    <n v="126"/>
    <n v="0"/>
    <n v="126"/>
    <s v="008"/>
    <s v="001办公室"/>
    <s v="王利剑"/>
    <s v="008"/>
    <x v="7"/>
    <m/>
    <m/>
    <m/>
    <m/>
  </r>
  <r>
    <n v="91"/>
    <n v="3"/>
    <n v="2012010002"/>
    <s v="王文瑞"/>
    <n v="21"/>
    <n v="126"/>
    <m/>
    <s v="基建处"/>
    <n v="21"/>
    <n v="126"/>
    <n v="126"/>
    <n v="0"/>
    <n v="126"/>
    <s v="008"/>
    <s v="001办公室"/>
    <s v="王文瑞"/>
    <s v="008"/>
    <x v="7"/>
    <m/>
    <m/>
    <m/>
    <m/>
  </r>
  <r>
    <n v="92"/>
    <n v="4"/>
    <n v="2021010013"/>
    <s v="杨德鑫"/>
    <n v="21"/>
    <n v="126"/>
    <m/>
    <s v="基建处"/>
    <n v="21"/>
    <n v="126"/>
    <n v="126"/>
    <n v="0"/>
    <n v="126"/>
    <s v="008"/>
    <s v="001办公室"/>
    <s v="杨德鑫"/>
    <s v="008"/>
    <x v="7"/>
    <m/>
    <m/>
    <m/>
    <m/>
  </r>
  <r>
    <n v="93"/>
    <n v="5"/>
    <n v="2008010012"/>
    <s v="季兴华"/>
    <n v="21"/>
    <n v="126"/>
    <m/>
    <s v="基建处"/>
    <n v="21"/>
    <n v="126"/>
    <n v="126"/>
    <n v="0"/>
    <n v="126"/>
    <s v="008"/>
    <s v="001办公室"/>
    <s v="季兴华"/>
    <s v="008"/>
    <x v="7"/>
    <m/>
    <m/>
    <m/>
    <m/>
  </r>
  <r>
    <n v="94"/>
    <n v="6"/>
    <n v="2022010028"/>
    <s v="尹娟"/>
    <n v="21"/>
    <n v="126"/>
    <m/>
    <s v="基建处"/>
    <n v="21"/>
    <n v="126"/>
    <n v="126"/>
    <n v="0"/>
    <n v="126"/>
    <s v="008"/>
    <s v="001办公室"/>
    <s v="尹娟"/>
    <s v="008"/>
    <x v="7"/>
    <m/>
    <m/>
    <m/>
    <m/>
  </r>
  <r>
    <n v="95"/>
    <n v="7"/>
    <n v="2023010028"/>
    <s v="许冬宁"/>
    <n v="21"/>
    <n v="126"/>
    <m/>
    <s v="基建处"/>
    <n v="21"/>
    <n v="126"/>
    <n v="126"/>
    <n v="0"/>
    <n v="126"/>
    <s v="008"/>
    <s v="001办公室"/>
    <s v="许冬宁"/>
    <s v="008"/>
    <x v="7"/>
    <m/>
    <m/>
    <m/>
    <m/>
  </r>
  <r>
    <n v="96"/>
    <n v="8"/>
    <n v="2023010027"/>
    <s v="张成丕"/>
    <m/>
    <n v="0"/>
    <s v="中车校区"/>
    <s v="基建处"/>
    <n v="0"/>
    <n v="0"/>
    <n v="0"/>
    <n v="0"/>
    <n v="0"/>
    <s v="008"/>
    <s v="001办公室"/>
    <s v="张成丕"/>
    <s v="008"/>
    <x v="7"/>
    <m/>
    <m/>
    <m/>
    <m/>
  </r>
  <r>
    <n v="97"/>
    <n v="1"/>
    <n v="2008010006"/>
    <s v="梁珍"/>
    <n v="21"/>
    <n v="126"/>
    <m/>
    <s v="教务处"/>
    <n v="21"/>
    <n v="126"/>
    <n v="126"/>
    <n v="0"/>
    <n v="126"/>
    <e v="#N/A"/>
    <s v="001办公室"/>
    <s v="梁珍"/>
    <s v="009"/>
    <x v="8"/>
    <m/>
    <m/>
    <m/>
    <m/>
  </r>
  <r>
    <n v="98"/>
    <n v="2"/>
    <n v="2012010016"/>
    <s v="亓艳茹"/>
    <n v="21"/>
    <n v="126"/>
    <m/>
    <s v="教务处"/>
    <n v="21"/>
    <n v="126"/>
    <n v="126"/>
    <n v="0"/>
    <n v="126"/>
    <e v="#N/A"/>
    <s v="001办公室"/>
    <s v="亓艳茹"/>
    <s v="009"/>
    <x v="8"/>
    <m/>
    <m/>
    <m/>
    <m/>
  </r>
  <r>
    <n v="99"/>
    <n v="3"/>
    <n v="2019010090"/>
    <s v="商姗姗"/>
    <n v="21"/>
    <n v="126"/>
    <m/>
    <s v="教务处"/>
    <n v="21"/>
    <n v="126"/>
    <n v="126"/>
    <n v="0"/>
    <n v="126"/>
    <e v="#N/A"/>
    <s v="001办公室"/>
    <s v="商姗姗"/>
    <s v="009"/>
    <x v="8"/>
    <m/>
    <m/>
    <m/>
    <m/>
  </r>
  <r>
    <n v="100"/>
    <n v="4"/>
    <n v="1993010002"/>
    <s v="宋波"/>
    <n v="16"/>
    <n v="96"/>
    <s v="12月15-21日赴淄博技师参加生教师职业能力大赛培训"/>
    <s v="教务处"/>
    <n v="16"/>
    <n v="96"/>
    <n v="96"/>
    <n v="0"/>
    <n v="96"/>
    <e v="#N/A"/>
    <s v="001办公室"/>
    <s v="宋波"/>
    <s v="009"/>
    <x v="8"/>
    <m/>
    <m/>
    <m/>
    <m/>
  </r>
  <r>
    <n v="101"/>
    <n v="5"/>
    <n v="2003010002"/>
    <s v="杨小莉"/>
    <n v="17"/>
    <n v="102"/>
    <s v="12月1、4、7号外出评审"/>
    <s v="教务处"/>
    <n v="17"/>
    <n v="102"/>
    <n v="102"/>
    <n v="0"/>
    <n v="102"/>
    <e v="#N/A"/>
    <s v="001办公室"/>
    <s v="杨小莉"/>
    <s v="009"/>
    <x v="8"/>
    <m/>
    <m/>
    <m/>
    <m/>
  </r>
  <r>
    <n v="102"/>
    <n v="6"/>
    <n v="2014010022"/>
    <s v="史本春"/>
    <n v="21"/>
    <n v="126"/>
    <m/>
    <s v="教务处"/>
    <n v="21"/>
    <n v="126"/>
    <n v="126"/>
    <n v="0"/>
    <n v="126"/>
    <e v="#N/A"/>
    <s v="001办公室"/>
    <s v="史本春"/>
    <s v="009"/>
    <x v="8"/>
    <m/>
    <m/>
    <m/>
    <m/>
  </r>
  <r>
    <n v="103"/>
    <n v="7"/>
    <n v="2006010057"/>
    <s v="周克斌"/>
    <n v="21"/>
    <n v="126"/>
    <s v="借调至人社局"/>
    <s v="教务处"/>
    <n v="21"/>
    <n v="126"/>
    <n v="126"/>
    <n v="0"/>
    <n v="126"/>
    <e v="#N/A"/>
    <s v="001办公室"/>
    <s v="周克斌"/>
    <s v="009"/>
    <x v="8"/>
    <m/>
    <m/>
    <m/>
    <m/>
  </r>
  <r>
    <n v="104"/>
    <n v="8"/>
    <n v="2004010004"/>
    <s v="张衍庆"/>
    <n v="21"/>
    <n v="126"/>
    <m/>
    <s v="教务处"/>
    <n v="21"/>
    <n v="126"/>
    <n v="126"/>
    <n v="0"/>
    <n v="126"/>
    <e v="#N/A"/>
    <s v="001办公室"/>
    <s v="张衍庆"/>
    <s v="009"/>
    <x v="8"/>
    <m/>
    <m/>
    <m/>
    <m/>
  </r>
  <r>
    <n v="105"/>
    <n v="9"/>
    <n v="2014010058"/>
    <s v="张琳琳"/>
    <n v="17"/>
    <n v="102"/>
    <s v="12月6-8日丧假，11日病假"/>
    <s v="教务处"/>
    <n v="17"/>
    <n v="102"/>
    <n v="102"/>
    <n v="0"/>
    <n v="102"/>
    <e v="#N/A"/>
    <s v="001办公室"/>
    <s v="张琳琳"/>
    <s v="009"/>
    <x v="8"/>
    <m/>
    <m/>
    <m/>
    <m/>
  </r>
  <r>
    <n v="106"/>
    <n v="10"/>
    <n v="2020010073"/>
    <s v="王彬"/>
    <n v="21"/>
    <n v="126"/>
    <m/>
    <s v="教务处"/>
    <n v="21"/>
    <n v="126"/>
    <n v="126"/>
    <n v="0"/>
    <n v="126"/>
    <e v="#N/A"/>
    <s v="001办公室"/>
    <s v="王彬"/>
    <s v="009"/>
    <x v="8"/>
    <m/>
    <m/>
    <m/>
    <m/>
  </r>
  <r>
    <n v="107"/>
    <n v="11"/>
    <n v="2020010072"/>
    <s v="刘治敏"/>
    <n v="17"/>
    <n v="102"/>
    <s v="12月4、11、18、25日哺乳假"/>
    <s v="教务处"/>
    <n v="17"/>
    <n v="102"/>
    <n v="102"/>
    <n v="0"/>
    <n v="102"/>
    <e v="#N/A"/>
    <s v="001办公室"/>
    <s v="刘治敏"/>
    <s v="009"/>
    <x v="8"/>
    <m/>
    <m/>
    <m/>
    <m/>
  </r>
  <r>
    <n v="108"/>
    <n v="12"/>
    <n v="2021010015"/>
    <s v="陈聪聪"/>
    <n v="17"/>
    <n v="102"/>
    <s v="12月1、8、15、29 日哺乳假"/>
    <s v="教务处"/>
    <n v="17"/>
    <n v="102"/>
    <n v="102"/>
    <n v="0"/>
    <n v="102"/>
    <e v="#N/A"/>
    <s v="001办公室"/>
    <s v="陈聪聪"/>
    <s v="009"/>
    <x v="8"/>
    <m/>
    <m/>
    <m/>
    <m/>
  </r>
  <r>
    <n v="109"/>
    <n v="13"/>
    <n v="2012010011"/>
    <s v="王迟"/>
    <n v="21"/>
    <n v="126"/>
    <m/>
    <s v="教务处"/>
    <n v="21"/>
    <n v="126"/>
    <n v="126"/>
    <n v="0"/>
    <n v="126"/>
    <e v="#N/A"/>
    <s v="001办公室"/>
    <s v="王迟"/>
    <s v="009"/>
    <x v="8"/>
    <m/>
    <m/>
    <m/>
    <m/>
  </r>
  <r>
    <n v="110"/>
    <n v="14"/>
    <n v="2014010035"/>
    <s v="李玉玉"/>
    <n v="20"/>
    <n v="120"/>
    <s v="12月14日家长会"/>
    <s v="教务处"/>
    <n v="20"/>
    <n v="120"/>
    <n v="120"/>
    <n v="0"/>
    <n v="120"/>
    <e v="#N/A"/>
    <s v="001办公室"/>
    <s v="李玉玉"/>
    <s v="009"/>
    <x v="8"/>
    <m/>
    <m/>
    <m/>
    <m/>
  </r>
  <r>
    <n v="111"/>
    <n v="1"/>
    <n v="2019010096"/>
    <s v="谭元刚"/>
    <s v="21天"/>
    <n v="126"/>
    <m/>
    <s v="学生工作处（团委）"/>
    <n v="21"/>
    <n v="126"/>
    <n v="126"/>
    <n v="0"/>
    <n v="126"/>
    <s v="010"/>
    <s v="006规划财务处"/>
    <s v="谭元刚"/>
    <s v="010"/>
    <x v="9"/>
    <m/>
    <m/>
    <m/>
    <m/>
  </r>
  <r>
    <n v="112"/>
    <n v="2"/>
    <n v="2004010024"/>
    <s v="王亚楠"/>
    <s v="21天"/>
    <n v="126"/>
    <m/>
    <s v="学生工作处（团委）"/>
    <n v="21"/>
    <n v="126"/>
    <n v="126"/>
    <n v="0"/>
    <n v="126"/>
    <s v="010"/>
    <s v="006规划财务处"/>
    <s v="王亚楠"/>
    <s v="010"/>
    <x v="9"/>
    <m/>
    <m/>
    <m/>
    <m/>
  </r>
  <r>
    <n v="113"/>
    <n v="3"/>
    <n v="2010020007"/>
    <s v="高  婷"/>
    <s v="21天"/>
    <n v="126"/>
    <m/>
    <s v="学生工作处（团委）"/>
    <n v="21"/>
    <n v="126"/>
    <n v="126"/>
    <n v="0"/>
    <n v="126"/>
    <s v="010"/>
    <s v="006规划财务处"/>
    <s v="高婷"/>
    <s v="010"/>
    <x v="9"/>
    <m/>
    <m/>
    <m/>
    <m/>
  </r>
  <r>
    <n v="114"/>
    <n v="4"/>
    <n v="2015010024"/>
    <s v="冯  琳"/>
    <s v="21天"/>
    <n v="126"/>
    <m/>
    <s v="学生工作处（团委）"/>
    <n v="21"/>
    <n v="126"/>
    <n v="126"/>
    <n v="0"/>
    <n v="126"/>
    <s v="010"/>
    <s v="006规划财务处"/>
    <s v="冯琳"/>
    <s v="010"/>
    <x v="9"/>
    <m/>
    <m/>
    <m/>
    <m/>
  </r>
  <r>
    <n v="115"/>
    <n v="5"/>
    <n v="2007030002"/>
    <s v="王军涛"/>
    <s v="21天"/>
    <n v="126"/>
    <m/>
    <s v="学生工作处（团委）"/>
    <n v="21"/>
    <n v="126"/>
    <n v="126"/>
    <n v="0"/>
    <n v="126"/>
    <s v="010"/>
    <s v="006规划财务处"/>
    <s v="王军涛"/>
    <s v="010"/>
    <x v="9"/>
    <m/>
    <m/>
    <m/>
    <m/>
  </r>
  <r>
    <n v="116"/>
    <n v="6"/>
    <n v="2007030007"/>
    <s v="周  芳"/>
    <s v="21天"/>
    <n v="126"/>
    <m/>
    <s v="学生工作处（团委）"/>
    <n v="21"/>
    <n v="126"/>
    <n v="126"/>
    <n v="0"/>
    <n v="126"/>
    <s v="010"/>
    <s v="006规划财务处"/>
    <s v="周芳"/>
    <s v="010"/>
    <x v="9"/>
    <m/>
    <m/>
    <m/>
    <m/>
  </r>
  <r>
    <n v="117"/>
    <n v="7"/>
    <n v="2004000039"/>
    <s v="纪珊珊"/>
    <s v="21天"/>
    <n v="126"/>
    <m/>
    <s v="学生工作处（团委）"/>
    <n v="21"/>
    <n v="126"/>
    <n v="126"/>
    <n v="0"/>
    <n v="126"/>
    <s v="010"/>
    <s v="006规划财务处"/>
    <s v="纪珊珊"/>
    <s v="010"/>
    <x v="9"/>
    <m/>
    <m/>
    <m/>
    <m/>
  </r>
  <r>
    <n v="118"/>
    <n v="8"/>
    <n v="2023010021"/>
    <s v="王  杰"/>
    <s v="21天"/>
    <n v="126"/>
    <m/>
    <s v="园林工程学院"/>
    <n v="21"/>
    <n v="126"/>
    <n v="126"/>
    <n v="0"/>
    <n v="126"/>
    <s v="030"/>
    <s v="006规划财务处"/>
    <s v="傅军"/>
    <s v="010"/>
    <x v="9"/>
    <m/>
    <m/>
    <m/>
    <m/>
  </r>
  <r>
    <n v="119"/>
    <n v="9"/>
    <n v="2012010014"/>
    <s v="吴  冰"/>
    <s v="20天"/>
    <n v="120"/>
    <s v="产检一天"/>
    <s v="学生工作处（团委）"/>
    <n v="20"/>
    <n v="120"/>
    <n v="120"/>
    <n v="0"/>
    <n v="120"/>
    <s v="010"/>
    <s v="006规划财务处"/>
    <s v="吴冰"/>
    <s v="010"/>
    <x v="9"/>
    <m/>
    <m/>
    <m/>
    <m/>
  </r>
  <r>
    <n v="120"/>
    <n v="10"/>
    <n v="2019010152"/>
    <s v="傅一卓"/>
    <s v="21天"/>
    <n v="126"/>
    <m/>
    <s v="学生工作处（团委）"/>
    <n v="21"/>
    <n v="126"/>
    <n v="126"/>
    <n v="0"/>
    <n v="126"/>
    <s v="010"/>
    <s v="006规划财务处"/>
    <s v="傅一卓"/>
    <s v="010"/>
    <x v="9"/>
    <m/>
    <m/>
    <m/>
    <m/>
  </r>
  <r>
    <n v="121"/>
    <n v="11"/>
    <n v="2021010009"/>
    <s v="陈  歌"/>
    <s v="21天"/>
    <n v="126"/>
    <m/>
    <s v="学生工作处（团委）"/>
    <n v="21"/>
    <n v="126"/>
    <n v="126"/>
    <n v="0"/>
    <n v="126"/>
    <s v="010"/>
    <s v="006规划财务处"/>
    <s v="陈歌"/>
    <s v="010"/>
    <x v="9"/>
    <m/>
    <m/>
    <m/>
    <m/>
  </r>
  <r>
    <n v="122"/>
    <n v="12"/>
    <n v="2020010075"/>
    <s v="杨陶然"/>
    <s v="21天"/>
    <n v="126"/>
    <m/>
    <s v="学生工作处（团委）"/>
    <n v="21"/>
    <n v="126"/>
    <n v="126"/>
    <n v="0"/>
    <n v="126"/>
    <s v="010"/>
    <s v="006规划财务处"/>
    <s v="杨陶然"/>
    <s v="010"/>
    <x v="9"/>
    <m/>
    <m/>
    <m/>
    <m/>
  </r>
  <r>
    <n v="123"/>
    <n v="13"/>
    <n v="2020010081"/>
    <s v="刘  达"/>
    <s v="21天"/>
    <n v="126"/>
    <m/>
    <s v="学生工作处（团委）"/>
    <n v="21"/>
    <n v="126"/>
    <n v="126"/>
    <n v="0"/>
    <n v="126"/>
    <s v="010"/>
    <s v="006规划财务处"/>
    <s v="刘达"/>
    <s v="010"/>
    <x v="9"/>
    <m/>
    <m/>
    <m/>
    <m/>
  </r>
  <r>
    <n v="124"/>
    <n v="14"/>
    <n v="2021010095"/>
    <s v="潘春萌"/>
    <s v="21天"/>
    <n v="126"/>
    <m/>
    <e v="#N/A"/>
    <n v="21"/>
    <n v="126"/>
    <n v="126"/>
    <n v="0"/>
    <n v="126"/>
    <e v="#N/A"/>
    <e v="#N/A"/>
    <e v="#N/A"/>
    <s v="010"/>
    <x v="9"/>
    <m/>
    <m/>
    <m/>
    <m/>
  </r>
  <r>
    <n v="125"/>
    <n v="15"/>
    <n v="2021020007"/>
    <s v="王  超"/>
    <s v="21天"/>
    <n v="756"/>
    <s v="教官上班增加30元/天，21*6+21*30"/>
    <s v="学生工作处（团委）"/>
    <n v="21"/>
    <n v="756"/>
    <n v="126"/>
    <n v="-630"/>
    <n v="756"/>
    <s v="010"/>
    <s v="006规划财务处"/>
    <s v="王超"/>
    <s v="010"/>
    <x v="9"/>
    <m/>
    <m/>
    <m/>
    <m/>
  </r>
  <r>
    <n v="126"/>
    <n v="16"/>
    <n v="2021020008"/>
    <s v="孟显勇"/>
    <s v="21天"/>
    <n v="756"/>
    <s v="教官上班增加30元/天，21*6+21*30"/>
    <s v="学生工作处（团委）"/>
    <n v="21"/>
    <n v="756"/>
    <n v="126"/>
    <n v="-630"/>
    <n v="756"/>
    <s v="010"/>
    <s v="006规划财务处"/>
    <s v="孟显勇"/>
    <s v="010"/>
    <x v="9"/>
    <m/>
    <m/>
    <m/>
    <m/>
  </r>
  <r>
    <n v="127"/>
    <n v="17"/>
    <n v="2021020012"/>
    <s v="蓝帅帅"/>
    <s v="21天"/>
    <n v="756"/>
    <s v="教官上班增加30元/天，21*6+21*30"/>
    <s v="学生工作处（团委）"/>
    <n v="21"/>
    <n v="756"/>
    <n v="126"/>
    <n v="-630"/>
    <n v="756"/>
    <s v="010"/>
    <s v="006规划财务处"/>
    <s v="蓝帅帅"/>
    <s v="010"/>
    <x v="9"/>
    <m/>
    <m/>
    <m/>
    <m/>
  </r>
  <r>
    <n v="128"/>
    <n v="18"/>
    <n v="2021020013"/>
    <s v="李启鹏"/>
    <s v="21天"/>
    <n v="756"/>
    <s v="教官上班增加30元/天，21*6+21*30"/>
    <s v="学生工作处（团委）"/>
    <n v="21"/>
    <n v="756"/>
    <n v="126"/>
    <n v="-630"/>
    <n v="756"/>
    <s v="010"/>
    <s v="006规划财务处"/>
    <s v="李启鹏"/>
    <s v="010"/>
    <x v="9"/>
    <m/>
    <m/>
    <m/>
    <m/>
  </r>
  <r>
    <n v="129"/>
    <n v="19"/>
    <n v="2023020002"/>
    <s v="孟  浩"/>
    <s v="20天"/>
    <n v="720"/>
    <s v="教官上班增加30元/天，20*6+20*30"/>
    <e v="#N/A"/>
    <n v="20"/>
    <n v="720"/>
    <n v="120"/>
    <n v="-600"/>
    <n v="720"/>
    <e v="#N/A"/>
    <e v="#N/A"/>
    <e v="#N/A"/>
    <s v="010"/>
    <x v="9"/>
    <m/>
    <m/>
    <m/>
    <m/>
  </r>
  <r>
    <n v="130"/>
    <n v="20"/>
    <n v="2023020003"/>
    <s v="牛兆阔"/>
    <s v="21天"/>
    <n v="750"/>
    <s v="教官上班增加30元/天，20*6+21*30"/>
    <e v="#N/A"/>
    <n v="21"/>
    <n v="750"/>
    <n v="126"/>
    <n v="-624"/>
    <n v="750"/>
    <e v="#N/A"/>
    <e v="#N/A"/>
    <e v="#N/A"/>
    <s v="010"/>
    <x v="9"/>
    <m/>
    <m/>
    <m/>
    <m/>
  </r>
  <r>
    <n v="131"/>
    <n v="21"/>
    <n v="2023020005"/>
    <s v="侯天宇"/>
    <s v="21天"/>
    <n v="756"/>
    <s v="教官上班增加30元/天，21*6+21*30"/>
    <e v="#N/A"/>
    <n v="21"/>
    <n v="756"/>
    <n v="126"/>
    <n v="-630"/>
    <n v="756"/>
    <e v="#N/A"/>
    <e v="#N/A"/>
    <e v="#N/A"/>
    <s v="010"/>
    <x v="9"/>
    <m/>
    <m/>
    <m/>
    <m/>
  </r>
  <r>
    <n v="132"/>
    <n v="21"/>
    <n v="2023020006"/>
    <s v="吕一凡"/>
    <s v="21天"/>
    <n v="756"/>
    <s v="教官上班增加30元/天，21*6+21*30"/>
    <e v="#N/A"/>
    <n v="21"/>
    <n v="756"/>
    <n v="126"/>
    <n v="-630"/>
    <n v="756"/>
    <e v="#N/A"/>
    <e v="#N/A"/>
    <e v="#N/A"/>
    <s v="010"/>
    <x v="9"/>
    <m/>
    <m/>
    <m/>
    <m/>
  </r>
  <r>
    <n v="133"/>
    <n v="23"/>
    <n v="2023020007"/>
    <s v="周  毅"/>
    <s v="21天"/>
    <n v="756"/>
    <s v="教官上班增加30元/天，21*6+21*30"/>
    <e v="#N/A"/>
    <n v="21"/>
    <n v="756"/>
    <n v="126"/>
    <n v="-630"/>
    <n v="756"/>
    <e v="#N/A"/>
    <e v="#N/A"/>
    <e v="#N/A"/>
    <s v="010"/>
    <x v="9"/>
    <m/>
    <m/>
    <m/>
    <m/>
  </r>
  <r>
    <n v="134"/>
    <n v="24"/>
    <n v="2023020008"/>
    <s v="江吉臣"/>
    <s v="20天"/>
    <n v="690"/>
    <s v="教官上班增加30元/天，20*6+19*30"/>
    <e v="#N/A"/>
    <n v="20"/>
    <n v="690"/>
    <n v="120"/>
    <n v="-570"/>
    <n v="690"/>
    <e v="#N/A"/>
    <e v="#N/A"/>
    <e v="#N/A"/>
    <s v="010"/>
    <x v="9"/>
    <m/>
    <m/>
    <m/>
    <m/>
  </r>
  <r>
    <n v="135"/>
    <n v="25"/>
    <n v="2023020009"/>
    <s v="孙基深"/>
    <s v="20天"/>
    <n v="600"/>
    <s v="教官上班增加30元/天，20*6+16*30"/>
    <e v="#N/A"/>
    <n v="20"/>
    <n v="600"/>
    <n v="120"/>
    <n v="-480"/>
    <n v="600"/>
    <e v="#N/A"/>
    <e v="#N/A"/>
    <e v="#N/A"/>
    <s v="010"/>
    <x v="9"/>
    <m/>
    <m/>
    <m/>
    <m/>
  </r>
  <r>
    <n v="136"/>
    <n v="26"/>
    <n v="2023020010"/>
    <s v="车保俊"/>
    <s v="21天"/>
    <n v="756"/>
    <s v="教官上班增加30元/天，21*6+21*30"/>
    <e v="#N/A"/>
    <n v="21"/>
    <n v="756"/>
    <n v="126"/>
    <n v="-630"/>
    <n v="756"/>
    <e v="#N/A"/>
    <e v="#N/A"/>
    <e v="#N/A"/>
    <s v="010"/>
    <x v="9"/>
    <m/>
    <m/>
    <m/>
    <m/>
  </r>
  <r>
    <n v="137"/>
    <n v="27"/>
    <n v="2023020013"/>
    <s v="徐正臻"/>
    <s v="21天"/>
    <n v="756"/>
    <s v="教官上班增加30元/天，21*6+21*30"/>
    <e v="#N/A"/>
    <n v="21"/>
    <n v="756"/>
    <n v="126"/>
    <n v="-630"/>
    <n v="756"/>
    <e v="#N/A"/>
    <e v="#N/A"/>
    <e v="#N/A"/>
    <s v="010"/>
    <x v="9"/>
    <m/>
    <m/>
    <m/>
    <m/>
  </r>
  <r>
    <n v="138"/>
    <n v="28"/>
    <n v="2023020015"/>
    <s v="崔  洋"/>
    <s v="21天"/>
    <n v="756"/>
    <s v="教官上班增加30元/天，21*6+21*30"/>
    <e v="#N/A"/>
    <n v="21"/>
    <n v="756"/>
    <n v="126"/>
    <n v="-630"/>
    <n v="756"/>
    <e v="#N/A"/>
    <e v="#N/A"/>
    <e v="#N/A"/>
    <s v="010"/>
    <x v="9"/>
    <m/>
    <m/>
    <m/>
    <m/>
  </r>
  <r>
    <n v="139"/>
    <n v="29"/>
    <n v="2023020016"/>
    <s v="刘  亮"/>
    <s v="21天"/>
    <n v="756"/>
    <s v="教官上班增加30元/天，21*6+21*30"/>
    <e v="#N/A"/>
    <n v="21"/>
    <n v="756"/>
    <n v="126"/>
    <n v="-630"/>
    <n v="756"/>
    <e v="#N/A"/>
    <e v="#N/A"/>
    <e v="#N/A"/>
    <s v="010"/>
    <x v="9"/>
    <m/>
    <m/>
    <m/>
    <m/>
  </r>
  <r>
    <n v="140"/>
    <n v="30"/>
    <n v="2023020018"/>
    <s v="王鹏飞"/>
    <s v="21天"/>
    <n v="756"/>
    <s v="教官上班增加30元/天，21*6+21*30"/>
    <e v="#N/A"/>
    <n v="21"/>
    <n v="756"/>
    <n v="126"/>
    <n v="-630"/>
    <n v="756"/>
    <e v="#N/A"/>
    <e v="#N/A"/>
    <e v="#N/A"/>
    <s v="010"/>
    <x v="9"/>
    <m/>
    <m/>
    <m/>
    <m/>
  </r>
  <r>
    <n v="141"/>
    <n v="31"/>
    <n v="2023020019"/>
    <s v="吕良毅"/>
    <s v="21天"/>
    <n v="756"/>
    <s v="教官上班增加30元/天，21*6+21*30"/>
    <e v="#N/A"/>
    <n v="21"/>
    <n v="756"/>
    <n v="126"/>
    <n v="-630"/>
    <n v="756"/>
    <e v="#N/A"/>
    <e v="#N/A"/>
    <e v="#N/A"/>
    <s v="010"/>
    <x v="9"/>
    <m/>
    <m/>
    <m/>
    <m/>
  </r>
  <r>
    <n v="142"/>
    <n v="32"/>
    <n v="2023020020"/>
    <s v="陈鹏飞"/>
    <s v="21天"/>
    <n v="756"/>
    <s v="教官上班增加30元/天，21*6+21*30"/>
    <e v="#N/A"/>
    <n v="21"/>
    <n v="756"/>
    <n v="126"/>
    <n v="-630"/>
    <n v="756"/>
    <e v="#N/A"/>
    <e v="#N/A"/>
    <e v="#N/A"/>
    <s v="010"/>
    <x v="9"/>
    <m/>
    <m/>
    <m/>
    <m/>
  </r>
  <r>
    <n v="143"/>
    <n v="33"/>
    <n v="2023020021"/>
    <s v="张惠英"/>
    <s v="19天"/>
    <n v="714"/>
    <s v="教官上班增加30元/天，19*6+20*30"/>
    <e v="#N/A"/>
    <n v="19"/>
    <n v="714"/>
    <n v="114"/>
    <n v="-600"/>
    <n v="714"/>
    <e v="#N/A"/>
    <e v="#N/A"/>
    <e v="#N/A"/>
    <s v="010"/>
    <x v="9"/>
    <m/>
    <m/>
    <m/>
    <m/>
  </r>
  <r>
    <n v="144"/>
    <n v="34"/>
    <n v="2023020023"/>
    <s v="逄新凯"/>
    <s v="21天"/>
    <n v="756"/>
    <s v="教官上班增加30元/天，21*6+21*30"/>
    <e v="#N/A"/>
    <n v="21"/>
    <n v="756"/>
    <n v="126"/>
    <n v="-630"/>
    <n v="756"/>
    <e v="#N/A"/>
    <e v="#N/A"/>
    <e v="#N/A"/>
    <s v="010"/>
    <x v="9"/>
    <m/>
    <m/>
    <m/>
    <m/>
  </r>
  <r>
    <n v="145"/>
    <n v="35"/>
    <n v="2023020025"/>
    <s v="兰晨阳"/>
    <s v="21天"/>
    <n v="756"/>
    <s v="教官上班增加30元/天，21*6+21*30"/>
    <e v="#N/A"/>
    <n v="21"/>
    <n v="756"/>
    <n v="126"/>
    <n v="-630"/>
    <n v="756"/>
    <e v="#N/A"/>
    <e v="#N/A"/>
    <e v="#N/A"/>
    <s v="010"/>
    <x v="9"/>
    <m/>
    <m/>
    <m/>
    <m/>
  </r>
  <r>
    <n v="146"/>
    <n v="36"/>
    <n v="2023020026"/>
    <s v="徐  晨"/>
    <s v="20天"/>
    <n v="690"/>
    <s v="教官上班增加30元/天，20*6+19*30"/>
    <e v="#N/A"/>
    <n v="20"/>
    <n v="690"/>
    <n v="120"/>
    <n v="-570"/>
    <n v="690"/>
    <e v="#N/A"/>
    <e v="#N/A"/>
    <e v="#N/A"/>
    <s v="010"/>
    <x v="9"/>
    <m/>
    <m/>
    <m/>
    <m/>
  </r>
  <r>
    <n v="147"/>
    <n v="37"/>
    <n v="2023020027"/>
    <s v="张  浩"/>
    <s v="20天"/>
    <n v="690"/>
    <s v="教官上班增加30元/天，20*6+19*30"/>
    <e v="#N/A"/>
    <n v="20"/>
    <n v="690"/>
    <n v="120"/>
    <n v="-570"/>
    <n v="690"/>
    <e v="#N/A"/>
    <e v="#N/A"/>
    <e v="#N/A"/>
    <s v="010"/>
    <x v="9"/>
    <m/>
    <m/>
    <m/>
    <m/>
  </r>
  <r>
    <n v="148"/>
    <n v="38"/>
    <s v="370212196806031712"/>
    <s v="徐立喜"/>
    <s v="21天"/>
    <n v="180"/>
    <s v="假期值班4天，21*6+4*12"/>
    <e v="#N/A"/>
    <n v="21"/>
    <n v="180"/>
    <n v="126"/>
    <n v="-54"/>
    <n v="180"/>
    <e v="#N/A"/>
    <e v="#N/A"/>
    <e v="#N/A"/>
    <s v="010"/>
    <x v="9"/>
    <m/>
    <m/>
    <m/>
    <m/>
  </r>
  <r>
    <n v="149"/>
    <n v="39"/>
    <s v="37021219671026321X"/>
    <s v="崔旭之"/>
    <s v="21天"/>
    <n v="168"/>
    <s v="假期值班3天，21*6+3*12"/>
    <e v="#N/A"/>
    <n v="21"/>
    <n v="168"/>
    <n v="126"/>
    <n v="-42"/>
    <n v="168"/>
    <e v="#N/A"/>
    <e v="#N/A"/>
    <e v="#N/A"/>
    <s v="010"/>
    <x v="9"/>
    <m/>
    <m/>
    <m/>
    <m/>
  </r>
  <r>
    <n v="150"/>
    <n v="40"/>
    <s v="37021219640731175X"/>
    <s v="于周汉"/>
    <s v="21天"/>
    <n v="168"/>
    <s v="假期值班3天，21*6+3*12"/>
    <e v="#N/A"/>
    <n v="21"/>
    <n v="168"/>
    <n v="126"/>
    <n v="-42"/>
    <n v="168"/>
    <e v="#N/A"/>
    <e v="#N/A"/>
    <e v="#N/A"/>
    <s v="010"/>
    <x v="9"/>
    <m/>
    <m/>
    <m/>
    <m/>
  </r>
  <r>
    <n v="151"/>
    <n v="41"/>
    <s v="370923198302052839"/>
    <s v="胡克平"/>
    <s v="21天"/>
    <n v="168"/>
    <s v="假期值班3天，21*6+3*12"/>
    <e v="#N/A"/>
    <n v="21"/>
    <n v="168"/>
    <n v="126"/>
    <n v="-42"/>
    <n v="168"/>
    <e v="#N/A"/>
    <e v="#N/A"/>
    <e v="#N/A"/>
    <s v="010"/>
    <x v="9"/>
    <m/>
    <m/>
    <m/>
    <m/>
  </r>
  <r>
    <n v="152"/>
    <n v="42"/>
    <s v="230832196602142319"/>
    <s v="张长胜"/>
    <s v="21天"/>
    <n v="180"/>
    <s v="假期值班4天，21*6+4*12"/>
    <e v="#N/A"/>
    <n v="21"/>
    <n v="180"/>
    <n v="126"/>
    <n v="-54"/>
    <n v="180"/>
    <e v="#N/A"/>
    <e v="#N/A"/>
    <e v="#N/A"/>
    <s v="010"/>
    <x v="9"/>
    <m/>
    <m/>
    <m/>
    <m/>
  </r>
  <r>
    <n v="153"/>
    <n v="43"/>
    <s v="23102519620924091X"/>
    <s v="聂静波"/>
    <s v="21天"/>
    <n v="168"/>
    <s v="假期值班3天，21*6+3*12"/>
    <e v="#N/A"/>
    <n v="21"/>
    <n v="168"/>
    <n v="126"/>
    <n v="-42"/>
    <n v="168"/>
    <e v="#N/A"/>
    <e v="#N/A"/>
    <e v="#N/A"/>
    <s v="010"/>
    <x v="9"/>
    <m/>
    <m/>
    <m/>
    <m/>
  </r>
  <r>
    <n v="154"/>
    <n v="44"/>
    <s v="230524196601102714"/>
    <s v="李  湘"/>
    <s v="21天"/>
    <n v="168"/>
    <s v="假期值班3天，21*6+3*12"/>
    <e v="#N/A"/>
    <n v="21"/>
    <n v="168"/>
    <n v="126"/>
    <n v="-42"/>
    <n v="168"/>
    <e v="#N/A"/>
    <e v="#N/A"/>
    <e v="#N/A"/>
    <s v="010"/>
    <x v="9"/>
    <m/>
    <m/>
    <m/>
    <m/>
  </r>
  <r>
    <n v="155"/>
    <n v="45"/>
    <s v="370212196101134017"/>
    <s v="戚宝元"/>
    <s v="21天"/>
    <n v="168"/>
    <s v="假期值班3天，21*6+3*12"/>
    <e v="#N/A"/>
    <n v="21"/>
    <n v="168"/>
    <n v="126"/>
    <n v="-42"/>
    <n v="168"/>
    <e v="#N/A"/>
    <e v="#N/A"/>
    <e v="#N/A"/>
    <s v="010"/>
    <x v="9"/>
    <m/>
    <m/>
    <m/>
    <m/>
  </r>
  <r>
    <n v="156"/>
    <n v="46"/>
    <s v="232325196506210212"/>
    <s v="姜庆海"/>
    <s v="21天"/>
    <n v="180"/>
    <s v="假期值班4天，21*6+4*12"/>
    <e v="#N/A"/>
    <n v="21"/>
    <n v="180"/>
    <n v="126"/>
    <n v="-54"/>
    <n v="180"/>
    <e v="#N/A"/>
    <e v="#N/A"/>
    <e v="#N/A"/>
    <s v="010"/>
    <x v="9"/>
    <m/>
    <m/>
    <m/>
    <m/>
  </r>
  <r>
    <n v="157"/>
    <n v="47"/>
    <s v="370205196508149177"/>
    <s v="徐传茂"/>
    <s v="21天"/>
    <n v="180"/>
    <s v="假期值班3天，21*6+3*12"/>
    <e v="#N/A"/>
    <n v="21"/>
    <n v="180"/>
    <n v="126"/>
    <n v="-54"/>
    <n v="180"/>
    <e v="#N/A"/>
    <e v="#N/A"/>
    <e v="#N/A"/>
    <s v="010"/>
    <x v="9"/>
    <m/>
    <m/>
    <m/>
    <m/>
  </r>
  <r>
    <n v="158"/>
    <n v="48"/>
    <s v="239005196304051078"/>
    <s v="纪明军"/>
    <s v="21天"/>
    <n v="168"/>
    <s v="假期值班3天，21*6+3*12"/>
    <e v="#N/A"/>
    <n v="21"/>
    <n v="168"/>
    <n v="126"/>
    <n v="-42"/>
    <n v="168"/>
    <e v="#N/A"/>
    <e v="#N/A"/>
    <e v="#N/A"/>
    <s v="010"/>
    <x v="9"/>
    <m/>
    <m/>
    <m/>
    <m/>
  </r>
  <r>
    <n v="159"/>
    <n v="49"/>
    <s v="370282196211125716"/>
    <s v="张振先"/>
    <s v="21天"/>
    <n v="168"/>
    <s v="假期值班3天，21*6+3*12"/>
    <e v="#N/A"/>
    <n v="21"/>
    <n v="168"/>
    <n v="126"/>
    <n v="-42"/>
    <n v="168"/>
    <e v="#N/A"/>
    <e v="#N/A"/>
    <e v="#N/A"/>
    <s v="010"/>
    <x v="9"/>
    <m/>
    <m/>
    <m/>
    <m/>
  </r>
  <r>
    <n v="160"/>
    <n v="50"/>
    <s v="370222196311260011"/>
    <s v="孟宪华"/>
    <s v="21天"/>
    <n v="168"/>
    <s v="假期值班3天，21*6+3*12"/>
    <e v="#N/A"/>
    <n v="21"/>
    <n v="168"/>
    <n v="126"/>
    <n v="-42"/>
    <n v="168"/>
    <e v="#N/A"/>
    <e v="#N/A"/>
    <e v="#N/A"/>
    <s v="010"/>
    <x v="9"/>
    <m/>
    <m/>
    <m/>
    <m/>
  </r>
  <r>
    <n v="161"/>
    <n v="51"/>
    <s v="370212195902121510"/>
    <s v="鲁道娟"/>
    <s v="21天"/>
    <n v="168"/>
    <s v="假期值班3天，21*6+3*12"/>
    <e v="#N/A"/>
    <n v="21"/>
    <n v="168"/>
    <n v="126"/>
    <n v="-42"/>
    <n v="168"/>
    <e v="#N/A"/>
    <e v="#N/A"/>
    <e v="#N/A"/>
    <s v="010"/>
    <x v="9"/>
    <m/>
    <m/>
    <m/>
    <m/>
  </r>
  <r>
    <n v="162"/>
    <n v="52"/>
    <s v="370212196307046055"/>
    <s v="周明信"/>
    <s v="21天"/>
    <n v="180"/>
    <s v="假期值班4天，21*6+4*12"/>
    <e v="#N/A"/>
    <n v="21"/>
    <n v="180"/>
    <n v="126"/>
    <n v="-54"/>
    <n v="180"/>
    <e v="#N/A"/>
    <e v="#N/A"/>
    <e v="#N/A"/>
    <s v="010"/>
    <x v="9"/>
    <m/>
    <m/>
    <m/>
    <m/>
  </r>
  <r>
    <n v="163"/>
    <n v="53"/>
    <s v="370283198201010419"/>
    <s v="徐江涛"/>
    <s v="21天"/>
    <n v="180"/>
    <s v="假期值班4天，21*6+4*12"/>
    <e v="#N/A"/>
    <n v="21"/>
    <n v="180"/>
    <n v="126"/>
    <n v="-54"/>
    <n v="180"/>
    <e v="#N/A"/>
    <e v="#N/A"/>
    <e v="#N/A"/>
    <s v="010"/>
    <x v="9"/>
    <m/>
    <m/>
    <m/>
    <m/>
  </r>
  <r>
    <n v="164"/>
    <n v="54"/>
    <s v="370212196009163413"/>
    <s v="王希春"/>
    <s v="21天"/>
    <n v="168"/>
    <s v="假期值班3天，21*6+3*12"/>
    <e v="#N/A"/>
    <n v="21"/>
    <n v="168"/>
    <n v="126"/>
    <n v="-42"/>
    <n v="168"/>
    <e v="#N/A"/>
    <e v="#N/A"/>
    <e v="#N/A"/>
    <s v="010"/>
    <x v="9"/>
    <m/>
    <m/>
    <m/>
    <m/>
  </r>
  <r>
    <n v="165"/>
    <n v="55"/>
    <s v="370212196403071357"/>
    <s v="于慎明"/>
    <s v="21天"/>
    <n v="168"/>
    <s v="假期值班3天，21*6+3*12"/>
    <e v="#N/A"/>
    <n v="21"/>
    <n v="168"/>
    <n v="126"/>
    <n v="-42"/>
    <n v="168"/>
    <e v="#N/A"/>
    <e v="#N/A"/>
    <e v="#N/A"/>
    <s v="010"/>
    <x v="9"/>
    <m/>
    <m/>
    <m/>
    <m/>
  </r>
  <r>
    <n v="166"/>
    <n v="56"/>
    <s v="370212196608105629"/>
    <s v="邱秀芳"/>
    <s v="21天"/>
    <n v="180"/>
    <s v="假期值班4天，21*6+4*12"/>
    <e v="#N/A"/>
    <n v="21"/>
    <n v="180"/>
    <n v="126"/>
    <n v="-54"/>
    <n v="180"/>
    <e v="#N/A"/>
    <e v="#N/A"/>
    <e v="#N/A"/>
    <s v="010"/>
    <x v="9"/>
    <m/>
    <m/>
    <m/>
    <m/>
  </r>
  <r>
    <n v="167"/>
    <n v="57"/>
    <s v="372301196708213628"/>
    <s v="杨红梅"/>
    <s v="21天"/>
    <n v="168"/>
    <s v="假期值班3天，21*6+3*12"/>
    <e v="#N/A"/>
    <n v="21"/>
    <n v="168"/>
    <n v="126"/>
    <n v="-42"/>
    <n v="168"/>
    <e v="#N/A"/>
    <e v="#N/A"/>
    <e v="#N/A"/>
    <s v="010"/>
    <x v="9"/>
    <m/>
    <m/>
    <m/>
    <m/>
  </r>
  <r>
    <n v="168"/>
    <n v="58"/>
    <s v="370212197108194842"/>
    <s v="乔玉萍"/>
    <s v="21天"/>
    <n v="168"/>
    <s v="假期值班3天，21*6+3*12"/>
    <e v="#N/A"/>
    <n v="21"/>
    <n v="168"/>
    <n v="126"/>
    <n v="-42"/>
    <n v="168"/>
    <e v="#N/A"/>
    <e v="#N/A"/>
    <e v="#N/A"/>
    <s v="010"/>
    <x v="9"/>
    <m/>
    <m/>
    <m/>
    <m/>
  </r>
  <r>
    <n v="169"/>
    <n v="59"/>
    <s v="230303196410036010"/>
    <s v="王洪伟"/>
    <s v="21天"/>
    <n v="168"/>
    <s v="假期值班3天，21*6+3*12"/>
    <e v="#N/A"/>
    <n v="21"/>
    <n v="168"/>
    <n v="126"/>
    <n v="-42"/>
    <n v="168"/>
    <e v="#N/A"/>
    <e v="#N/A"/>
    <e v="#N/A"/>
    <s v="010"/>
    <x v="9"/>
    <m/>
    <m/>
    <m/>
    <m/>
  </r>
  <r>
    <n v="170"/>
    <n v="60"/>
    <s v="370212195812096518"/>
    <s v="郑学彩"/>
    <s v="21天"/>
    <n v="168"/>
    <s v="假期值班3天，21*6+3*12"/>
    <e v="#N/A"/>
    <n v="21"/>
    <n v="168"/>
    <n v="126"/>
    <n v="-42"/>
    <n v="168"/>
    <e v="#N/A"/>
    <e v="#N/A"/>
    <e v="#N/A"/>
    <s v="010"/>
    <x v="9"/>
    <m/>
    <m/>
    <m/>
    <m/>
  </r>
  <r>
    <n v="171"/>
    <n v="61"/>
    <s v="370282197003192695"/>
    <s v="李德文"/>
    <s v="21天"/>
    <n v="180"/>
    <s v="假期值班4天，21*6+4*12"/>
    <e v="#N/A"/>
    <n v="21"/>
    <n v="180"/>
    <n v="126"/>
    <n v="-54"/>
    <n v="180"/>
    <e v="#N/A"/>
    <e v="#N/A"/>
    <e v="#N/A"/>
    <s v="010"/>
    <x v="9"/>
    <m/>
    <m/>
    <m/>
    <m/>
  </r>
  <r>
    <n v="172"/>
    <n v="62"/>
    <s v="370205197507250024"/>
    <s v="王欣琴"/>
    <s v="21天"/>
    <n v="168"/>
    <s v="假期值班3天，21*6+3*12"/>
    <e v="#N/A"/>
    <n v="21"/>
    <n v="168"/>
    <n v="126"/>
    <n v="-42"/>
    <n v="168"/>
    <e v="#N/A"/>
    <e v="#N/A"/>
    <e v="#N/A"/>
    <s v="010"/>
    <x v="9"/>
    <m/>
    <m/>
    <m/>
    <m/>
  </r>
  <r>
    <n v="173"/>
    <n v="63"/>
    <s v="370212196901011744"/>
    <s v="匡转利"/>
    <s v="21天"/>
    <n v="168"/>
    <s v="假期值班3天，21*6+3*12"/>
    <e v="#N/A"/>
    <n v="21"/>
    <n v="168"/>
    <n v="126"/>
    <n v="-42"/>
    <n v="168"/>
    <e v="#N/A"/>
    <e v="#N/A"/>
    <e v="#N/A"/>
    <s v="010"/>
    <x v="9"/>
    <m/>
    <m/>
    <m/>
    <m/>
  </r>
  <r>
    <n v="174"/>
    <n v="64"/>
    <s v="370212197012191823"/>
    <s v="匡水利"/>
    <s v="21天"/>
    <n v="180"/>
    <s v="假期值班4天，21*6+4*12"/>
    <e v="#N/A"/>
    <n v="21"/>
    <n v="180"/>
    <n v="126"/>
    <n v="-54"/>
    <n v="180"/>
    <e v="#N/A"/>
    <e v="#N/A"/>
    <e v="#N/A"/>
    <s v="010"/>
    <x v="9"/>
    <m/>
    <m/>
    <m/>
    <m/>
  </r>
  <r>
    <n v="175"/>
    <n v="65"/>
    <s v="370212196610186026"/>
    <s v="赵风云"/>
    <s v="21天"/>
    <n v="168"/>
    <s v="假期值班3天，21*6+3*12"/>
    <e v="#N/A"/>
    <n v="21"/>
    <n v="168"/>
    <n v="126"/>
    <n v="-42"/>
    <n v="168"/>
    <e v="#N/A"/>
    <e v="#N/A"/>
    <e v="#N/A"/>
    <s v="010"/>
    <x v="9"/>
    <m/>
    <m/>
    <m/>
    <m/>
  </r>
  <r>
    <n v="176"/>
    <n v="66"/>
    <s v="231027196811305045"/>
    <s v="孙桂珍"/>
    <s v="21天"/>
    <n v="168"/>
    <s v="假期值班3天，21*6+3*12"/>
    <e v="#N/A"/>
    <n v="21"/>
    <n v="168"/>
    <n v="126"/>
    <n v="-42"/>
    <n v="168"/>
    <e v="#N/A"/>
    <e v="#N/A"/>
    <e v="#N/A"/>
    <s v="010"/>
    <x v="9"/>
    <m/>
    <m/>
    <m/>
    <m/>
  </r>
  <r>
    <n v="177"/>
    <n v="67"/>
    <s v="370212197207316024"/>
    <s v="温延秀"/>
    <s v="21天"/>
    <n v="180"/>
    <s v="假期值班4天，21*6+4*12"/>
    <e v="#N/A"/>
    <n v="21"/>
    <n v="180"/>
    <n v="126"/>
    <n v="-54"/>
    <n v="180"/>
    <e v="#N/A"/>
    <e v="#N/A"/>
    <e v="#N/A"/>
    <s v="010"/>
    <x v="9"/>
    <m/>
    <m/>
    <m/>
    <m/>
  </r>
  <r>
    <n v="178"/>
    <n v="1"/>
    <n v="1992010019"/>
    <s v="巢君"/>
    <n v="21"/>
    <n v="126"/>
    <m/>
    <s v="安全保卫处"/>
    <n v="21"/>
    <n v="126"/>
    <n v="126"/>
    <n v="0"/>
    <n v="126"/>
    <s v="011"/>
    <e v="#N/A"/>
    <s v="巢君"/>
    <s v="011"/>
    <x v="10"/>
    <m/>
    <m/>
    <m/>
    <m/>
  </r>
  <r>
    <n v="179"/>
    <n v="2"/>
    <n v="2010010001"/>
    <s v="王立永"/>
    <n v="21"/>
    <n v="126"/>
    <m/>
    <s v="安全保卫处"/>
    <n v="21"/>
    <n v="126"/>
    <n v="126"/>
    <n v="0"/>
    <n v="126"/>
    <s v="011"/>
    <e v="#N/A"/>
    <s v="王立永"/>
    <s v="011"/>
    <x v="10"/>
    <m/>
    <m/>
    <m/>
    <m/>
  </r>
  <r>
    <n v="180"/>
    <n v="3"/>
    <n v="2006010003"/>
    <s v="唐晨辉"/>
    <n v="21"/>
    <n v="126"/>
    <m/>
    <s v="安全保卫处"/>
    <n v="21"/>
    <n v="126"/>
    <n v="126"/>
    <n v="0"/>
    <n v="126"/>
    <s v="011"/>
    <e v="#N/A"/>
    <s v="唐晨辉"/>
    <s v="011"/>
    <x v="10"/>
    <m/>
    <m/>
    <m/>
    <m/>
  </r>
  <r>
    <n v="181"/>
    <n v="4"/>
    <n v="2012010005"/>
    <s v="辛勇"/>
    <n v="21"/>
    <n v="126"/>
    <m/>
    <s v="安全保卫处"/>
    <n v="21"/>
    <n v="126"/>
    <n v="126"/>
    <n v="0"/>
    <n v="126"/>
    <s v="011"/>
    <e v="#N/A"/>
    <s v="辛勇"/>
    <s v="011"/>
    <x v="10"/>
    <m/>
    <m/>
    <m/>
    <m/>
  </r>
  <r>
    <n v="182"/>
    <n v="5"/>
    <n v="2006000079"/>
    <s v="刘一霆"/>
    <n v="21"/>
    <n v="126"/>
    <m/>
    <s v="安全保卫处"/>
    <n v="21"/>
    <n v="126"/>
    <n v="126"/>
    <n v="0"/>
    <n v="126"/>
    <s v="011"/>
    <e v="#N/A"/>
    <s v="刘一霆"/>
    <s v="011"/>
    <x v="10"/>
    <m/>
    <m/>
    <m/>
    <m/>
  </r>
  <r>
    <n v="183"/>
    <n v="6"/>
    <n v="2006010077"/>
    <s v="吴玉江"/>
    <n v="21"/>
    <n v="126"/>
    <m/>
    <s v="安全保卫处"/>
    <n v="21"/>
    <n v="126"/>
    <n v="126"/>
    <n v="0"/>
    <n v="126"/>
    <s v="011"/>
    <e v="#N/A"/>
    <s v="吴玉江"/>
    <s v="011"/>
    <x v="10"/>
    <m/>
    <m/>
    <m/>
    <m/>
  </r>
  <r>
    <n v="184"/>
    <n v="7"/>
    <n v="2014010007"/>
    <s v="杨晓东"/>
    <n v="21"/>
    <n v="126"/>
    <m/>
    <s v="安全保卫处"/>
    <n v="21"/>
    <n v="126"/>
    <n v="126"/>
    <n v="0"/>
    <n v="126"/>
    <s v="011"/>
    <e v="#N/A"/>
    <s v="杨晓东"/>
    <s v="011"/>
    <x v="10"/>
    <m/>
    <m/>
    <m/>
    <m/>
  </r>
  <r>
    <n v="185"/>
    <n v="8"/>
    <n v="2020010080"/>
    <s v="于健"/>
    <n v="21"/>
    <n v="126"/>
    <m/>
    <s v="安全保卫处"/>
    <n v="21"/>
    <n v="126"/>
    <n v="126"/>
    <n v="0"/>
    <n v="126"/>
    <s v="011"/>
    <e v="#N/A"/>
    <s v="于健"/>
    <s v="011"/>
    <x v="10"/>
    <m/>
    <m/>
    <m/>
    <m/>
  </r>
  <r>
    <n v="186"/>
    <n v="1"/>
    <n v="2004010003"/>
    <s v="张伟帅"/>
    <n v="21"/>
    <n v="126"/>
    <m/>
    <s v="招生就业处"/>
    <n v="21"/>
    <n v="126"/>
    <n v="126"/>
    <n v="0"/>
    <n v="126"/>
    <e v="#N/A"/>
    <s v="006规划财务处"/>
    <s v="张伟帅"/>
    <s v="012"/>
    <x v="11"/>
    <m/>
    <m/>
    <m/>
    <m/>
  </r>
  <r>
    <n v="187"/>
    <n v="2"/>
    <n v="1992010006"/>
    <s v="李志华"/>
    <n v="21"/>
    <n v="126"/>
    <m/>
    <s v="国际学院"/>
    <n v="21"/>
    <n v="126"/>
    <n v="126"/>
    <n v="0"/>
    <n v="126"/>
    <s v="026"/>
    <s v="001办公室"/>
    <s v="李志华"/>
    <s v="012"/>
    <x v="11"/>
    <m/>
    <m/>
    <m/>
    <m/>
  </r>
  <r>
    <n v="188"/>
    <n v="3"/>
    <n v="2014100014"/>
    <s v="李宗杰"/>
    <n v="21"/>
    <n v="126"/>
    <m/>
    <e v="#N/A"/>
    <n v="21"/>
    <n v="126"/>
    <n v="126"/>
    <n v="0"/>
    <n v="126"/>
    <e v="#N/A"/>
    <e v="#N/A"/>
    <e v="#N/A"/>
    <s v="012"/>
    <x v="11"/>
    <m/>
    <m/>
    <m/>
    <m/>
  </r>
  <r>
    <n v="189"/>
    <n v="4"/>
    <n v="2014010011"/>
    <s v="单爱东"/>
    <n v="21"/>
    <n v="126"/>
    <m/>
    <s v="招生就业处"/>
    <n v="21"/>
    <n v="126"/>
    <n v="126"/>
    <n v="0"/>
    <n v="126"/>
    <e v="#N/A"/>
    <s v="006规划财务处"/>
    <s v="单爱东"/>
    <s v="012"/>
    <x v="11"/>
    <m/>
    <m/>
    <m/>
    <m/>
  </r>
  <r>
    <n v="190"/>
    <n v="5"/>
    <n v="2005010012"/>
    <s v="刘付勇"/>
    <n v="21"/>
    <n v="126"/>
    <m/>
    <s v="招生就业处"/>
    <n v="21"/>
    <n v="126"/>
    <n v="126"/>
    <n v="0"/>
    <n v="126"/>
    <e v="#N/A"/>
    <s v="006规划财务处"/>
    <s v="刘付勇"/>
    <s v="012"/>
    <x v="11"/>
    <m/>
    <m/>
    <m/>
    <m/>
  </r>
  <r>
    <n v="191"/>
    <n v="6"/>
    <n v="2019010031"/>
    <s v="张浩亮"/>
    <n v="21"/>
    <n v="126"/>
    <m/>
    <s v="招生就业处"/>
    <n v="21"/>
    <n v="126"/>
    <n v="126"/>
    <n v="0"/>
    <n v="126"/>
    <e v="#N/A"/>
    <s v="006规划财务处"/>
    <s v="张浩亮"/>
    <s v="012"/>
    <x v="11"/>
    <m/>
    <m/>
    <m/>
    <m/>
  </r>
  <r>
    <n v="192"/>
    <n v="7"/>
    <n v="2013010019"/>
    <s v="赵凯"/>
    <n v="21"/>
    <n v="126"/>
    <m/>
    <s v="招生就业处"/>
    <n v="21"/>
    <n v="126"/>
    <n v="126"/>
    <n v="0"/>
    <n v="126"/>
    <e v="#N/A"/>
    <s v="006规划财务处"/>
    <s v="赵凯"/>
    <s v="012"/>
    <x v="11"/>
    <m/>
    <m/>
    <m/>
    <m/>
  </r>
  <r>
    <n v="193"/>
    <n v="8"/>
    <n v="2020010077"/>
    <s v="郑哲鸣"/>
    <m/>
    <n v="0"/>
    <s v="龙口借调"/>
    <s v="招生就业处"/>
    <n v="0"/>
    <n v="0"/>
    <n v="0"/>
    <n v="0"/>
    <n v="0"/>
    <e v="#N/A"/>
    <s v="006规划财务处"/>
    <s v="郑哲鸣"/>
    <s v="012"/>
    <x v="11"/>
    <m/>
    <m/>
    <m/>
    <m/>
  </r>
  <r>
    <n v="194"/>
    <n v="9"/>
    <n v="2019010151"/>
    <s v="常广发"/>
    <n v="21"/>
    <n v="126"/>
    <m/>
    <s v="招生就业处"/>
    <n v="21"/>
    <n v="126"/>
    <n v="126"/>
    <n v="0"/>
    <n v="126"/>
    <e v="#N/A"/>
    <s v="006规划财务处"/>
    <s v="常广发"/>
    <s v="012"/>
    <x v="11"/>
    <m/>
    <m/>
    <m/>
    <m/>
  </r>
  <r>
    <n v="195"/>
    <n v="10"/>
    <n v="2021010016"/>
    <s v="潘晓倩"/>
    <n v="21"/>
    <n v="126"/>
    <m/>
    <s v="招生就业处"/>
    <n v="21"/>
    <n v="126"/>
    <n v="126"/>
    <n v="0"/>
    <n v="126"/>
    <e v="#N/A"/>
    <s v="006规划财务处"/>
    <s v="潘晓倩"/>
    <s v="012"/>
    <x v="11"/>
    <m/>
    <m/>
    <m/>
    <m/>
  </r>
  <r>
    <n v="196"/>
    <n v="11"/>
    <n v="2015010008"/>
    <s v="朱常亮"/>
    <n v="21"/>
    <n v="126"/>
    <m/>
    <s v="招生就业处"/>
    <n v="21"/>
    <n v="126"/>
    <n v="126"/>
    <n v="0"/>
    <n v="126"/>
    <e v="#N/A"/>
    <s v="006规划财务处"/>
    <s v="朱常亮"/>
    <s v="012"/>
    <x v="11"/>
    <m/>
    <m/>
    <m/>
    <m/>
  </r>
  <r>
    <n v="197"/>
    <n v="12"/>
    <n v="2023010023"/>
    <s v="綦真"/>
    <n v="21"/>
    <n v="126"/>
    <m/>
    <s v="招生就业处"/>
    <n v="21"/>
    <n v="126"/>
    <n v="126"/>
    <n v="0"/>
    <n v="126"/>
    <e v="#N/A"/>
    <s v="006规划财务处"/>
    <s v="綦真"/>
    <s v="012"/>
    <x v="11"/>
    <m/>
    <m/>
    <m/>
    <m/>
  </r>
  <r>
    <n v="198"/>
    <n v="13"/>
    <s v="2006010059"/>
    <s v="黄涛"/>
    <n v="21"/>
    <n v="126"/>
    <m/>
    <e v="#N/A"/>
    <n v="21"/>
    <n v="126"/>
    <n v="126"/>
    <n v="0"/>
    <n v="126"/>
    <e v="#N/A"/>
    <e v="#N/A"/>
    <e v="#N/A"/>
    <s v="012"/>
    <x v="11"/>
    <m/>
    <m/>
    <m/>
    <m/>
  </r>
  <r>
    <n v="199"/>
    <n v="14"/>
    <s v="2019010176"/>
    <s v="邵彤"/>
    <n v="21"/>
    <n v="126"/>
    <m/>
    <e v="#N/A"/>
    <n v="21"/>
    <n v="126"/>
    <n v="126"/>
    <n v="0"/>
    <n v="126"/>
    <e v="#N/A"/>
    <e v="#N/A"/>
    <e v="#N/A"/>
    <s v="012"/>
    <x v="11"/>
    <m/>
    <m/>
    <m/>
    <m/>
  </r>
  <r>
    <n v="200"/>
    <n v="15"/>
    <n v="2003010007"/>
    <s v="石震"/>
    <n v="21"/>
    <n v="126"/>
    <m/>
    <s v="招生就业处"/>
    <n v="21"/>
    <n v="126"/>
    <n v="126"/>
    <n v="0"/>
    <n v="126"/>
    <e v="#N/A"/>
    <s v="006规划财务处"/>
    <s v="石震"/>
    <s v="012"/>
    <x v="11"/>
    <m/>
    <m/>
    <m/>
    <m/>
  </r>
  <r>
    <n v="201"/>
    <n v="16"/>
    <n v="2023010073"/>
    <s v="于灏"/>
    <n v="21"/>
    <n v="126"/>
    <m/>
    <s v="招生就业处"/>
    <n v="21"/>
    <n v="126"/>
    <n v="126"/>
    <n v="0"/>
    <n v="126"/>
    <e v="#N/A"/>
    <s v="006规划财务处"/>
    <s v="于灏"/>
    <s v="012"/>
    <x v="11"/>
    <m/>
    <m/>
    <m/>
    <m/>
  </r>
  <r>
    <n v="202"/>
    <n v="1"/>
    <n v="1998010004"/>
    <s v="黄春海"/>
    <n v="21"/>
    <n v="126"/>
    <m/>
    <s v="科研处"/>
    <n v="21"/>
    <n v="126"/>
    <n v="126"/>
    <n v="0"/>
    <n v="126"/>
    <e v="#N/A"/>
    <s v="001办公室"/>
    <s v="黄春海"/>
    <s v="013"/>
    <x v="12"/>
    <m/>
    <m/>
    <m/>
    <m/>
  </r>
  <r>
    <n v="203"/>
    <n v="2"/>
    <n v="2009020003"/>
    <s v="赵桂玉"/>
    <n v="21"/>
    <n v="126"/>
    <m/>
    <s v="科研处"/>
    <n v="21"/>
    <n v="126"/>
    <n v="126"/>
    <n v="0"/>
    <n v="126"/>
    <e v="#N/A"/>
    <s v="001办公室"/>
    <s v="赵桂玉"/>
    <s v="013"/>
    <x v="12"/>
    <m/>
    <m/>
    <m/>
    <m/>
  </r>
  <r>
    <n v="204"/>
    <n v="3"/>
    <n v="2003010004"/>
    <s v="张悦平"/>
    <n v="21"/>
    <n v="126"/>
    <m/>
    <s v="科研处"/>
    <n v="21"/>
    <n v="126"/>
    <n v="126"/>
    <n v="0"/>
    <n v="126"/>
    <e v="#N/A"/>
    <s v="001办公室"/>
    <s v="张悦平"/>
    <s v="013"/>
    <x v="12"/>
    <m/>
    <m/>
    <m/>
    <m/>
  </r>
  <r>
    <n v="205"/>
    <n v="4"/>
    <n v="2001010002"/>
    <s v="丁兆花"/>
    <n v="21"/>
    <n v="126"/>
    <m/>
    <s v="科研处"/>
    <n v="21"/>
    <n v="126"/>
    <n v="126"/>
    <n v="0"/>
    <n v="126"/>
    <e v="#N/A"/>
    <s v="001办公室"/>
    <s v="丁兆花"/>
    <s v="013"/>
    <x v="12"/>
    <m/>
    <m/>
    <m/>
    <m/>
  </r>
  <r>
    <n v="206"/>
    <n v="5"/>
    <n v="2014010030"/>
    <s v="苏刚"/>
    <n v="21"/>
    <n v="126"/>
    <m/>
    <s v="科研处"/>
    <n v="21"/>
    <n v="126"/>
    <n v="126"/>
    <n v="0"/>
    <n v="126"/>
    <e v="#N/A"/>
    <s v="001办公室"/>
    <s v="苏刚"/>
    <s v="013"/>
    <x v="12"/>
    <m/>
    <m/>
    <m/>
    <m/>
  </r>
  <r>
    <n v="207"/>
    <n v="6"/>
    <n v="2016010015"/>
    <s v="韩苹"/>
    <n v="4"/>
    <n v="24"/>
    <m/>
    <s v="科研处"/>
    <n v="4"/>
    <n v="24"/>
    <n v="24"/>
    <n v="0"/>
    <n v="24"/>
    <e v="#N/A"/>
    <s v="001办公室"/>
    <s v="韩苹"/>
    <s v="013"/>
    <x v="12"/>
    <m/>
    <m/>
    <m/>
    <m/>
  </r>
  <r>
    <n v="208"/>
    <n v="7"/>
    <n v="2020010079"/>
    <s v="胡星星"/>
    <n v="15"/>
    <n v="90"/>
    <m/>
    <s v="科研处"/>
    <n v="15"/>
    <n v="90"/>
    <n v="90"/>
    <n v="0"/>
    <n v="90"/>
    <e v="#N/A"/>
    <s v="001办公室"/>
    <s v="胡星星"/>
    <s v="013"/>
    <x v="12"/>
    <m/>
    <m/>
    <m/>
    <m/>
  </r>
  <r>
    <n v="209"/>
    <n v="1"/>
    <n v="2005010007"/>
    <s v="王全胜"/>
    <n v="19"/>
    <n v="114"/>
    <m/>
    <s v="智慧校园技术中心"/>
    <n v="19"/>
    <n v="114"/>
    <n v="114"/>
    <n v="0"/>
    <n v="114"/>
    <s v="014"/>
    <s v="030园林工程学院"/>
    <s v="王全胜"/>
    <s v="014"/>
    <x v="13"/>
    <m/>
    <m/>
    <m/>
    <m/>
  </r>
  <r>
    <n v="210"/>
    <n v="2"/>
    <n v="2005010006"/>
    <s v="于海鹏"/>
    <n v="21"/>
    <n v="126"/>
    <m/>
    <s v="智慧校园技术中心"/>
    <n v="21"/>
    <n v="126"/>
    <n v="126"/>
    <n v="0"/>
    <n v="126"/>
    <s v="014"/>
    <s v="030园林工程学院"/>
    <s v="于海鹏"/>
    <s v="014"/>
    <x v="13"/>
    <m/>
    <m/>
    <m/>
    <m/>
  </r>
  <r>
    <n v="211"/>
    <n v="3"/>
    <n v="2004010011"/>
    <s v="王群朋"/>
    <n v="21"/>
    <n v="126"/>
    <m/>
    <s v="智慧校园技术中心"/>
    <n v="21"/>
    <n v="126"/>
    <n v="126"/>
    <n v="0"/>
    <n v="126"/>
    <s v="014"/>
    <s v="030园林工程学院"/>
    <s v="王群朋"/>
    <s v="014"/>
    <x v="13"/>
    <m/>
    <m/>
    <m/>
    <m/>
  </r>
  <r>
    <n v="212"/>
    <n v="4"/>
    <n v="2019010037"/>
    <s v="于风雷"/>
    <n v="21"/>
    <n v="126"/>
    <m/>
    <s v="智慧校园技术中心"/>
    <n v="21"/>
    <n v="126"/>
    <n v="126"/>
    <n v="0"/>
    <n v="126"/>
    <s v="014"/>
    <s v="030园林工程学院"/>
    <s v="于风雷"/>
    <s v="014"/>
    <x v="13"/>
    <m/>
    <m/>
    <m/>
    <m/>
  </r>
  <r>
    <n v="213"/>
    <n v="5"/>
    <n v="2023010075"/>
    <s v="崔薇"/>
    <n v="21"/>
    <n v="126"/>
    <m/>
    <s v="智慧校园技术中心"/>
    <n v="21"/>
    <n v="126"/>
    <n v="126"/>
    <n v="0"/>
    <n v="126"/>
    <s v="014"/>
    <s v="030园林工程学院"/>
    <s v="崔薇"/>
    <s v="014"/>
    <x v="13"/>
    <m/>
    <m/>
    <m/>
    <m/>
  </r>
  <r>
    <n v="214"/>
    <n v="1"/>
    <s v="2006010017"/>
    <s v="孙燕燕"/>
    <n v="21"/>
    <n v="126"/>
    <m/>
    <e v="#N/A"/>
    <n v="21"/>
    <n v="126"/>
    <n v="126"/>
    <n v="0"/>
    <n v="126"/>
    <e v="#N/A"/>
    <e v="#N/A"/>
    <e v="#N/A"/>
    <s v="015"/>
    <x v="14"/>
    <m/>
    <m/>
    <m/>
    <m/>
  </r>
  <r>
    <n v="215"/>
    <n v="2"/>
    <s v="2022010027"/>
    <s v="徐峰山"/>
    <n v="21"/>
    <n v="126"/>
    <m/>
    <e v="#N/A"/>
    <n v="21"/>
    <n v="126"/>
    <n v="126"/>
    <n v="0"/>
    <n v="126"/>
    <e v="#N/A"/>
    <e v="#N/A"/>
    <e v="#N/A"/>
    <s v="015"/>
    <x v="14"/>
    <m/>
    <m/>
    <m/>
    <m/>
  </r>
  <r>
    <n v="216"/>
    <n v="3"/>
    <s v="2016010018"/>
    <s v="邓二杨"/>
    <n v="21"/>
    <n v="126"/>
    <m/>
    <e v="#N/A"/>
    <n v="21"/>
    <n v="126"/>
    <n v="126"/>
    <n v="0"/>
    <n v="126"/>
    <e v="#N/A"/>
    <e v="#N/A"/>
    <e v="#N/A"/>
    <s v="015"/>
    <x v="14"/>
    <m/>
    <m/>
    <m/>
    <m/>
  </r>
  <r>
    <n v="217"/>
    <n v="4"/>
    <s v="1987010001"/>
    <s v="葛永锋"/>
    <n v="21"/>
    <n v="126"/>
    <m/>
    <e v="#N/A"/>
    <n v="21"/>
    <n v="126"/>
    <n v="126"/>
    <n v="0"/>
    <n v="126"/>
    <e v="#N/A"/>
    <e v="#N/A"/>
    <e v="#N/A"/>
    <s v="015"/>
    <x v="14"/>
    <m/>
    <m/>
    <m/>
    <m/>
  </r>
  <r>
    <n v="218"/>
    <n v="5"/>
    <s v="2021020003"/>
    <s v="辛若丽"/>
    <n v="21"/>
    <n v="126"/>
    <m/>
    <e v="#N/A"/>
    <n v="21"/>
    <n v="126"/>
    <n v="126"/>
    <n v="0"/>
    <n v="126"/>
    <e v="#N/A"/>
    <e v="#N/A"/>
    <e v="#N/A"/>
    <s v="015"/>
    <x v="14"/>
    <m/>
    <m/>
    <m/>
    <m/>
  </r>
  <r>
    <n v="219"/>
    <n v="6"/>
    <s v="2022010082"/>
    <s v="刘帅"/>
    <n v="21"/>
    <n v="126"/>
    <m/>
    <e v="#N/A"/>
    <n v="21"/>
    <n v="126"/>
    <n v="126"/>
    <n v="0"/>
    <n v="126"/>
    <e v="#N/A"/>
    <e v="#N/A"/>
    <e v="#N/A"/>
    <s v="015"/>
    <x v="14"/>
    <m/>
    <m/>
    <m/>
    <m/>
  </r>
  <r>
    <n v="220"/>
    <n v="7"/>
    <s v="2019010172"/>
    <s v="王英慧"/>
    <n v="21"/>
    <n v="126"/>
    <m/>
    <e v="#N/A"/>
    <n v="21"/>
    <n v="126"/>
    <n v="126"/>
    <n v="0"/>
    <n v="126"/>
    <e v="#N/A"/>
    <e v="#N/A"/>
    <e v="#N/A"/>
    <s v="015"/>
    <x v="14"/>
    <m/>
    <m/>
    <m/>
    <m/>
  </r>
  <r>
    <n v="221"/>
    <n v="8"/>
    <s v="2022010030"/>
    <s v="郭静静"/>
    <n v="21"/>
    <n v="126"/>
    <m/>
    <e v="#N/A"/>
    <n v="21"/>
    <n v="126"/>
    <n v="126"/>
    <n v="0"/>
    <n v="126"/>
    <e v="#N/A"/>
    <e v="#N/A"/>
    <e v="#N/A"/>
    <s v="015"/>
    <x v="14"/>
    <m/>
    <m/>
    <m/>
    <m/>
  </r>
  <r>
    <n v="222"/>
    <n v="9"/>
    <s v="2006010012"/>
    <s v="金利善"/>
    <n v="21"/>
    <n v="126"/>
    <m/>
    <e v="#N/A"/>
    <n v="21"/>
    <n v="126"/>
    <n v="126"/>
    <n v="0"/>
    <n v="126"/>
    <e v="#N/A"/>
    <e v="#N/A"/>
    <e v="#N/A"/>
    <s v="015"/>
    <x v="14"/>
    <m/>
    <m/>
    <m/>
    <m/>
  </r>
  <r>
    <n v="223"/>
    <n v="10"/>
    <s v="2021020006"/>
    <s v="马盛"/>
    <n v="21"/>
    <n v="126"/>
    <m/>
    <e v="#N/A"/>
    <n v="21"/>
    <n v="126"/>
    <n v="126"/>
    <n v="0"/>
    <n v="126"/>
    <e v="#N/A"/>
    <e v="#N/A"/>
    <e v="#N/A"/>
    <s v="015"/>
    <x v="14"/>
    <m/>
    <m/>
    <m/>
    <m/>
  </r>
  <r>
    <n v="224"/>
    <n v="11"/>
    <n v="2019010067"/>
    <s v="高春霞"/>
    <n v="21"/>
    <n v="126"/>
    <m/>
    <s v="职业培训与评价中心"/>
    <n v="21"/>
    <n v="126"/>
    <n v="126"/>
    <n v="0"/>
    <n v="126"/>
    <s v="015"/>
    <s v="015职业培训与评价中心"/>
    <s v="高春霞"/>
    <s v="015"/>
    <x v="14"/>
    <m/>
    <m/>
    <m/>
    <m/>
  </r>
  <r>
    <n v="225"/>
    <n v="12"/>
    <s v="2022010083"/>
    <s v="于滨"/>
    <n v="21"/>
    <n v="126"/>
    <m/>
    <e v="#N/A"/>
    <n v="21"/>
    <n v="126"/>
    <n v="126"/>
    <n v="0"/>
    <n v="126"/>
    <e v="#N/A"/>
    <e v="#N/A"/>
    <e v="#N/A"/>
    <s v="015"/>
    <x v="14"/>
    <m/>
    <m/>
    <m/>
    <m/>
  </r>
  <r>
    <n v="226"/>
    <n v="13"/>
    <n v="2023020001"/>
    <s v="丛全"/>
    <n v="21"/>
    <n v="126"/>
    <m/>
    <s v="职业培训与评价中心"/>
    <n v="21"/>
    <n v="126"/>
    <n v="126"/>
    <n v="0"/>
    <n v="126"/>
    <s v="015"/>
    <s v="015职业培训与评价中心"/>
    <s v="丛全"/>
    <s v="015"/>
    <x v="14"/>
    <m/>
    <m/>
    <m/>
    <m/>
  </r>
  <r>
    <n v="227"/>
    <n v="14"/>
    <n v="2007020012"/>
    <s v="化人山"/>
    <n v="21"/>
    <n v="126"/>
    <m/>
    <s v="职业培训与评价中心"/>
    <n v="21"/>
    <n v="126"/>
    <n v="126"/>
    <n v="0"/>
    <n v="126"/>
    <s v="015"/>
    <s v="015职业培训与评价中心"/>
    <s v="化人山"/>
    <s v="015"/>
    <x v="14"/>
    <m/>
    <m/>
    <m/>
    <m/>
  </r>
  <r>
    <n v="228"/>
    <n v="15"/>
    <n v="2023010076"/>
    <s v="王奕然"/>
    <n v="21"/>
    <n v="126"/>
    <m/>
    <s v="职业培训与评价中心"/>
    <n v="21"/>
    <n v="126"/>
    <n v="126"/>
    <n v="0"/>
    <n v="126"/>
    <s v="015"/>
    <s v="015职业培训与评价中心"/>
    <s v="王奕然"/>
    <s v="015"/>
    <x v="14"/>
    <m/>
    <m/>
    <m/>
    <m/>
  </r>
  <r>
    <n v="229"/>
    <n v="16"/>
    <n v="2022010015"/>
    <s v="张巍"/>
    <n v="21"/>
    <n v="126"/>
    <m/>
    <s v="建筑工程学院"/>
    <n v="21"/>
    <n v="126"/>
    <n v="126"/>
    <n v="0"/>
    <n v="126"/>
    <s v="025"/>
    <s v="001办公室"/>
    <s v="张巍"/>
    <s v="015"/>
    <x v="14"/>
    <m/>
    <m/>
    <m/>
    <m/>
  </r>
  <r>
    <n v="230"/>
    <n v="17"/>
    <n v="2023020029"/>
    <s v="马晨曦"/>
    <n v="21"/>
    <n v="126"/>
    <m/>
    <e v="#N/A"/>
    <n v="21"/>
    <n v="126"/>
    <n v="126"/>
    <n v="0"/>
    <n v="126"/>
    <e v="#N/A"/>
    <e v="#N/A"/>
    <e v="#N/A"/>
    <s v="015"/>
    <x v="14"/>
    <m/>
    <m/>
    <m/>
    <m/>
  </r>
  <r>
    <n v="231"/>
    <n v="1"/>
    <n v="1992010018"/>
    <s v="王丹民"/>
    <n v="21"/>
    <n v="126"/>
    <m/>
    <s v="图书馆"/>
    <n v="21"/>
    <n v="126"/>
    <n v="126"/>
    <n v="0"/>
    <n v="126"/>
    <s v="016"/>
    <s v="001办公室"/>
    <s v="王丹民"/>
    <s v="016"/>
    <x v="15"/>
    <m/>
    <m/>
    <m/>
    <m/>
  </r>
  <r>
    <n v="232"/>
    <n v="2"/>
    <n v="2014010013"/>
    <s v="何献忠"/>
    <n v="21"/>
    <n v="126"/>
    <m/>
    <s v="图书馆"/>
    <n v="21"/>
    <n v="126"/>
    <n v="126"/>
    <n v="0"/>
    <n v="126"/>
    <s v="016"/>
    <s v="001办公室"/>
    <s v="何献忠"/>
    <s v="016"/>
    <x v="15"/>
    <m/>
    <m/>
    <m/>
    <m/>
  </r>
  <r>
    <n v="233"/>
    <n v="3"/>
    <n v="2008010007"/>
    <s v="王雯"/>
    <n v="21"/>
    <n v="126"/>
    <m/>
    <s v="图书馆"/>
    <n v="21"/>
    <n v="126"/>
    <n v="126"/>
    <n v="0"/>
    <n v="126"/>
    <s v="016"/>
    <s v="001办公室"/>
    <s v="王雯"/>
    <s v="016"/>
    <x v="15"/>
    <m/>
    <m/>
    <m/>
    <m/>
  </r>
  <r>
    <n v="234"/>
    <n v="4"/>
    <n v="2005010018"/>
    <s v="梁丽菊"/>
    <n v="21"/>
    <n v="126"/>
    <m/>
    <s v="图书馆"/>
    <n v="21"/>
    <n v="126"/>
    <n v="126"/>
    <n v="0"/>
    <n v="126"/>
    <s v="016"/>
    <s v="001办公室"/>
    <s v="梁丽菊"/>
    <s v="016"/>
    <x v="15"/>
    <m/>
    <m/>
    <m/>
    <m/>
  </r>
  <r>
    <n v="235"/>
    <n v="5"/>
    <n v="2004010017"/>
    <s v="车志敬"/>
    <n v="21"/>
    <n v="126"/>
    <m/>
    <s v="图书馆"/>
    <n v="21"/>
    <n v="126"/>
    <n v="126"/>
    <n v="0"/>
    <n v="126"/>
    <s v="016"/>
    <s v="001办公室"/>
    <s v="车志敬"/>
    <s v="016"/>
    <x v="15"/>
    <m/>
    <m/>
    <m/>
    <m/>
  </r>
  <r>
    <n v="236"/>
    <n v="6"/>
    <n v="2013010009"/>
    <s v="孙爽"/>
    <n v="21"/>
    <n v="126"/>
    <m/>
    <s v="图书馆"/>
    <n v="21"/>
    <n v="126"/>
    <n v="126"/>
    <n v="0"/>
    <n v="126"/>
    <s v="016"/>
    <s v="001办公室"/>
    <s v="孙爽"/>
    <s v="016"/>
    <x v="15"/>
    <m/>
    <m/>
    <m/>
    <m/>
  </r>
  <r>
    <n v="237"/>
    <n v="7"/>
    <n v="2016010017"/>
    <s v="常改"/>
    <n v="21"/>
    <n v="126"/>
    <m/>
    <s v="图书馆"/>
    <n v="21"/>
    <n v="126"/>
    <n v="126"/>
    <n v="0"/>
    <n v="126"/>
    <s v="016"/>
    <s v="001办公室"/>
    <s v="常改"/>
    <s v="016"/>
    <x v="15"/>
    <m/>
    <m/>
    <m/>
    <m/>
  </r>
  <r>
    <n v="238"/>
    <n v="1"/>
    <n v="2006010058"/>
    <s v="崔桂发"/>
    <n v="15"/>
    <n v="90"/>
    <s v="12.1上午因公外出；12.8下午因公外出；12.11-12.12因公外出；12.15下午因公外出；12.18因公外出；12.20-12.21因公外出；12.26因公外出"/>
    <s v="智能制造学院"/>
    <n v="15"/>
    <n v="90"/>
    <n v="90"/>
    <n v="0"/>
    <n v="90"/>
    <s v="017"/>
    <s v="030园林工程学院"/>
    <s v="崔桂发"/>
    <s v="017"/>
    <x v="16"/>
    <m/>
    <m/>
    <m/>
    <m/>
  </r>
  <r>
    <n v="239"/>
    <n v="2"/>
    <n v="2006010006"/>
    <s v="朱青"/>
    <n v="21"/>
    <n v="126"/>
    <m/>
    <s v="智能制造学院"/>
    <n v="21"/>
    <n v="126"/>
    <n v="126"/>
    <n v="0"/>
    <n v="126"/>
    <s v="017"/>
    <s v="030园林工程学院"/>
    <s v="朱青"/>
    <s v="017"/>
    <x v="16"/>
    <m/>
    <m/>
    <m/>
    <m/>
  </r>
  <r>
    <n v="240"/>
    <n v="3"/>
    <n v="2006010066"/>
    <s v="顾曙光"/>
    <n v="17"/>
    <n v="102"/>
    <s v="12.8下午漏打卡；12.14因公外出；12.18-12.20因公出差"/>
    <s v="智能制造学院"/>
    <n v="17"/>
    <n v="102"/>
    <n v="102"/>
    <n v="0"/>
    <n v="102"/>
    <s v="017"/>
    <s v="030园林工程学院"/>
    <s v="顾曙光"/>
    <s v="017"/>
    <x v="16"/>
    <m/>
    <m/>
    <m/>
    <m/>
  </r>
  <r>
    <n v="241"/>
    <n v="4"/>
    <n v="2011010004"/>
    <s v="邴伟利"/>
    <n v="21"/>
    <n v="126"/>
    <m/>
    <s v="智能制造学院"/>
    <n v="21"/>
    <n v="126"/>
    <n v="126"/>
    <n v="0"/>
    <n v="126"/>
    <s v="017"/>
    <s v="030园林工程学院"/>
    <s v="邴伟利"/>
    <s v="017"/>
    <x v="16"/>
    <m/>
    <m/>
    <m/>
    <m/>
  </r>
  <r>
    <n v="242"/>
    <n v="5"/>
    <n v="2009020008"/>
    <s v="杨艳"/>
    <n v="21"/>
    <n v="126"/>
    <m/>
    <s v="智能制造学院"/>
    <n v="21"/>
    <n v="126"/>
    <n v="126"/>
    <n v="0"/>
    <n v="126"/>
    <s v="017"/>
    <s v="030园林工程学院"/>
    <s v="杨艳"/>
    <s v="017"/>
    <x v="16"/>
    <m/>
    <m/>
    <m/>
    <m/>
  </r>
  <r>
    <n v="243"/>
    <n v="6"/>
    <n v="2004010033"/>
    <s v="徐兰英"/>
    <n v="21"/>
    <n v="126"/>
    <m/>
    <s v="智能制造学院"/>
    <n v="21"/>
    <n v="126"/>
    <n v="126"/>
    <n v="0"/>
    <n v="126"/>
    <s v="017"/>
    <s v="030园林工程学院"/>
    <s v="徐兰英"/>
    <s v="017"/>
    <x v="16"/>
    <m/>
    <m/>
    <m/>
    <m/>
  </r>
  <r>
    <n v="244"/>
    <n v="7"/>
    <n v="2006010033"/>
    <s v="徐丕兵"/>
    <n v="16"/>
    <n v="96"/>
    <s v="12.1因公外出；12.8下午漏打卡；12.15下午漏打卡；12.18-12.19因公外出；12.26下午漏打卡；12.27-12.28因公外出"/>
    <s v="智能制造学院"/>
    <n v="16"/>
    <n v="96"/>
    <n v="96"/>
    <n v="0"/>
    <n v="96"/>
    <s v="017"/>
    <s v="030园林工程学院"/>
    <s v="徐丕兵"/>
    <s v="017"/>
    <x v="16"/>
    <m/>
    <m/>
    <m/>
    <m/>
  </r>
  <r>
    <n v="245"/>
    <n v="8"/>
    <n v="2014010027"/>
    <s v="杨仕存"/>
    <n v="21"/>
    <n v="126"/>
    <m/>
    <s v="智能制造学院"/>
    <n v="21"/>
    <n v="126"/>
    <n v="126"/>
    <n v="0"/>
    <n v="126"/>
    <s v="017"/>
    <s v="030园林工程学院"/>
    <s v="杨仕存"/>
    <s v="017"/>
    <x v="16"/>
    <m/>
    <m/>
    <m/>
    <m/>
  </r>
  <r>
    <n v="246"/>
    <n v="9"/>
    <n v="2015010022"/>
    <s v="隋国娜"/>
    <n v="21"/>
    <n v="126"/>
    <m/>
    <s v="智能制造学院"/>
    <n v="21"/>
    <n v="126"/>
    <n v="126"/>
    <n v="0"/>
    <n v="126"/>
    <s v="017"/>
    <s v="030园林工程学院"/>
    <s v="隋国娜"/>
    <s v="017"/>
    <x v="16"/>
    <m/>
    <m/>
    <m/>
    <m/>
  </r>
  <r>
    <n v="247"/>
    <n v="10"/>
    <s v="1992010014"/>
    <s v="贾红霞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48"/>
    <n v="11"/>
    <s v="1992010015"/>
    <s v="李宇青"/>
    <n v="0"/>
    <n v="0"/>
    <s v="李宇青本月病假"/>
    <e v="#N/A"/>
    <n v="0"/>
    <n v="0"/>
    <n v="0"/>
    <n v="0"/>
    <n v="0"/>
    <e v="#N/A"/>
    <e v="#N/A"/>
    <e v="#N/A"/>
    <s v="017"/>
    <x v="16"/>
    <m/>
    <m/>
    <m/>
    <m/>
  </r>
  <r>
    <n v="249"/>
    <n v="12"/>
    <s v="1998010003"/>
    <s v="李慧丽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50"/>
    <n v="13"/>
    <s v="2003010005"/>
    <s v="张明续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51"/>
    <n v="14"/>
    <s v="2003010006"/>
    <s v="韩樑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52"/>
    <n v="15"/>
    <s v="2004010016"/>
    <s v="薛畅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53"/>
    <n v="16"/>
    <s v="2004010018"/>
    <s v="张彩红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54"/>
    <n v="17"/>
    <s v="2004010019"/>
    <s v="吕文杰"/>
    <n v="18"/>
    <n v="108"/>
    <s v="12.1因公外出；12.26-12.27因公外出"/>
    <e v="#N/A"/>
    <n v="18"/>
    <n v="108"/>
    <n v="108"/>
    <n v="0"/>
    <n v="108"/>
    <e v="#N/A"/>
    <e v="#N/A"/>
    <e v="#N/A"/>
    <s v="017"/>
    <x v="16"/>
    <m/>
    <m/>
    <m/>
    <m/>
  </r>
  <r>
    <n v="255"/>
    <n v="18"/>
    <s v="2004010020"/>
    <s v="刘卫民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56"/>
    <n v="19"/>
    <s v="2004010022"/>
    <s v="吕爱玲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57"/>
    <n v="20"/>
    <s v="2005010013"/>
    <s v="郝灵波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58"/>
    <n v="21"/>
    <s v="2005010014"/>
    <s v="刘冬梅"/>
    <n v="20"/>
    <n v="120"/>
    <s v="12.15班车晚点；12.20班车晚点；12.25丧假1天"/>
    <e v="#N/A"/>
    <n v="20"/>
    <n v="120"/>
    <n v="120"/>
    <n v="0"/>
    <n v="120"/>
    <e v="#N/A"/>
    <e v="#N/A"/>
    <e v="#N/A"/>
    <s v="017"/>
    <x v="16"/>
    <m/>
    <m/>
    <m/>
    <m/>
  </r>
  <r>
    <n v="259"/>
    <n v="22"/>
    <s v="2006010007"/>
    <s v="刘乐海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60"/>
    <n v="23"/>
    <s v="2006010014"/>
    <s v="安丽红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61"/>
    <n v="24"/>
    <s v="2006010015"/>
    <s v="魏巍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62"/>
    <n v="25"/>
    <s v="2006010020"/>
    <s v="刘国磊"/>
    <n v="18"/>
    <n v="108"/>
    <s v="12.1下午漏打卡；12.6因公外出；12.25下午-12.27因公外出"/>
    <e v="#N/A"/>
    <n v="18"/>
    <n v="108"/>
    <n v="108"/>
    <n v="0"/>
    <n v="108"/>
    <e v="#N/A"/>
    <e v="#N/A"/>
    <e v="#N/A"/>
    <s v="017"/>
    <x v="16"/>
    <m/>
    <m/>
    <m/>
    <m/>
  </r>
  <r>
    <n v="263"/>
    <n v="26"/>
    <s v="2006010023"/>
    <s v="王锦"/>
    <n v="17"/>
    <n v="102"/>
    <s v="12.6因公外出；12.11-12.12因公外出；12.29因公外出"/>
    <e v="#N/A"/>
    <n v="17"/>
    <n v="102"/>
    <n v="102"/>
    <n v="0"/>
    <n v="102"/>
    <e v="#N/A"/>
    <e v="#N/A"/>
    <e v="#N/A"/>
    <s v="017"/>
    <x v="16"/>
    <m/>
    <m/>
    <m/>
    <m/>
  </r>
  <r>
    <n v="264"/>
    <n v="27"/>
    <s v="2006010026"/>
    <s v="张冰林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65"/>
    <n v="28"/>
    <s v="2006010027"/>
    <s v="孙会淑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66"/>
    <n v="29"/>
    <s v="2006010028"/>
    <s v="纪潇宁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67"/>
    <n v="30"/>
    <s v="2006010031"/>
    <s v="张晓军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68"/>
    <n v="31"/>
    <s v="2006010032"/>
    <s v="徐敏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69"/>
    <n v="32"/>
    <s v="2006010034"/>
    <s v="张明磊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70"/>
    <n v="33"/>
    <s v="2006010038"/>
    <s v="闫立文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71"/>
    <n v="34"/>
    <s v="2006010039"/>
    <s v="李秀香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72"/>
    <n v="35"/>
    <s v="2006010040"/>
    <s v="王利利"/>
    <n v="20"/>
    <n v="120"/>
    <s v="12.19病假1天"/>
    <e v="#N/A"/>
    <n v="20"/>
    <n v="120"/>
    <n v="120"/>
    <n v="0"/>
    <n v="120"/>
    <e v="#N/A"/>
    <e v="#N/A"/>
    <e v="#N/A"/>
    <s v="017"/>
    <x v="16"/>
    <m/>
    <m/>
    <m/>
    <m/>
  </r>
  <r>
    <n v="273"/>
    <n v="36"/>
    <s v="2006010041"/>
    <s v="张正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74"/>
    <n v="37"/>
    <s v="2006010043"/>
    <s v="魏敏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75"/>
    <n v="38"/>
    <s v="2006010044"/>
    <s v="孙建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76"/>
    <n v="39"/>
    <s v="2006010046"/>
    <s v="刘慧杰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77"/>
    <n v="40"/>
    <s v="2006010048"/>
    <s v="郭晓丽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78"/>
    <n v="41"/>
    <s v="2006010051"/>
    <s v="朱金卫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79"/>
    <n v="42"/>
    <s v="2006010053"/>
    <s v="孙玮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80"/>
    <n v="43"/>
    <s v="2006010054"/>
    <s v="宫琛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81"/>
    <n v="44"/>
    <s v="2006010055"/>
    <s v="尹风婷"/>
    <n v="2"/>
    <n v="12"/>
    <s v="12.4病假；12.6-12.29病假"/>
    <e v="#N/A"/>
    <n v="2"/>
    <n v="12"/>
    <n v="12"/>
    <n v="0"/>
    <n v="12"/>
    <e v="#N/A"/>
    <e v="#N/A"/>
    <e v="#N/A"/>
    <s v="017"/>
    <x v="16"/>
    <m/>
    <m/>
    <m/>
    <m/>
  </r>
  <r>
    <n v="282"/>
    <n v="45"/>
    <s v="2006010056"/>
    <s v="杨淑艳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83"/>
    <n v="46"/>
    <s v="2006010060"/>
    <s v="李明辉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84"/>
    <n v="47"/>
    <s v="2006010061"/>
    <s v="栾虔勇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85"/>
    <n v="48"/>
    <s v="2006010062"/>
    <s v="韩成国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86"/>
    <n v="49"/>
    <s v="2006010064"/>
    <s v="于冰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87"/>
    <n v="50"/>
    <s v="2006010065"/>
    <s v="王长喜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88"/>
    <n v="51"/>
    <s v="2007020015"/>
    <s v="赵京海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89"/>
    <n v="52"/>
    <s v="2007020022"/>
    <s v="刘为峰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90"/>
    <n v="53"/>
    <s v="2007020058"/>
    <s v="曲正鹏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91"/>
    <n v="54"/>
    <s v="2008020007"/>
    <s v="董俊波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92"/>
    <n v="55"/>
    <s v="2008020008"/>
    <s v="于蕾蕾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93"/>
    <n v="56"/>
    <s v="2008020010"/>
    <s v="夏付欣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94"/>
    <n v="57"/>
    <s v="2008020015"/>
    <s v="刘佳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95"/>
    <n v="58"/>
    <s v="2008020017"/>
    <s v="张泽泽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96"/>
    <n v="59"/>
    <s v="2008020018"/>
    <s v="贺继莹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97"/>
    <n v="60"/>
    <s v="2008020024"/>
    <s v="王建业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98"/>
    <n v="61"/>
    <s v="2008020025"/>
    <s v="焦建静"/>
    <n v="17"/>
    <n v="102"/>
    <s v="12.4下午因公外出；12.5-12.6因公外出；12.7-12.8事假2天；12.14上午因公外出；12.29上午因公外出"/>
    <e v="#N/A"/>
    <n v="17"/>
    <n v="102"/>
    <n v="102"/>
    <n v="0"/>
    <n v="102"/>
    <e v="#N/A"/>
    <e v="#N/A"/>
    <e v="#N/A"/>
    <s v="017"/>
    <x v="16"/>
    <m/>
    <m/>
    <m/>
    <m/>
  </r>
  <r>
    <n v="299"/>
    <n v="62"/>
    <s v="2008020026"/>
    <s v="孔令超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00"/>
    <n v="63"/>
    <s v="2008030029"/>
    <s v="宋妮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01"/>
    <n v="64"/>
    <s v="2009020006"/>
    <s v="隋璐娜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02"/>
    <n v="65"/>
    <s v="2010020008"/>
    <s v="刘振纲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03"/>
    <n v="66"/>
    <s v="2012010004"/>
    <s v="焦宏"/>
    <n v="19"/>
    <n v="114"/>
    <s v="12.4-12.5因公外出"/>
    <e v="#N/A"/>
    <n v="19"/>
    <n v="114"/>
    <n v="114"/>
    <n v="0"/>
    <n v="114"/>
    <e v="#N/A"/>
    <e v="#N/A"/>
    <e v="#N/A"/>
    <s v="017"/>
    <x v="16"/>
    <m/>
    <m/>
    <m/>
    <m/>
  </r>
  <r>
    <n v="304"/>
    <n v="67"/>
    <s v="2012010007"/>
    <s v="李喜杰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05"/>
    <n v="68"/>
    <s v="2013010008"/>
    <s v="郑洁"/>
    <n v="15"/>
    <n v="90"/>
    <s v="12.15-12.20因公出差；12.27因公外出"/>
    <e v="#N/A"/>
    <n v="15"/>
    <n v="90"/>
    <n v="90"/>
    <n v="0"/>
    <n v="90"/>
    <e v="#N/A"/>
    <e v="#N/A"/>
    <e v="#N/A"/>
    <s v="017"/>
    <x v="16"/>
    <m/>
    <m/>
    <m/>
    <m/>
  </r>
  <r>
    <n v="306"/>
    <n v="69"/>
    <s v="2014010017"/>
    <s v="郝韶华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07"/>
    <n v="70"/>
    <s v="2014010018"/>
    <s v="吕兆荣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08"/>
    <n v="71"/>
    <s v="2014010019"/>
    <s v="吕玮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09"/>
    <n v="72"/>
    <s v="2014010020"/>
    <s v="王丹丹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10"/>
    <n v="73"/>
    <s v="2014010024"/>
    <s v="毕凌云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11"/>
    <n v="74"/>
    <s v="2014010025"/>
    <s v="田承瑞"/>
    <n v="16"/>
    <n v="96"/>
    <s v="12.11-12.15因公出差；12.21上午漏打卡；12.28下午漏打卡"/>
    <e v="#N/A"/>
    <n v="16"/>
    <n v="96"/>
    <n v="96"/>
    <n v="0"/>
    <n v="96"/>
    <e v="#N/A"/>
    <e v="#N/A"/>
    <e v="#N/A"/>
    <s v="017"/>
    <x v="16"/>
    <m/>
    <m/>
    <m/>
    <m/>
  </r>
  <r>
    <n v="312"/>
    <n v="75"/>
    <s v="2014020013"/>
    <s v="杨文蕾"/>
    <n v="11"/>
    <n v="66"/>
    <s v="12.8上午事假；12.18-12.29病假10天"/>
    <e v="#N/A"/>
    <n v="11"/>
    <n v="66"/>
    <n v="66"/>
    <n v="0"/>
    <n v="66"/>
    <e v="#N/A"/>
    <e v="#N/A"/>
    <e v="#N/A"/>
    <s v="017"/>
    <x v="16"/>
    <m/>
    <m/>
    <m/>
    <m/>
  </r>
  <r>
    <n v="313"/>
    <n v="76"/>
    <s v="2016010004"/>
    <s v="陈建鑫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14"/>
    <n v="77"/>
    <s v="2016010005"/>
    <s v="吕玉英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15"/>
    <n v="78"/>
    <s v="2016010006"/>
    <s v="陈锋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16"/>
    <n v="79"/>
    <s v="2016010012"/>
    <s v="李海兵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17"/>
    <n v="80"/>
    <s v="2017010007"/>
    <s v="张福霞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18"/>
    <n v="81"/>
    <n v="2018010007"/>
    <s v="周腾军"/>
    <n v="21"/>
    <n v="126"/>
    <m/>
    <s v="智能制造学院"/>
    <n v="21"/>
    <n v="126"/>
    <n v="126"/>
    <n v="0"/>
    <n v="126"/>
    <s v="017"/>
    <s v="030园林工程学院"/>
    <s v="周腾军"/>
    <s v="017"/>
    <x v="16"/>
    <m/>
    <m/>
    <m/>
    <m/>
  </r>
  <r>
    <n v="319"/>
    <n v="82"/>
    <s v="2019010052"/>
    <s v="薛德镇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20"/>
    <n v="83"/>
    <s v="2019010051"/>
    <s v="范靳峰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21"/>
    <n v="84"/>
    <s v="2019010038"/>
    <s v="顾连港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22"/>
    <n v="85"/>
    <s v="2019010036"/>
    <s v="李琳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23"/>
    <n v="86"/>
    <s v="2019010018"/>
    <s v="王艳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24"/>
    <n v="87"/>
    <s v="2019010015"/>
    <s v="刘博宇"/>
    <n v="0"/>
    <n v="0"/>
    <s v="刘博宇本月产假"/>
    <e v="#N/A"/>
    <n v="0"/>
    <n v="0"/>
    <n v="0"/>
    <n v="0"/>
    <n v="0"/>
    <e v="#N/A"/>
    <e v="#N/A"/>
    <e v="#N/A"/>
    <s v="017"/>
    <x v="16"/>
    <m/>
    <m/>
    <m/>
    <m/>
  </r>
  <r>
    <n v="325"/>
    <n v="88"/>
    <s v="2020010023"/>
    <s v="解伟剑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26"/>
    <n v="89"/>
    <s v="2020010025"/>
    <s v="曲鹏程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27"/>
    <n v="90"/>
    <s v="2020010026"/>
    <s v="赵志鹏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28"/>
    <n v="91"/>
    <s v="2020010027"/>
    <s v="李静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29"/>
    <n v="92"/>
    <s v="2020010033"/>
    <s v="刘垠何"/>
    <n v="20"/>
    <n v="120"/>
    <s v="12.1事假1天"/>
    <e v="#N/A"/>
    <n v="20"/>
    <n v="120"/>
    <n v="120"/>
    <n v="0"/>
    <n v="120"/>
    <e v="#N/A"/>
    <e v="#N/A"/>
    <e v="#N/A"/>
    <s v="017"/>
    <x v="16"/>
    <m/>
    <m/>
    <m/>
    <m/>
  </r>
  <r>
    <n v="330"/>
    <n v="93"/>
    <s v="2020010037"/>
    <s v="鲍迪"/>
    <n v="20"/>
    <n v="120"/>
    <s v="12.29孕检请假1天"/>
    <e v="#N/A"/>
    <n v="20"/>
    <n v="120"/>
    <n v="120"/>
    <n v="0"/>
    <n v="120"/>
    <e v="#N/A"/>
    <e v="#N/A"/>
    <e v="#N/A"/>
    <s v="017"/>
    <x v="16"/>
    <m/>
    <m/>
    <m/>
    <m/>
  </r>
  <r>
    <n v="331"/>
    <n v="94"/>
    <s v="2020010069"/>
    <s v="于成举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32"/>
    <n v="95"/>
    <s v="2018020002"/>
    <s v="郎咸浦"/>
    <n v="20"/>
    <n v="120"/>
    <s v="12.6因公外出；12.20班车晚点"/>
    <e v="#N/A"/>
    <n v="20"/>
    <n v="120"/>
    <n v="120"/>
    <n v="0"/>
    <n v="120"/>
    <e v="#N/A"/>
    <e v="#N/A"/>
    <e v="#N/A"/>
    <s v="017"/>
    <x v="16"/>
    <m/>
    <m/>
    <m/>
    <m/>
  </r>
  <r>
    <n v="333"/>
    <n v="96"/>
    <s v="2018020003"/>
    <s v="张萌露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34"/>
    <n v="97"/>
    <s v="2018020005"/>
    <s v="王庆鹏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35"/>
    <n v="98"/>
    <s v="2018020007"/>
    <s v="李楠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36"/>
    <n v="99"/>
    <s v="2021010070"/>
    <s v="穆鸿宇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37"/>
    <n v="100"/>
    <s v="2021010017"/>
    <s v="韩丰祥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38"/>
    <n v="101"/>
    <s v="2021010018"/>
    <s v="裴建林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39"/>
    <n v="102"/>
    <s v="2021010019"/>
    <s v="周磊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40"/>
    <n v="103"/>
    <s v="2021010020"/>
    <s v="王堃"/>
    <n v="19"/>
    <n v="114"/>
    <s v="12.27-12.28病假2天"/>
    <e v="#N/A"/>
    <n v="19"/>
    <n v="114"/>
    <n v="114"/>
    <n v="0"/>
    <n v="114"/>
    <e v="#N/A"/>
    <e v="#N/A"/>
    <e v="#N/A"/>
    <s v="017"/>
    <x v="16"/>
    <m/>
    <m/>
    <m/>
    <m/>
  </r>
  <r>
    <n v="341"/>
    <n v="104"/>
    <s v="2021010021"/>
    <s v="梁存仙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42"/>
    <n v="105"/>
    <s v="2021010022"/>
    <s v="石林炜"/>
    <n v="18"/>
    <n v="108"/>
    <s v="12.1上午漏打卡；12.13-12.14病假2天；12.20班车晚点；12.27因公外出"/>
    <e v="#N/A"/>
    <n v="18"/>
    <n v="108"/>
    <n v="108"/>
    <n v="0"/>
    <n v="108"/>
    <e v="#N/A"/>
    <e v="#N/A"/>
    <e v="#N/A"/>
    <s v="017"/>
    <x v="16"/>
    <m/>
    <m/>
    <m/>
    <m/>
  </r>
  <r>
    <n v="343"/>
    <n v="106"/>
    <s v="2021010023"/>
    <s v="戴志美"/>
    <n v="19"/>
    <n v="114"/>
    <s v="12.28-12.29病假2天"/>
    <e v="#N/A"/>
    <n v="19"/>
    <n v="114"/>
    <n v="114"/>
    <n v="0"/>
    <n v="114"/>
    <e v="#N/A"/>
    <e v="#N/A"/>
    <e v="#N/A"/>
    <s v="017"/>
    <x v="16"/>
    <m/>
    <m/>
    <m/>
    <m/>
  </r>
  <r>
    <n v="344"/>
    <n v="107"/>
    <s v="2021010025"/>
    <s v="陈子健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45"/>
    <n v="108"/>
    <s v="2022010036"/>
    <s v="高凡"/>
    <n v="20"/>
    <n v="120"/>
    <s v="12.27因公外出"/>
    <e v="#N/A"/>
    <n v="20"/>
    <n v="120"/>
    <n v="120"/>
    <n v="0"/>
    <n v="120"/>
    <e v="#N/A"/>
    <e v="#N/A"/>
    <e v="#N/A"/>
    <s v="017"/>
    <x v="16"/>
    <m/>
    <m/>
    <m/>
    <m/>
  </r>
  <r>
    <n v="346"/>
    <n v="109"/>
    <s v="2022010037"/>
    <s v="任睦泉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47"/>
    <n v="110"/>
    <s v="2022010038"/>
    <s v="石绍立"/>
    <n v="20"/>
    <n v="120"/>
    <s v="12.8上午事假；12.15班车晚点；12.27因公外出"/>
    <e v="#N/A"/>
    <n v="20"/>
    <n v="120"/>
    <n v="120"/>
    <n v="0"/>
    <n v="120"/>
    <e v="#N/A"/>
    <e v="#N/A"/>
    <e v="#N/A"/>
    <s v="017"/>
    <x v="16"/>
    <m/>
    <m/>
    <m/>
    <m/>
  </r>
  <r>
    <n v="348"/>
    <n v="111"/>
    <s v="2022010039"/>
    <s v="潘敬怡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49"/>
    <n v="112"/>
    <s v="2022010040"/>
    <s v="张雪"/>
    <n v="0"/>
    <n v="0"/>
    <s v="张雪本月产假"/>
    <e v="#N/A"/>
    <n v="0"/>
    <n v="0"/>
    <n v="0"/>
    <n v="0"/>
    <n v="0"/>
    <e v="#N/A"/>
    <e v="#N/A"/>
    <e v="#N/A"/>
    <s v="017"/>
    <x v="16"/>
    <m/>
    <m/>
    <m/>
    <m/>
  </r>
  <r>
    <n v="350"/>
    <n v="113"/>
    <s v="2022010050"/>
    <s v="刘阳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51"/>
    <n v="114"/>
    <n v="2023010011"/>
    <s v="王明辉"/>
    <n v="21"/>
    <n v="126"/>
    <m/>
    <s v="智能制造学院"/>
    <n v="21"/>
    <n v="126"/>
    <n v="126"/>
    <n v="0"/>
    <n v="126"/>
    <s v="017"/>
    <s v="030园林工程学院"/>
    <s v="王明辉"/>
    <s v="017"/>
    <x v="16"/>
    <m/>
    <m/>
    <m/>
    <m/>
  </r>
  <r>
    <n v="352"/>
    <n v="115"/>
    <n v="2023010010"/>
    <s v="宋君楷"/>
    <n v="21"/>
    <n v="126"/>
    <m/>
    <s v="智能制造学院"/>
    <n v="21"/>
    <n v="126"/>
    <n v="126"/>
    <n v="0"/>
    <n v="126"/>
    <s v="017"/>
    <s v="030园林工程学院"/>
    <s v="宋君楷"/>
    <s v="017"/>
    <x v="16"/>
    <m/>
    <m/>
    <m/>
    <m/>
  </r>
  <r>
    <n v="353"/>
    <n v="116"/>
    <n v="2022010081"/>
    <s v="吕世轩"/>
    <n v="21"/>
    <n v="126"/>
    <m/>
    <s v="智能制造学院"/>
    <n v="21"/>
    <n v="126"/>
    <n v="126"/>
    <n v="0"/>
    <n v="126"/>
    <s v="017"/>
    <s v="030园林工程学院"/>
    <s v="吕世轩"/>
    <s v="017"/>
    <x v="16"/>
    <m/>
    <m/>
    <m/>
    <m/>
  </r>
  <r>
    <n v="354"/>
    <n v="117"/>
    <n v="2023010130"/>
    <s v="张伟"/>
    <n v="21"/>
    <n v="126"/>
    <m/>
    <s v="智能制造学院"/>
    <n v="21"/>
    <n v="126"/>
    <n v="126"/>
    <n v="0"/>
    <n v="126"/>
    <s v="017"/>
    <s v="030园林工程学院"/>
    <s v="张伟"/>
    <s v="017"/>
    <x v="16"/>
    <m/>
    <m/>
    <m/>
    <m/>
  </r>
  <r>
    <n v="355"/>
    <n v="118"/>
    <n v="2023010083"/>
    <s v="刘晓燕"/>
    <n v="21"/>
    <n v="126"/>
    <m/>
    <s v="智能制造学院"/>
    <n v="21"/>
    <n v="126"/>
    <n v="126"/>
    <n v="0"/>
    <n v="126"/>
    <s v="017"/>
    <s v="030园林工程学院"/>
    <s v="刘晓燕"/>
    <s v="017"/>
    <x v="16"/>
    <m/>
    <m/>
    <m/>
    <m/>
  </r>
  <r>
    <n v="356"/>
    <n v="119"/>
    <n v="2023010085"/>
    <s v="刘梦瑶 "/>
    <n v="21"/>
    <n v="126"/>
    <m/>
    <s v="智能制造学院"/>
    <n v="21"/>
    <n v="126"/>
    <n v="126"/>
    <n v="0"/>
    <n v="126"/>
    <s v="017"/>
    <s v="030园林工程学院"/>
    <s v="刘梦瑶"/>
    <s v="017"/>
    <x v="16"/>
    <m/>
    <m/>
    <m/>
    <m/>
  </r>
  <r>
    <n v="357"/>
    <n v="120"/>
    <n v="2023010086"/>
    <s v="刘树美"/>
    <n v="21"/>
    <n v="126"/>
    <m/>
    <s v="智能制造学院"/>
    <n v="21"/>
    <n v="126"/>
    <n v="126"/>
    <n v="0"/>
    <n v="126"/>
    <s v="017"/>
    <s v="030园林工程学院"/>
    <s v="刘树美"/>
    <s v="017"/>
    <x v="16"/>
    <m/>
    <m/>
    <m/>
    <m/>
  </r>
  <r>
    <n v="358"/>
    <n v="121"/>
    <n v="2023010087"/>
    <s v="林翔"/>
    <n v="21"/>
    <n v="126"/>
    <m/>
    <s v="智能制造学院"/>
    <n v="21"/>
    <n v="126"/>
    <n v="126"/>
    <n v="0"/>
    <n v="126"/>
    <s v="017"/>
    <s v="030园林工程学院"/>
    <s v="林翔"/>
    <s v="017"/>
    <x v="16"/>
    <m/>
    <m/>
    <m/>
    <m/>
  </r>
  <r>
    <n v="359"/>
    <n v="122"/>
    <n v="2023010088"/>
    <s v="徐浩然"/>
    <n v="20"/>
    <n v="120"/>
    <s v="12.7病假1天；12.28下午事假0.5天"/>
    <s v="智能制造学院"/>
    <n v="20"/>
    <n v="120"/>
    <n v="120"/>
    <n v="0"/>
    <n v="120"/>
    <s v="017"/>
    <s v="030园林工程学院"/>
    <s v="徐浩然"/>
    <s v="017"/>
    <x v="16"/>
    <m/>
    <m/>
    <m/>
    <m/>
  </r>
  <r>
    <n v="360"/>
    <n v="123"/>
    <n v="2023010132"/>
    <s v="袁强"/>
    <n v="20"/>
    <n v="120"/>
    <s v="12.21因公外出1天；12.27上午因公外出"/>
    <s v="智能制造学院"/>
    <n v="20"/>
    <n v="120"/>
    <n v="120"/>
    <n v="0"/>
    <n v="120"/>
    <s v="017"/>
    <s v="030园林工程学院"/>
    <s v="袁强"/>
    <s v="017"/>
    <x v="16"/>
    <m/>
    <m/>
    <m/>
    <m/>
  </r>
  <r>
    <n v="361"/>
    <n v="124"/>
    <s v="370282199611306042"/>
    <s v="金雪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62"/>
    <n v="125"/>
    <s v="370282198112166028"/>
    <s v="金文娟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63"/>
    <n v="1"/>
    <n v="2004010013"/>
    <s v="高玮"/>
    <n v="21"/>
    <n v="126"/>
    <m/>
    <s v="数字网络技术学院"/>
    <n v="21"/>
    <n v="126"/>
    <n v="126"/>
    <n v="0"/>
    <n v="126"/>
    <s v="019"/>
    <s v="001办公室"/>
    <s v="高玮"/>
    <s v="019"/>
    <x v="17"/>
    <m/>
    <m/>
    <m/>
    <m/>
  </r>
  <r>
    <n v="364"/>
    <n v="2"/>
    <n v="2019010028"/>
    <s v="燕斌"/>
    <n v="21"/>
    <n v="126"/>
    <m/>
    <s v="数字网络技术学院"/>
    <n v="21"/>
    <n v="126"/>
    <n v="126"/>
    <n v="0"/>
    <n v="126"/>
    <s v="019"/>
    <s v="001办公室"/>
    <s v="燕斌"/>
    <s v="019"/>
    <x v="17"/>
    <m/>
    <m/>
    <m/>
    <m/>
  </r>
  <r>
    <n v="365"/>
    <n v="3"/>
    <n v="1998010002"/>
    <s v="严奉莲"/>
    <n v="21"/>
    <n v="126"/>
    <m/>
    <s v="数字网络技术学院"/>
    <n v="21"/>
    <n v="126"/>
    <n v="126"/>
    <n v="0"/>
    <n v="126"/>
    <s v="019"/>
    <s v="001办公室"/>
    <s v="严奉莲"/>
    <s v="019"/>
    <x v="17"/>
    <m/>
    <m/>
    <m/>
    <m/>
  </r>
  <r>
    <n v="366"/>
    <n v="4"/>
    <n v="2004010038"/>
    <s v="苏娜"/>
    <n v="21"/>
    <n v="126"/>
    <m/>
    <s v="数字网络技术学院"/>
    <n v="21"/>
    <n v="126"/>
    <n v="126"/>
    <n v="0"/>
    <n v="126"/>
    <s v="019"/>
    <s v="001办公室"/>
    <s v="苏娜"/>
    <s v="019"/>
    <x v="17"/>
    <m/>
    <m/>
    <m/>
    <m/>
  </r>
  <r>
    <n v="367"/>
    <n v="5"/>
    <n v="1996010002"/>
    <s v="江健滨"/>
    <n v="20"/>
    <n v="120"/>
    <m/>
    <s v="数字网络技术学院"/>
    <n v="20"/>
    <n v="120"/>
    <n v="120"/>
    <n v="0"/>
    <n v="120"/>
    <s v="019"/>
    <s v="001办公室"/>
    <s v="江健滨"/>
    <s v="019"/>
    <x v="17"/>
    <m/>
    <m/>
    <m/>
    <m/>
  </r>
  <r>
    <n v="368"/>
    <n v="6"/>
    <n v="2005010009"/>
    <s v="万君芳"/>
    <n v="21"/>
    <n v="126"/>
    <m/>
    <s v="数字网络技术学院"/>
    <n v="21"/>
    <n v="126"/>
    <n v="126"/>
    <n v="0"/>
    <n v="126"/>
    <s v="019"/>
    <s v="001办公室"/>
    <s v="万君芳"/>
    <s v="019"/>
    <x v="17"/>
    <m/>
    <m/>
    <m/>
    <m/>
  </r>
  <r>
    <n v="369"/>
    <n v="7"/>
    <n v="2006010030"/>
    <s v="于蓉"/>
    <n v="21"/>
    <n v="126"/>
    <m/>
    <s v="数字网络技术学院"/>
    <n v="21"/>
    <n v="126"/>
    <n v="126"/>
    <n v="0"/>
    <n v="126"/>
    <s v="019"/>
    <s v="001办公室"/>
    <s v="于蓉"/>
    <s v="019"/>
    <x v="17"/>
    <m/>
    <m/>
    <m/>
    <m/>
  </r>
  <r>
    <n v="370"/>
    <n v="8"/>
    <n v="2006010024"/>
    <s v="李海雁"/>
    <n v="21"/>
    <n v="126"/>
    <m/>
    <s v="数字网络技术学院"/>
    <n v="21"/>
    <n v="126"/>
    <n v="126"/>
    <n v="0"/>
    <n v="126"/>
    <s v="019"/>
    <s v="001办公室"/>
    <s v="李海雁"/>
    <s v="019"/>
    <x v="17"/>
    <m/>
    <m/>
    <m/>
    <m/>
  </r>
  <r>
    <n v="371"/>
    <n v="9"/>
    <n v="2004010014"/>
    <s v="李树勇"/>
    <n v="21"/>
    <n v="126"/>
    <m/>
    <s v="数字网络技术学院"/>
    <n v="21"/>
    <n v="126"/>
    <n v="126"/>
    <n v="0"/>
    <n v="126"/>
    <s v="019"/>
    <s v="001办公室"/>
    <s v="李树勇"/>
    <s v="019"/>
    <x v="17"/>
    <m/>
    <m/>
    <m/>
    <m/>
  </r>
  <r>
    <n v="372"/>
    <n v="10"/>
    <n v="2014010057"/>
    <s v="逄玉萍"/>
    <n v="21"/>
    <n v="126"/>
    <m/>
    <s v="数字网络技术学院"/>
    <n v="21"/>
    <n v="126"/>
    <n v="126"/>
    <n v="0"/>
    <n v="126"/>
    <s v="019"/>
    <s v="001办公室"/>
    <s v="逄玉萍"/>
    <s v="019"/>
    <x v="17"/>
    <m/>
    <m/>
    <m/>
    <m/>
  </r>
  <r>
    <n v="373"/>
    <n v="11"/>
    <n v="2014010059"/>
    <s v="周岩"/>
    <n v="21"/>
    <n v="126"/>
    <m/>
    <s v="数字网络技术学院"/>
    <n v="21"/>
    <n v="126"/>
    <n v="126"/>
    <n v="0"/>
    <n v="126"/>
    <s v="019"/>
    <s v="001办公室"/>
    <s v="周岩"/>
    <s v="019"/>
    <x v="17"/>
    <m/>
    <m/>
    <m/>
    <m/>
  </r>
  <r>
    <n v="374"/>
    <n v="12"/>
    <n v="2009020005"/>
    <s v="房燕"/>
    <n v="21"/>
    <n v="126"/>
    <m/>
    <s v="数字网络技术学院"/>
    <n v="21"/>
    <n v="126"/>
    <n v="126"/>
    <n v="0"/>
    <n v="126"/>
    <s v="019"/>
    <s v="001办公室"/>
    <s v="房燕"/>
    <s v="019"/>
    <x v="17"/>
    <m/>
    <m/>
    <m/>
    <m/>
  </r>
  <r>
    <n v="375"/>
    <n v="13"/>
    <n v="2006010029"/>
    <s v="任洁"/>
    <n v="20"/>
    <n v="120"/>
    <m/>
    <s v="数字网络技术学院"/>
    <n v="20"/>
    <n v="120"/>
    <n v="120"/>
    <n v="0"/>
    <n v="120"/>
    <s v="019"/>
    <s v="001办公室"/>
    <s v="任洁"/>
    <s v="019"/>
    <x v="17"/>
    <m/>
    <m/>
    <m/>
    <m/>
  </r>
  <r>
    <n v="376"/>
    <n v="14"/>
    <n v="2014010070"/>
    <s v="姜玉苹"/>
    <n v="21"/>
    <n v="126"/>
    <m/>
    <s v="数字网络技术学院"/>
    <n v="21"/>
    <n v="126"/>
    <n v="126"/>
    <n v="0"/>
    <n v="126"/>
    <s v="019"/>
    <s v="001办公室"/>
    <s v="姜玉苹"/>
    <s v="019"/>
    <x v="17"/>
    <m/>
    <m/>
    <m/>
    <m/>
  </r>
  <r>
    <n v="377"/>
    <n v="15"/>
    <n v="2014010064"/>
    <s v="陈福波"/>
    <n v="21"/>
    <n v="126"/>
    <m/>
    <s v="数字网络技术学院"/>
    <n v="21"/>
    <n v="126"/>
    <n v="126"/>
    <n v="0"/>
    <n v="126"/>
    <s v="019"/>
    <s v="001办公室"/>
    <s v="陈福波"/>
    <s v="019"/>
    <x v="17"/>
    <m/>
    <m/>
    <m/>
    <m/>
  </r>
  <r>
    <n v="378"/>
    <n v="16"/>
    <n v="2014010066"/>
    <s v="张明"/>
    <n v="21"/>
    <n v="126"/>
    <m/>
    <s v="数字网络技术学院"/>
    <n v="21"/>
    <n v="126"/>
    <n v="126"/>
    <n v="0"/>
    <n v="126"/>
    <s v="019"/>
    <s v="001办公室"/>
    <s v="张明"/>
    <s v="019"/>
    <x v="17"/>
    <m/>
    <m/>
    <m/>
    <m/>
  </r>
  <r>
    <n v="379"/>
    <n v="17"/>
    <n v="2014010067"/>
    <s v="张伟"/>
    <n v="21"/>
    <n v="126"/>
    <m/>
    <s v="数字网络技术学院"/>
    <n v="21"/>
    <n v="126"/>
    <n v="126"/>
    <n v="0"/>
    <n v="126"/>
    <s v="019"/>
    <s v="001办公室"/>
    <s v="张伟"/>
    <s v="019"/>
    <x v="17"/>
    <m/>
    <m/>
    <m/>
    <m/>
  </r>
  <r>
    <n v="380"/>
    <n v="18"/>
    <n v="2007020063"/>
    <s v="董秀丽"/>
    <n v="21"/>
    <n v="126"/>
    <m/>
    <s v="数字网络技术学院"/>
    <n v="21"/>
    <n v="126"/>
    <n v="126"/>
    <n v="0"/>
    <n v="126"/>
    <s v="019"/>
    <s v="001办公室"/>
    <s v="董秀丽"/>
    <s v="019"/>
    <x v="17"/>
    <m/>
    <m/>
    <m/>
    <m/>
  </r>
  <r>
    <n v="381"/>
    <n v="19"/>
    <n v="2012010015"/>
    <s v="海燕"/>
    <n v="21"/>
    <n v="126"/>
    <m/>
    <s v="数字网络技术学院"/>
    <n v="21"/>
    <n v="126"/>
    <n v="126"/>
    <n v="0"/>
    <n v="126"/>
    <s v="019"/>
    <s v="001办公室"/>
    <s v="海燕"/>
    <s v="019"/>
    <x v="17"/>
    <m/>
    <m/>
    <m/>
    <m/>
  </r>
  <r>
    <n v="382"/>
    <n v="20"/>
    <n v="2012010013"/>
    <s v="王利军"/>
    <n v="21"/>
    <n v="126"/>
    <m/>
    <s v="数字网络技术学院"/>
    <n v="21"/>
    <n v="126"/>
    <n v="126"/>
    <n v="0"/>
    <n v="126"/>
    <s v="019"/>
    <s v="001办公室"/>
    <s v="王利军"/>
    <s v="019"/>
    <x v="17"/>
    <m/>
    <m/>
    <m/>
    <m/>
  </r>
  <r>
    <n v="383"/>
    <n v="21"/>
    <n v="2011010003"/>
    <s v="刘大伟 "/>
    <n v="21"/>
    <n v="126"/>
    <m/>
    <s v="数字网络技术学院"/>
    <n v="21"/>
    <n v="126"/>
    <n v="126"/>
    <n v="0"/>
    <n v="126"/>
    <s v="019"/>
    <s v="001办公室"/>
    <s v="刘大伟"/>
    <s v="019"/>
    <x v="17"/>
    <m/>
    <m/>
    <m/>
    <m/>
  </r>
  <r>
    <n v="384"/>
    <n v="22"/>
    <n v="2014010069"/>
    <s v="宋军磊"/>
    <n v="21"/>
    <n v="126"/>
    <m/>
    <s v="数字网络技术学院"/>
    <n v="21"/>
    <n v="126"/>
    <n v="126"/>
    <n v="0"/>
    <n v="126"/>
    <s v="019"/>
    <s v="001办公室"/>
    <s v="宋军磊"/>
    <s v="019"/>
    <x v="17"/>
    <m/>
    <m/>
    <m/>
    <m/>
  </r>
  <r>
    <n v="385"/>
    <n v="23"/>
    <n v="2008030030"/>
    <s v="王梦圆"/>
    <n v="21"/>
    <n v="126"/>
    <m/>
    <s v="数字网络技术学院"/>
    <n v="21"/>
    <n v="126"/>
    <n v="126"/>
    <n v="0"/>
    <n v="126"/>
    <s v="019"/>
    <s v="001办公室"/>
    <s v="王梦圆"/>
    <s v="019"/>
    <x v="17"/>
    <m/>
    <m/>
    <m/>
    <m/>
  </r>
  <r>
    <n v="386"/>
    <n v="24"/>
    <n v="2015010001"/>
    <s v="刘健"/>
    <n v="21"/>
    <n v="126"/>
    <m/>
    <s v="数字网络技术学院"/>
    <n v="21"/>
    <n v="126"/>
    <n v="126"/>
    <n v="0"/>
    <n v="126"/>
    <s v="019"/>
    <s v="001办公室"/>
    <s v="刘健"/>
    <s v="019"/>
    <x v="17"/>
    <m/>
    <m/>
    <m/>
    <m/>
  </r>
  <r>
    <n v="387"/>
    <n v="25"/>
    <n v="2013010007"/>
    <s v="马草原"/>
    <n v="21"/>
    <n v="126"/>
    <m/>
    <s v="数字网络技术学院"/>
    <n v="21"/>
    <n v="126"/>
    <n v="126"/>
    <n v="0"/>
    <n v="126"/>
    <s v="019"/>
    <s v="001办公室"/>
    <s v="马草原"/>
    <s v="019"/>
    <x v="17"/>
    <m/>
    <m/>
    <m/>
    <m/>
  </r>
  <r>
    <n v="388"/>
    <n v="26"/>
    <n v="2016010013"/>
    <s v="秦晓娜"/>
    <n v="19"/>
    <n v="114"/>
    <m/>
    <s v="数字网络技术学院"/>
    <n v="19"/>
    <n v="114"/>
    <n v="114"/>
    <n v="0"/>
    <n v="114"/>
    <s v="019"/>
    <s v="001办公室"/>
    <s v="秦晓娜"/>
    <s v="019"/>
    <x v="17"/>
    <m/>
    <m/>
    <m/>
    <m/>
  </r>
  <r>
    <n v="389"/>
    <n v="27"/>
    <n v="2014010055"/>
    <s v="赵洁"/>
    <n v="21"/>
    <n v="126"/>
    <m/>
    <s v="数字网络技术学院"/>
    <n v="21"/>
    <n v="126"/>
    <n v="126"/>
    <n v="0"/>
    <n v="126"/>
    <s v="019"/>
    <s v="001办公室"/>
    <s v="赵洁"/>
    <s v="019"/>
    <x v="17"/>
    <m/>
    <m/>
    <m/>
    <m/>
  </r>
  <r>
    <n v="390"/>
    <n v="28"/>
    <n v="2014010053"/>
    <s v="高玉忠"/>
    <n v="21"/>
    <n v="126"/>
    <m/>
    <s v="数字网络技术学院"/>
    <n v="21"/>
    <n v="126"/>
    <n v="126"/>
    <n v="0"/>
    <n v="126"/>
    <s v="019"/>
    <s v="001办公室"/>
    <s v="高玉忠"/>
    <s v="019"/>
    <x v="17"/>
    <m/>
    <m/>
    <m/>
    <m/>
  </r>
  <r>
    <n v="391"/>
    <n v="29"/>
    <n v="2010020012"/>
    <s v="侯琳"/>
    <n v="21"/>
    <n v="126"/>
    <m/>
    <s v="数字网络技术学院"/>
    <n v="21"/>
    <n v="126"/>
    <n v="126"/>
    <n v="0"/>
    <n v="126"/>
    <s v="019"/>
    <s v="001办公室"/>
    <s v="侯琳"/>
    <s v="019"/>
    <x v="17"/>
    <m/>
    <m/>
    <m/>
    <m/>
  </r>
  <r>
    <n v="392"/>
    <n v="30"/>
    <n v="2014020016"/>
    <s v="王振萍"/>
    <n v="16"/>
    <n v="96"/>
    <m/>
    <s v="数字网络技术学院"/>
    <n v="16"/>
    <n v="96"/>
    <n v="96"/>
    <n v="0"/>
    <n v="96"/>
    <s v="019"/>
    <s v="001办公室"/>
    <s v="王振萍"/>
    <s v="019"/>
    <x v="17"/>
    <m/>
    <m/>
    <m/>
    <m/>
  </r>
  <r>
    <n v="393"/>
    <n v="31"/>
    <n v="2015010023"/>
    <s v="刘海波"/>
    <n v="21"/>
    <n v="126"/>
    <m/>
    <s v="数字网络技术学院"/>
    <n v="21"/>
    <n v="126"/>
    <n v="126"/>
    <n v="0"/>
    <n v="126"/>
    <s v="019"/>
    <s v="001办公室"/>
    <s v="刘海波"/>
    <s v="019"/>
    <x v="17"/>
    <m/>
    <m/>
    <m/>
    <m/>
  </r>
  <r>
    <n v="394"/>
    <n v="32"/>
    <n v="2015010020"/>
    <s v="王刚"/>
    <n v="21"/>
    <n v="126"/>
    <m/>
    <s v="数字网络技术学院"/>
    <n v="21"/>
    <n v="126"/>
    <n v="126"/>
    <n v="0"/>
    <n v="126"/>
    <s v="019"/>
    <s v="001办公室"/>
    <s v="王刚"/>
    <s v="019"/>
    <x v="17"/>
    <m/>
    <m/>
    <m/>
    <m/>
  </r>
  <r>
    <n v="395"/>
    <n v="33"/>
    <n v="1995010003"/>
    <s v="乔樑"/>
    <n v="21"/>
    <n v="126"/>
    <m/>
    <s v="数字网络技术学院"/>
    <n v="21"/>
    <n v="126"/>
    <n v="126"/>
    <n v="0"/>
    <n v="126"/>
    <s v="019"/>
    <s v="001办公室"/>
    <s v="乔樑"/>
    <s v="019"/>
    <x v="17"/>
    <m/>
    <m/>
    <m/>
    <m/>
  </r>
  <r>
    <n v="396"/>
    <n v="34"/>
    <n v="2019010175"/>
    <s v="张晓梦"/>
    <n v="21"/>
    <n v="126"/>
    <m/>
    <s v="数字网络技术学院"/>
    <n v="21"/>
    <n v="126"/>
    <n v="126"/>
    <n v="0"/>
    <n v="126"/>
    <s v="019"/>
    <s v="001办公室"/>
    <s v="张晓梦"/>
    <s v="019"/>
    <x v="17"/>
    <m/>
    <m/>
    <m/>
    <m/>
  </r>
  <r>
    <n v="397"/>
    <n v="35"/>
    <n v="2017010017"/>
    <s v="王琦"/>
    <n v="17"/>
    <n v="102"/>
    <m/>
    <s v="数字网络技术学院"/>
    <n v="17"/>
    <n v="102"/>
    <n v="102"/>
    <n v="0"/>
    <n v="102"/>
    <s v="019"/>
    <s v="001办公室"/>
    <s v="王琦"/>
    <s v="019"/>
    <x v="17"/>
    <m/>
    <m/>
    <m/>
    <m/>
  </r>
  <r>
    <n v="398"/>
    <n v="36"/>
    <n v="2019010022"/>
    <s v="刘廷"/>
    <n v="0"/>
    <n v="0"/>
    <m/>
    <s v="数字网络技术学院"/>
    <n v="0"/>
    <n v="0"/>
    <n v="0"/>
    <n v="0"/>
    <n v="0"/>
    <s v="019"/>
    <s v="001办公室"/>
    <s v="刘廷"/>
    <s v="019"/>
    <x v="17"/>
    <m/>
    <m/>
    <m/>
    <m/>
  </r>
  <r>
    <n v="399"/>
    <n v="37"/>
    <n v="2020010031"/>
    <s v="于淑慧"/>
    <n v="21"/>
    <n v="126"/>
    <m/>
    <s v="数字网络技术学院"/>
    <n v="21"/>
    <n v="126"/>
    <n v="126"/>
    <n v="0"/>
    <n v="126"/>
    <s v="019"/>
    <s v="001办公室"/>
    <s v="于淑慧"/>
    <s v="019"/>
    <x v="17"/>
    <m/>
    <m/>
    <m/>
    <m/>
  </r>
  <r>
    <n v="400"/>
    <n v="38"/>
    <n v="2020010038"/>
    <s v="刘孟玲"/>
    <n v="21"/>
    <n v="126"/>
    <m/>
    <s v="数字网络技术学院"/>
    <n v="21"/>
    <n v="126"/>
    <n v="126"/>
    <n v="0"/>
    <n v="126"/>
    <s v="019"/>
    <s v="001办公室"/>
    <s v="刘孟玲"/>
    <s v="019"/>
    <x v="17"/>
    <m/>
    <m/>
    <m/>
    <m/>
  </r>
  <r>
    <n v="401"/>
    <n v="39"/>
    <n v="2020010036"/>
    <s v="聂凤锟"/>
    <n v="21"/>
    <n v="126"/>
    <m/>
    <s v="数字网络技术学院"/>
    <n v="21"/>
    <n v="126"/>
    <n v="126"/>
    <n v="0"/>
    <n v="126"/>
    <s v="019"/>
    <s v="001办公室"/>
    <s v="聂凤锟"/>
    <s v="019"/>
    <x v="17"/>
    <m/>
    <m/>
    <m/>
    <m/>
  </r>
  <r>
    <n v="402"/>
    <n v="40"/>
    <n v="2020010030"/>
    <s v="王秋婉"/>
    <n v="21"/>
    <n v="126"/>
    <m/>
    <s v="数字网络技术学院"/>
    <n v="21"/>
    <n v="126"/>
    <n v="126"/>
    <n v="0"/>
    <n v="126"/>
    <s v="019"/>
    <s v="001办公室"/>
    <s v="王秋婉"/>
    <s v="019"/>
    <x v="17"/>
    <m/>
    <m/>
    <m/>
    <m/>
  </r>
  <r>
    <n v="403"/>
    <n v="41"/>
    <n v="2020010028"/>
    <s v="彭春皓"/>
    <n v="21"/>
    <n v="126"/>
    <m/>
    <s v="数字网络技术学院"/>
    <n v="21"/>
    <n v="126"/>
    <n v="126"/>
    <n v="0"/>
    <n v="126"/>
    <s v="019"/>
    <s v="001办公室"/>
    <s v="彭春皓"/>
    <s v="019"/>
    <x v="17"/>
    <m/>
    <m/>
    <m/>
    <m/>
  </r>
  <r>
    <n v="404"/>
    <n v="42"/>
    <n v="2020010032"/>
    <s v="金婷"/>
    <n v="21"/>
    <n v="126"/>
    <m/>
    <s v="数字网络技术学院"/>
    <n v="21"/>
    <n v="126"/>
    <n v="126"/>
    <n v="0"/>
    <n v="126"/>
    <s v="019"/>
    <s v="001办公室"/>
    <s v="金婷"/>
    <s v="019"/>
    <x v="17"/>
    <m/>
    <m/>
    <m/>
    <m/>
  </r>
  <r>
    <n v="405"/>
    <n v="43"/>
    <n v="2021010026"/>
    <s v="崔艾琳"/>
    <n v="21"/>
    <n v="126"/>
    <m/>
    <s v="数字网络技术学院"/>
    <n v="21"/>
    <n v="126"/>
    <n v="126"/>
    <n v="0"/>
    <n v="126"/>
    <s v="019"/>
    <s v="001办公室"/>
    <s v="崔艾琳"/>
    <s v="019"/>
    <x v="17"/>
    <m/>
    <m/>
    <m/>
    <m/>
  </r>
  <r>
    <n v="406"/>
    <n v="44"/>
    <n v="2005000021"/>
    <s v="黄艳"/>
    <n v="21"/>
    <n v="126"/>
    <m/>
    <s v="数字网络技术学院"/>
    <n v="21"/>
    <n v="126"/>
    <n v="126"/>
    <n v="0"/>
    <n v="126"/>
    <s v="019"/>
    <s v="001办公室"/>
    <s v="黄艳"/>
    <s v="019"/>
    <x v="17"/>
    <m/>
    <m/>
    <m/>
    <m/>
  </r>
  <r>
    <n v="407"/>
    <n v="45"/>
    <n v="2021010027"/>
    <s v="蔡晓艺"/>
    <n v="20"/>
    <n v="120"/>
    <m/>
    <s v="数字网络技术学院"/>
    <n v="20"/>
    <n v="120"/>
    <n v="120"/>
    <n v="0"/>
    <n v="120"/>
    <s v="019"/>
    <s v="001办公室"/>
    <s v="蔡晓艺"/>
    <s v="019"/>
    <x v="17"/>
    <m/>
    <m/>
    <m/>
    <m/>
  </r>
  <r>
    <n v="408"/>
    <n v="46"/>
    <n v="2021010029"/>
    <s v="王子栋"/>
    <n v="21"/>
    <n v="126"/>
    <m/>
    <s v="数字网络技术学院"/>
    <n v="21"/>
    <n v="126"/>
    <n v="126"/>
    <n v="0"/>
    <n v="126"/>
    <s v="019"/>
    <s v="001办公室"/>
    <s v="王子栋"/>
    <s v="019"/>
    <x v="17"/>
    <m/>
    <m/>
    <m/>
    <m/>
  </r>
  <r>
    <n v="409"/>
    <n v="47"/>
    <n v="2021010030"/>
    <s v="李利"/>
    <n v="21"/>
    <n v="126"/>
    <m/>
    <s v="数字网络技术学院"/>
    <n v="21"/>
    <n v="126"/>
    <n v="126"/>
    <n v="0"/>
    <n v="126"/>
    <s v="019"/>
    <s v="001办公室"/>
    <s v="李利"/>
    <s v="019"/>
    <x v="17"/>
    <m/>
    <m/>
    <m/>
    <m/>
  </r>
  <r>
    <n v="410"/>
    <n v="48"/>
    <n v="2021010031"/>
    <s v="焉潇潇"/>
    <n v="21"/>
    <n v="126"/>
    <m/>
    <s v="数字网络技术学院"/>
    <n v="21"/>
    <n v="126"/>
    <n v="126"/>
    <n v="0"/>
    <n v="126"/>
    <s v="019"/>
    <s v="001办公室"/>
    <s v="焉潇潇"/>
    <s v="019"/>
    <x v="17"/>
    <m/>
    <m/>
    <m/>
    <m/>
  </r>
  <r>
    <n v="411"/>
    <n v="49"/>
    <n v="2021010032"/>
    <s v="郝勋"/>
    <n v="21"/>
    <n v="126"/>
    <m/>
    <s v="数字网络技术学院"/>
    <n v="21"/>
    <n v="126"/>
    <n v="126"/>
    <n v="0"/>
    <n v="126"/>
    <s v="019"/>
    <s v="001办公室"/>
    <s v="郝勋"/>
    <s v="019"/>
    <x v="17"/>
    <m/>
    <m/>
    <m/>
    <m/>
  </r>
  <r>
    <n v="412"/>
    <n v="50"/>
    <n v="2022010051"/>
    <s v="段景研"/>
    <n v="21"/>
    <n v="126"/>
    <m/>
    <s v="数字网络技术学院"/>
    <n v="21"/>
    <n v="126"/>
    <n v="126"/>
    <n v="0"/>
    <n v="126"/>
    <s v="019"/>
    <s v="001办公室"/>
    <s v="段景研"/>
    <s v="019"/>
    <x v="17"/>
    <m/>
    <m/>
    <m/>
    <m/>
  </r>
  <r>
    <n v="413"/>
    <n v="51"/>
    <n v="2023010093"/>
    <s v="张纯青"/>
    <n v="21"/>
    <n v="126"/>
    <m/>
    <s v="数字网络技术学院"/>
    <n v="21"/>
    <n v="126"/>
    <n v="126"/>
    <n v="0"/>
    <n v="126"/>
    <s v="019"/>
    <s v="001办公室"/>
    <s v="张纯青"/>
    <s v="019"/>
    <x v="17"/>
    <m/>
    <m/>
    <m/>
    <m/>
  </r>
  <r>
    <n v="414"/>
    <n v="52"/>
    <n v="2023010095"/>
    <s v="伍佳效"/>
    <n v="21"/>
    <n v="126"/>
    <m/>
    <s v="数字网络技术学院"/>
    <n v="21"/>
    <n v="126"/>
    <n v="126"/>
    <n v="0"/>
    <n v="126"/>
    <s v="019"/>
    <s v="001办公室"/>
    <s v="伍佳效"/>
    <s v="019"/>
    <x v="17"/>
    <m/>
    <m/>
    <m/>
    <m/>
  </r>
  <r>
    <n v="415"/>
    <n v="53"/>
    <n v="2023010096"/>
    <s v="江源"/>
    <n v="21"/>
    <n v="126"/>
    <m/>
    <s v="数字网络技术学院"/>
    <n v="21"/>
    <n v="126"/>
    <n v="126"/>
    <n v="0"/>
    <n v="126"/>
    <s v="019"/>
    <s v="001办公室"/>
    <s v="江源"/>
    <s v="019"/>
    <x v="17"/>
    <m/>
    <m/>
    <m/>
    <m/>
  </r>
  <r>
    <n v="416"/>
    <n v="1"/>
    <n v="2004010010"/>
    <s v="张莉莉"/>
    <n v="20"/>
    <n v="120"/>
    <m/>
    <s v="艺术与教育学院"/>
    <n v="20"/>
    <n v="120"/>
    <n v="120"/>
    <n v="0"/>
    <n v="120"/>
    <s v="020"/>
    <s v="006规划财务处"/>
    <s v="张莉莉"/>
    <s v="020"/>
    <x v="18"/>
    <m/>
    <m/>
    <m/>
    <m/>
  </r>
  <r>
    <n v="417"/>
    <n v="2"/>
    <n v="1995010004"/>
    <s v="唐秋芳"/>
    <n v="19"/>
    <n v="114"/>
    <m/>
    <s v="艺术与教育学院"/>
    <n v="19"/>
    <n v="114"/>
    <n v="114"/>
    <n v="0"/>
    <n v="114"/>
    <s v="020"/>
    <s v="006规划财务处"/>
    <s v="唐秋芳"/>
    <s v="020"/>
    <x v="18"/>
    <m/>
    <m/>
    <m/>
    <m/>
  </r>
  <r>
    <n v="418"/>
    <n v="3"/>
    <n v="2004010023"/>
    <s v="陆伟峰"/>
    <n v="21"/>
    <n v="126"/>
    <m/>
    <s v="艺术与教育学院"/>
    <n v="21"/>
    <n v="126"/>
    <n v="126"/>
    <n v="0"/>
    <n v="126"/>
    <s v="020"/>
    <s v="006规划财务处"/>
    <s v="陆伟峰"/>
    <s v="020"/>
    <x v="18"/>
    <m/>
    <m/>
    <m/>
    <m/>
  </r>
  <r>
    <n v="419"/>
    <n v="4"/>
    <n v="2004010026"/>
    <s v="胡秀霞"/>
    <n v="21"/>
    <n v="126"/>
    <m/>
    <s v="艺术与教育学院"/>
    <n v="21"/>
    <n v="126"/>
    <n v="126"/>
    <n v="0"/>
    <n v="126"/>
    <s v="020"/>
    <s v="006规划财务处"/>
    <s v="胡秀霞"/>
    <s v="020"/>
    <x v="18"/>
    <m/>
    <m/>
    <m/>
    <m/>
  </r>
  <r>
    <n v="420"/>
    <n v="5"/>
    <n v="2004010027"/>
    <s v="于春菊"/>
    <n v="19"/>
    <n v="114"/>
    <m/>
    <s v="艺术与教育学院"/>
    <n v="19"/>
    <n v="114"/>
    <n v="114"/>
    <n v="0"/>
    <n v="114"/>
    <s v="020"/>
    <s v="006规划财务处"/>
    <s v="于春菊"/>
    <s v="020"/>
    <x v="18"/>
    <m/>
    <m/>
    <m/>
    <m/>
  </r>
  <r>
    <n v="421"/>
    <n v="6"/>
    <n v="2004010030"/>
    <s v="郭亚杰"/>
    <n v="17"/>
    <n v="102"/>
    <m/>
    <s v="艺术与教育学院"/>
    <n v="17"/>
    <n v="102"/>
    <n v="102"/>
    <n v="0"/>
    <n v="102"/>
    <s v="020"/>
    <s v="006规划财务处"/>
    <s v="郭亚杰"/>
    <s v="020"/>
    <x v="18"/>
    <m/>
    <m/>
    <m/>
    <m/>
  </r>
  <r>
    <n v="422"/>
    <n v="7"/>
    <n v="2005010017"/>
    <s v="韩美"/>
    <n v="21"/>
    <n v="126"/>
    <m/>
    <s v="艺术与教育学院"/>
    <n v="21"/>
    <n v="126"/>
    <n v="126"/>
    <n v="0"/>
    <n v="126"/>
    <s v="020"/>
    <s v="006规划财务处"/>
    <s v="韩美"/>
    <s v="020"/>
    <x v="18"/>
    <m/>
    <m/>
    <m/>
    <m/>
  </r>
  <r>
    <n v="423"/>
    <n v="8"/>
    <n v="2005010019"/>
    <s v="刘彦"/>
    <n v="18"/>
    <n v="108"/>
    <m/>
    <s v="艺术与教育学院"/>
    <n v="18"/>
    <n v="108"/>
    <n v="108"/>
    <n v="0"/>
    <n v="108"/>
    <s v="020"/>
    <s v="006规划财务处"/>
    <s v="刘彦"/>
    <s v="020"/>
    <x v="18"/>
    <m/>
    <m/>
    <m/>
    <m/>
  </r>
  <r>
    <n v="424"/>
    <n v="9"/>
    <n v="2008030028"/>
    <s v="逄博"/>
    <n v="21"/>
    <n v="126"/>
    <m/>
    <s v="艺术与教育学院"/>
    <n v="21"/>
    <n v="126"/>
    <n v="126"/>
    <n v="0"/>
    <n v="126"/>
    <s v="020"/>
    <s v="006规划财务处"/>
    <s v="逄博"/>
    <s v="020"/>
    <x v="18"/>
    <m/>
    <m/>
    <m/>
    <m/>
  </r>
  <r>
    <n v="425"/>
    <n v="10"/>
    <n v="2011010008"/>
    <s v="王欢欢"/>
    <n v="19"/>
    <n v="114"/>
    <m/>
    <s v="艺术与教育学院"/>
    <n v="19"/>
    <n v="114"/>
    <n v="114"/>
    <n v="0"/>
    <n v="114"/>
    <s v="020"/>
    <s v="006规划财务处"/>
    <s v="王欢欢"/>
    <s v="020"/>
    <x v="18"/>
    <m/>
    <m/>
    <m/>
    <m/>
  </r>
  <r>
    <n v="426"/>
    <n v="11"/>
    <n v="2013010016"/>
    <s v="梅雪"/>
    <n v="20"/>
    <n v="120"/>
    <m/>
    <s v="艺术与教育学院"/>
    <n v="20"/>
    <n v="120"/>
    <n v="120"/>
    <n v="0"/>
    <n v="120"/>
    <s v="020"/>
    <s v="006规划财务处"/>
    <s v="梅雪"/>
    <s v="020"/>
    <x v="18"/>
    <m/>
    <m/>
    <m/>
    <m/>
  </r>
  <r>
    <n v="427"/>
    <n v="12"/>
    <n v="2013020004"/>
    <s v="于海清"/>
    <n v="21"/>
    <n v="126"/>
    <m/>
    <s v="艺术与教育学院"/>
    <n v="21"/>
    <n v="126"/>
    <n v="126"/>
    <n v="0"/>
    <n v="126"/>
    <s v="020"/>
    <s v="006规划财务处"/>
    <s v="于海清"/>
    <s v="020"/>
    <x v="18"/>
    <m/>
    <m/>
    <m/>
    <m/>
  </r>
  <r>
    <n v="428"/>
    <n v="13"/>
    <n v="2014010037"/>
    <s v="曹蕾"/>
    <n v="18"/>
    <n v="108"/>
    <m/>
    <s v="艺术与教育学院"/>
    <n v="18"/>
    <n v="108"/>
    <n v="108"/>
    <n v="0"/>
    <n v="108"/>
    <s v="020"/>
    <s v="006规划财务处"/>
    <s v="曹蕾"/>
    <s v="020"/>
    <x v="18"/>
    <m/>
    <m/>
    <m/>
    <m/>
  </r>
  <r>
    <n v="429"/>
    <n v="14"/>
    <n v="2014010050"/>
    <s v="李倩文"/>
    <n v="3"/>
    <n v="18"/>
    <m/>
    <s v="艺术与教育学院"/>
    <n v="3"/>
    <n v="18"/>
    <n v="18"/>
    <n v="0"/>
    <n v="18"/>
    <s v="020"/>
    <s v="006规划财务处"/>
    <s v="李倩文"/>
    <s v="020"/>
    <x v="18"/>
    <m/>
    <m/>
    <m/>
    <m/>
  </r>
  <r>
    <n v="430"/>
    <n v="15"/>
    <n v="2015010012"/>
    <s v="项梅"/>
    <n v="15"/>
    <n v="90"/>
    <m/>
    <s v="艺术与教育学院"/>
    <n v="15"/>
    <n v="90"/>
    <n v="90"/>
    <n v="0"/>
    <n v="90"/>
    <s v="020"/>
    <s v="006规划财务处"/>
    <s v="项梅"/>
    <s v="020"/>
    <x v="18"/>
    <m/>
    <m/>
    <m/>
    <m/>
  </r>
  <r>
    <n v="431"/>
    <n v="16"/>
    <n v="2016010019"/>
    <s v="郭素梅"/>
    <n v="21"/>
    <n v="126"/>
    <m/>
    <s v="艺术与教育学院"/>
    <n v="21"/>
    <n v="126"/>
    <n v="126"/>
    <n v="0"/>
    <n v="126"/>
    <s v="020"/>
    <s v="006规划财务处"/>
    <s v="郭素梅"/>
    <s v="020"/>
    <x v="18"/>
    <m/>
    <m/>
    <m/>
    <m/>
  </r>
  <r>
    <n v="432"/>
    <n v="17"/>
    <n v="2017010013"/>
    <s v="王玉玲"/>
    <n v="18"/>
    <n v="108"/>
    <m/>
    <s v="艺术与教育学院"/>
    <n v="18"/>
    <n v="108"/>
    <n v="108"/>
    <n v="0"/>
    <n v="108"/>
    <s v="020"/>
    <s v="006规划财务处"/>
    <s v="王玉玲"/>
    <s v="020"/>
    <x v="18"/>
    <m/>
    <m/>
    <m/>
    <m/>
  </r>
  <r>
    <n v="433"/>
    <n v="18"/>
    <n v="2017010015"/>
    <s v="刘祥茹"/>
    <n v="20"/>
    <n v="120"/>
    <m/>
    <s v="艺术与教育学院"/>
    <n v="20"/>
    <n v="120"/>
    <n v="120"/>
    <n v="0"/>
    <n v="120"/>
    <s v="020"/>
    <s v="006规划财务处"/>
    <s v="刘祥茹"/>
    <s v="020"/>
    <x v="18"/>
    <m/>
    <m/>
    <m/>
    <m/>
  </r>
  <r>
    <n v="434"/>
    <n v="19"/>
    <n v="2018010011"/>
    <s v="李文慧"/>
    <n v="20"/>
    <n v="120"/>
    <m/>
    <s v="艺术与教育学院"/>
    <n v="20"/>
    <n v="120"/>
    <n v="120"/>
    <n v="0"/>
    <n v="120"/>
    <s v="020"/>
    <s v="006规划财务处"/>
    <s v="李文慧"/>
    <s v="020"/>
    <x v="18"/>
    <m/>
    <m/>
    <m/>
    <m/>
  </r>
  <r>
    <n v="435"/>
    <n v="20"/>
    <n v="2018010015"/>
    <s v="张天赐"/>
    <n v="15"/>
    <n v="90"/>
    <m/>
    <s v="艺术与教育学院"/>
    <n v="15"/>
    <n v="90"/>
    <n v="90"/>
    <n v="0"/>
    <n v="90"/>
    <s v="020"/>
    <s v="006规划财务处"/>
    <s v="张天赐"/>
    <s v="020"/>
    <x v="18"/>
    <m/>
    <m/>
    <m/>
    <m/>
  </r>
  <r>
    <n v="436"/>
    <n v="21"/>
    <n v="1993010003"/>
    <s v="徐栋"/>
    <n v="21"/>
    <n v="126"/>
    <m/>
    <s v="艺术与教育学院"/>
    <n v="21"/>
    <n v="126"/>
    <n v="126"/>
    <n v="0"/>
    <n v="126"/>
    <s v="020"/>
    <s v="006规划财务处"/>
    <s v="徐栋"/>
    <s v="020"/>
    <x v="18"/>
    <m/>
    <m/>
    <m/>
    <m/>
  </r>
  <r>
    <n v="437"/>
    <n v="22"/>
    <n v="2019010030"/>
    <s v="穆静静"/>
    <n v="19"/>
    <n v="114"/>
    <m/>
    <s v="艺术与教育学院"/>
    <n v="19"/>
    <n v="114"/>
    <n v="114"/>
    <n v="0"/>
    <n v="114"/>
    <s v="020"/>
    <s v="006规划财务处"/>
    <s v="穆静静"/>
    <s v="020"/>
    <x v="18"/>
    <m/>
    <m/>
    <m/>
    <m/>
  </r>
  <r>
    <n v="438"/>
    <n v="23"/>
    <n v="2019010026"/>
    <s v="张丽"/>
    <n v="21"/>
    <n v="126"/>
    <m/>
    <s v="艺术与教育学院"/>
    <n v="21"/>
    <n v="126"/>
    <n v="126"/>
    <n v="0"/>
    <n v="126"/>
    <s v="020"/>
    <s v="006规划财务处"/>
    <s v="张丽"/>
    <s v="020"/>
    <x v="18"/>
    <m/>
    <m/>
    <m/>
    <m/>
  </r>
  <r>
    <n v="439"/>
    <n v="24"/>
    <n v="2019010019"/>
    <s v="李炘亭"/>
    <n v="21"/>
    <n v="126"/>
    <m/>
    <s v="艺术与教育学院"/>
    <n v="21"/>
    <n v="126"/>
    <n v="126"/>
    <n v="0"/>
    <n v="126"/>
    <s v="020"/>
    <s v="006规划财务处"/>
    <s v="李炘亭"/>
    <s v="020"/>
    <x v="18"/>
    <m/>
    <m/>
    <m/>
    <m/>
  </r>
  <r>
    <n v="440"/>
    <n v="25"/>
    <n v="2019010020"/>
    <s v="李迦迦"/>
    <n v="18"/>
    <n v="108"/>
    <m/>
    <s v="艺术与教育学院"/>
    <n v="18"/>
    <n v="108"/>
    <n v="108"/>
    <n v="0"/>
    <n v="108"/>
    <s v="020"/>
    <s v="006规划财务处"/>
    <s v="李迦迦"/>
    <s v="020"/>
    <x v="18"/>
    <m/>
    <m/>
    <m/>
    <m/>
  </r>
  <r>
    <n v="441"/>
    <n v="26"/>
    <n v="2019010021"/>
    <s v="徐梦真"/>
    <n v="19"/>
    <n v="114"/>
    <m/>
    <s v="艺术与教育学院"/>
    <n v="19"/>
    <n v="114"/>
    <n v="114"/>
    <n v="0"/>
    <n v="114"/>
    <s v="020"/>
    <s v="006规划财务处"/>
    <s v="徐梦真"/>
    <s v="020"/>
    <x v="18"/>
    <m/>
    <m/>
    <m/>
    <m/>
  </r>
  <r>
    <n v="442"/>
    <n v="27"/>
    <n v="2020010039"/>
    <s v="刘悦"/>
    <n v="21"/>
    <n v="126"/>
    <m/>
    <s v="艺术与教育学院"/>
    <n v="21"/>
    <n v="126"/>
    <n v="126"/>
    <n v="0"/>
    <n v="126"/>
    <s v="020"/>
    <s v="006规划财务处"/>
    <s v="刘悦"/>
    <s v="020"/>
    <x v="18"/>
    <m/>
    <m/>
    <m/>
    <m/>
  </r>
  <r>
    <n v="443"/>
    <n v="28"/>
    <n v="2020010050"/>
    <s v="闫芮妃"/>
    <n v="15"/>
    <n v="90"/>
    <m/>
    <s v="艺术与教育学院"/>
    <n v="15"/>
    <n v="90"/>
    <n v="90"/>
    <n v="0"/>
    <n v="90"/>
    <s v="020"/>
    <s v="006规划财务处"/>
    <s v="闫芮妃"/>
    <s v="020"/>
    <x v="18"/>
    <m/>
    <m/>
    <m/>
    <m/>
  </r>
  <r>
    <n v="444"/>
    <n v="29"/>
    <n v="2020010051"/>
    <s v="杨宽"/>
    <n v="21"/>
    <n v="126"/>
    <m/>
    <s v="艺术与教育学院"/>
    <n v="21"/>
    <n v="126"/>
    <n v="126"/>
    <n v="0"/>
    <n v="126"/>
    <s v="020"/>
    <s v="006规划财务处"/>
    <s v="杨宽"/>
    <s v="020"/>
    <x v="18"/>
    <m/>
    <m/>
    <m/>
    <m/>
  </r>
  <r>
    <n v="445"/>
    <n v="30"/>
    <n v="2021010008"/>
    <s v="任蕾润"/>
    <n v="12"/>
    <n v="72"/>
    <m/>
    <s v="艺术与教育学院"/>
    <n v="12"/>
    <n v="72"/>
    <n v="72"/>
    <n v="0"/>
    <n v="72"/>
    <s v="020"/>
    <s v="006规划财务处"/>
    <s v="任蕾润"/>
    <s v="020"/>
    <x v="18"/>
    <m/>
    <m/>
    <m/>
    <m/>
  </r>
  <r>
    <n v="446"/>
    <n v="31"/>
    <n v="2020010063"/>
    <s v="郭萌"/>
    <n v="21"/>
    <n v="126"/>
    <m/>
    <s v="艺术与教育学院"/>
    <n v="21"/>
    <n v="126"/>
    <n v="126"/>
    <n v="0"/>
    <n v="126"/>
    <s v="020"/>
    <s v="006规划财务处"/>
    <s v="郭萌"/>
    <s v="020"/>
    <x v="18"/>
    <m/>
    <m/>
    <m/>
    <m/>
  </r>
  <r>
    <n v="447"/>
    <n v="32"/>
    <n v="2020010065"/>
    <s v="金宏洋"/>
    <n v="21"/>
    <n v="126"/>
    <m/>
    <s v="艺术与教育学院"/>
    <n v="21"/>
    <n v="126"/>
    <n v="126"/>
    <n v="0"/>
    <n v="126"/>
    <s v="020"/>
    <s v="006规划财务处"/>
    <s v="金宏洋"/>
    <s v="020"/>
    <x v="18"/>
    <m/>
    <m/>
    <m/>
    <m/>
  </r>
  <r>
    <n v="448"/>
    <n v="33"/>
    <n v="2018020008"/>
    <s v="迟黎黎"/>
    <n v="18"/>
    <n v="108"/>
    <m/>
    <s v="艺术与教育学院"/>
    <n v="18"/>
    <n v="108"/>
    <n v="108"/>
    <n v="0"/>
    <n v="108"/>
    <s v="020"/>
    <s v="006规划财务处"/>
    <s v="迟黎黎"/>
    <s v="020"/>
    <x v="18"/>
    <m/>
    <m/>
    <m/>
    <m/>
  </r>
  <r>
    <n v="449"/>
    <n v="34"/>
    <n v="2018020010"/>
    <s v="商润雨"/>
    <n v="19"/>
    <n v="114"/>
    <m/>
    <s v="艺术与教育学院"/>
    <n v="19"/>
    <n v="114"/>
    <n v="114"/>
    <n v="0"/>
    <n v="114"/>
    <s v="020"/>
    <s v="006规划财务处"/>
    <s v="商润雨"/>
    <s v="020"/>
    <x v="18"/>
    <m/>
    <m/>
    <m/>
    <m/>
  </r>
  <r>
    <n v="450"/>
    <n v="35"/>
    <n v="2018020013"/>
    <s v="孙瑞强"/>
    <n v="17"/>
    <n v="102"/>
    <m/>
    <s v="艺术与教育学院"/>
    <n v="17"/>
    <n v="102"/>
    <n v="102"/>
    <n v="0"/>
    <n v="102"/>
    <s v="020"/>
    <s v="006规划财务处"/>
    <s v="孙瑞强"/>
    <s v="020"/>
    <x v="18"/>
    <m/>
    <m/>
    <m/>
    <m/>
  </r>
  <r>
    <n v="451"/>
    <n v="36"/>
    <n v="2021010033"/>
    <s v="崔玥"/>
    <n v="14"/>
    <n v="84"/>
    <m/>
    <s v="艺术与教育学院"/>
    <n v="14"/>
    <n v="84"/>
    <n v="84"/>
    <n v="0"/>
    <n v="84"/>
    <s v="020"/>
    <s v="006规划财务处"/>
    <s v="崔玥"/>
    <s v="020"/>
    <x v="18"/>
    <m/>
    <m/>
    <m/>
    <m/>
  </r>
  <r>
    <n v="452"/>
    <n v="37"/>
    <n v="2021010035"/>
    <s v="张兴利"/>
    <n v="21"/>
    <n v="126"/>
    <m/>
    <s v="艺术与教育学院"/>
    <n v="21"/>
    <n v="126"/>
    <n v="126"/>
    <n v="0"/>
    <n v="126"/>
    <s v="020"/>
    <s v="006规划财务处"/>
    <s v="张兴利"/>
    <s v="020"/>
    <x v="18"/>
    <m/>
    <m/>
    <m/>
    <m/>
  </r>
  <r>
    <n v="453"/>
    <n v="38"/>
    <n v="2021010036"/>
    <s v="朱珣"/>
    <n v="18"/>
    <n v="108"/>
    <m/>
    <s v="艺术与教育学院"/>
    <n v="18"/>
    <n v="108"/>
    <n v="108"/>
    <n v="0"/>
    <n v="108"/>
    <s v="020"/>
    <s v="006规划财务处"/>
    <s v="朱珣"/>
    <s v="020"/>
    <x v="18"/>
    <m/>
    <m/>
    <m/>
    <m/>
  </r>
  <r>
    <n v="454"/>
    <n v="39"/>
    <n v="2021010010"/>
    <s v="郑寅军"/>
    <n v="18"/>
    <n v="108"/>
    <m/>
    <s v="艺术与教育学院"/>
    <n v="18"/>
    <n v="108"/>
    <n v="108"/>
    <n v="0"/>
    <n v="108"/>
    <s v="020"/>
    <s v="006规划财务处"/>
    <s v="郑寅军"/>
    <s v="020"/>
    <x v="18"/>
    <m/>
    <m/>
    <m/>
    <m/>
  </r>
  <r>
    <n v="455"/>
    <n v="40"/>
    <n v="2022010055"/>
    <s v="杨娟"/>
    <n v="21"/>
    <n v="126"/>
    <m/>
    <s v="艺术与教育学院"/>
    <n v="21"/>
    <n v="126"/>
    <n v="126"/>
    <n v="0"/>
    <n v="126"/>
    <s v="020"/>
    <s v="006规划财务处"/>
    <s v="杨娟"/>
    <s v="020"/>
    <x v="18"/>
    <m/>
    <m/>
    <m/>
    <m/>
  </r>
  <r>
    <n v="456"/>
    <n v="41"/>
    <n v="2022010058"/>
    <s v="林礼川"/>
    <n v="20"/>
    <n v="120"/>
    <m/>
    <s v="艺术与教育学院"/>
    <n v="20"/>
    <n v="120"/>
    <n v="120"/>
    <n v="0"/>
    <n v="120"/>
    <s v="020"/>
    <s v="006规划财务处"/>
    <s v="林礼川"/>
    <s v="020"/>
    <x v="18"/>
    <m/>
    <m/>
    <m/>
    <m/>
  </r>
  <r>
    <n v="457"/>
    <n v="42"/>
    <n v="2022010056"/>
    <s v="慕晓虹"/>
    <n v="21"/>
    <n v="126"/>
    <m/>
    <s v="艺术与教育学院"/>
    <n v="21"/>
    <n v="126"/>
    <n v="126"/>
    <n v="0"/>
    <n v="126"/>
    <s v="020"/>
    <s v="006规划财务处"/>
    <s v="慕晓虹"/>
    <s v="020"/>
    <x v="18"/>
    <m/>
    <m/>
    <m/>
    <m/>
  </r>
  <r>
    <n v="458"/>
    <n v="43"/>
    <n v="2022010057"/>
    <s v="谭春蕾"/>
    <n v="20"/>
    <n v="120"/>
    <m/>
    <s v="艺术与教育学院"/>
    <n v="20"/>
    <n v="120"/>
    <n v="120"/>
    <n v="0"/>
    <n v="120"/>
    <s v="020"/>
    <s v="006规划财务处"/>
    <s v="谭春蕾"/>
    <s v="020"/>
    <x v="18"/>
    <m/>
    <m/>
    <m/>
    <m/>
  </r>
  <r>
    <n v="459"/>
    <n v="44"/>
    <n v="2022010060"/>
    <s v="宋振南"/>
    <n v="11"/>
    <n v="66"/>
    <m/>
    <s v="艺术与教育学院"/>
    <n v="11"/>
    <n v="66"/>
    <n v="66"/>
    <n v="0"/>
    <n v="66"/>
    <s v="020"/>
    <s v="006规划财务处"/>
    <s v="宋振南"/>
    <s v="020"/>
    <x v="18"/>
    <m/>
    <m/>
    <m/>
    <m/>
  </r>
  <r>
    <n v="460"/>
    <n v="45"/>
    <n v="2022010092"/>
    <s v="张启浩"/>
    <n v="21"/>
    <n v="126"/>
    <m/>
    <s v="艺术与教育学院"/>
    <n v="21"/>
    <n v="126"/>
    <n v="126"/>
    <n v="0"/>
    <n v="126"/>
    <s v="020"/>
    <s v="006规划财务处"/>
    <s v="张启浩"/>
    <s v="020"/>
    <x v="18"/>
    <m/>
    <m/>
    <m/>
    <m/>
  </r>
  <r>
    <n v="461"/>
    <n v="46"/>
    <s v="370213199608205248"/>
    <s v="侯宜君"/>
    <n v="12"/>
    <n v="72"/>
    <m/>
    <e v="#N/A"/>
    <n v="12"/>
    <n v="72"/>
    <n v="72"/>
    <n v="0"/>
    <n v="72"/>
    <e v="#N/A"/>
    <e v="#N/A"/>
    <e v="#N/A"/>
    <s v="020"/>
    <x v="18"/>
    <m/>
    <m/>
    <m/>
    <m/>
  </r>
  <r>
    <n v="462"/>
    <n v="1"/>
    <n v="1992010012"/>
    <s v="刘巨栋"/>
    <n v="21"/>
    <n v="126"/>
    <m/>
    <s v="汽车技术学院"/>
    <n v="21"/>
    <n v="126"/>
    <n v="126"/>
    <n v="0"/>
    <n v="126"/>
    <s v="021"/>
    <s v="001办公室"/>
    <s v="刘巨栋"/>
    <s v="021"/>
    <x v="19"/>
    <m/>
    <m/>
    <m/>
    <m/>
  </r>
  <r>
    <n v="463"/>
    <n v="2"/>
    <n v="2014010052"/>
    <s v="孙双双"/>
    <n v="21"/>
    <n v="126"/>
    <m/>
    <s v="汽车技术学院"/>
    <n v="21"/>
    <n v="126"/>
    <n v="126"/>
    <n v="0"/>
    <n v="126"/>
    <s v="021"/>
    <s v="001办公室"/>
    <s v="孙双双"/>
    <s v="021"/>
    <x v="19"/>
    <m/>
    <m/>
    <m/>
    <m/>
  </r>
  <r>
    <n v="464"/>
    <n v="3"/>
    <n v="2006010076"/>
    <s v="刘建洲"/>
    <n v="19"/>
    <n v="114"/>
    <s v="12.12-13公出"/>
    <s v="汽车技术学院"/>
    <n v="19"/>
    <n v="114"/>
    <n v="114"/>
    <n v="0"/>
    <n v="114"/>
    <s v="021"/>
    <s v="001办公室"/>
    <s v="刘建洲"/>
    <s v="021"/>
    <x v="19"/>
    <m/>
    <m/>
    <m/>
    <m/>
  </r>
  <r>
    <n v="465"/>
    <n v="4"/>
    <n v="2008020020"/>
    <s v="马玉青"/>
    <n v="21"/>
    <n v="126"/>
    <m/>
    <s v="汽车技术学院"/>
    <n v="21"/>
    <n v="126"/>
    <n v="126"/>
    <n v="0"/>
    <n v="126"/>
    <s v="021"/>
    <s v="001办公室"/>
    <s v="马玉青"/>
    <s v="021"/>
    <x v="19"/>
    <m/>
    <m/>
    <m/>
    <m/>
  </r>
  <r>
    <n v="466"/>
    <n v="5"/>
    <n v="2006010074"/>
    <s v="张秋菊"/>
    <n v="21"/>
    <n v="126"/>
    <m/>
    <s v="汽车技术学院"/>
    <n v="21"/>
    <n v="126"/>
    <n v="126"/>
    <n v="0"/>
    <n v="126"/>
    <s v="021"/>
    <s v="001办公室"/>
    <s v="张秋菊"/>
    <s v="021"/>
    <x v="19"/>
    <m/>
    <m/>
    <m/>
    <m/>
  </r>
  <r>
    <n v="467"/>
    <n v="6"/>
    <n v="2006010075"/>
    <s v="韩  萍"/>
    <n v="21"/>
    <n v="126"/>
    <m/>
    <s v="汽车技术学院"/>
    <n v="21"/>
    <n v="126"/>
    <n v="126"/>
    <n v="0"/>
    <n v="126"/>
    <s v="021"/>
    <s v="001办公室"/>
    <s v="韩萍"/>
    <s v="021"/>
    <x v="19"/>
    <m/>
    <m/>
    <m/>
    <m/>
  </r>
  <r>
    <n v="468"/>
    <n v="7"/>
    <n v="2014010039"/>
    <s v="王冠军"/>
    <n v="21"/>
    <n v="126"/>
    <m/>
    <s v="汽车技术学院"/>
    <n v="21"/>
    <n v="126"/>
    <n v="126"/>
    <n v="0"/>
    <n v="126"/>
    <s v="021"/>
    <s v="001办公室"/>
    <s v="王冠军"/>
    <s v="021"/>
    <x v="19"/>
    <m/>
    <m/>
    <m/>
    <m/>
  </r>
  <r>
    <n v="469"/>
    <n v="8"/>
    <n v="2013010004"/>
    <s v="王永春"/>
    <n v="21"/>
    <n v="126"/>
    <m/>
    <s v="汽车技术学院"/>
    <n v="21"/>
    <n v="126"/>
    <n v="126"/>
    <n v="0"/>
    <n v="126"/>
    <s v="021"/>
    <s v="001办公室"/>
    <s v="王永春"/>
    <s v="021"/>
    <x v="19"/>
    <m/>
    <m/>
    <m/>
    <m/>
  </r>
  <r>
    <n v="470"/>
    <n v="9"/>
    <n v="2013010002"/>
    <s v="任莉"/>
    <n v="21"/>
    <n v="126"/>
    <m/>
    <s v="汽车技术学院"/>
    <n v="21"/>
    <n v="126"/>
    <n v="126"/>
    <n v="0"/>
    <n v="126"/>
    <s v="021"/>
    <s v="001办公室"/>
    <s v="任莉"/>
    <s v="021"/>
    <x v="19"/>
    <m/>
    <m/>
    <m/>
    <m/>
  </r>
  <r>
    <n v="471"/>
    <n v="10"/>
    <n v="2013010001"/>
    <s v="高菲菲"/>
    <n v="21"/>
    <n v="126"/>
    <m/>
    <s v="汽车技术学院"/>
    <n v="21"/>
    <n v="126"/>
    <n v="126"/>
    <n v="0"/>
    <n v="126"/>
    <s v="021"/>
    <s v="001办公室"/>
    <s v="高菲菲"/>
    <s v="021"/>
    <x v="19"/>
    <m/>
    <m/>
    <m/>
    <m/>
  </r>
  <r>
    <n v="472"/>
    <n v="11"/>
    <n v="2013010003"/>
    <s v="朱群富"/>
    <n v="21"/>
    <n v="126"/>
    <s v=" "/>
    <s v="汽车技术学院"/>
    <n v="21"/>
    <n v="126"/>
    <n v="126"/>
    <n v="0"/>
    <n v="126"/>
    <s v="021"/>
    <s v="001办公室"/>
    <s v="朱群富"/>
    <s v="021"/>
    <x v="19"/>
    <m/>
    <m/>
    <m/>
    <m/>
  </r>
  <r>
    <n v="473"/>
    <n v="12"/>
    <n v="2014010043"/>
    <s v="郝玉莲"/>
    <n v="21"/>
    <n v="126"/>
    <m/>
    <s v="汽车技术学院"/>
    <n v="21"/>
    <n v="126"/>
    <n v="126"/>
    <n v="0"/>
    <n v="126"/>
    <s v="021"/>
    <s v="001办公室"/>
    <s v="郝玉莲"/>
    <s v="021"/>
    <x v="19"/>
    <m/>
    <m/>
    <m/>
    <m/>
  </r>
  <r>
    <n v="474"/>
    <n v="13"/>
    <n v="2014010041"/>
    <s v="邓持"/>
    <n v="19"/>
    <n v="114"/>
    <s v="12.7、12.21产检"/>
    <s v="汽车技术学院"/>
    <n v="19"/>
    <n v="114"/>
    <n v="114"/>
    <n v="0"/>
    <n v="114"/>
    <s v="021"/>
    <s v="001办公室"/>
    <s v="邓持"/>
    <s v="021"/>
    <x v="19"/>
    <m/>
    <m/>
    <m/>
    <m/>
  </r>
  <r>
    <n v="475"/>
    <n v="14"/>
    <n v="2014010042"/>
    <s v="张富坤"/>
    <n v="21"/>
    <n v="126"/>
    <m/>
    <s v="汽车技术学院"/>
    <n v="21"/>
    <n v="126"/>
    <n v="126"/>
    <n v="0"/>
    <n v="126"/>
    <s v="021"/>
    <s v="001办公室"/>
    <s v="张富坤"/>
    <s v="021"/>
    <x v="19"/>
    <m/>
    <m/>
    <m/>
    <m/>
  </r>
  <r>
    <n v="476"/>
    <n v="15"/>
    <n v="2008030011"/>
    <s v="欧迎春"/>
    <n v="21"/>
    <n v="126"/>
    <m/>
    <s v="汽车技术学院"/>
    <n v="21"/>
    <n v="126"/>
    <n v="126"/>
    <n v="0"/>
    <n v="126"/>
    <s v="021"/>
    <s v="001办公室"/>
    <s v="欧迎春"/>
    <s v="021"/>
    <x v="19"/>
    <m/>
    <m/>
    <m/>
    <m/>
  </r>
  <r>
    <n v="477"/>
    <n v="16"/>
    <n v="2014020015"/>
    <s v="张洪中"/>
    <n v="21"/>
    <n v="126"/>
    <m/>
    <s v="汽车技术学院"/>
    <n v="21"/>
    <n v="126"/>
    <n v="126"/>
    <n v="0"/>
    <n v="126"/>
    <s v="021"/>
    <s v="001办公室"/>
    <s v="张洪中"/>
    <s v="021"/>
    <x v="19"/>
    <m/>
    <m/>
    <m/>
    <m/>
  </r>
  <r>
    <n v="478"/>
    <n v="17"/>
    <n v="2015010015"/>
    <s v="单玉东"/>
    <n v="21"/>
    <n v="126"/>
    <m/>
    <s v="汽车技术学院"/>
    <n v="21"/>
    <n v="126"/>
    <n v="126"/>
    <n v="0"/>
    <n v="126"/>
    <s v="021"/>
    <s v="001办公室"/>
    <s v="单玉东"/>
    <s v="021"/>
    <x v="19"/>
    <m/>
    <m/>
    <m/>
    <m/>
  </r>
  <r>
    <n v="479"/>
    <n v="18"/>
    <n v="2015010099"/>
    <s v="郑阳"/>
    <n v="21"/>
    <n v="126"/>
    <m/>
    <s v="汽车技术学院"/>
    <n v="21"/>
    <n v="126"/>
    <n v="126"/>
    <n v="0"/>
    <n v="126"/>
    <s v="021"/>
    <s v="001办公室"/>
    <s v="郑阳"/>
    <s v="021"/>
    <x v="19"/>
    <m/>
    <m/>
    <m/>
    <m/>
  </r>
  <r>
    <n v="480"/>
    <n v="19"/>
    <n v="2015010007"/>
    <s v="崔阳阳"/>
    <n v="21"/>
    <n v="126"/>
    <m/>
    <s v="汽车技术学院"/>
    <n v="21"/>
    <n v="126"/>
    <n v="126"/>
    <n v="0"/>
    <n v="126"/>
    <s v="021"/>
    <s v="001办公室"/>
    <s v="崔阳阳"/>
    <s v="021"/>
    <x v="19"/>
    <m/>
    <m/>
    <m/>
    <m/>
  </r>
  <r>
    <n v="481"/>
    <n v="20"/>
    <n v="2015010010"/>
    <s v="薛国普"/>
    <n v="21"/>
    <n v="126"/>
    <m/>
    <s v="汽车技术学院"/>
    <n v="21"/>
    <n v="126"/>
    <n v="126"/>
    <n v="0"/>
    <n v="126"/>
    <s v="021"/>
    <s v="001办公室"/>
    <s v="薛国普"/>
    <s v="021"/>
    <x v="19"/>
    <m/>
    <m/>
    <m/>
    <m/>
  </r>
  <r>
    <n v="482"/>
    <n v="21"/>
    <n v="2015010003"/>
    <s v="王亮"/>
    <n v="21"/>
    <n v="126"/>
    <m/>
    <s v="汽车技术学院"/>
    <n v="21"/>
    <n v="126"/>
    <n v="126"/>
    <n v="0"/>
    <n v="126"/>
    <s v="021"/>
    <s v="001办公室"/>
    <s v="王亮"/>
    <s v="021"/>
    <x v="19"/>
    <m/>
    <m/>
    <m/>
    <m/>
  </r>
  <r>
    <n v="483"/>
    <n v="22"/>
    <n v="2015010009"/>
    <s v="刘慧"/>
    <n v="21"/>
    <n v="126"/>
    <m/>
    <s v="汽车技术学院"/>
    <n v="21"/>
    <n v="126"/>
    <n v="126"/>
    <n v="0"/>
    <n v="126"/>
    <s v="021"/>
    <s v="001办公室"/>
    <s v="刘慧"/>
    <s v="021"/>
    <x v="19"/>
    <m/>
    <m/>
    <m/>
    <m/>
  </r>
  <r>
    <n v="484"/>
    <n v="23"/>
    <n v="2016010003"/>
    <s v="李芳"/>
    <n v="21"/>
    <n v="126"/>
    <m/>
    <s v="汽车技术学院"/>
    <n v="21"/>
    <n v="126"/>
    <n v="126"/>
    <n v="0"/>
    <n v="126"/>
    <s v="021"/>
    <s v="001办公室"/>
    <s v="李芳"/>
    <s v="021"/>
    <x v="19"/>
    <m/>
    <m/>
    <m/>
    <m/>
  </r>
  <r>
    <n v="485"/>
    <n v="24"/>
    <n v="2016010002"/>
    <s v="郭子祥"/>
    <n v="21"/>
    <n v="126"/>
    <m/>
    <s v="汽车技术学院"/>
    <n v="21"/>
    <n v="126"/>
    <n v="126"/>
    <n v="0"/>
    <n v="126"/>
    <s v="021"/>
    <s v="001办公室"/>
    <s v="郭子祥"/>
    <s v="021"/>
    <x v="19"/>
    <m/>
    <m/>
    <m/>
    <m/>
  </r>
  <r>
    <n v="486"/>
    <n v="25"/>
    <n v="2016010001"/>
    <s v="崔春涛"/>
    <n v="21"/>
    <n v="126"/>
    <m/>
    <s v="汽车技术学院"/>
    <n v="21"/>
    <n v="126"/>
    <n v="126"/>
    <n v="0"/>
    <n v="126"/>
    <s v="021"/>
    <s v="001办公室"/>
    <s v="崔春涛"/>
    <s v="021"/>
    <x v="19"/>
    <m/>
    <m/>
    <m/>
    <m/>
  </r>
  <r>
    <n v="487"/>
    <n v="26"/>
    <n v="2005010010"/>
    <s v="胡白娥"/>
    <n v="21"/>
    <n v="126"/>
    <m/>
    <s v="汽车技术学院"/>
    <n v="21"/>
    <n v="126"/>
    <n v="126"/>
    <n v="0"/>
    <n v="126"/>
    <s v="021"/>
    <s v="001办公室"/>
    <s v="胡白娥"/>
    <s v="021"/>
    <x v="19"/>
    <m/>
    <m/>
    <m/>
    <m/>
  </r>
  <r>
    <n v="488"/>
    <n v="27"/>
    <n v="2017010011"/>
    <s v="邵立敬"/>
    <n v="21"/>
    <n v="126"/>
    <m/>
    <s v="汽车技术学院"/>
    <n v="21"/>
    <n v="126"/>
    <n v="126"/>
    <n v="0"/>
    <n v="126"/>
    <s v="021"/>
    <s v="001办公室"/>
    <s v="邵立敬"/>
    <s v="021"/>
    <x v="19"/>
    <m/>
    <m/>
    <m/>
    <m/>
  </r>
  <r>
    <n v="489"/>
    <n v="28"/>
    <n v="2017010010"/>
    <s v="吴磊"/>
    <n v="21"/>
    <n v="126"/>
    <m/>
    <s v="汽车技术学院"/>
    <n v="21"/>
    <n v="126"/>
    <n v="126"/>
    <n v="0"/>
    <n v="126"/>
    <s v="021"/>
    <s v="001办公室"/>
    <s v="吴磊"/>
    <s v="021"/>
    <x v="19"/>
    <m/>
    <m/>
    <m/>
    <m/>
  </r>
  <r>
    <n v="490"/>
    <n v="29"/>
    <n v="2006010063"/>
    <s v="王萌萌"/>
    <n v="21"/>
    <n v="126"/>
    <m/>
    <s v="汽车技术学院"/>
    <n v="21"/>
    <n v="126"/>
    <n v="126"/>
    <n v="0"/>
    <n v="126"/>
    <s v="021"/>
    <s v="001办公室"/>
    <s v="王萌萌"/>
    <s v="021"/>
    <x v="19"/>
    <m/>
    <m/>
    <m/>
    <m/>
  </r>
  <r>
    <n v="491"/>
    <n v="30"/>
    <n v="2004010005"/>
    <s v="窦士君"/>
    <n v="21"/>
    <n v="126"/>
    <m/>
    <s v="汽车技术学院"/>
    <n v="21"/>
    <n v="126"/>
    <n v="126"/>
    <n v="0"/>
    <n v="126"/>
    <s v="021"/>
    <s v="001办公室"/>
    <s v="窦士君"/>
    <s v="021"/>
    <x v="19"/>
    <m/>
    <m/>
    <m/>
    <m/>
  </r>
  <r>
    <n v="492"/>
    <n v="31"/>
    <n v="2019010150"/>
    <s v="张钧"/>
    <n v="21"/>
    <n v="126"/>
    <m/>
    <s v="汽车技术学院"/>
    <n v="21"/>
    <n v="126"/>
    <n v="126"/>
    <n v="0"/>
    <n v="126"/>
    <s v="021"/>
    <s v="001办公室"/>
    <s v="张钧"/>
    <s v="021"/>
    <x v="19"/>
    <m/>
    <m/>
    <m/>
    <m/>
  </r>
  <r>
    <n v="493"/>
    <n v="32"/>
    <n v="2020010053"/>
    <s v="张晓芳"/>
    <n v="21"/>
    <n v="126"/>
    <m/>
    <s v="汽车技术学院"/>
    <n v="21"/>
    <n v="126"/>
    <n v="126"/>
    <n v="0"/>
    <n v="126"/>
    <s v="021"/>
    <s v="001办公室"/>
    <s v="张晓芳"/>
    <s v="021"/>
    <x v="19"/>
    <m/>
    <m/>
    <m/>
    <m/>
  </r>
  <r>
    <n v="494"/>
    <n v="33"/>
    <n v="2020010055"/>
    <s v="白光超"/>
    <n v="21"/>
    <n v="126"/>
    <m/>
    <s v="汽车技术学院"/>
    <n v="21"/>
    <n v="126"/>
    <n v="126"/>
    <n v="0"/>
    <n v="126"/>
    <s v="021"/>
    <s v="001办公室"/>
    <s v="白光超"/>
    <s v="021"/>
    <x v="19"/>
    <m/>
    <m/>
    <m/>
    <m/>
  </r>
  <r>
    <n v="495"/>
    <n v="34"/>
    <n v="2020010056"/>
    <s v="张文瀚"/>
    <n v="21"/>
    <n v="126"/>
    <m/>
    <s v="汽车技术学院"/>
    <n v="21"/>
    <n v="126"/>
    <n v="126"/>
    <n v="0"/>
    <n v="126"/>
    <s v="021"/>
    <s v="001办公室"/>
    <s v="张文瀚"/>
    <s v="021"/>
    <x v="19"/>
    <m/>
    <m/>
    <m/>
    <m/>
  </r>
  <r>
    <n v="496"/>
    <n v="35"/>
    <n v="2021010039"/>
    <s v="王蒙蒙"/>
    <n v="21"/>
    <n v="126"/>
    <m/>
    <s v="汽车技术学院"/>
    <n v="21"/>
    <n v="126"/>
    <n v="126"/>
    <n v="0"/>
    <n v="126"/>
    <s v="021"/>
    <s v="001办公室"/>
    <s v="王蒙蒙"/>
    <s v="021"/>
    <x v="19"/>
    <m/>
    <m/>
    <m/>
    <m/>
  </r>
  <r>
    <n v="497"/>
    <n v="36"/>
    <n v="2021010038"/>
    <s v="王聪聪"/>
    <n v="21"/>
    <n v="126"/>
    <m/>
    <s v="汽车技术学院"/>
    <n v="21"/>
    <n v="126"/>
    <n v="126"/>
    <n v="0"/>
    <n v="126"/>
    <s v="021"/>
    <s v="001办公室"/>
    <s v="王聪聪"/>
    <s v="021"/>
    <x v="19"/>
    <m/>
    <m/>
    <m/>
    <m/>
  </r>
  <r>
    <n v="498"/>
    <n v="37"/>
    <n v="2021010037"/>
    <s v="张朔"/>
    <n v="21"/>
    <n v="126"/>
    <m/>
    <s v="汽车技术学院"/>
    <n v="21"/>
    <n v="126"/>
    <n v="126"/>
    <n v="0"/>
    <n v="126"/>
    <s v="021"/>
    <s v="001办公室"/>
    <s v="张朔"/>
    <s v="021"/>
    <x v="19"/>
    <m/>
    <m/>
    <m/>
    <m/>
  </r>
  <r>
    <n v="499"/>
    <n v="38"/>
    <n v="2022010053"/>
    <s v="张瀚苒"/>
    <n v="21"/>
    <n v="126"/>
    <m/>
    <s v="汽车技术学院"/>
    <n v="21"/>
    <n v="126"/>
    <n v="126"/>
    <n v="0"/>
    <n v="126"/>
    <s v="021"/>
    <s v="001办公室"/>
    <s v="张瀚苒"/>
    <s v="021"/>
    <x v="19"/>
    <m/>
    <m/>
    <m/>
    <m/>
  </r>
  <r>
    <n v="500"/>
    <n v="39"/>
    <n v="2023010098"/>
    <s v="周进"/>
    <n v="21"/>
    <n v="126"/>
    <m/>
    <s v="汽车技术学院"/>
    <n v="21"/>
    <n v="126"/>
    <n v="126"/>
    <n v="0"/>
    <n v="126"/>
    <s v="021"/>
    <s v="001办公室"/>
    <s v="周进"/>
    <s v="021"/>
    <x v="19"/>
    <m/>
    <m/>
    <m/>
    <m/>
  </r>
  <r>
    <n v="501"/>
    <n v="40"/>
    <n v="2023010097"/>
    <s v="李嘉庆"/>
    <n v="21"/>
    <n v="126"/>
    <m/>
    <s v="汽车技术学院"/>
    <n v="21"/>
    <n v="126"/>
    <n v="126"/>
    <n v="0"/>
    <n v="126"/>
    <s v="021"/>
    <s v="001办公室"/>
    <s v="李嘉庆"/>
    <s v="021"/>
    <x v="19"/>
    <m/>
    <m/>
    <m/>
    <m/>
  </r>
  <r>
    <n v="502"/>
    <n v="1"/>
    <s v="2004010012"/>
    <s v="张杨"/>
    <n v="14"/>
    <n v="84"/>
    <s v="12.5莱西院上调研；12.6去跨境电商实训室开标；12.12国信会展中心调研；12.15青职观摩高职课程思政比赛；12.22教师职业能力大赛评委培训；12.26-27青岛市教师职业能力大赛评委"/>
    <e v="#N/A"/>
    <n v="14"/>
    <n v="84"/>
    <n v="84"/>
    <n v="0"/>
    <n v="84"/>
    <e v="#N/A"/>
    <e v="#N/A"/>
    <e v="#N/A"/>
    <s v="022"/>
    <x v="20"/>
    <m/>
    <m/>
    <m/>
    <m/>
  </r>
  <r>
    <n v="503"/>
    <n v="2"/>
    <s v="2004010036"/>
    <s v="张晓静"/>
    <n v="21"/>
    <n v="126"/>
    <s v="12.14 青岛港调研；12.19 参加物流协会会议；12.22 参加中德应用技术学校年会；12.29 拔尖人才体检"/>
    <e v="#N/A"/>
    <n v="21"/>
    <n v="126"/>
    <n v="126"/>
    <n v="0"/>
    <n v="126"/>
    <e v="#N/A"/>
    <e v="#N/A"/>
    <e v="#N/A"/>
    <s v="022"/>
    <x v="20"/>
    <m/>
    <m/>
    <m/>
    <m/>
  </r>
  <r>
    <n v="504"/>
    <n v="3"/>
    <s v="2012010010"/>
    <s v="李欢"/>
    <n v="21"/>
    <n v="126"/>
    <m/>
    <e v="#N/A"/>
    <n v="21"/>
    <n v="126"/>
    <n v="126"/>
    <n v="0"/>
    <n v="126"/>
    <e v="#N/A"/>
    <e v="#N/A"/>
    <e v="#N/A"/>
    <s v="022"/>
    <x v="20"/>
    <m/>
    <m/>
    <m/>
    <m/>
  </r>
  <r>
    <n v="505"/>
    <n v="4"/>
    <s v="2005010020"/>
    <s v="姚建军"/>
    <n v="17"/>
    <n v="102"/>
    <s v="12.5，12.18，12.21，12.27，企业走访"/>
    <e v="#N/A"/>
    <n v="17"/>
    <n v="102"/>
    <n v="102"/>
    <n v="0"/>
    <n v="102"/>
    <e v="#N/A"/>
    <e v="#N/A"/>
    <e v="#N/A"/>
    <s v="022"/>
    <x v="20"/>
    <m/>
    <m/>
    <m/>
    <m/>
  </r>
  <r>
    <n v="506"/>
    <n v="5"/>
    <n v="2004010035"/>
    <s v="于凌云"/>
    <n v="20"/>
    <n v="120"/>
    <s v="12.1参加山东外贸职业学院赛前裁判说明会"/>
    <s v="商学院"/>
    <n v="20"/>
    <n v="120"/>
    <n v="120"/>
    <n v="0"/>
    <n v="120"/>
    <e v="#N/A"/>
    <s v="001办公室"/>
    <s v="于凌云"/>
    <s v="022"/>
    <x v="20"/>
    <m/>
    <m/>
    <m/>
    <m/>
  </r>
  <r>
    <n v="507"/>
    <n v="6"/>
    <n v="2007030005"/>
    <s v="苗婷"/>
    <n v="21"/>
    <n v="126"/>
    <m/>
    <s v="商学院"/>
    <n v="21"/>
    <n v="126"/>
    <n v="126"/>
    <n v="0"/>
    <n v="126"/>
    <e v="#N/A"/>
    <s v="001办公室"/>
    <s v="苗婷"/>
    <s v="022"/>
    <x v="20"/>
    <m/>
    <m/>
    <m/>
    <m/>
  </r>
  <r>
    <n v="508"/>
    <n v="7"/>
    <n v="2008020019"/>
    <s v="张兵"/>
    <n v="8"/>
    <n v="48"/>
    <s v="12月11日赴企业调研，12月14日赴青岛港调研，12月18日至12月28日赴扬州培训"/>
    <s v="商学院"/>
    <n v="8"/>
    <n v="48"/>
    <n v="48"/>
    <n v="0"/>
    <n v="48"/>
    <e v="#N/A"/>
    <s v="001办公室"/>
    <s v="张兵"/>
    <s v="022"/>
    <x v="20"/>
    <m/>
    <m/>
    <m/>
    <m/>
  </r>
  <r>
    <n v="509"/>
    <n v="8"/>
    <n v="2008020023"/>
    <s v="孙红娟"/>
    <n v="13"/>
    <n v="78"/>
    <s v="12.1，12.6，12.8，12.15，12.20，12.22，12.27，12.29嘉兴路上课"/>
    <s v="商学院"/>
    <n v="13"/>
    <n v="78"/>
    <n v="78"/>
    <n v="0"/>
    <n v="78"/>
    <e v="#N/A"/>
    <s v="001办公室"/>
    <s v="孙红娟"/>
    <s v="022"/>
    <x v="20"/>
    <m/>
    <m/>
    <m/>
    <m/>
  </r>
  <r>
    <n v="510"/>
    <n v="9"/>
    <n v="2012010001"/>
    <s v="荣希佳"/>
    <n v="20"/>
    <n v="120"/>
    <s v="12.20病假"/>
    <s v="商学院"/>
    <n v="20"/>
    <n v="120"/>
    <n v="120"/>
    <n v="0"/>
    <n v="120"/>
    <e v="#N/A"/>
    <s v="001办公室"/>
    <s v="荣希佳"/>
    <s v="022"/>
    <x v="20"/>
    <m/>
    <m/>
    <m/>
    <m/>
  </r>
  <r>
    <n v="511"/>
    <n v="10"/>
    <n v="2012010008"/>
    <s v="许畅"/>
    <n v="16"/>
    <n v="96"/>
    <s v="12.8外出调研  12.15 ，12.18-20外出培训"/>
    <s v="商学院"/>
    <n v="16"/>
    <n v="96"/>
    <n v="96"/>
    <n v="0"/>
    <n v="96"/>
    <e v="#N/A"/>
    <s v="001办公室"/>
    <s v="许畅"/>
    <s v="022"/>
    <x v="20"/>
    <m/>
    <m/>
    <m/>
    <m/>
  </r>
  <r>
    <n v="512"/>
    <n v="11"/>
    <n v="2013010010"/>
    <s v="唐珍"/>
    <n v="19"/>
    <n v="114"/>
    <s v="12.13去企业；12.19参加会议"/>
    <s v="商学院"/>
    <n v="19"/>
    <n v="114"/>
    <n v="114"/>
    <n v="0"/>
    <n v="114"/>
    <e v="#N/A"/>
    <s v="001办公室"/>
    <s v="唐珍"/>
    <s v="022"/>
    <x v="20"/>
    <m/>
    <m/>
    <m/>
    <m/>
  </r>
  <r>
    <n v="513"/>
    <n v="12"/>
    <n v="2013010013"/>
    <s v="潘大鹏"/>
    <n v="21"/>
    <n v="126"/>
    <m/>
    <s v="商学院"/>
    <n v="21"/>
    <n v="126"/>
    <n v="126"/>
    <n v="0"/>
    <n v="126"/>
    <e v="#N/A"/>
    <s v="001办公室"/>
    <s v="潘大鹏"/>
    <s v="022"/>
    <x v="20"/>
    <m/>
    <m/>
    <m/>
    <m/>
  </r>
  <r>
    <n v="514"/>
    <n v="13"/>
    <n v="2013020001"/>
    <s v="李丽"/>
    <n v="21"/>
    <n v="126"/>
    <m/>
    <s v="商学院"/>
    <n v="21"/>
    <n v="126"/>
    <n v="126"/>
    <n v="0"/>
    <n v="126"/>
    <e v="#N/A"/>
    <s v="001办公室"/>
    <s v="李丽"/>
    <s v="022"/>
    <x v="20"/>
    <m/>
    <m/>
    <m/>
    <m/>
  </r>
  <r>
    <n v="515"/>
    <n v="14"/>
    <n v="2014010034"/>
    <s v="李红蕾"/>
    <n v="21"/>
    <n v="126"/>
    <m/>
    <s v="商学院"/>
    <n v="21"/>
    <n v="126"/>
    <n v="126"/>
    <n v="0"/>
    <n v="126"/>
    <e v="#N/A"/>
    <s v="001办公室"/>
    <s v="李红蕾"/>
    <s v="022"/>
    <x v="20"/>
    <m/>
    <m/>
    <m/>
    <m/>
  </r>
  <r>
    <n v="516"/>
    <n v="15"/>
    <n v="2014010036"/>
    <s v="相易彤"/>
    <n v="21"/>
    <n v="126"/>
    <m/>
    <s v="商学院"/>
    <n v="21"/>
    <n v="126"/>
    <n v="126"/>
    <n v="0"/>
    <n v="126"/>
    <e v="#N/A"/>
    <s v="001办公室"/>
    <s v="相易彤"/>
    <s v="022"/>
    <x v="20"/>
    <m/>
    <m/>
    <m/>
    <m/>
  </r>
  <r>
    <n v="517"/>
    <n v="16"/>
    <n v="2015010006"/>
    <s v="石雪莉"/>
    <n v="19"/>
    <n v="114"/>
    <s v="12.18公假；12.19参会"/>
    <s v="商学院"/>
    <n v="19"/>
    <n v="114"/>
    <n v="114"/>
    <n v="0"/>
    <n v="114"/>
    <e v="#N/A"/>
    <s v="001办公室"/>
    <s v="石雪莉"/>
    <s v="022"/>
    <x v="20"/>
    <m/>
    <m/>
    <m/>
    <m/>
  </r>
  <r>
    <n v="518"/>
    <n v="17"/>
    <s v="2017010008"/>
    <s v="陈晨"/>
    <n v="21"/>
    <n v="126"/>
    <m/>
    <e v="#N/A"/>
    <n v="21"/>
    <n v="126"/>
    <n v="126"/>
    <n v="0"/>
    <n v="126"/>
    <e v="#N/A"/>
    <e v="#N/A"/>
    <e v="#N/A"/>
    <s v="022"/>
    <x v="20"/>
    <m/>
    <m/>
    <m/>
    <m/>
  </r>
  <r>
    <n v="519"/>
    <n v="18"/>
    <s v="2018010008"/>
    <s v="崔永超"/>
    <n v="20"/>
    <n v="120"/>
    <s v="12.1参加互联网营销师比赛"/>
    <e v="#N/A"/>
    <n v="20"/>
    <n v="120"/>
    <n v="120"/>
    <n v="0"/>
    <n v="120"/>
    <e v="#N/A"/>
    <e v="#N/A"/>
    <e v="#N/A"/>
    <s v="022"/>
    <x v="20"/>
    <m/>
    <m/>
    <m/>
    <m/>
  </r>
  <r>
    <n v="520"/>
    <n v="19"/>
    <s v="2019010053"/>
    <s v="庄夕海"/>
    <n v="21"/>
    <n v="126"/>
    <m/>
    <e v="#N/A"/>
    <n v="21"/>
    <n v="126"/>
    <n v="126"/>
    <n v="0"/>
    <n v="126"/>
    <e v="#N/A"/>
    <e v="#N/A"/>
    <e v="#N/A"/>
    <s v="022"/>
    <x v="20"/>
    <m/>
    <m/>
    <m/>
    <m/>
  </r>
  <r>
    <n v="521"/>
    <n v="20"/>
    <s v="2019010016"/>
    <s v="郝慧杰"/>
    <n v="17"/>
    <n v="102"/>
    <s v="12.5/12/19/26 哺乳假"/>
    <e v="#N/A"/>
    <n v="17"/>
    <n v="102"/>
    <n v="102"/>
    <n v="0"/>
    <n v="102"/>
    <e v="#N/A"/>
    <e v="#N/A"/>
    <e v="#N/A"/>
    <s v="022"/>
    <x v="20"/>
    <m/>
    <m/>
    <m/>
    <m/>
  </r>
  <r>
    <n v="522"/>
    <n v="21"/>
    <s v="2019010017"/>
    <s v="甄成"/>
    <n v="21"/>
    <n v="126"/>
    <m/>
    <e v="#N/A"/>
    <n v="21"/>
    <n v="126"/>
    <n v="126"/>
    <n v="0"/>
    <n v="126"/>
    <e v="#N/A"/>
    <e v="#N/A"/>
    <e v="#N/A"/>
    <s v="022"/>
    <x v="20"/>
    <m/>
    <m/>
    <m/>
    <m/>
  </r>
  <r>
    <n v="523"/>
    <n v="22"/>
    <s v="2020010057"/>
    <s v="李子良"/>
    <n v="17"/>
    <n v="102"/>
    <s v="12.1参加互联网营销师比赛 12.20-21参加网信新农人授课 12.22参加企业调研"/>
    <e v="#N/A"/>
    <n v="17"/>
    <n v="102"/>
    <n v="102"/>
    <n v="0"/>
    <n v="102"/>
    <e v="#N/A"/>
    <e v="#N/A"/>
    <e v="#N/A"/>
    <s v="022"/>
    <x v="20"/>
    <m/>
    <m/>
    <m/>
    <m/>
  </r>
  <r>
    <n v="524"/>
    <n v="23"/>
    <s v="2021010050"/>
    <s v="张世秋"/>
    <n v="20"/>
    <n v="120"/>
    <s v="12.25事假"/>
    <e v="#N/A"/>
    <n v="20"/>
    <n v="120"/>
    <n v="120"/>
    <n v="0"/>
    <n v="120"/>
    <e v="#N/A"/>
    <e v="#N/A"/>
    <e v="#N/A"/>
    <s v="022"/>
    <x v="20"/>
    <m/>
    <m/>
    <m/>
    <m/>
  </r>
  <r>
    <n v="525"/>
    <n v="24"/>
    <s v="2021010051"/>
    <s v="纪伟丽"/>
    <n v="20"/>
    <n v="120"/>
    <s v="12.1参加互联网营销师比赛"/>
    <e v="#N/A"/>
    <n v="20"/>
    <n v="120"/>
    <n v="120"/>
    <n v="0"/>
    <n v="120"/>
    <e v="#N/A"/>
    <e v="#N/A"/>
    <e v="#N/A"/>
    <s v="022"/>
    <x v="20"/>
    <m/>
    <m/>
    <m/>
    <m/>
  </r>
  <r>
    <n v="526"/>
    <n v="25"/>
    <s v="2021010053"/>
    <s v="韩瑞琦"/>
    <n v="15"/>
    <n v="90"/>
    <s v="12.1，12.13赴企业看见习学生，12.5与张杨院长等领导一起赴莱西考察，12.27赴如家考察，12.14随张晓静、张兵赴青岛港国际物流调研，12.20随跨进电商教研室去云游物联网调研"/>
    <e v="#N/A"/>
    <n v="15"/>
    <n v="90"/>
    <n v="90"/>
    <n v="0"/>
    <n v="90"/>
    <e v="#N/A"/>
    <e v="#N/A"/>
    <e v="#N/A"/>
    <s v="022"/>
    <x v="20"/>
    <m/>
    <m/>
    <m/>
    <m/>
  </r>
  <r>
    <n v="527"/>
    <n v="26"/>
    <s v="2021010056"/>
    <s v="于凌云"/>
    <n v="20"/>
    <n v="120"/>
    <s v="12.8参加大赛"/>
    <e v="#N/A"/>
    <n v="20"/>
    <n v="120"/>
    <n v="120"/>
    <n v="0"/>
    <n v="120"/>
    <e v="#N/A"/>
    <e v="#N/A"/>
    <e v="#N/A"/>
    <s v="022"/>
    <x v="20"/>
    <m/>
    <m/>
    <m/>
    <m/>
  </r>
  <r>
    <n v="528"/>
    <n v="27"/>
    <s v="2021010057"/>
    <s v="崔越"/>
    <n v="21"/>
    <n v="126"/>
    <m/>
    <e v="#N/A"/>
    <n v="21"/>
    <n v="126"/>
    <n v="126"/>
    <n v="0"/>
    <n v="126"/>
    <e v="#N/A"/>
    <e v="#N/A"/>
    <e v="#N/A"/>
    <s v="022"/>
    <x v="20"/>
    <m/>
    <m/>
    <m/>
    <m/>
  </r>
  <r>
    <n v="529"/>
    <n v="28"/>
    <n v="2022010068"/>
    <s v="王绍静"/>
    <n v="20"/>
    <n v="120"/>
    <m/>
    <s v="商学院"/>
    <n v="20"/>
    <n v="120"/>
    <n v="120"/>
    <n v="0"/>
    <n v="120"/>
    <e v="#N/A"/>
    <s v="001办公室"/>
    <s v="王绍静"/>
    <s v="022"/>
    <x v="20"/>
    <m/>
    <m/>
    <m/>
    <m/>
  </r>
  <r>
    <n v="530"/>
    <n v="29"/>
    <s v="2021010073"/>
    <s v="薛光鑫"/>
    <n v="21"/>
    <n v="126"/>
    <m/>
    <e v="#N/A"/>
    <n v="21"/>
    <n v="126"/>
    <n v="126"/>
    <n v="0"/>
    <n v="126"/>
    <e v="#N/A"/>
    <e v="#N/A"/>
    <e v="#N/A"/>
    <s v="022"/>
    <x v="20"/>
    <m/>
    <m/>
    <m/>
    <m/>
  </r>
  <r>
    <n v="531"/>
    <n v="30"/>
    <s v="2023010099"/>
    <s v="韩双"/>
    <n v="21"/>
    <n v="126"/>
    <m/>
    <e v="#N/A"/>
    <n v="21"/>
    <n v="126"/>
    <n v="126"/>
    <n v="0"/>
    <n v="126"/>
    <e v="#N/A"/>
    <e v="#N/A"/>
    <e v="#N/A"/>
    <s v="022"/>
    <x v="20"/>
    <m/>
    <m/>
    <m/>
    <m/>
  </r>
  <r>
    <n v="532"/>
    <n v="31"/>
    <s v="2023010100"/>
    <s v="赵得尧"/>
    <n v="21"/>
    <n v="126"/>
    <m/>
    <e v="#N/A"/>
    <n v="21"/>
    <n v="126"/>
    <n v="126"/>
    <n v="0"/>
    <n v="126"/>
    <e v="#N/A"/>
    <e v="#N/A"/>
    <e v="#N/A"/>
    <s v="022"/>
    <x v="20"/>
    <m/>
    <m/>
    <m/>
    <m/>
  </r>
  <r>
    <n v="533"/>
    <n v="32"/>
    <s v="2023010101"/>
    <s v="王道敏"/>
    <n v="20"/>
    <n v="120"/>
    <m/>
    <e v="#N/A"/>
    <n v="20"/>
    <n v="120"/>
    <n v="120"/>
    <n v="0"/>
    <n v="120"/>
    <e v="#N/A"/>
    <e v="#N/A"/>
    <e v="#N/A"/>
    <s v="022"/>
    <x v="20"/>
    <m/>
    <m/>
    <m/>
    <m/>
  </r>
  <r>
    <n v="534"/>
    <n v="1"/>
    <n v="2019010009"/>
    <s v="赵兵伟"/>
    <n v="21"/>
    <n v="126"/>
    <m/>
    <s v="轨道交通学院"/>
    <n v="21"/>
    <n v="126"/>
    <n v="126"/>
    <n v="0"/>
    <n v="126"/>
    <s v="023"/>
    <s v="001办公室"/>
    <s v="赵兵伟"/>
    <s v="023"/>
    <x v="21"/>
    <m/>
    <m/>
    <m/>
    <m/>
  </r>
  <r>
    <n v="535"/>
    <n v="2"/>
    <n v="2003010008"/>
    <s v="兰斌霞"/>
    <n v="21"/>
    <n v="126"/>
    <m/>
    <s v="轨道交通学院"/>
    <n v="21"/>
    <n v="126"/>
    <n v="126"/>
    <n v="0"/>
    <n v="126"/>
    <s v="023"/>
    <s v="001办公室"/>
    <s v="兰斌霞"/>
    <s v="023"/>
    <x v="21"/>
    <m/>
    <m/>
    <m/>
    <m/>
  </r>
  <r>
    <n v="536"/>
    <n v="3"/>
    <n v="2015010098"/>
    <s v="申玉强"/>
    <n v="17"/>
    <n v="102"/>
    <s v="因公外出4天有餐补"/>
    <s v="轨道交通学院"/>
    <n v="17"/>
    <n v="102"/>
    <n v="102"/>
    <n v="0"/>
    <n v="102"/>
    <s v="023"/>
    <s v="001办公室"/>
    <s v="申玉强"/>
    <s v="023"/>
    <x v="21"/>
    <m/>
    <m/>
    <m/>
    <m/>
  </r>
  <r>
    <n v="537"/>
    <n v="4"/>
    <n v="2006010022"/>
    <s v="孙吉辉"/>
    <n v="21"/>
    <n v="126"/>
    <m/>
    <s v="轨道交通学院"/>
    <n v="21"/>
    <n v="126"/>
    <n v="126"/>
    <n v="0"/>
    <n v="126"/>
    <s v="023"/>
    <s v="001办公室"/>
    <s v="孙吉辉"/>
    <s v="023"/>
    <x v="21"/>
    <m/>
    <m/>
    <m/>
    <m/>
  </r>
  <r>
    <n v="538"/>
    <n v="5"/>
    <n v="2006010035"/>
    <s v="高新"/>
    <n v="21"/>
    <n v="126"/>
    <m/>
    <s v="轨道交通学院"/>
    <n v="21"/>
    <n v="126"/>
    <n v="126"/>
    <n v="0"/>
    <n v="126"/>
    <s v="023"/>
    <s v="001办公室"/>
    <s v="高新"/>
    <s v="023"/>
    <x v="21"/>
    <m/>
    <m/>
    <m/>
    <m/>
  </r>
  <r>
    <n v="539"/>
    <n v="6"/>
    <n v="2006010036"/>
    <s v="邱黎"/>
    <n v="21"/>
    <n v="126"/>
    <m/>
    <s v="轨道交通学院"/>
    <n v="21"/>
    <n v="126"/>
    <n v="126"/>
    <n v="0"/>
    <n v="126"/>
    <s v="023"/>
    <s v="001办公室"/>
    <s v="邱黎"/>
    <s v="023"/>
    <x v="21"/>
    <m/>
    <m/>
    <m/>
    <m/>
  </r>
  <r>
    <n v="540"/>
    <n v="7"/>
    <n v="2008020014"/>
    <s v="于锟"/>
    <n v="21"/>
    <n v="126"/>
    <m/>
    <s v="轨道交通学院"/>
    <n v="21"/>
    <n v="126"/>
    <n v="126"/>
    <n v="0"/>
    <n v="126"/>
    <s v="023"/>
    <s v="001办公室"/>
    <s v="于锟"/>
    <s v="023"/>
    <x v="21"/>
    <m/>
    <m/>
    <m/>
    <m/>
  </r>
  <r>
    <n v="541"/>
    <n v="8"/>
    <n v="2013010005"/>
    <s v="王晓鹤"/>
    <n v="21"/>
    <n v="126"/>
    <m/>
    <s v="轨道交通学院"/>
    <n v="21"/>
    <n v="126"/>
    <n v="126"/>
    <n v="0"/>
    <n v="126"/>
    <s v="023"/>
    <s v="001办公室"/>
    <s v="王晓鹤"/>
    <s v="023"/>
    <x v="21"/>
    <m/>
    <m/>
    <m/>
    <m/>
  </r>
  <r>
    <n v="542"/>
    <n v="9"/>
    <n v="2013020002"/>
    <s v="翟丽倩"/>
    <n v="16"/>
    <n v="96"/>
    <s v="因公外出5天有餐补"/>
    <s v="轨道交通学院"/>
    <n v="16"/>
    <n v="96"/>
    <n v="96"/>
    <n v="0"/>
    <n v="96"/>
    <s v="023"/>
    <s v="001办公室"/>
    <s v="翟丽倩"/>
    <s v="023"/>
    <x v="21"/>
    <m/>
    <m/>
    <m/>
    <m/>
  </r>
  <r>
    <n v="543"/>
    <n v="10"/>
    <n v="2014010021"/>
    <s v="王胜宇"/>
    <n v="21"/>
    <n v="126"/>
    <m/>
    <s v="轨道交通学院"/>
    <n v="21"/>
    <n v="126"/>
    <n v="126"/>
    <n v="0"/>
    <n v="126"/>
    <s v="023"/>
    <s v="001办公室"/>
    <s v="王胜宇"/>
    <s v="023"/>
    <x v="21"/>
    <m/>
    <m/>
    <m/>
    <m/>
  </r>
  <r>
    <n v="544"/>
    <n v="11"/>
    <n v="2014010026"/>
    <s v="范世杰"/>
    <n v="20"/>
    <n v="120"/>
    <s v="病假1天"/>
    <s v="轨道交通学院"/>
    <n v="20"/>
    <n v="120"/>
    <n v="120"/>
    <n v="0"/>
    <n v="120"/>
    <s v="023"/>
    <s v="001办公室"/>
    <s v="范世杰"/>
    <s v="023"/>
    <x v="21"/>
    <m/>
    <m/>
    <m/>
    <m/>
  </r>
  <r>
    <n v="545"/>
    <n v="12"/>
    <n v="2014010045"/>
    <s v="王鹏"/>
    <n v="21"/>
    <n v="126"/>
    <m/>
    <s v="轨道交通学院"/>
    <n v="21"/>
    <n v="126"/>
    <n v="126"/>
    <n v="0"/>
    <n v="126"/>
    <s v="023"/>
    <s v="001办公室"/>
    <s v="王鹏"/>
    <s v="023"/>
    <x v="21"/>
    <m/>
    <m/>
    <m/>
    <m/>
  </r>
  <r>
    <n v="546"/>
    <n v="13"/>
    <n v="2014010047"/>
    <s v="刘思雨"/>
    <n v="16"/>
    <n v="96"/>
    <s v="因公外出5天有餐补"/>
    <s v="轨道交通学院"/>
    <n v="16"/>
    <n v="96"/>
    <n v="96"/>
    <n v="0"/>
    <n v="96"/>
    <s v="023"/>
    <s v="001办公室"/>
    <s v="刘思雨"/>
    <s v="023"/>
    <x v="21"/>
    <m/>
    <m/>
    <m/>
    <m/>
  </r>
  <r>
    <n v="547"/>
    <n v="14"/>
    <n v="2014010048"/>
    <s v="黄有成"/>
    <n v="3"/>
    <n v="18"/>
    <m/>
    <s v="轨道交通学院"/>
    <n v="3"/>
    <n v="18"/>
    <n v="18"/>
    <n v="0"/>
    <n v="18"/>
    <s v="023"/>
    <s v="001办公室"/>
    <s v="黄有成"/>
    <s v="023"/>
    <x v="21"/>
    <m/>
    <m/>
    <m/>
    <m/>
  </r>
  <r>
    <n v="548"/>
    <n v="15"/>
    <n v="2015010013"/>
    <s v="王洋"/>
    <n v="14"/>
    <n v="84"/>
    <s v="因公外出7天有餐补"/>
    <s v="轨道交通学院"/>
    <n v="14"/>
    <n v="84"/>
    <n v="84"/>
    <n v="0"/>
    <n v="84"/>
    <s v="023"/>
    <s v="001办公室"/>
    <s v="王洋"/>
    <s v="023"/>
    <x v="21"/>
    <m/>
    <m/>
    <m/>
    <m/>
  </r>
  <r>
    <n v="549"/>
    <n v="16"/>
    <n v="2016010007"/>
    <s v="傅毓颖"/>
    <n v="21"/>
    <n v="126"/>
    <m/>
    <s v="轨道交通学院"/>
    <n v="21"/>
    <n v="126"/>
    <n v="126"/>
    <n v="0"/>
    <n v="126"/>
    <s v="023"/>
    <s v="001办公室"/>
    <s v="傅毓颖"/>
    <s v="023"/>
    <x v="21"/>
    <m/>
    <m/>
    <m/>
    <m/>
  </r>
  <r>
    <n v="550"/>
    <n v="17"/>
    <n v="2016010008"/>
    <s v="李雯"/>
    <n v="21"/>
    <n v="126"/>
    <m/>
    <s v="轨道交通学院"/>
    <n v="21"/>
    <n v="126"/>
    <n v="126"/>
    <n v="0"/>
    <n v="126"/>
    <s v="023"/>
    <s v="001办公室"/>
    <s v="李雯"/>
    <s v="023"/>
    <x v="21"/>
    <m/>
    <m/>
    <m/>
    <m/>
  </r>
  <r>
    <n v="551"/>
    <n v="18"/>
    <n v="2016010009"/>
    <s v="马秋艳"/>
    <n v="21"/>
    <n v="126"/>
    <m/>
    <s v="轨道交通学院"/>
    <n v="21"/>
    <n v="126"/>
    <n v="126"/>
    <n v="0"/>
    <n v="126"/>
    <s v="023"/>
    <s v="001办公室"/>
    <s v="马秋艳"/>
    <s v="023"/>
    <x v="21"/>
    <m/>
    <m/>
    <m/>
    <m/>
  </r>
  <r>
    <n v="552"/>
    <n v="19"/>
    <n v="2016010010"/>
    <s v="李丹阳"/>
    <n v="21"/>
    <n v="126"/>
    <m/>
    <s v="轨道交通学院"/>
    <n v="21"/>
    <n v="126"/>
    <n v="126"/>
    <n v="0"/>
    <n v="126"/>
    <s v="023"/>
    <s v="001办公室"/>
    <s v="李丹阳"/>
    <s v="023"/>
    <x v="21"/>
    <m/>
    <m/>
    <m/>
    <m/>
  </r>
  <r>
    <n v="553"/>
    <n v="20"/>
    <n v="2016010011"/>
    <s v="贾斌"/>
    <n v="21"/>
    <n v="126"/>
    <m/>
    <s v="轨道交通学院"/>
    <n v="21"/>
    <n v="126"/>
    <n v="126"/>
    <n v="0"/>
    <n v="126"/>
    <s v="023"/>
    <s v="001办公室"/>
    <s v="贾斌"/>
    <s v="023"/>
    <x v="21"/>
    <m/>
    <m/>
    <m/>
    <m/>
  </r>
  <r>
    <n v="554"/>
    <n v="21"/>
    <n v="2017010012"/>
    <s v="刘艳玲"/>
    <n v="21"/>
    <n v="126"/>
    <m/>
    <s v="轨道交通学院"/>
    <n v="21"/>
    <n v="126"/>
    <n v="126"/>
    <n v="0"/>
    <n v="126"/>
    <s v="023"/>
    <s v="001办公室"/>
    <s v="刘艳玲"/>
    <s v="023"/>
    <x v="21"/>
    <m/>
    <m/>
    <m/>
    <m/>
  </r>
  <r>
    <n v="555"/>
    <n v="22"/>
    <n v="2018010006"/>
    <s v="李夏"/>
    <n v="21"/>
    <n v="126"/>
    <m/>
    <s v="轨道交通学院"/>
    <n v="21"/>
    <n v="126"/>
    <n v="126"/>
    <n v="0"/>
    <n v="126"/>
    <s v="023"/>
    <s v="001办公室"/>
    <s v="李夏"/>
    <s v="023"/>
    <x v="21"/>
    <m/>
    <m/>
    <m/>
    <m/>
  </r>
  <r>
    <n v="556"/>
    <n v="23"/>
    <n v="2018010009"/>
    <s v="张蕊"/>
    <n v="21"/>
    <n v="126"/>
    <m/>
    <s v="轨道交通学院"/>
    <n v="21"/>
    <n v="126"/>
    <n v="126"/>
    <n v="0"/>
    <n v="126"/>
    <s v="023"/>
    <s v="001办公室"/>
    <s v="张蕊"/>
    <s v="023"/>
    <x v="21"/>
    <m/>
    <m/>
    <m/>
    <m/>
  </r>
  <r>
    <n v="557"/>
    <n v="24"/>
    <n v="2018010010"/>
    <s v="李好斌"/>
    <n v="18"/>
    <n v="108"/>
    <s v="病假3天"/>
    <s v="轨道交通学院"/>
    <n v="18"/>
    <n v="108"/>
    <n v="108"/>
    <n v="0"/>
    <n v="108"/>
    <s v="023"/>
    <s v="001办公室"/>
    <s v="李好斌"/>
    <s v="023"/>
    <x v="21"/>
    <m/>
    <m/>
    <m/>
    <m/>
  </r>
  <r>
    <n v="558"/>
    <n v="25"/>
    <n v="2019010177"/>
    <s v="窦月阳"/>
    <n v="17"/>
    <n v="102"/>
    <s v="因公外出4天有餐补"/>
    <s v="轨道交通学院"/>
    <n v="17"/>
    <n v="102"/>
    <n v="102"/>
    <n v="0"/>
    <n v="102"/>
    <s v="023"/>
    <s v="001办公室"/>
    <s v="窦月阳"/>
    <s v="023"/>
    <x v="21"/>
    <m/>
    <m/>
    <m/>
    <m/>
  </r>
  <r>
    <n v="559"/>
    <n v="26"/>
    <n v="2020010052"/>
    <s v="陈雪菲"/>
    <n v="21"/>
    <n v="126"/>
    <m/>
    <s v="轨道交通学院"/>
    <n v="21"/>
    <n v="126"/>
    <n v="126"/>
    <n v="0"/>
    <n v="126"/>
    <s v="023"/>
    <s v="001办公室"/>
    <s v="陈雪菲"/>
    <s v="023"/>
    <x v="21"/>
    <m/>
    <m/>
    <m/>
    <m/>
  </r>
  <r>
    <n v="560"/>
    <n v="27"/>
    <n v="2014020012"/>
    <s v="王莘燕"/>
    <n v="21"/>
    <n v="126"/>
    <m/>
    <s v="轨道交通学院"/>
    <n v="21"/>
    <n v="126"/>
    <n v="126"/>
    <n v="0"/>
    <n v="126"/>
    <s v="023"/>
    <s v="001办公室"/>
    <s v="王莘燕"/>
    <s v="023"/>
    <x v="21"/>
    <m/>
    <m/>
    <m/>
    <m/>
  </r>
  <r>
    <n v="561"/>
    <n v="28"/>
    <n v="2016010020"/>
    <s v="王蕾"/>
    <n v="21"/>
    <n v="126"/>
    <m/>
    <s v="轨道交通学院"/>
    <n v="21"/>
    <n v="126"/>
    <n v="126"/>
    <n v="0"/>
    <n v="126"/>
    <s v="023"/>
    <s v="001办公室"/>
    <s v="王蕾"/>
    <s v="023"/>
    <x v="21"/>
    <m/>
    <m/>
    <m/>
    <m/>
  </r>
  <r>
    <n v="562"/>
    <n v="29"/>
    <n v="2019010071"/>
    <s v="郭晋刚"/>
    <n v="21"/>
    <n v="126"/>
    <m/>
    <s v="轨道交通学院"/>
    <n v="21"/>
    <n v="126"/>
    <n v="126"/>
    <n v="0"/>
    <n v="126"/>
    <s v="023"/>
    <s v="001办公室"/>
    <s v="郭晋刚"/>
    <s v="023"/>
    <x v="21"/>
    <m/>
    <m/>
    <m/>
    <m/>
  </r>
  <r>
    <n v="563"/>
    <n v="30"/>
    <n v="2021010058"/>
    <s v="马胜强"/>
    <n v="21"/>
    <n v="126"/>
    <m/>
    <s v="轨道交通学院"/>
    <n v="21"/>
    <n v="126"/>
    <n v="126"/>
    <n v="0"/>
    <n v="126"/>
    <s v="023"/>
    <s v="001办公室"/>
    <s v="马胜强"/>
    <s v="023"/>
    <x v="21"/>
    <m/>
    <m/>
    <m/>
    <m/>
  </r>
  <r>
    <n v="564"/>
    <n v="31"/>
    <n v="2021010059"/>
    <s v="赵青龙"/>
    <n v="17"/>
    <n v="102"/>
    <s v="哺乳假4天"/>
    <s v="轨道交通学院"/>
    <n v="17"/>
    <n v="102"/>
    <n v="102"/>
    <n v="0"/>
    <n v="102"/>
    <s v="023"/>
    <s v="001办公室"/>
    <s v="赵青龙"/>
    <s v="023"/>
    <x v="21"/>
    <m/>
    <m/>
    <m/>
    <m/>
  </r>
  <r>
    <n v="565"/>
    <n v="32"/>
    <n v="2021010060"/>
    <s v="孟婧"/>
    <n v="21"/>
    <n v="126"/>
    <m/>
    <s v="轨道交通学院"/>
    <n v="21"/>
    <n v="126"/>
    <n v="126"/>
    <n v="0"/>
    <n v="126"/>
    <s v="023"/>
    <s v="001办公室"/>
    <s v="孟婧"/>
    <s v="023"/>
    <x v="21"/>
    <m/>
    <m/>
    <m/>
    <m/>
  </r>
  <r>
    <n v="566"/>
    <n v="33"/>
    <n v="2021010061"/>
    <s v="芦海洋"/>
    <n v="21"/>
    <n v="126"/>
    <m/>
    <s v="轨道交通学院"/>
    <n v="21"/>
    <n v="126"/>
    <n v="126"/>
    <n v="0"/>
    <n v="126"/>
    <s v="023"/>
    <s v="001办公室"/>
    <s v="芦海洋"/>
    <s v="023"/>
    <x v="21"/>
    <m/>
    <m/>
    <m/>
    <m/>
  </r>
  <r>
    <n v="567"/>
    <n v="34"/>
    <n v="2021010062"/>
    <s v="刘圆圆"/>
    <n v="21"/>
    <n v="126"/>
    <m/>
    <s v="轨道交通学院"/>
    <n v="21"/>
    <n v="126"/>
    <n v="126"/>
    <n v="0"/>
    <n v="126"/>
    <s v="023"/>
    <s v="001办公室"/>
    <s v="刘圆圆"/>
    <s v="023"/>
    <x v="21"/>
    <m/>
    <m/>
    <m/>
    <m/>
  </r>
  <r>
    <n v="568"/>
    <n v="35"/>
    <n v="2006010052"/>
    <s v="高维珊"/>
    <n v="21"/>
    <n v="126"/>
    <m/>
    <s v="轨道交通学院"/>
    <n v="21"/>
    <n v="126"/>
    <n v="126"/>
    <n v="0"/>
    <n v="126"/>
    <s v="023"/>
    <s v="001办公室"/>
    <s v="高维珊"/>
    <s v="023"/>
    <x v="21"/>
    <m/>
    <m/>
    <m/>
    <m/>
  </r>
  <r>
    <n v="569"/>
    <n v="36"/>
    <n v="2019010061"/>
    <s v="丁源新"/>
    <n v="21"/>
    <n v="126"/>
    <m/>
    <s v="轨道交通学院"/>
    <n v="21"/>
    <n v="126"/>
    <n v="126"/>
    <n v="0"/>
    <n v="126"/>
    <s v="023"/>
    <s v="001办公室"/>
    <s v="丁源新"/>
    <s v="023"/>
    <x v="21"/>
    <m/>
    <m/>
    <m/>
    <m/>
  </r>
  <r>
    <n v="570"/>
    <n v="37"/>
    <n v="2019010099"/>
    <s v="滕安世"/>
    <n v="21"/>
    <n v="126"/>
    <m/>
    <s v="轨道交通学院"/>
    <n v="21"/>
    <n v="126"/>
    <n v="126"/>
    <n v="0"/>
    <n v="126"/>
    <s v="023"/>
    <s v="001办公室"/>
    <s v="滕安世"/>
    <s v="023"/>
    <x v="21"/>
    <m/>
    <m/>
    <m/>
    <m/>
  </r>
  <r>
    <n v="571"/>
    <n v="38"/>
    <n v="2019010112"/>
    <s v="吴玮"/>
    <n v="21"/>
    <n v="126"/>
    <m/>
    <s v="轨道交通学院"/>
    <n v="21"/>
    <n v="126"/>
    <n v="126"/>
    <n v="0"/>
    <n v="126"/>
    <s v="023"/>
    <s v="001办公室"/>
    <s v="吴玮"/>
    <s v="023"/>
    <x v="21"/>
    <m/>
    <m/>
    <m/>
    <m/>
  </r>
  <r>
    <n v="572"/>
    <n v="39"/>
    <n v="2019010093"/>
    <s v="宋书宁"/>
    <n v="21"/>
    <n v="126"/>
    <m/>
    <s v="轨道交通学院"/>
    <n v="21"/>
    <n v="126"/>
    <n v="126"/>
    <n v="0"/>
    <n v="126"/>
    <s v="023"/>
    <s v="001办公室"/>
    <s v="宋书宁"/>
    <s v="023"/>
    <x v="21"/>
    <m/>
    <m/>
    <m/>
    <m/>
  </r>
  <r>
    <n v="573"/>
    <n v="40"/>
    <n v="2019010165"/>
    <s v="王莎莎"/>
    <n v="21"/>
    <n v="126"/>
    <m/>
    <s v="轨道交通学院"/>
    <n v="21"/>
    <n v="126"/>
    <n v="126"/>
    <n v="0"/>
    <n v="126"/>
    <s v="023"/>
    <s v="001办公室"/>
    <s v="王莎莎"/>
    <s v="023"/>
    <x v="21"/>
    <m/>
    <m/>
    <m/>
    <m/>
  </r>
  <r>
    <n v="574"/>
    <n v="41"/>
    <n v="2006010016"/>
    <s v="宋晓栋"/>
    <n v="21"/>
    <n v="126"/>
    <m/>
    <s v="轨道交通学院"/>
    <n v="21"/>
    <n v="126"/>
    <n v="126"/>
    <n v="0"/>
    <n v="126"/>
    <s v="023"/>
    <s v="001办公室"/>
    <s v="宋晓栋"/>
    <s v="023"/>
    <x v="21"/>
    <m/>
    <m/>
    <m/>
    <m/>
  </r>
  <r>
    <n v="575"/>
    <n v="42"/>
    <n v="2010020002"/>
    <s v="田翠丽"/>
    <n v="21"/>
    <n v="126"/>
    <m/>
    <s v="轨道交通学院"/>
    <n v="21"/>
    <n v="126"/>
    <n v="126"/>
    <n v="0"/>
    <n v="126"/>
    <s v="023"/>
    <s v="001办公室"/>
    <s v="田翠丽"/>
    <s v="023"/>
    <x v="21"/>
    <m/>
    <m/>
    <m/>
    <m/>
  </r>
  <r>
    <n v="576"/>
    <n v="43"/>
    <n v="2006010019"/>
    <s v="姜龙"/>
    <n v="21"/>
    <n v="126"/>
    <m/>
    <s v="轨道交通学院"/>
    <n v="21"/>
    <n v="126"/>
    <n v="126"/>
    <n v="0"/>
    <n v="126"/>
    <s v="023"/>
    <s v="001办公室"/>
    <s v="姜龙"/>
    <s v="023"/>
    <x v="21"/>
    <m/>
    <m/>
    <m/>
    <m/>
  </r>
  <r>
    <n v="577"/>
    <n v="44"/>
    <n v="2021010069"/>
    <s v="艾颖"/>
    <n v="21"/>
    <n v="126"/>
    <m/>
    <s v="轨道交通学院"/>
    <n v="21"/>
    <n v="126"/>
    <n v="126"/>
    <n v="0"/>
    <n v="126"/>
    <s v="023"/>
    <s v="001办公室"/>
    <s v="艾颖"/>
    <s v="023"/>
    <x v="21"/>
    <m/>
    <m/>
    <m/>
    <m/>
  </r>
  <r>
    <n v="578"/>
    <n v="45"/>
    <n v="2022010070"/>
    <s v="徐仲玉"/>
    <n v="21"/>
    <n v="126"/>
    <m/>
    <s v="轨道交通学院"/>
    <n v="21"/>
    <n v="126"/>
    <n v="126"/>
    <n v="0"/>
    <n v="126"/>
    <s v="023"/>
    <s v="001办公室"/>
    <s v="徐仲玉"/>
    <s v="023"/>
    <x v="21"/>
    <m/>
    <m/>
    <m/>
    <m/>
  </r>
  <r>
    <n v="579"/>
    <n v="46"/>
    <n v="2022010071"/>
    <s v="季雨欣"/>
    <n v="21"/>
    <n v="126"/>
    <m/>
    <s v="轨道交通学院"/>
    <n v="21"/>
    <n v="126"/>
    <n v="126"/>
    <n v="0"/>
    <n v="126"/>
    <s v="023"/>
    <s v="001办公室"/>
    <s v="季雨欣"/>
    <s v="023"/>
    <x v="21"/>
    <m/>
    <m/>
    <m/>
    <m/>
  </r>
  <r>
    <n v="580"/>
    <n v="47"/>
    <n v="2022010069"/>
    <s v="刘玥"/>
    <n v="21"/>
    <n v="126"/>
    <m/>
    <s v="轨道交通学院"/>
    <n v="21"/>
    <n v="126"/>
    <n v="126"/>
    <n v="0"/>
    <n v="126"/>
    <s v="023"/>
    <s v="001办公室"/>
    <s v="刘玥"/>
    <s v="023"/>
    <x v="21"/>
    <m/>
    <m/>
    <m/>
    <m/>
  </r>
  <r>
    <n v="581"/>
    <n v="48"/>
    <n v="2020010011"/>
    <s v="杨鹏贤"/>
    <n v="20"/>
    <n v="120"/>
    <s v="事假1天"/>
    <s v="轨道交通学院"/>
    <n v="20"/>
    <n v="120"/>
    <n v="120"/>
    <n v="0"/>
    <n v="120"/>
    <s v="023"/>
    <s v="001办公室"/>
    <s v="杨鹏贤"/>
    <s v="023"/>
    <x v="21"/>
    <m/>
    <m/>
    <m/>
    <m/>
  </r>
  <r>
    <n v="582"/>
    <n v="49"/>
    <n v="2023010091"/>
    <s v="杨现青"/>
    <n v="20"/>
    <n v="120"/>
    <s v="事假1天"/>
    <s v="轨道交通学院"/>
    <n v="20"/>
    <n v="120"/>
    <n v="120"/>
    <n v="0"/>
    <n v="120"/>
    <s v="023"/>
    <s v="001办公室"/>
    <s v="杨现青"/>
    <s v="023"/>
    <x v="21"/>
    <m/>
    <m/>
    <m/>
    <m/>
  </r>
  <r>
    <n v="583"/>
    <n v="50"/>
    <n v="2023010092"/>
    <s v="王进展"/>
    <n v="21"/>
    <n v="126"/>
    <m/>
    <s v="轨道交通学院"/>
    <n v="21"/>
    <n v="126"/>
    <n v="126"/>
    <n v="0"/>
    <n v="126"/>
    <s v="023"/>
    <s v="001办公室"/>
    <s v="王进展"/>
    <s v="023"/>
    <x v="21"/>
    <m/>
    <m/>
    <m/>
    <m/>
  </r>
  <r>
    <n v="584"/>
    <n v="51"/>
    <n v="2023010133"/>
    <s v="李勇江"/>
    <n v="21"/>
    <n v="126"/>
    <m/>
    <e v="#N/A"/>
    <n v="21"/>
    <n v="126"/>
    <n v="126"/>
    <n v="0"/>
    <n v="126"/>
    <e v="#N/A"/>
    <e v="#N/A"/>
    <e v="#N/A"/>
    <s v="023"/>
    <x v="21"/>
    <m/>
    <m/>
    <m/>
    <m/>
  </r>
  <r>
    <n v="585"/>
    <n v="52"/>
    <n v="2023010135"/>
    <s v="刘馨遥"/>
    <n v="21"/>
    <n v="126"/>
    <m/>
    <e v="#N/A"/>
    <n v="21"/>
    <n v="126"/>
    <n v="126"/>
    <n v="0"/>
    <n v="126"/>
    <e v="#N/A"/>
    <e v="#N/A"/>
    <e v="#N/A"/>
    <s v="023"/>
    <x v="21"/>
    <m/>
    <m/>
    <m/>
    <m/>
  </r>
  <r>
    <n v="586"/>
    <n v="53"/>
    <s v="外聘老师"/>
    <s v="衣起欣"/>
    <n v="11"/>
    <n v="66"/>
    <s v="370282199712155837"/>
    <e v="#N/A"/>
    <n v="11"/>
    <n v="66"/>
    <n v="66"/>
    <n v="0"/>
    <n v="66"/>
    <e v="#N/A"/>
    <e v="#N/A"/>
    <e v="#N/A"/>
    <s v="023"/>
    <x v="21"/>
    <m/>
    <m/>
    <m/>
    <m/>
  </r>
  <r>
    <n v="587"/>
    <n v="54"/>
    <s v="外聘老师"/>
    <s v="王秀"/>
    <n v="4"/>
    <n v="24"/>
    <s v="37021419960716302X"/>
    <e v="#N/A"/>
    <n v="4"/>
    <n v="24"/>
    <n v="24"/>
    <n v="0"/>
    <n v="24"/>
    <e v="#N/A"/>
    <e v="#N/A"/>
    <e v="#N/A"/>
    <s v="023"/>
    <x v="21"/>
    <m/>
    <m/>
    <m/>
    <m/>
  </r>
  <r>
    <n v="588"/>
    <n v="55"/>
    <s v="外聘老师"/>
    <s v="王超"/>
    <n v="4"/>
    <n v="24"/>
    <s v="370281199610212638"/>
    <e v="#N/A"/>
    <n v="4"/>
    <n v="24"/>
    <n v="24"/>
    <n v="0"/>
    <n v="24"/>
    <e v="#N/A"/>
    <e v="#N/A"/>
    <e v="#N/A"/>
    <s v="023"/>
    <x v="21"/>
    <m/>
    <m/>
    <m/>
    <m/>
  </r>
  <r>
    <n v="589"/>
    <n v="56"/>
    <s v="外聘老师"/>
    <s v="刘慧敏"/>
    <n v="4"/>
    <n v="24"/>
    <s v="372324199609210344"/>
    <e v="#N/A"/>
    <n v="4"/>
    <n v="24"/>
    <n v="24"/>
    <n v="0"/>
    <n v="24"/>
    <e v="#N/A"/>
    <e v="#N/A"/>
    <e v="#N/A"/>
    <s v="023"/>
    <x v="21"/>
    <m/>
    <m/>
    <m/>
    <m/>
  </r>
  <r>
    <n v="590"/>
    <n v="57"/>
    <s v="外聘老师"/>
    <s v="李欢"/>
    <n v="4"/>
    <n v="24"/>
    <s v="371329199312280633"/>
    <e v="#N/A"/>
    <n v="4"/>
    <n v="24"/>
    <n v="24"/>
    <n v="0"/>
    <n v="24"/>
    <e v="#N/A"/>
    <e v="#N/A"/>
    <e v="#N/A"/>
    <s v="023"/>
    <x v="21"/>
    <m/>
    <m/>
    <m/>
    <m/>
  </r>
  <r>
    <n v="591"/>
    <n v="58"/>
    <s v="外聘老师"/>
    <s v="梅保娟"/>
    <n v="21"/>
    <n v="126"/>
    <s v="210623198110187244"/>
    <e v="#N/A"/>
    <n v="21"/>
    <n v="126"/>
    <n v="126"/>
    <n v="0"/>
    <n v="126"/>
    <e v="#N/A"/>
    <e v="#N/A"/>
    <e v="#N/A"/>
    <s v="023"/>
    <x v="21"/>
    <m/>
    <m/>
    <m/>
    <m/>
  </r>
  <r>
    <n v="592"/>
    <n v="59"/>
    <s v="外聘老师"/>
    <s v="谢发刚"/>
    <n v="16"/>
    <n v="96"/>
    <s v="341125197506209017"/>
    <e v="#N/A"/>
    <n v="16"/>
    <n v="96"/>
    <n v="96"/>
    <n v="0"/>
    <n v="96"/>
    <e v="#N/A"/>
    <e v="#N/A"/>
    <e v="#N/A"/>
    <s v="023"/>
    <x v="21"/>
    <m/>
    <m/>
    <m/>
    <m/>
  </r>
  <r>
    <n v="593"/>
    <n v="60"/>
    <s v="外聘老师"/>
    <s v="吴凤梅"/>
    <n v="21"/>
    <n v="126"/>
    <s v="34040319820520162X"/>
    <e v="#N/A"/>
    <n v="21"/>
    <n v="126"/>
    <n v="126"/>
    <n v="0"/>
    <n v="126"/>
    <e v="#N/A"/>
    <e v="#N/A"/>
    <e v="#N/A"/>
    <s v="023"/>
    <x v="21"/>
    <m/>
    <m/>
    <m/>
    <m/>
  </r>
  <r>
    <n v="594"/>
    <n v="1"/>
    <n v="2003010003"/>
    <s v="张晶"/>
    <n v="21"/>
    <n v="126"/>
    <m/>
    <s v="康养与护理学院"/>
    <n v="21"/>
    <n v="126"/>
    <n v="126"/>
    <n v="0"/>
    <n v="126"/>
    <s v="024"/>
    <s v="001办公室"/>
    <s v="张晶"/>
    <s v="024"/>
    <x v="22"/>
    <m/>
    <m/>
    <m/>
    <m/>
  </r>
  <r>
    <n v="595"/>
    <n v="2"/>
    <n v="2019010029"/>
    <s v="李涛"/>
    <n v="21"/>
    <n v="126"/>
    <m/>
    <s v="康养与护理学院"/>
    <n v="21"/>
    <n v="126"/>
    <n v="126"/>
    <n v="0"/>
    <n v="126"/>
    <s v="024"/>
    <s v="001办公室"/>
    <s v="李涛"/>
    <s v="024"/>
    <x v="22"/>
    <m/>
    <m/>
    <m/>
    <m/>
  </r>
  <r>
    <n v="596"/>
    <n v="3"/>
    <n v="1992010005"/>
    <s v="何东"/>
    <n v="21"/>
    <n v="126"/>
    <m/>
    <s v="康养与护理学院"/>
    <n v="21"/>
    <n v="126"/>
    <n v="126"/>
    <n v="0"/>
    <n v="126"/>
    <s v="024"/>
    <s v="001办公室"/>
    <s v="何东"/>
    <s v="024"/>
    <x v="22"/>
    <m/>
    <m/>
    <m/>
    <m/>
  </r>
  <r>
    <n v="597"/>
    <n v="4"/>
    <n v="2015010011"/>
    <s v="胡  婷"/>
    <n v="21"/>
    <n v="126"/>
    <m/>
    <s v="康养与护理学院"/>
    <n v="21"/>
    <n v="126"/>
    <n v="126"/>
    <n v="0"/>
    <n v="126"/>
    <s v="024"/>
    <s v="001办公室"/>
    <s v="胡婷"/>
    <s v="024"/>
    <x v="22"/>
    <m/>
    <m/>
    <m/>
    <m/>
  </r>
  <r>
    <n v="598"/>
    <n v="5"/>
    <n v="1994010001"/>
    <s v="于红红"/>
    <n v="21"/>
    <n v="126"/>
    <m/>
    <s v="康养与护理学院"/>
    <n v="21"/>
    <n v="126"/>
    <n v="126"/>
    <n v="0"/>
    <n v="126"/>
    <s v="024"/>
    <s v="001办公室"/>
    <s v="于红红"/>
    <s v="024"/>
    <x v="22"/>
    <m/>
    <m/>
    <m/>
    <m/>
  </r>
  <r>
    <n v="599"/>
    <n v="6"/>
    <n v="1993010005"/>
    <s v="谢洪山"/>
    <n v="21"/>
    <n v="126"/>
    <m/>
    <s v="康养与护理学院"/>
    <n v="21"/>
    <n v="126"/>
    <n v="126"/>
    <n v="0"/>
    <n v="126"/>
    <s v="024"/>
    <s v="001办公室"/>
    <s v="谢洪山"/>
    <s v="024"/>
    <x v="22"/>
    <m/>
    <m/>
    <m/>
    <m/>
  </r>
  <r>
    <n v="600"/>
    <n v="7"/>
    <n v="1990010003"/>
    <s v="赵雪峰"/>
    <n v="21"/>
    <n v="126"/>
    <m/>
    <s v="康养与护理学院"/>
    <n v="21"/>
    <n v="126"/>
    <n v="126"/>
    <n v="0"/>
    <n v="126"/>
    <s v="024"/>
    <s v="001办公室"/>
    <s v="赵雪峰"/>
    <s v="024"/>
    <x v="22"/>
    <m/>
    <m/>
    <m/>
    <m/>
  </r>
  <r>
    <n v="601"/>
    <n v="8"/>
    <n v="1991010008"/>
    <s v="王  媛"/>
    <n v="21"/>
    <n v="126"/>
    <m/>
    <s v="康养与护理学院"/>
    <n v="21"/>
    <n v="126"/>
    <n v="126"/>
    <n v="0"/>
    <n v="126"/>
    <s v="024"/>
    <s v="001办公室"/>
    <s v="王媛"/>
    <s v="024"/>
    <x v="22"/>
    <m/>
    <m/>
    <m/>
    <m/>
  </r>
  <r>
    <n v="602"/>
    <n v="9"/>
    <n v="2013020005"/>
    <s v="郭  健"/>
    <n v="16"/>
    <n v="96"/>
    <s v="2023年12月1日，12月4日，12月18日-12月20日因公外出比赛共5天"/>
    <s v="康养与护理学院"/>
    <n v="16"/>
    <n v="96"/>
    <n v="96"/>
    <n v="0"/>
    <n v="96"/>
    <s v="024"/>
    <s v="001办公室"/>
    <s v="郭健"/>
    <s v="024"/>
    <x v="22"/>
    <m/>
    <m/>
    <m/>
    <m/>
  </r>
  <r>
    <n v="603"/>
    <n v="10"/>
    <n v="2015010018"/>
    <s v="丁  红"/>
    <n v="17"/>
    <n v="102"/>
    <s v="2023年12月4日，12月18日-12月20日因公外出比赛共4天"/>
    <s v="康养与护理学院"/>
    <n v="17"/>
    <n v="102"/>
    <n v="102"/>
    <n v="0"/>
    <n v="102"/>
    <s v="024"/>
    <s v="001办公室"/>
    <s v="丁红"/>
    <s v="024"/>
    <x v="22"/>
    <m/>
    <m/>
    <m/>
    <m/>
  </r>
  <r>
    <n v="604"/>
    <n v="11"/>
    <n v="2015010019"/>
    <s v="刘  欢"/>
    <n v="10"/>
    <n v="60"/>
    <s v="2023年12月4日因公外出比赛共1天                                              12月12日-12月18日、2023年12月19日-12月25日共10天                      （工伤申请中）"/>
    <s v="康养与护理学院"/>
    <n v="10"/>
    <n v="60"/>
    <n v="60"/>
    <n v="0"/>
    <n v="60"/>
    <s v="024"/>
    <s v="001办公室"/>
    <s v="刘欢"/>
    <s v="024"/>
    <x v="22"/>
    <m/>
    <m/>
    <m/>
    <m/>
  </r>
  <r>
    <n v="605"/>
    <n v="12"/>
    <n v="2014010051"/>
    <s v="史佩佩"/>
    <n v="21"/>
    <n v="126"/>
    <m/>
    <s v="康养与护理学院"/>
    <n v="21"/>
    <n v="126"/>
    <n v="126"/>
    <n v="0"/>
    <n v="126"/>
    <s v="024"/>
    <s v="001办公室"/>
    <s v="史佩佩"/>
    <s v="024"/>
    <x v="22"/>
    <m/>
    <m/>
    <m/>
    <m/>
  </r>
  <r>
    <n v="606"/>
    <n v="13"/>
    <n v="2018010012"/>
    <s v="隋雪超"/>
    <n v="12"/>
    <n v="72"/>
    <s v="2023年12月1日，12月4日，12月18日-12月20日因公外出比赛共5天；    _x000a_    12月15日，12月18日-12月20日因公外出淄博培训共4天               （教务处统一请假）"/>
    <s v="康养与护理学院"/>
    <n v="12"/>
    <n v="72"/>
    <n v="72"/>
    <n v="0"/>
    <n v="72"/>
    <s v="024"/>
    <s v="001办公室"/>
    <s v="隋雪超"/>
    <s v="024"/>
    <x v="22"/>
    <m/>
    <m/>
    <m/>
    <m/>
  </r>
  <r>
    <n v="607"/>
    <n v="14"/>
    <n v="2020010082"/>
    <s v="程迎港"/>
    <n v="21"/>
    <n v="126"/>
    <m/>
    <s v="康养与护理学院"/>
    <n v="21"/>
    <n v="126"/>
    <n v="126"/>
    <n v="0"/>
    <n v="126"/>
    <s v="024"/>
    <s v="001办公室"/>
    <s v="程迎港"/>
    <s v="024"/>
    <x v="22"/>
    <m/>
    <m/>
    <m/>
    <m/>
  </r>
  <r>
    <n v="608"/>
    <n v="15"/>
    <n v="2019010023"/>
    <s v="王玉玉"/>
    <n v="21"/>
    <n v="126"/>
    <m/>
    <s v="康养与护理学院"/>
    <n v="21"/>
    <n v="126"/>
    <n v="126"/>
    <n v="0"/>
    <n v="126"/>
    <s v="024"/>
    <s v="001办公室"/>
    <s v="王玉玉"/>
    <s v="024"/>
    <x v="22"/>
    <m/>
    <m/>
    <m/>
    <m/>
  </r>
  <r>
    <n v="609"/>
    <n v="16"/>
    <n v="2018010013"/>
    <s v="于扬"/>
    <n v="14"/>
    <n v="84"/>
    <s v="2023年12月14日-12月15日事假2天、12月18日-12月22日病假共5天"/>
    <s v="康养与护理学院"/>
    <n v="14"/>
    <n v="84"/>
    <n v="84"/>
    <n v="0"/>
    <n v="84"/>
    <s v="024"/>
    <s v="001办公室"/>
    <s v="于扬"/>
    <s v="024"/>
    <x v="22"/>
    <m/>
    <m/>
    <m/>
    <m/>
  </r>
  <r>
    <n v="610"/>
    <n v="17"/>
    <n v="2021010078"/>
    <s v="董瑛雪"/>
    <n v="21"/>
    <n v="126"/>
    <m/>
    <s v="康养与护理学院"/>
    <n v="21"/>
    <n v="126"/>
    <n v="126"/>
    <n v="0"/>
    <n v="126"/>
    <s v="024"/>
    <s v="001办公室"/>
    <s v="董瑛雪"/>
    <s v="024"/>
    <x v="22"/>
    <m/>
    <m/>
    <m/>
    <m/>
  </r>
  <r>
    <n v="611"/>
    <n v="18"/>
    <n v="2022010072"/>
    <s v="王月"/>
    <n v="20"/>
    <n v="120"/>
    <s v="2023年12月4日因公外出比赛共1天"/>
    <s v="康养与护理学院"/>
    <n v="20"/>
    <n v="120"/>
    <n v="120"/>
    <n v="0"/>
    <n v="120"/>
    <s v="024"/>
    <s v="001办公室"/>
    <s v="王月"/>
    <s v="024"/>
    <x v="22"/>
    <m/>
    <m/>
    <m/>
    <m/>
  </r>
  <r>
    <n v="612"/>
    <n v="19"/>
    <n v="2022010073"/>
    <s v="秦德"/>
    <n v="21"/>
    <n v="126"/>
    <m/>
    <s v="康养与护理学院"/>
    <n v="21"/>
    <n v="126"/>
    <n v="126"/>
    <n v="0"/>
    <n v="126"/>
    <s v="024"/>
    <s v="001办公室"/>
    <s v="秦德"/>
    <s v="024"/>
    <x v="22"/>
    <m/>
    <m/>
    <m/>
    <m/>
  </r>
  <r>
    <n v="613"/>
    <n v="20"/>
    <n v="2022010075"/>
    <s v="邵利颖"/>
    <n v="18"/>
    <n v="108"/>
    <s v="2023年12月25日-12月27日婚假共3天"/>
    <s v="康养与护理学院"/>
    <n v="18"/>
    <n v="108"/>
    <n v="108"/>
    <n v="0"/>
    <n v="108"/>
    <s v="024"/>
    <s v="001办公室"/>
    <s v="邵利颖"/>
    <s v="024"/>
    <x v="22"/>
    <m/>
    <m/>
    <m/>
    <m/>
  </r>
  <r>
    <n v="614"/>
    <n v="21"/>
    <n v="2021010075"/>
    <s v="逄洁"/>
    <n v="21"/>
    <n v="126"/>
    <m/>
    <s v="康养与护理学院"/>
    <n v="21"/>
    <n v="126"/>
    <n v="126"/>
    <n v="0"/>
    <n v="126"/>
    <s v="024"/>
    <s v="001办公室"/>
    <s v="逄洁"/>
    <s v="024"/>
    <x v="22"/>
    <m/>
    <m/>
    <m/>
    <m/>
  </r>
  <r>
    <n v="615"/>
    <n v="22"/>
    <n v="2023010020"/>
    <s v="姜蕾"/>
    <n v="10"/>
    <n v="60"/>
    <s v="2023年12月6日-12月20日共11天病假"/>
    <s v="康养与护理学院"/>
    <n v="10"/>
    <n v="60"/>
    <n v="60"/>
    <n v="0"/>
    <n v="60"/>
    <s v="024"/>
    <s v="001办公室"/>
    <s v="姜蕾"/>
    <s v="024"/>
    <x v="22"/>
    <m/>
    <m/>
    <m/>
    <m/>
  </r>
  <r>
    <n v="616"/>
    <n v="23"/>
    <n v="2023010015"/>
    <s v="支鹏"/>
    <n v="21"/>
    <n v="126"/>
    <m/>
    <s v="康养与护理学院"/>
    <n v="21"/>
    <n v="126"/>
    <n v="126"/>
    <n v="0"/>
    <n v="126"/>
    <s v="024"/>
    <s v="001办公室"/>
    <s v="支鹏"/>
    <s v="024"/>
    <x v="22"/>
    <m/>
    <m/>
    <m/>
    <m/>
  </r>
  <r>
    <n v="617"/>
    <n v="24"/>
    <n v="2023010016"/>
    <s v="江璐"/>
    <n v="21"/>
    <n v="126"/>
    <m/>
    <s v="康养与护理学院"/>
    <n v="21"/>
    <n v="126"/>
    <n v="126"/>
    <n v="0"/>
    <n v="126"/>
    <s v="024"/>
    <s v="001办公室"/>
    <s v="江璐"/>
    <s v="024"/>
    <x v="22"/>
    <m/>
    <m/>
    <m/>
    <m/>
  </r>
  <r>
    <n v="618"/>
    <n v="25"/>
    <n v="2123010033"/>
    <s v="苟月梅"/>
    <n v="21"/>
    <n v="126"/>
    <m/>
    <e v="#N/A"/>
    <n v="21"/>
    <n v="126"/>
    <n v="126"/>
    <n v="0"/>
    <n v="126"/>
    <e v="#N/A"/>
    <e v="#N/A"/>
    <e v="#N/A"/>
    <s v="024"/>
    <x v="22"/>
    <m/>
    <m/>
    <m/>
    <m/>
  </r>
  <r>
    <n v="619"/>
    <n v="26"/>
    <n v="2023010012"/>
    <s v="张璐"/>
    <n v="21"/>
    <n v="126"/>
    <m/>
    <s v="康养与护理学院"/>
    <n v="21"/>
    <n v="126"/>
    <n v="126"/>
    <n v="0"/>
    <n v="126"/>
    <s v="024"/>
    <s v="001办公室"/>
    <s v="张璐"/>
    <s v="024"/>
    <x v="22"/>
    <m/>
    <m/>
    <m/>
    <m/>
  </r>
  <r>
    <n v="620"/>
    <n v="27"/>
    <n v="2023010013"/>
    <s v="杨文慧"/>
    <n v="21"/>
    <n v="126"/>
    <m/>
    <s v="康养与护理学院"/>
    <n v="21"/>
    <n v="126"/>
    <n v="126"/>
    <n v="0"/>
    <n v="126"/>
    <s v="024"/>
    <s v="001办公室"/>
    <s v="杨文慧"/>
    <s v="024"/>
    <x v="22"/>
    <m/>
    <m/>
    <m/>
    <m/>
  </r>
  <r>
    <n v="621"/>
    <n v="28"/>
    <n v="2023010017"/>
    <s v="谢颖"/>
    <n v="21"/>
    <n v="126"/>
    <m/>
    <s v="康养与护理学院"/>
    <n v="21"/>
    <n v="126"/>
    <n v="126"/>
    <n v="0"/>
    <n v="126"/>
    <s v="024"/>
    <s v="001办公室"/>
    <s v="谢颖"/>
    <s v="024"/>
    <x v="22"/>
    <m/>
    <m/>
    <m/>
    <m/>
  </r>
  <r>
    <n v="622"/>
    <n v="29"/>
    <n v="2023010120"/>
    <s v="姜巾国"/>
    <n v="21"/>
    <n v="126"/>
    <m/>
    <s v="康养与护理学院"/>
    <n v="21"/>
    <n v="126"/>
    <n v="126"/>
    <n v="0"/>
    <n v="126"/>
    <s v="024"/>
    <s v="001办公室"/>
    <s v="姜巾国"/>
    <s v="024"/>
    <x v="22"/>
    <m/>
    <m/>
    <m/>
    <m/>
  </r>
  <r>
    <n v="623"/>
    <n v="30"/>
    <n v="2023010123"/>
    <s v="姜琳"/>
    <n v="21"/>
    <n v="126"/>
    <m/>
    <s v="康养与护理学院"/>
    <n v="21"/>
    <n v="126"/>
    <n v="126"/>
    <n v="0"/>
    <n v="126"/>
    <s v="024"/>
    <s v="001办公室"/>
    <s v="姜琳"/>
    <s v="024"/>
    <x v="22"/>
    <m/>
    <m/>
    <m/>
    <m/>
  </r>
  <r>
    <n v="624"/>
    <n v="31"/>
    <n v="2023010122"/>
    <s v="王明慧"/>
    <n v="21"/>
    <n v="126"/>
    <m/>
    <s v="康养与护理学院"/>
    <n v="21"/>
    <n v="126"/>
    <n v="126"/>
    <n v="0"/>
    <n v="126"/>
    <s v="024"/>
    <s v="001办公室"/>
    <s v="王明慧"/>
    <s v="024"/>
    <x v="22"/>
    <m/>
    <m/>
    <m/>
    <m/>
  </r>
  <r>
    <n v="625"/>
    <n v="32"/>
    <n v="2023010125"/>
    <s v="顾志鹏"/>
    <n v="16"/>
    <n v="96"/>
    <s v="2023年12月1日，12月4日，12月18日-12月20日因公外出比赛共5天"/>
    <s v="康养与护理学院"/>
    <n v="16"/>
    <n v="96"/>
    <n v="96"/>
    <n v="0"/>
    <n v="96"/>
    <s v="024"/>
    <s v="001办公室"/>
    <s v="顾志鹏"/>
    <s v="024"/>
    <x v="22"/>
    <m/>
    <m/>
    <m/>
    <m/>
  </r>
  <r>
    <n v="626"/>
    <n v="33"/>
    <n v="2023010126"/>
    <s v="罗涛"/>
    <n v="16"/>
    <n v="96"/>
    <s v="2023年12月1日，12月4日，12月18日-12月20日因公外出比赛共5天"/>
    <s v="康养与护理学院"/>
    <n v="16"/>
    <n v="96"/>
    <n v="96"/>
    <n v="0"/>
    <n v="96"/>
    <s v="024"/>
    <s v="001办公室"/>
    <s v="罗涛"/>
    <s v="024"/>
    <x v="22"/>
    <m/>
    <m/>
    <m/>
    <m/>
  </r>
  <r>
    <n v="627"/>
    <n v="34"/>
    <n v="2023010121"/>
    <s v="宋金兴"/>
    <n v="16"/>
    <n v="96"/>
    <s v="2023年12月1日，12月4日，12月18日-12月20日因公外出比赛共5天"/>
    <s v="康养与护理学院"/>
    <n v="16"/>
    <n v="96"/>
    <n v="96"/>
    <n v="0"/>
    <n v="96"/>
    <s v="024"/>
    <s v="001办公室"/>
    <s v="宋金兴"/>
    <s v="024"/>
    <x v="22"/>
    <m/>
    <m/>
    <m/>
    <m/>
  </r>
  <r>
    <n v="628"/>
    <n v="35"/>
    <n v="2023020022"/>
    <s v="王乙尧"/>
    <n v="21"/>
    <n v="756"/>
    <s v="教官补助756元"/>
    <e v="#N/A"/>
    <n v="21"/>
    <n v="756"/>
    <n v="126"/>
    <n v="-630"/>
    <n v="756"/>
    <e v="#N/A"/>
    <e v="#N/A"/>
    <e v="#N/A"/>
    <s v="024"/>
    <x v="22"/>
    <m/>
    <m/>
    <m/>
    <m/>
  </r>
  <r>
    <n v="629"/>
    <n v="36"/>
    <n v="2023020011"/>
    <s v="姜子豪"/>
    <n v="21"/>
    <n v="756"/>
    <s v="教官补助756元"/>
    <e v="#N/A"/>
    <n v="21"/>
    <n v="756"/>
    <n v="126"/>
    <n v="-630"/>
    <n v="756"/>
    <e v="#N/A"/>
    <e v="#N/A"/>
    <e v="#N/A"/>
    <s v="024"/>
    <x v="22"/>
    <m/>
    <m/>
    <m/>
    <m/>
  </r>
  <r>
    <n v="630"/>
    <n v="37"/>
    <n v="2023010055"/>
    <s v="胥丽娜"/>
    <n v="4"/>
    <n v="24"/>
    <s v="12月4号、12月11号、12月18号、12月25号"/>
    <s v="园林工程学院"/>
    <n v="4"/>
    <n v="24"/>
    <n v="24"/>
    <n v="0"/>
    <n v="24"/>
    <s v="030"/>
    <s v="006规划财务处"/>
    <s v="胥丽娜"/>
    <s v="024"/>
    <x v="22"/>
    <m/>
    <m/>
    <m/>
    <m/>
  </r>
  <r>
    <n v="631"/>
    <n v="38"/>
    <n v="2023010035"/>
    <s v="田新伟"/>
    <n v="8"/>
    <n v="48"/>
    <s v="12月4号、12月5号、12月11号、12月12号、12月18号、12月19号、12月25号、12月26号"/>
    <s v="园林工程学院"/>
    <n v="8"/>
    <n v="48"/>
    <n v="48"/>
    <n v="0"/>
    <n v="48"/>
    <s v="030"/>
    <s v="006规划财务处"/>
    <s v="田新伟"/>
    <s v="024"/>
    <x v="22"/>
    <m/>
    <m/>
    <m/>
    <m/>
  </r>
  <r>
    <n v="632"/>
    <n v="39"/>
    <s v="370205196510132526"/>
    <s v="李玉英"/>
    <n v="8"/>
    <n v="48"/>
    <m/>
    <e v="#N/A"/>
    <n v="8"/>
    <n v="48"/>
    <n v="48"/>
    <n v="0"/>
    <n v="48"/>
    <e v="#N/A"/>
    <e v="#N/A"/>
    <e v="#N/A"/>
    <s v="024"/>
    <x v="22"/>
    <m/>
    <m/>
    <m/>
    <m/>
  </r>
  <r>
    <n v="633"/>
    <n v="40"/>
    <s v="370205198604051048"/>
    <s v="肖莹"/>
    <n v="8"/>
    <n v="48"/>
    <m/>
    <e v="#N/A"/>
    <n v="8"/>
    <n v="48"/>
    <n v="48"/>
    <n v="0"/>
    <n v="48"/>
    <e v="#N/A"/>
    <e v="#N/A"/>
    <e v="#N/A"/>
    <s v="024"/>
    <x v="22"/>
    <m/>
    <m/>
    <m/>
    <m/>
  </r>
  <r>
    <n v="634"/>
    <n v="41"/>
    <s v="370206196407094425"/>
    <s v="石秀芬"/>
    <n v="15"/>
    <n v="126"/>
    <s v="11*6+5*12"/>
    <e v="#N/A"/>
    <n v="15"/>
    <n v="126"/>
    <n v="90"/>
    <n v="-36"/>
    <n v="126"/>
    <e v="#N/A"/>
    <e v="#N/A"/>
    <e v="#N/A"/>
    <s v="024"/>
    <x v="22"/>
    <m/>
    <m/>
    <m/>
    <m/>
  </r>
  <r>
    <n v="635"/>
    <n v="42"/>
    <s v="370206196407032427"/>
    <s v="杨淑英"/>
    <n v="15"/>
    <n v="126"/>
    <s v="11*6+5*12"/>
    <e v="#N/A"/>
    <n v="15"/>
    <n v="126"/>
    <n v="90"/>
    <n v="-36"/>
    <n v="126"/>
    <e v="#N/A"/>
    <e v="#N/A"/>
    <e v="#N/A"/>
    <s v="024"/>
    <x v="22"/>
    <m/>
    <m/>
    <m/>
    <m/>
  </r>
  <r>
    <n v="636"/>
    <n v="43"/>
    <s v="370221196212053520"/>
    <s v="董淑芬"/>
    <n v="15"/>
    <n v="120"/>
    <s v="10*6+5*12"/>
    <e v="#N/A"/>
    <n v="15"/>
    <n v="120"/>
    <n v="90"/>
    <n v="-30"/>
    <n v="120"/>
    <e v="#N/A"/>
    <e v="#N/A"/>
    <e v="#N/A"/>
    <s v="024"/>
    <x v="22"/>
    <m/>
    <m/>
    <m/>
    <m/>
  </r>
  <r>
    <n v="637"/>
    <n v="44"/>
    <s v="370122196311124815"/>
    <s v="唐行钦"/>
    <n v="15"/>
    <n v="126"/>
    <s v="11*6+5*12"/>
    <e v="#N/A"/>
    <n v="15"/>
    <n v="126"/>
    <n v="90"/>
    <n v="-36"/>
    <n v="126"/>
    <e v="#N/A"/>
    <e v="#N/A"/>
    <e v="#N/A"/>
    <s v="024"/>
    <x v="22"/>
    <m/>
    <m/>
    <m/>
    <m/>
  </r>
  <r>
    <n v="638"/>
    <n v="45"/>
    <s v="370202196303060719"/>
    <s v="孙涛"/>
    <n v="15"/>
    <n v="120"/>
    <s v="10*6+5*12"/>
    <e v="#N/A"/>
    <n v="15"/>
    <n v="120"/>
    <n v="90"/>
    <n v="-30"/>
    <n v="120"/>
    <e v="#N/A"/>
    <e v="#N/A"/>
    <e v="#N/A"/>
    <s v="024"/>
    <x v="22"/>
    <m/>
    <m/>
    <m/>
    <m/>
  </r>
  <r>
    <n v="639"/>
    <n v="46"/>
    <s v="370202196909084942"/>
    <s v="魏晓民"/>
    <n v="15"/>
    <n v="120"/>
    <s v="10*6+5*12"/>
    <e v="#N/A"/>
    <n v="15"/>
    <n v="120"/>
    <n v="90"/>
    <n v="-30"/>
    <n v="120"/>
    <e v="#N/A"/>
    <e v="#N/A"/>
    <e v="#N/A"/>
    <s v="024"/>
    <x v="22"/>
    <m/>
    <m/>
    <m/>
    <m/>
  </r>
  <r>
    <n v="640"/>
    <n v="1"/>
    <n v="2022010010"/>
    <s v="姚英"/>
    <n v="18"/>
    <n v="108"/>
    <m/>
    <s v="建筑工程学院"/>
    <n v="18"/>
    <n v="108"/>
    <n v="108"/>
    <n v="0"/>
    <n v="108"/>
    <s v="025"/>
    <s v="001办公室"/>
    <s v="姚英"/>
    <s v="025"/>
    <x v="23"/>
    <m/>
    <m/>
    <m/>
    <m/>
  </r>
  <r>
    <n v="641"/>
    <n v="2"/>
    <n v="2022010011"/>
    <s v="张伟"/>
    <n v="18"/>
    <n v="108"/>
    <m/>
    <s v="建筑工程学院"/>
    <n v="18"/>
    <n v="108"/>
    <n v="108"/>
    <n v="0"/>
    <n v="108"/>
    <s v="025"/>
    <s v="001办公室"/>
    <s v="张伟"/>
    <s v="025"/>
    <x v="23"/>
    <m/>
    <m/>
    <m/>
    <m/>
  </r>
  <r>
    <n v="642"/>
    <n v="3"/>
    <n v="2022010012"/>
    <s v="张帅"/>
    <n v="21"/>
    <n v="126"/>
    <m/>
    <s v="建筑工程学院"/>
    <n v="21"/>
    <n v="126"/>
    <n v="126"/>
    <n v="0"/>
    <n v="126"/>
    <s v="025"/>
    <s v="001办公室"/>
    <s v="张帅"/>
    <s v="025"/>
    <x v="23"/>
    <m/>
    <m/>
    <m/>
    <m/>
  </r>
  <r>
    <n v="643"/>
    <n v="4"/>
    <n v="2022010013"/>
    <s v="王晓平"/>
    <n v="21"/>
    <n v="126"/>
    <m/>
    <s v="建筑工程学院"/>
    <n v="21"/>
    <n v="126"/>
    <n v="126"/>
    <n v="0"/>
    <n v="126"/>
    <s v="025"/>
    <s v="001办公室"/>
    <s v="王晓平"/>
    <s v="025"/>
    <x v="23"/>
    <m/>
    <m/>
    <m/>
    <m/>
  </r>
  <r>
    <n v="644"/>
    <n v="5"/>
    <n v="2022010016"/>
    <s v="顾祥帅"/>
    <n v="21"/>
    <n v="126"/>
    <m/>
    <s v="建筑工程学院"/>
    <n v="21"/>
    <n v="126"/>
    <n v="126"/>
    <n v="0"/>
    <n v="126"/>
    <s v="025"/>
    <s v="001办公室"/>
    <s v="顾祥帅"/>
    <s v="025"/>
    <x v="23"/>
    <m/>
    <m/>
    <m/>
    <m/>
  </r>
  <r>
    <n v="645"/>
    <n v="6"/>
    <n v="2022010017"/>
    <s v="王志"/>
    <n v="21"/>
    <n v="126"/>
    <m/>
    <s v="建筑工程学院"/>
    <n v="21"/>
    <n v="126"/>
    <n v="126"/>
    <n v="0"/>
    <n v="126"/>
    <s v="025"/>
    <s v="001办公室"/>
    <s v="王志"/>
    <s v="025"/>
    <x v="23"/>
    <m/>
    <m/>
    <m/>
    <m/>
  </r>
  <r>
    <n v="646"/>
    <n v="7"/>
    <n v="2022010018"/>
    <s v="李娜"/>
    <n v="20"/>
    <n v="120"/>
    <m/>
    <s v="建筑工程学院"/>
    <n v="20"/>
    <n v="120"/>
    <n v="120"/>
    <n v="0"/>
    <n v="120"/>
    <s v="025"/>
    <s v="001办公室"/>
    <s v="李娜"/>
    <s v="025"/>
    <x v="23"/>
    <m/>
    <m/>
    <m/>
    <m/>
  </r>
  <r>
    <n v="647"/>
    <n v="8"/>
    <n v="2022010019"/>
    <s v="程焕强"/>
    <n v="21"/>
    <n v="126"/>
    <m/>
    <s v="建筑工程学院"/>
    <n v="21"/>
    <n v="126"/>
    <n v="126"/>
    <n v="0"/>
    <n v="126"/>
    <s v="025"/>
    <s v="001办公室"/>
    <s v="程焕强"/>
    <s v="025"/>
    <x v="23"/>
    <m/>
    <m/>
    <m/>
    <m/>
  </r>
  <r>
    <n v="648"/>
    <n v="9"/>
    <n v="2022010021"/>
    <s v="陈畅"/>
    <n v="21"/>
    <n v="126"/>
    <m/>
    <s v="建筑工程学院"/>
    <n v="21"/>
    <n v="126"/>
    <n v="126"/>
    <n v="0"/>
    <n v="126"/>
    <s v="025"/>
    <s v="001办公室"/>
    <s v="陈畅"/>
    <s v="025"/>
    <x v="23"/>
    <m/>
    <m/>
    <m/>
    <m/>
  </r>
  <r>
    <n v="649"/>
    <n v="10"/>
    <n v="2022010022"/>
    <s v="王慧"/>
    <n v="21"/>
    <n v="126"/>
    <m/>
    <s v="建筑工程学院"/>
    <n v="21"/>
    <n v="126"/>
    <n v="126"/>
    <n v="0"/>
    <n v="126"/>
    <s v="025"/>
    <s v="001办公室"/>
    <s v="王慧"/>
    <s v="025"/>
    <x v="23"/>
    <m/>
    <m/>
    <m/>
    <m/>
  </r>
  <r>
    <n v="650"/>
    <n v="11"/>
    <n v="2022010023"/>
    <s v="帅春燕"/>
    <n v="21"/>
    <n v="126"/>
    <m/>
    <s v="建筑工程学院"/>
    <n v="21"/>
    <n v="126"/>
    <n v="126"/>
    <n v="0"/>
    <n v="126"/>
    <s v="025"/>
    <s v="001办公室"/>
    <s v="帅春燕"/>
    <s v="025"/>
    <x v="23"/>
    <m/>
    <m/>
    <m/>
    <m/>
  </r>
  <r>
    <n v="651"/>
    <n v="12"/>
    <n v="2022010025"/>
    <s v="张洁"/>
    <n v="21"/>
    <n v="126"/>
    <m/>
    <s v="建筑工程学院"/>
    <n v="21"/>
    <n v="126"/>
    <n v="126"/>
    <n v="0"/>
    <n v="126"/>
    <s v="025"/>
    <s v="001办公室"/>
    <s v="张洁"/>
    <s v="025"/>
    <x v="23"/>
    <m/>
    <m/>
    <m/>
    <m/>
  </r>
  <r>
    <n v="652"/>
    <n v="13"/>
    <n v="2022010076"/>
    <s v="肖金龙"/>
    <n v="20"/>
    <n v="120"/>
    <m/>
    <s v="建筑工程学院"/>
    <n v="20"/>
    <n v="120"/>
    <n v="120"/>
    <n v="0"/>
    <n v="120"/>
    <s v="025"/>
    <s v="001办公室"/>
    <s v="肖金龙"/>
    <s v="025"/>
    <x v="23"/>
    <m/>
    <m/>
    <m/>
    <m/>
  </r>
  <r>
    <n v="653"/>
    <n v="14"/>
    <n v="2022010077"/>
    <s v="杜艳艳"/>
    <n v="20"/>
    <n v="120"/>
    <m/>
    <s v="建筑工程学院"/>
    <n v="20"/>
    <n v="120"/>
    <n v="120"/>
    <n v="0"/>
    <n v="120"/>
    <s v="025"/>
    <s v="001办公室"/>
    <s v="杜艳艳"/>
    <s v="025"/>
    <x v="23"/>
    <m/>
    <m/>
    <m/>
    <m/>
  </r>
  <r>
    <n v="654"/>
    <n v="15"/>
    <n v="2022010078"/>
    <s v="郭传山"/>
    <n v="21"/>
    <n v="126"/>
    <m/>
    <s v="建筑工程学院"/>
    <n v="21"/>
    <n v="126"/>
    <n v="126"/>
    <n v="0"/>
    <n v="126"/>
    <s v="025"/>
    <s v="001办公室"/>
    <s v="郭传山"/>
    <s v="025"/>
    <x v="23"/>
    <m/>
    <m/>
    <m/>
    <m/>
  </r>
  <r>
    <n v="655"/>
    <n v="16"/>
    <n v="2022010079"/>
    <s v="孙俊蕾"/>
    <n v="21"/>
    <n v="126"/>
    <m/>
    <s v="建筑工程学院"/>
    <n v="21"/>
    <n v="126"/>
    <n v="126"/>
    <n v="0"/>
    <n v="126"/>
    <s v="025"/>
    <s v="001办公室"/>
    <s v="孙俊蕾"/>
    <s v="025"/>
    <x v="23"/>
    <m/>
    <m/>
    <m/>
    <m/>
  </r>
  <r>
    <n v="656"/>
    <n v="17"/>
    <n v="2022010080"/>
    <s v="赵鸣"/>
    <n v="21"/>
    <n v="126"/>
    <m/>
    <s v="建筑工程学院"/>
    <n v="21"/>
    <n v="126"/>
    <n v="126"/>
    <n v="0"/>
    <n v="126"/>
    <s v="025"/>
    <s v="001办公室"/>
    <s v="赵鸣"/>
    <s v="025"/>
    <x v="23"/>
    <m/>
    <m/>
    <m/>
    <m/>
  </r>
  <r>
    <n v="657"/>
    <n v="18"/>
    <n v="2023010127"/>
    <s v="张悦"/>
    <n v="21"/>
    <n v="126"/>
    <m/>
    <s v="建筑工程学院"/>
    <n v="21"/>
    <n v="126"/>
    <n v="126"/>
    <n v="0"/>
    <n v="126"/>
    <s v="025"/>
    <s v="001办公室"/>
    <s v="张悦"/>
    <s v="025"/>
    <x v="23"/>
    <m/>
    <m/>
    <m/>
    <m/>
  </r>
  <r>
    <n v="658"/>
    <n v="19"/>
    <n v="2023010128"/>
    <s v="刘承鑫"/>
    <n v="21"/>
    <n v="126"/>
    <m/>
    <s v="建筑工程学院"/>
    <n v="21"/>
    <n v="126"/>
    <n v="126"/>
    <n v="0"/>
    <n v="126"/>
    <s v="025"/>
    <s v="001办公室"/>
    <s v="刘承鑫"/>
    <s v="025"/>
    <x v="23"/>
    <m/>
    <m/>
    <m/>
    <m/>
  </r>
  <r>
    <n v="659"/>
    <n v="20"/>
    <n v="2023010129"/>
    <s v="郇雨"/>
    <n v="21"/>
    <n v="126"/>
    <m/>
    <s v="建筑工程学院"/>
    <n v="21"/>
    <n v="126"/>
    <n v="126"/>
    <n v="0"/>
    <n v="126"/>
    <s v="025"/>
    <s v="001办公室"/>
    <s v="郇雨"/>
    <s v="025"/>
    <x v="23"/>
    <m/>
    <m/>
    <m/>
    <m/>
  </r>
  <r>
    <n v="660"/>
    <n v="1"/>
    <n v="1990010002"/>
    <s v="张艾筠"/>
    <n v="21"/>
    <n v="126"/>
    <m/>
    <s v="体育技术学院"/>
    <n v="21"/>
    <n v="126"/>
    <n v="126"/>
    <n v="0"/>
    <n v="126"/>
    <s v="027"/>
    <s v="001办公室"/>
    <s v="张艾筠"/>
    <s v="027"/>
    <x v="24"/>
    <m/>
    <m/>
    <m/>
    <m/>
  </r>
  <r>
    <n v="661"/>
    <n v="2"/>
    <n v="2006010071"/>
    <s v="单小飞"/>
    <n v="21"/>
    <n v="126"/>
    <m/>
    <s v="体育技术学院"/>
    <n v="21"/>
    <n v="126"/>
    <n v="126"/>
    <n v="0"/>
    <n v="126"/>
    <s v="027"/>
    <s v="001办公室"/>
    <s v="单小飞"/>
    <s v="027"/>
    <x v="24"/>
    <m/>
    <m/>
    <m/>
    <m/>
  </r>
  <r>
    <n v="662"/>
    <n v="3"/>
    <n v="2007020073"/>
    <s v="李英慧"/>
    <n v="21"/>
    <n v="126"/>
    <m/>
    <s v="体育技术学院"/>
    <n v="21"/>
    <n v="126"/>
    <n v="126"/>
    <n v="0"/>
    <n v="126"/>
    <s v="027"/>
    <s v="001办公室"/>
    <s v="李英慧"/>
    <s v="027"/>
    <x v="24"/>
    <m/>
    <m/>
    <m/>
    <m/>
  </r>
  <r>
    <n v="663"/>
    <n v="4"/>
    <n v="2020010068"/>
    <s v="潘丽欣"/>
    <n v="17"/>
    <n v="102"/>
    <m/>
    <s v="体育技术学院"/>
    <n v="17"/>
    <n v="102"/>
    <n v="102"/>
    <n v="0"/>
    <n v="102"/>
    <s v="027"/>
    <s v="001办公室"/>
    <s v="潘丽欣"/>
    <s v="027"/>
    <x v="24"/>
    <m/>
    <m/>
    <m/>
    <m/>
  </r>
  <r>
    <n v="664"/>
    <n v="5"/>
    <n v="2020010067"/>
    <s v="杨扬"/>
    <n v="18"/>
    <n v="108"/>
    <m/>
    <s v="体育技术学院"/>
    <n v="18"/>
    <n v="108"/>
    <n v="108"/>
    <n v="0"/>
    <n v="108"/>
    <s v="027"/>
    <s v="001办公室"/>
    <s v="杨扬"/>
    <s v="027"/>
    <x v="24"/>
    <m/>
    <m/>
    <m/>
    <m/>
  </r>
  <r>
    <n v="665"/>
    <n v="6"/>
    <n v="2019010135"/>
    <s v="韩淑瑶"/>
    <n v="21"/>
    <n v="126"/>
    <m/>
    <s v="体育技术学院"/>
    <n v="21"/>
    <n v="126"/>
    <n v="126"/>
    <n v="0"/>
    <n v="126"/>
    <s v="027"/>
    <s v="001办公室"/>
    <s v="韩淑瑶"/>
    <s v="027"/>
    <x v="24"/>
    <m/>
    <m/>
    <m/>
    <m/>
  </r>
  <r>
    <n v="666"/>
    <n v="7"/>
    <n v="2020010066"/>
    <s v="李文竹"/>
    <n v="21"/>
    <n v="126"/>
    <m/>
    <s v="体育技术学院"/>
    <n v="21"/>
    <n v="126"/>
    <n v="126"/>
    <n v="0"/>
    <n v="126"/>
    <s v="027"/>
    <s v="001办公室"/>
    <s v="李文竹"/>
    <s v="027"/>
    <x v="24"/>
    <m/>
    <m/>
    <m/>
    <m/>
  </r>
  <r>
    <n v="667"/>
    <n v="8"/>
    <n v="2022010061"/>
    <s v="苑健"/>
    <n v="21"/>
    <n v="126"/>
    <m/>
    <s v="体育技术学院"/>
    <n v="21"/>
    <n v="126"/>
    <n v="126"/>
    <n v="0"/>
    <n v="126"/>
    <s v="027"/>
    <s v="001办公室"/>
    <s v="苑健"/>
    <s v="027"/>
    <x v="24"/>
    <m/>
    <m/>
    <m/>
    <m/>
  </r>
  <r>
    <n v="668"/>
    <n v="9"/>
    <n v="2022010062"/>
    <s v="冷欣"/>
    <n v="21"/>
    <n v="126"/>
    <m/>
    <s v="体育技术学院"/>
    <n v="21"/>
    <n v="126"/>
    <n v="126"/>
    <n v="0"/>
    <n v="126"/>
    <s v="027"/>
    <s v="001办公室"/>
    <s v="冷欣"/>
    <s v="027"/>
    <x v="24"/>
    <m/>
    <m/>
    <m/>
    <m/>
  </r>
  <r>
    <n v="669"/>
    <n v="10"/>
    <n v="2023010131"/>
    <s v="尤丽雅"/>
    <n v="5"/>
    <n v="30"/>
    <m/>
    <s v="体育技术学院"/>
    <n v="5"/>
    <n v="30"/>
    <n v="30"/>
    <n v="0"/>
    <n v="30"/>
    <s v="027"/>
    <s v="001办公室"/>
    <s v="尤丽雅"/>
    <s v="027"/>
    <x v="24"/>
    <m/>
    <m/>
    <m/>
    <m/>
  </r>
  <r>
    <n v="670"/>
    <n v="11"/>
    <n v="2014010028"/>
    <s v="王建华"/>
    <n v="18"/>
    <n v="108"/>
    <m/>
    <s v="体育技术学院"/>
    <n v="18"/>
    <n v="108"/>
    <n v="108"/>
    <n v="0"/>
    <n v="108"/>
    <s v="027"/>
    <s v="001办公室"/>
    <s v="王建华"/>
    <s v="027"/>
    <x v="24"/>
    <m/>
    <m/>
    <m/>
    <m/>
  </r>
  <r>
    <n v="671"/>
    <n v="12"/>
    <n v="2014010031"/>
    <s v="董桂宝"/>
    <n v="20"/>
    <n v="120"/>
    <m/>
    <s v="体育技术学院"/>
    <n v="20"/>
    <n v="120"/>
    <n v="120"/>
    <n v="0"/>
    <n v="120"/>
    <s v="027"/>
    <s v="001办公室"/>
    <s v="董桂宝"/>
    <s v="027"/>
    <x v="24"/>
    <m/>
    <m/>
    <m/>
    <m/>
  </r>
  <r>
    <n v="672"/>
    <n v="13"/>
    <n v="2019010011"/>
    <s v="宋震"/>
    <n v="17"/>
    <n v="102"/>
    <m/>
    <s v="体育技术学院"/>
    <n v="17"/>
    <n v="102"/>
    <n v="102"/>
    <n v="0"/>
    <n v="102"/>
    <s v="027"/>
    <s v="001办公室"/>
    <s v="宋震"/>
    <s v="027"/>
    <x v="24"/>
    <m/>
    <m/>
    <m/>
    <m/>
  </r>
  <r>
    <n v="673"/>
    <n v="14"/>
    <n v="2021010063"/>
    <s v="徐亮"/>
    <n v="21"/>
    <n v="126"/>
    <m/>
    <s v="体育技术学院"/>
    <n v="21"/>
    <n v="126"/>
    <n v="126"/>
    <n v="0"/>
    <n v="126"/>
    <s v="027"/>
    <s v="001办公室"/>
    <s v="徐亮"/>
    <s v="027"/>
    <x v="24"/>
    <m/>
    <m/>
    <m/>
    <m/>
  </r>
  <r>
    <n v="674"/>
    <n v="15"/>
    <n v="2021010065"/>
    <s v="王鲁欣"/>
    <n v="21"/>
    <n v="126"/>
    <m/>
    <s v="体育技术学院"/>
    <n v="21"/>
    <n v="126"/>
    <n v="126"/>
    <n v="0"/>
    <n v="126"/>
    <s v="027"/>
    <s v="001办公室"/>
    <s v="王鲁欣"/>
    <s v="027"/>
    <x v="24"/>
    <m/>
    <m/>
    <m/>
    <m/>
  </r>
  <r>
    <n v="675"/>
    <n v="16"/>
    <n v="2023010107"/>
    <s v="郭晓雯"/>
    <n v="21"/>
    <n v="126"/>
    <m/>
    <s v="体育技术学院"/>
    <n v="21"/>
    <n v="126"/>
    <n v="126"/>
    <n v="0"/>
    <n v="126"/>
    <s v="027"/>
    <s v="001办公室"/>
    <s v="郭晓雯"/>
    <s v="027"/>
    <x v="24"/>
    <m/>
    <m/>
    <m/>
    <m/>
  </r>
  <r>
    <n v="676"/>
    <n v="17"/>
    <n v="2023010108"/>
    <s v="江珍"/>
    <n v="21"/>
    <n v="126"/>
    <m/>
    <s v="体育技术学院"/>
    <n v="21"/>
    <n v="126"/>
    <n v="126"/>
    <n v="0"/>
    <n v="126"/>
    <s v="027"/>
    <s v="001办公室"/>
    <s v="江珍"/>
    <s v="027"/>
    <x v="24"/>
    <m/>
    <m/>
    <m/>
    <m/>
  </r>
  <r>
    <n v="677"/>
    <n v="18"/>
    <n v="2023010103"/>
    <s v="王毅然"/>
    <n v="21"/>
    <n v="126"/>
    <m/>
    <s v="体育技术学院"/>
    <n v="21"/>
    <n v="126"/>
    <n v="126"/>
    <n v="0"/>
    <n v="126"/>
    <s v="027"/>
    <s v="001办公室"/>
    <s v="王毅然"/>
    <s v="027"/>
    <x v="24"/>
    <m/>
    <m/>
    <m/>
    <m/>
  </r>
  <r>
    <n v="678"/>
    <n v="19"/>
    <n v="2019010013"/>
    <s v="张靖雷"/>
    <n v="17"/>
    <n v="102"/>
    <m/>
    <s v="体育技术学院"/>
    <n v="17"/>
    <n v="102"/>
    <n v="102"/>
    <n v="0"/>
    <n v="102"/>
    <s v="027"/>
    <s v="001办公室"/>
    <s v="张靖雷"/>
    <s v="027"/>
    <x v="24"/>
    <m/>
    <m/>
    <m/>
    <m/>
  </r>
  <r>
    <n v="679"/>
    <n v="20"/>
    <n v="2022010063"/>
    <s v="于沙沙"/>
    <n v="21"/>
    <n v="126"/>
    <m/>
    <s v="体育技术学院"/>
    <n v="21"/>
    <n v="126"/>
    <n v="126"/>
    <n v="0"/>
    <n v="126"/>
    <s v="027"/>
    <s v="001办公室"/>
    <s v="于沙沙"/>
    <s v="027"/>
    <x v="24"/>
    <m/>
    <m/>
    <m/>
    <m/>
  </r>
  <r>
    <n v="680"/>
    <n v="21"/>
    <n v="2023010105"/>
    <s v="陈阳"/>
    <n v="21"/>
    <n v="126"/>
    <m/>
    <s v="体育技术学院"/>
    <n v="21"/>
    <n v="126"/>
    <n v="126"/>
    <n v="0"/>
    <n v="126"/>
    <s v="027"/>
    <s v="001办公室"/>
    <s v="陈阳"/>
    <s v="027"/>
    <x v="24"/>
    <m/>
    <m/>
    <m/>
    <m/>
  </r>
  <r>
    <n v="681"/>
    <n v="22"/>
    <n v="2023010102"/>
    <s v="李旭先"/>
    <n v="21"/>
    <n v="126"/>
    <m/>
    <s v="体育技术学院"/>
    <n v="21"/>
    <n v="126"/>
    <n v="126"/>
    <n v="0"/>
    <n v="126"/>
    <s v="027"/>
    <s v="001办公室"/>
    <s v="李旭先"/>
    <s v="027"/>
    <x v="24"/>
    <m/>
    <m/>
    <m/>
    <m/>
  </r>
  <r>
    <n v="682"/>
    <n v="23"/>
    <n v="2023010106"/>
    <s v="宋耀华"/>
    <n v="21"/>
    <n v="126"/>
    <m/>
    <s v="体育技术学院"/>
    <n v="21"/>
    <n v="126"/>
    <n v="126"/>
    <n v="0"/>
    <n v="126"/>
    <s v="027"/>
    <s v="001办公室"/>
    <s v="宋耀华"/>
    <s v="027"/>
    <x v="24"/>
    <m/>
    <m/>
    <m/>
    <m/>
  </r>
  <r>
    <n v="683"/>
    <n v="24"/>
    <n v="2023010119"/>
    <s v="李璇"/>
    <n v="21"/>
    <n v="126"/>
    <m/>
    <s v="体育技术学院"/>
    <n v="21"/>
    <n v="126"/>
    <n v="126"/>
    <n v="0"/>
    <n v="126"/>
    <s v="027"/>
    <s v="001办公室"/>
    <s v="李璇"/>
    <s v="027"/>
    <x v="24"/>
    <m/>
    <m/>
    <m/>
    <m/>
  </r>
  <r>
    <n v="684"/>
    <n v="25"/>
    <m/>
    <s v="王鲁平"/>
    <n v="21"/>
    <n v="126"/>
    <s v="370282199102062334"/>
    <e v="#N/A"/>
    <n v="21"/>
    <n v="126"/>
    <n v="126"/>
    <n v="0"/>
    <n v="126"/>
    <e v="#N/A"/>
    <e v="#N/A"/>
    <e v="#N/A"/>
    <s v="027"/>
    <x v="24"/>
    <m/>
    <m/>
    <m/>
    <m/>
  </r>
  <r>
    <n v="685"/>
    <n v="26"/>
    <m/>
    <s v="于明涵"/>
    <n v="21"/>
    <n v="126"/>
    <s v="370282199502215619"/>
    <e v="#N/A"/>
    <n v="21"/>
    <n v="126"/>
    <n v="126"/>
    <n v="0"/>
    <n v="126"/>
    <e v="#N/A"/>
    <e v="#N/A"/>
    <e v="#N/A"/>
    <s v="027"/>
    <x v="24"/>
    <m/>
    <m/>
    <m/>
    <m/>
  </r>
  <r>
    <n v="686"/>
    <n v="1"/>
    <n v="1992010003"/>
    <s v="李玮"/>
    <n v="21"/>
    <n v="126"/>
    <m/>
    <s v="马克思主义学院"/>
    <n v="21"/>
    <n v="126"/>
    <n v="126"/>
    <n v="0"/>
    <n v="126"/>
    <s v="028"/>
    <s v="001办公室"/>
    <s v="李玮"/>
    <s v="028"/>
    <x v="25"/>
    <m/>
    <m/>
    <m/>
    <m/>
  </r>
  <r>
    <n v="687"/>
    <n v="2"/>
    <n v="2009020002"/>
    <s v="张燕燕"/>
    <n v="21"/>
    <n v="126"/>
    <m/>
    <s v="马克思主义学院"/>
    <n v="21"/>
    <n v="126"/>
    <n v="126"/>
    <n v="0"/>
    <n v="126"/>
    <s v="028"/>
    <s v="001办公室"/>
    <s v="张燕燕"/>
    <s v="028"/>
    <x v="25"/>
    <m/>
    <m/>
    <m/>
    <m/>
  </r>
  <r>
    <n v="688"/>
    <n v="3"/>
    <n v="2004010025"/>
    <s v="刘瑶"/>
    <n v="17"/>
    <n v="102"/>
    <m/>
    <s v="马克思主义学院"/>
    <n v="17"/>
    <n v="102"/>
    <n v="102"/>
    <n v="0"/>
    <n v="102"/>
    <s v="028"/>
    <s v="001办公室"/>
    <s v="刘瑶"/>
    <s v="028"/>
    <x v="25"/>
    <m/>
    <m/>
    <m/>
    <m/>
  </r>
  <r>
    <n v="689"/>
    <n v="4"/>
    <n v="2004010028"/>
    <s v="江韦"/>
    <n v="8"/>
    <n v="48"/>
    <m/>
    <s v="马克思主义学院"/>
    <n v="8"/>
    <n v="48"/>
    <n v="48"/>
    <n v="0"/>
    <n v="48"/>
    <s v="028"/>
    <s v="001办公室"/>
    <s v="江韦"/>
    <s v="028"/>
    <x v="25"/>
    <m/>
    <m/>
    <m/>
    <m/>
  </r>
  <r>
    <n v="690"/>
    <n v="5"/>
    <n v="2004010032"/>
    <s v="杨晓雯"/>
    <n v="21"/>
    <n v="126"/>
    <m/>
    <s v="马克思主义学院"/>
    <n v="21"/>
    <n v="126"/>
    <n v="126"/>
    <n v="0"/>
    <n v="126"/>
    <s v="028"/>
    <s v="001办公室"/>
    <s v="杨晓雯"/>
    <s v="028"/>
    <x v="25"/>
    <m/>
    <m/>
    <m/>
    <m/>
  </r>
  <r>
    <n v="691"/>
    <n v="6"/>
    <n v="2006010067"/>
    <s v="隋莲"/>
    <n v="17"/>
    <n v="102"/>
    <m/>
    <s v="马克思主义学院"/>
    <n v="17"/>
    <n v="102"/>
    <n v="102"/>
    <n v="0"/>
    <n v="102"/>
    <s v="028"/>
    <s v="001办公室"/>
    <s v="隋莲"/>
    <s v="028"/>
    <x v="25"/>
    <m/>
    <m/>
    <m/>
    <m/>
  </r>
  <r>
    <n v="692"/>
    <n v="7"/>
    <n v="2006010068"/>
    <s v="邵明明"/>
    <n v="13"/>
    <n v="78"/>
    <m/>
    <s v="马克思主义学院"/>
    <n v="13"/>
    <n v="78"/>
    <n v="78"/>
    <n v="0"/>
    <n v="78"/>
    <s v="028"/>
    <s v="001办公室"/>
    <s v="邵明明"/>
    <s v="028"/>
    <x v="25"/>
    <m/>
    <m/>
    <m/>
    <m/>
  </r>
  <r>
    <n v="693"/>
    <n v="8"/>
    <n v="2006010070"/>
    <s v="陈成"/>
    <n v="21"/>
    <n v="126"/>
    <m/>
    <s v="马克思主义学院"/>
    <n v="21"/>
    <n v="126"/>
    <n v="126"/>
    <n v="0"/>
    <n v="126"/>
    <s v="028"/>
    <s v="001办公室"/>
    <s v="陈成"/>
    <s v="028"/>
    <x v="25"/>
    <m/>
    <m/>
    <m/>
    <m/>
  </r>
  <r>
    <n v="694"/>
    <n v="9"/>
    <n v="2007020067"/>
    <s v="朱伟"/>
    <n v="16"/>
    <n v="96"/>
    <m/>
    <s v="马克思主义学院"/>
    <n v="16"/>
    <n v="96"/>
    <n v="96"/>
    <n v="0"/>
    <n v="96"/>
    <s v="028"/>
    <s v="001办公室"/>
    <s v="朱伟"/>
    <s v="028"/>
    <x v="25"/>
    <m/>
    <m/>
    <m/>
    <m/>
  </r>
  <r>
    <n v="695"/>
    <n v="10"/>
    <n v="2008020035"/>
    <s v="付少伟"/>
    <n v="13"/>
    <n v="78"/>
    <m/>
    <s v="马克思主义学院"/>
    <n v="13"/>
    <n v="78"/>
    <n v="78"/>
    <n v="0"/>
    <n v="78"/>
    <s v="028"/>
    <s v="001办公室"/>
    <s v="付少伟"/>
    <s v="028"/>
    <x v="25"/>
    <m/>
    <m/>
    <m/>
    <m/>
  </r>
  <r>
    <n v="696"/>
    <n v="11"/>
    <n v="2008030027"/>
    <s v="辛红"/>
    <n v="19"/>
    <n v="114"/>
    <m/>
    <s v="马克思主义学院"/>
    <n v="19"/>
    <n v="114"/>
    <n v="114"/>
    <n v="0"/>
    <n v="114"/>
    <s v="028"/>
    <s v="001办公室"/>
    <s v="辛红"/>
    <s v="028"/>
    <x v="25"/>
    <m/>
    <m/>
    <m/>
    <m/>
  </r>
  <r>
    <n v="697"/>
    <n v="12"/>
    <n v="2011010006"/>
    <s v="侯鸿雁"/>
    <n v="21"/>
    <n v="126"/>
    <m/>
    <s v="马克思主义学院"/>
    <n v="21"/>
    <n v="126"/>
    <n v="126"/>
    <n v="0"/>
    <n v="126"/>
    <s v="028"/>
    <s v="001办公室"/>
    <s v="侯鸿雁"/>
    <s v="028"/>
    <x v="25"/>
    <m/>
    <m/>
    <m/>
    <m/>
  </r>
  <r>
    <n v="698"/>
    <n v="13"/>
    <n v="2011010007"/>
    <s v="宫林芝"/>
    <n v="20"/>
    <n v="120"/>
    <m/>
    <s v="马克思主义学院"/>
    <n v="20"/>
    <n v="120"/>
    <n v="120"/>
    <n v="0"/>
    <n v="120"/>
    <s v="028"/>
    <s v="001办公室"/>
    <s v="宫林芝"/>
    <s v="028"/>
    <x v="25"/>
    <m/>
    <m/>
    <m/>
    <m/>
  </r>
  <r>
    <n v="699"/>
    <n v="14"/>
    <n v="2012010009"/>
    <s v="吴静"/>
    <n v="17"/>
    <n v="102"/>
    <m/>
    <s v="马克思主义学院"/>
    <n v="17"/>
    <n v="102"/>
    <n v="102"/>
    <n v="0"/>
    <n v="102"/>
    <s v="028"/>
    <s v="001办公室"/>
    <s v="吴静"/>
    <s v="028"/>
    <x v="25"/>
    <m/>
    <m/>
    <m/>
    <m/>
  </r>
  <r>
    <n v="700"/>
    <n v="15"/>
    <n v="2013010011"/>
    <s v="孙袁帅"/>
    <n v="10"/>
    <n v="60"/>
    <m/>
    <s v="马克思主义学院"/>
    <n v="10"/>
    <n v="60"/>
    <n v="60"/>
    <n v="0"/>
    <n v="60"/>
    <s v="028"/>
    <s v="001办公室"/>
    <s v="孙袁帅"/>
    <s v="028"/>
    <x v="25"/>
    <m/>
    <m/>
    <m/>
    <m/>
  </r>
  <r>
    <n v="701"/>
    <n v="16"/>
    <n v="2014010029"/>
    <s v="赵卫琴"/>
    <n v="17"/>
    <n v="102"/>
    <m/>
    <s v="马克思主义学院"/>
    <n v="17"/>
    <n v="102"/>
    <n v="102"/>
    <n v="0"/>
    <n v="102"/>
    <s v="028"/>
    <s v="001办公室"/>
    <s v="赵卫琴"/>
    <s v="028"/>
    <x v="25"/>
    <m/>
    <m/>
    <m/>
    <m/>
  </r>
  <r>
    <n v="702"/>
    <n v="17"/>
    <n v="2015010021"/>
    <s v="鲁大超"/>
    <n v="21"/>
    <n v="126"/>
    <m/>
    <s v="马克思主义学院"/>
    <n v="21"/>
    <n v="126"/>
    <n v="126"/>
    <n v="0"/>
    <n v="126"/>
    <s v="028"/>
    <s v="001办公室"/>
    <s v="鲁大超"/>
    <s v="028"/>
    <x v="25"/>
    <m/>
    <m/>
    <m/>
    <m/>
  </r>
  <r>
    <n v="703"/>
    <n v="18"/>
    <n v="2019010167"/>
    <s v="尹茜"/>
    <n v="17"/>
    <n v="102"/>
    <m/>
    <s v="马克思主义学院"/>
    <n v="17"/>
    <n v="102"/>
    <n v="102"/>
    <n v="0"/>
    <n v="102"/>
    <s v="028"/>
    <s v="001办公室"/>
    <s v="尹茜"/>
    <s v="028"/>
    <x v="25"/>
    <m/>
    <m/>
    <m/>
    <m/>
  </r>
  <r>
    <n v="704"/>
    <n v="19"/>
    <n v="2019010137"/>
    <s v="贾晓晨"/>
    <n v="21"/>
    <n v="126"/>
    <m/>
    <s v="马克思主义学院"/>
    <n v="21"/>
    <n v="126"/>
    <n v="126"/>
    <n v="0"/>
    <n v="126"/>
    <s v="028"/>
    <s v="001办公室"/>
    <s v="贾晓晨"/>
    <s v="028"/>
    <x v="25"/>
    <m/>
    <m/>
    <m/>
    <m/>
  </r>
  <r>
    <n v="705"/>
    <n v="20"/>
    <n v="2020010083"/>
    <s v="王晓梅"/>
    <n v="17"/>
    <n v="102"/>
    <m/>
    <s v="马克思主义学院"/>
    <n v="17"/>
    <n v="102"/>
    <n v="102"/>
    <n v="0"/>
    <n v="102"/>
    <s v="028"/>
    <s v="001办公室"/>
    <s v="王晓梅"/>
    <s v="028"/>
    <x v="25"/>
    <m/>
    <m/>
    <m/>
    <m/>
  </r>
  <r>
    <n v="706"/>
    <n v="21"/>
    <n v="2020010060"/>
    <s v="李娜"/>
    <n v="21"/>
    <n v="126"/>
    <m/>
    <s v="马克思主义学院"/>
    <n v="21"/>
    <n v="126"/>
    <n v="126"/>
    <n v="0"/>
    <n v="126"/>
    <s v="028"/>
    <s v="001办公室"/>
    <s v="李娜"/>
    <s v="028"/>
    <x v="25"/>
    <m/>
    <m/>
    <m/>
    <m/>
  </r>
  <r>
    <n v="707"/>
    <n v="22"/>
    <n v="2020010061"/>
    <s v="刘萌"/>
    <n v="21"/>
    <n v="126"/>
    <m/>
    <s v="马克思主义学院"/>
    <n v="21"/>
    <n v="126"/>
    <n v="126"/>
    <n v="0"/>
    <n v="126"/>
    <s v="028"/>
    <s v="001办公室"/>
    <s v="刘萌"/>
    <s v="028"/>
    <x v="25"/>
    <m/>
    <m/>
    <m/>
    <m/>
  </r>
  <r>
    <n v="708"/>
    <n v="23"/>
    <n v="2020010062"/>
    <s v="任付张"/>
    <n v="21"/>
    <n v="126"/>
    <m/>
    <s v="马克思主义学院"/>
    <n v="21"/>
    <n v="126"/>
    <n v="126"/>
    <n v="0"/>
    <n v="126"/>
    <s v="028"/>
    <s v="001办公室"/>
    <s v="任付张"/>
    <s v="028"/>
    <x v="25"/>
    <m/>
    <m/>
    <m/>
    <m/>
  </r>
  <r>
    <n v="709"/>
    <n v="24"/>
    <n v="2021010086"/>
    <s v="庄晓梅"/>
    <n v="21"/>
    <n v="126"/>
    <m/>
    <s v="马克思主义学院"/>
    <n v="21"/>
    <n v="126"/>
    <n v="126"/>
    <n v="0"/>
    <n v="126"/>
    <s v="028"/>
    <s v="001办公室"/>
    <s v="庄晓梅"/>
    <s v="028"/>
    <x v="25"/>
    <m/>
    <m/>
    <m/>
    <m/>
  </r>
  <r>
    <n v="710"/>
    <n v="25"/>
    <n v="2021010080"/>
    <s v="王丽丽"/>
    <n v="17"/>
    <n v="102"/>
    <m/>
    <s v="马克思主义学院"/>
    <n v="17"/>
    <n v="102"/>
    <n v="102"/>
    <n v="0"/>
    <n v="102"/>
    <s v="028"/>
    <s v="001办公室"/>
    <s v="王丽丽"/>
    <s v="028"/>
    <x v="25"/>
    <m/>
    <m/>
    <m/>
    <m/>
  </r>
  <r>
    <n v="711"/>
    <n v="26"/>
    <n v="2021010081"/>
    <s v="史雅楠"/>
    <n v="18"/>
    <n v="108"/>
    <m/>
    <s v="马克思主义学院"/>
    <n v="18"/>
    <n v="108"/>
    <n v="108"/>
    <n v="0"/>
    <n v="108"/>
    <s v="028"/>
    <s v="001办公室"/>
    <s v="史雅楠"/>
    <s v="028"/>
    <x v="25"/>
    <m/>
    <m/>
    <m/>
    <m/>
  </r>
  <r>
    <n v="712"/>
    <n v="27"/>
    <n v="2021010082"/>
    <s v="于彩玲"/>
    <n v="21"/>
    <n v="126"/>
    <m/>
    <s v="马克思主义学院"/>
    <n v="21"/>
    <n v="126"/>
    <n v="126"/>
    <n v="0"/>
    <n v="126"/>
    <s v="028"/>
    <s v="001办公室"/>
    <s v="于彩玲"/>
    <s v="028"/>
    <x v="25"/>
    <m/>
    <m/>
    <m/>
    <m/>
  </r>
  <r>
    <n v="713"/>
    <n v="28"/>
    <n v="2022010085"/>
    <s v="代欣杰"/>
    <n v="19"/>
    <n v="114"/>
    <m/>
    <s v="马克思主义学院"/>
    <n v="19"/>
    <n v="114"/>
    <n v="114"/>
    <n v="0"/>
    <n v="114"/>
    <s v="028"/>
    <s v="001办公室"/>
    <s v="代欣杰"/>
    <s v="028"/>
    <x v="25"/>
    <m/>
    <m/>
    <m/>
    <m/>
  </r>
  <r>
    <n v="714"/>
    <n v="29"/>
    <n v="2022010086"/>
    <s v="邹萍"/>
    <n v="21"/>
    <n v="126"/>
    <m/>
    <s v="马克思主义学院"/>
    <n v="21"/>
    <n v="126"/>
    <n v="126"/>
    <n v="0"/>
    <n v="126"/>
    <s v="028"/>
    <s v="001办公室"/>
    <s v="邹萍"/>
    <s v="028"/>
    <x v="25"/>
    <m/>
    <m/>
    <m/>
    <m/>
  </r>
  <r>
    <n v="715"/>
    <n v="30"/>
    <n v="2022010087"/>
    <s v="苏璐"/>
    <n v="9"/>
    <n v="54"/>
    <m/>
    <s v="马克思主义学院"/>
    <n v="9"/>
    <n v="54"/>
    <n v="54"/>
    <n v="0"/>
    <n v="54"/>
    <s v="028"/>
    <s v="001办公室"/>
    <s v="苏璐"/>
    <s v="028"/>
    <x v="25"/>
    <m/>
    <m/>
    <m/>
    <m/>
  </r>
  <r>
    <n v="716"/>
    <n v="31"/>
    <n v="2022010088"/>
    <s v="于淏琳"/>
    <n v="21"/>
    <n v="126"/>
    <m/>
    <s v="马克思主义学院"/>
    <n v="21"/>
    <n v="126"/>
    <n v="126"/>
    <n v="0"/>
    <n v="126"/>
    <s v="028"/>
    <s v="001办公室"/>
    <s v="于淏琳"/>
    <s v="028"/>
    <x v="25"/>
    <m/>
    <m/>
    <m/>
    <m/>
  </r>
  <r>
    <n v="717"/>
    <n v="32"/>
    <n v="2022010089"/>
    <s v="冷美洁"/>
    <n v="21"/>
    <n v="126"/>
    <m/>
    <s v="马克思主义学院"/>
    <n v="21"/>
    <n v="126"/>
    <n v="126"/>
    <n v="0"/>
    <n v="126"/>
    <s v="028"/>
    <s v="001办公室"/>
    <s v="冷美洁"/>
    <s v="028"/>
    <x v="25"/>
    <m/>
    <m/>
    <m/>
    <m/>
  </r>
  <r>
    <n v="718"/>
    <n v="33"/>
    <n v="2022010090"/>
    <s v="尹晓楠"/>
    <n v="21"/>
    <n v="126"/>
    <m/>
    <s v="马克思主义学院"/>
    <n v="21"/>
    <n v="126"/>
    <n v="126"/>
    <n v="0"/>
    <n v="126"/>
    <s v="028"/>
    <s v="001办公室"/>
    <s v="尹晓楠"/>
    <s v="028"/>
    <x v="25"/>
    <m/>
    <m/>
    <m/>
    <m/>
  </r>
  <r>
    <n v="719"/>
    <n v="34"/>
    <n v="2022010091"/>
    <s v="王旭"/>
    <n v="21"/>
    <n v="126"/>
    <m/>
    <s v="马克思主义学院"/>
    <n v="21"/>
    <n v="126"/>
    <n v="126"/>
    <n v="0"/>
    <n v="126"/>
    <s v="028"/>
    <s v="001办公室"/>
    <s v="王旭"/>
    <s v="028"/>
    <x v="25"/>
    <m/>
    <m/>
    <m/>
    <m/>
  </r>
  <r>
    <n v="720"/>
    <n v="35"/>
    <n v="2022010096"/>
    <s v="贾玮"/>
    <n v="21"/>
    <n v="126"/>
    <m/>
    <s v="马克思主义学院"/>
    <n v="21"/>
    <n v="126"/>
    <n v="126"/>
    <n v="0"/>
    <n v="126"/>
    <s v="028"/>
    <s v="001办公室"/>
    <s v="贾玮"/>
    <s v="028"/>
    <x v="25"/>
    <m/>
    <m/>
    <m/>
    <m/>
  </r>
  <r>
    <n v="721"/>
    <n v="36"/>
    <n v="2023010018"/>
    <s v="孟震"/>
    <n v="21"/>
    <n v="126"/>
    <m/>
    <s v="马克思主义学院"/>
    <n v="21"/>
    <n v="126"/>
    <n v="126"/>
    <n v="0"/>
    <n v="126"/>
    <s v="028"/>
    <s v="001办公室"/>
    <s v="孟震"/>
    <s v="028"/>
    <x v="25"/>
    <m/>
    <m/>
    <m/>
    <m/>
  </r>
  <r>
    <n v="722"/>
    <n v="37"/>
    <n v="2023010019"/>
    <s v="郝洪乐"/>
    <n v="21"/>
    <n v="126"/>
    <m/>
    <s v="马克思主义学院"/>
    <n v="21"/>
    <n v="126"/>
    <n v="126"/>
    <n v="0"/>
    <n v="126"/>
    <s v="028"/>
    <s v="001办公室"/>
    <s v="郝洪乐"/>
    <s v="028"/>
    <x v="25"/>
    <m/>
    <m/>
    <m/>
    <m/>
  </r>
  <r>
    <n v="723"/>
    <n v="38"/>
    <n v="2023010030"/>
    <s v="丁春梅"/>
    <n v="0"/>
    <n v="0"/>
    <m/>
    <s v="马克思主义学院"/>
    <n v="0"/>
    <n v="0"/>
    <n v="0"/>
    <n v="0"/>
    <n v="0"/>
    <s v="028"/>
    <s v="001办公室"/>
    <s v="丁春梅"/>
    <s v="028"/>
    <x v="25"/>
    <m/>
    <m/>
    <m/>
    <m/>
  </r>
  <r>
    <n v="724"/>
    <n v="39"/>
    <n v="2023010077"/>
    <s v="宫文浩"/>
    <n v="21"/>
    <n v="126"/>
    <m/>
    <s v="马克思主义学院"/>
    <n v="21"/>
    <n v="126"/>
    <n v="126"/>
    <n v="0"/>
    <n v="126"/>
    <s v="028"/>
    <s v="001办公室"/>
    <s v="宫文浩"/>
    <s v="028"/>
    <x v="25"/>
    <m/>
    <m/>
    <m/>
    <m/>
  </r>
  <r>
    <n v="725"/>
    <n v="40"/>
    <n v="2023010078"/>
    <s v="蔡继璇"/>
    <n v="13"/>
    <n v="78"/>
    <m/>
    <s v="马克思主义学院"/>
    <n v="13"/>
    <n v="78"/>
    <n v="78"/>
    <n v="0"/>
    <n v="78"/>
    <s v="028"/>
    <s v="001办公室"/>
    <s v="蔡继璇"/>
    <s v="028"/>
    <x v="25"/>
    <m/>
    <m/>
    <m/>
    <m/>
  </r>
  <r>
    <n v="726"/>
    <n v="41"/>
    <n v="2023010079"/>
    <s v="于婷婷"/>
    <n v="21"/>
    <n v="126"/>
    <m/>
    <s v="马克思主义学院"/>
    <n v="21"/>
    <n v="126"/>
    <n v="126"/>
    <n v="0"/>
    <n v="126"/>
    <s v="028"/>
    <s v="001办公室"/>
    <s v="于婷婷"/>
    <s v="028"/>
    <x v="25"/>
    <m/>
    <m/>
    <m/>
    <m/>
  </r>
  <r>
    <n v="727"/>
    <n v="42"/>
    <n v="2023010080"/>
    <s v="张苏"/>
    <n v="21"/>
    <n v="126"/>
    <m/>
    <s v="马克思主义学院"/>
    <n v="21"/>
    <n v="126"/>
    <n v="126"/>
    <n v="0"/>
    <n v="126"/>
    <s v="028"/>
    <s v="001办公室"/>
    <s v="张苏"/>
    <s v="028"/>
    <x v="25"/>
    <m/>
    <m/>
    <m/>
    <m/>
  </r>
  <r>
    <n v="728"/>
    <n v="43"/>
    <n v="2023010081"/>
    <s v="仕玉慧"/>
    <n v="4"/>
    <n v="24"/>
    <m/>
    <s v="马克思主义学院"/>
    <n v="4"/>
    <n v="24"/>
    <n v="24"/>
    <n v="0"/>
    <n v="24"/>
    <s v="028"/>
    <s v="001办公室"/>
    <s v="仕玉慧"/>
    <s v="028"/>
    <x v="25"/>
    <m/>
    <m/>
    <m/>
    <m/>
  </r>
  <r>
    <n v="729"/>
    <n v="44"/>
    <n v="2023010082"/>
    <s v="张笑"/>
    <n v="4"/>
    <n v="24"/>
    <m/>
    <s v="马克思主义学院"/>
    <n v="4"/>
    <n v="24"/>
    <n v="24"/>
    <n v="0"/>
    <n v="24"/>
    <s v="028"/>
    <s v="001办公室"/>
    <s v="张笑"/>
    <s v="028"/>
    <x v="25"/>
    <m/>
    <m/>
    <m/>
    <m/>
  </r>
  <r>
    <n v="730"/>
    <n v="1"/>
    <n v="2008020009"/>
    <s v="马传宝"/>
    <n v="21"/>
    <n v="315"/>
    <m/>
    <s v="体育技术学院"/>
    <n v="21"/>
    <n v="315"/>
    <n v="126"/>
    <n v="-189"/>
    <n v="315"/>
    <s v="027"/>
    <s v="001办公室"/>
    <s v="马传宝"/>
    <s v="029"/>
    <x v="26"/>
    <m/>
    <m/>
    <m/>
    <m/>
  </r>
  <r>
    <n v="731"/>
    <n v="2"/>
    <n v="2021010067"/>
    <s v="张曼莉"/>
    <n v="21"/>
    <n v="315"/>
    <m/>
    <s v="体育技术学院"/>
    <n v="21"/>
    <n v="315"/>
    <n v="126"/>
    <n v="-189"/>
    <n v="315"/>
    <s v="027"/>
    <s v="001办公室"/>
    <s v="张曼莉"/>
    <s v="029"/>
    <x v="26"/>
    <m/>
    <m/>
    <m/>
    <m/>
  </r>
  <r>
    <n v="732"/>
    <n v="3"/>
    <n v="2022010066"/>
    <s v="张炳兰"/>
    <n v="21"/>
    <n v="315"/>
    <m/>
    <s v="体育技术学院"/>
    <n v="21"/>
    <n v="315"/>
    <n v="126"/>
    <n v="-189"/>
    <n v="315"/>
    <s v="027"/>
    <s v="001办公室"/>
    <s v="张炳兰"/>
    <s v="029"/>
    <x v="26"/>
    <m/>
    <m/>
    <m/>
    <m/>
  </r>
  <r>
    <n v="733"/>
    <n v="4"/>
    <n v="2021010068"/>
    <s v="王艳"/>
    <n v="20"/>
    <n v="300"/>
    <s v="12.20病假"/>
    <s v="体育技术学院"/>
    <n v="20"/>
    <n v="300"/>
    <n v="120"/>
    <n v="-180"/>
    <n v="300"/>
    <s v="027"/>
    <s v="001办公室"/>
    <s v="王艳"/>
    <s v="029"/>
    <x v="26"/>
    <m/>
    <m/>
    <m/>
    <m/>
  </r>
  <r>
    <n v="734"/>
    <n v="5"/>
    <n v="2008020011"/>
    <s v="孙延益"/>
    <n v="21"/>
    <n v="315"/>
    <m/>
    <s v="体育技术学院"/>
    <n v="21"/>
    <n v="315"/>
    <n v="126"/>
    <n v="-189"/>
    <n v="315"/>
    <s v="027"/>
    <s v="001办公室"/>
    <s v="孙延益"/>
    <s v="029"/>
    <x v="26"/>
    <m/>
    <m/>
    <m/>
    <m/>
  </r>
  <r>
    <n v="735"/>
    <n v="6"/>
    <n v="2021010083"/>
    <s v="常成尧"/>
    <n v="21"/>
    <n v="315"/>
    <m/>
    <s v="体育技术学院"/>
    <n v="21"/>
    <n v="315"/>
    <n v="126"/>
    <n v="-189"/>
    <n v="315"/>
    <s v="027"/>
    <s v="001办公室"/>
    <s v="常成尧"/>
    <s v="029"/>
    <x v="26"/>
    <m/>
    <m/>
    <m/>
    <m/>
  </r>
  <r>
    <n v="736"/>
    <n v="7"/>
    <n v="2022010065"/>
    <s v="张小茜"/>
    <n v="3"/>
    <n v="45"/>
    <s v="12.6-12.19,12.20-12.29病假"/>
    <s v="体育技术学院"/>
    <n v="3"/>
    <n v="45"/>
    <n v="18"/>
    <n v="-27"/>
    <n v="45"/>
    <s v="027"/>
    <s v="001办公室"/>
    <s v="张小茜"/>
    <s v="029"/>
    <x v="26"/>
    <m/>
    <m/>
    <m/>
    <m/>
  </r>
  <r>
    <n v="737"/>
    <n v="8"/>
    <n v="2021010079"/>
    <s v="崔金星"/>
    <n v="21"/>
    <n v="315"/>
    <m/>
    <s v="体育技术学院"/>
    <n v="21"/>
    <n v="315"/>
    <n v="126"/>
    <n v="-189"/>
    <n v="315"/>
    <s v="027"/>
    <s v="001办公室"/>
    <s v="崔金星"/>
    <s v="029"/>
    <x v="26"/>
    <m/>
    <m/>
    <m/>
    <m/>
  </r>
  <r>
    <n v="738"/>
    <n v="9"/>
    <n v="2022010067"/>
    <s v="肖越"/>
    <n v="21"/>
    <n v="315"/>
    <m/>
    <s v="体育技术学院"/>
    <n v="21"/>
    <n v="315"/>
    <n v="126"/>
    <n v="-189"/>
    <n v="315"/>
    <s v="027"/>
    <s v="001办公室"/>
    <s v="肖越"/>
    <s v="029"/>
    <x v="26"/>
    <m/>
    <m/>
    <m/>
    <m/>
  </r>
  <r>
    <n v="739"/>
    <n v="10"/>
    <n v="2021010085"/>
    <s v="苗卉"/>
    <n v="21"/>
    <n v="315"/>
    <m/>
    <s v="体育技术学院"/>
    <n v="21"/>
    <n v="315"/>
    <n v="126"/>
    <n v="-189"/>
    <n v="315"/>
    <s v="027"/>
    <s v="001办公室"/>
    <s v="苗卉"/>
    <s v="029"/>
    <x v="26"/>
    <m/>
    <m/>
    <m/>
    <m/>
  </r>
  <r>
    <n v="740"/>
    <n v="11"/>
    <n v="2021010077"/>
    <s v="崔丽媛"/>
    <n v="21"/>
    <n v="315"/>
    <m/>
    <s v="体育技术学院"/>
    <n v="21"/>
    <n v="315"/>
    <n v="126"/>
    <n v="-189"/>
    <n v="315"/>
    <s v="027"/>
    <s v="001办公室"/>
    <s v="崔丽媛"/>
    <s v="029"/>
    <x v="26"/>
    <m/>
    <m/>
    <m/>
    <m/>
  </r>
  <r>
    <n v="741"/>
    <n v="12"/>
    <n v="2006010069"/>
    <s v="韩青艺"/>
    <n v="20"/>
    <n v="300"/>
    <s v="12.11病假"/>
    <s v="体育技术学院"/>
    <n v="20"/>
    <n v="300"/>
    <n v="120"/>
    <n v="-180"/>
    <n v="300"/>
    <s v="027"/>
    <s v="001办公室"/>
    <s v="韩青艺"/>
    <s v="029"/>
    <x v="26"/>
    <m/>
    <m/>
    <m/>
    <m/>
  </r>
  <r>
    <n v="742"/>
    <n v="13"/>
    <n v="2022010052"/>
    <s v="李彤"/>
    <n v="21"/>
    <n v="315"/>
    <s v="12.18病假"/>
    <s v="体育技术学院"/>
    <n v="21"/>
    <n v="315"/>
    <n v="126"/>
    <n v="-189"/>
    <n v="315"/>
    <s v="027"/>
    <s v="001办公室"/>
    <s v="李彤"/>
    <s v="029"/>
    <x v="26"/>
    <m/>
    <m/>
    <m/>
    <m/>
  </r>
  <r>
    <n v="743"/>
    <n v="14"/>
    <n v="2021010076"/>
    <s v="李静"/>
    <n v="21"/>
    <n v="315"/>
    <m/>
    <s v="体育技术学院"/>
    <n v="21"/>
    <n v="315"/>
    <n v="126"/>
    <n v="-189"/>
    <n v="315"/>
    <s v="027"/>
    <s v="001办公室"/>
    <s v="李静"/>
    <s v="029"/>
    <x v="26"/>
    <m/>
    <m/>
    <m/>
    <m/>
  </r>
  <r>
    <n v="744"/>
    <n v="15"/>
    <n v="2021010052"/>
    <s v="刘雯"/>
    <n v="21"/>
    <n v="315"/>
    <m/>
    <s v="体育技术学院"/>
    <n v="21"/>
    <n v="315"/>
    <n v="126"/>
    <n v="-189"/>
    <n v="315"/>
    <s v="027"/>
    <s v="001办公室"/>
    <s v="刘雯"/>
    <s v="029"/>
    <x v="26"/>
    <m/>
    <m/>
    <m/>
    <m/>
  </r>
  <r>
    <n v="745"/>
    <n v="16"/>
    <n v="2021010055"/>
    <s v="曹智"/>
    <n v="20"/>
    <n v="300"/>
    <m/>
    <s v="体育技术学院"/>
    <n v="20"/>
    <n v="300"/>
    <n v="120"/>
    <n v="-180"/>
    <n v="300"/>
    <s v="027"/>
    <s v="001办公室"/>
    <s v="曹智"/>
    <s v="029"/>
    <x v="26"/>
    <m/>
    <m/>
    <m/>
    <m/>
  </r>
  <r>
    <n v="746"/>
    <n v="17"/>
    <n v="2022010059"/>
    <s v="张津赫"/>
    <n v="21"/>
    <n v="315"/>
    <m/>
    <s v="体育技术学院"/>
    <n v="21"/>
    <n v="315"/>
    <n v="126"/>
    <n v="-189"/>
    <n v="315"/>
    <s v="027"/>
    <s v="001办公室"/>
    <s v="张津赫"/>
    <s v="029"/>
    <x v="26"/>
    <m/>
    <m/>
    <m/>
    <m/>
  </r>
  <r>
    <n v="747"/>
    <n v="18"/>
    <n v="2021010028"/>
    <s v="张沙沙"/>
    <n v="19.5"/>
    <n v="292.5"/>
    <s v="12.25下午-12.26事假"/>
    <s v="体育技术学院"/>
    <n v="19.5"/>
    <n v="292.5"/>
    <n v="117"/>
    <n v="-175.5"/>
    <n v="292.5"/>
    <s v="027"/>
    <s v="001办公室"/>
    <s v="张沙沙"/>
    <s v="029"/>
    <x v="26"/>
    <m/>
    <m/>
    <m/>
    <m/>
  </r>
  <r>
    <n v="748"/>
    <n v="19"/>
    <n v="2015010002"/>
    <s v="王睿瑞"/>
    <n v="21"/>
    <n v="315"/>
    <m/>
    <s v="体育技术学院"/>
    <n v="21"/>
    <n v="315"/>
    <n v="126"/>
    <n v="-189"/>
    <n v="315"/>
    <s v="027"/>
    <s v="001办公室"/>
    <s v="王瑞睿"/>
    <s v="029"/>
    <x v="26"/>
    <m/>
    <m/>
    <m/>
    <m/>
  </r>
  <r>
    <n v="749"/>
    <n v="20"/>
    <n v="2017010016"/>
    <s v="孙琪"/>
    <n v="19"/>
    <n v="285"/>
    <s v="12.13-12.14病假"/>
    <s v="体育技术学院"/>
    <n v="19"/>
    <n v="285"/>
    <n v="114"/>
    <n v="-171"/>
    <n v="285"/>
    <s v="027"/>
    <s v="001办公室"/>
    <s v="孙琪"/>
    <s v="029"/>
    <x v="26"/>
    <m/>
    <m/>
    <m/>
    <m/>
  </r>
  <r>
    <n v="750"/>
    <n v="21"/>
    <n v="2023010116"/>
    <s v="孙福超"/>
    <n v="21"/>
    <n v="315"/>
    <m/>
    <s v="体育技术学院"/>
    <n v="21"/>
    <n v="315"/>
    <n v="126"/>
    <n v="-189"/>
    <n v="315"/>
    <s v="027"/>
    <s v="001办公室"/>
    <s v="孙福超"/>
    <s v="029"/>
    <x v="26"/>
    <m/>
    <m/>
    <m/>
    <m/>
  </r>
  <r>
    <n v="751"/>
    <n v="22"/>
    <n v="2023010115"/>
    <s v="焦顺鑫"/>
    <n v="21"/>
    <n v="315"/>
    <m/>
    <s v="体育技术学院"/>
    <n v="21"/>
    <n v="315"/>
    <n v="126"/>
    <n v="-189"/>
    <n v="315"/>
    <s v="027"/>
    <s v="001办公室"/>
    <s v="焦顺鑫"/>
    <s v="029"/>
    <x v="26"/>
    <m/>
    <m/>
    <m/>
    <m/>
  </r>
  <r>
    <n v="752"/>
    <n v="23"/>
    <n v="2023010118"/>
    <s v="邹礼远"/>
    <n v="21"/>
    <n v="315"/>
    <m/>
    <s v="体育技术学院"/>
    <n v="21"/>
    <n v="315"/>
    <n v="126"/>
    <n v="-189"/>
    <n v="315"/>
    <s v="027"/>
    <s v="001办公室"/>
    <s v="邹礼远"/>
    <s v="029"/>
    <x v="26"/>
    <m/>
    <m/>
    <m/>
    <m/>
  </r>
  <r>
    <n v="753"/>
    <n v="24"/>
    <n v="2023010110"/>
    <s v="高宇"/>
    <n v="21"/>
    <n v="315"/>
    <m/>
    <s v="体育技术学院"/>
    <n v="21"/>
    <n v="315"/>
    <n v="126"/>
    <n v="-189"/>
    <n v="315"/>
    <s v="027"/>
    <s v="001办公室"/>
    <s v="高宇"/>
    <s v="029"/>
    <x v="26"/>
    <m/>
    <m/>
    <m/>
    <m/>
  </r>
  <r>
    <n v="754"/>
    <n v="25"/>
    <n v="2023010113"/>
    <s v="季晓凤"/>
    <n v="20"/>
    <n v="300"/>
    <s v="12.12病假"/>
    <s v="体育技术学院"/>
    <n v="20"/>
    <n v="300"/>
    <n v="120"/>
    <n v="-180"/>
    <n v="300"/>
    <s v="027"/>
    <s v="001办公室"/>
    <s v="季晓凤"/>
    <s v="029"/>
    <x v="26"/>
    <m/>
    <m/>
    <m/>
    <m/>
  </r>
  <r>
    <n v="755"/>
    <n v="26"/>
    <n v="2023010109"/>
    <s v="王军"/>
    <n v="21"/>
    <n v="315"/>
    <m/>
    <s v="体育技术学院"/>
    <n v="21"/>
    <n v="315"/>
    <n v="126"/>
    <n v="-189"/>
    <n v="315"/>
    <s v="027"/>
    <s v="001办公室"/>
    <s v="王军"/>
    <s v="029"/>
    <x v="26"/>
    <m/>
    <m/>
    <m/>
    <m/>
  </r>
  <r>
    <n v="756"/>
    <n v="27"/>
    <n v="2023010111"/>
    <s v="兰传浩"/>
    <n v="21"/>
    <n v="315"/>
    <m/>
    <s v="体育技术学院"/>
    <n v="21"/>
    <n v="315"/>
    <n v="126"/>
    <n v="-189"/>
    <n v="315"/>
    <s v="027"/>
    <s v="001办公室"/>
    <s v="兰传浩"/>
    <s v="029"/>
    <x v="26"/>
    <m/>
    <m/>
    <m/>
    <m/>
  </r>
  <r>
    <n v="757"/>
    <n v="28"/>
    <n v="2023010112"/>
    <s v="魏雪玉"/>
    <n v="16"/>
    <n v="240"/>
    <m/>
    <s v="体育技术学院"/>
    <n v="16"/>
    <n v="240"/>
    <n v="96"/>
    <n v="-144"/>
    <n v="240"/>
    <s v="027"/>
    <s v="001办公室"/>
    <s v="魏雪玉"/>
    <s v="029"/>
    <x v="26"/>
    <m/>
    <m/>
    <m/>
    <m/>
  </r>
  <r>
    <n v="758"/>
    <n v="29"/>
    <n v="2023010117"/>
    <s v="胡安东"/>
    <n v="21"/>
    <n v="315"/>
    <m/>
    <s v="体育技术学院"/>
    <n v="21"/>
    <n v="315"/>
    <n v="126"/>
    <n v="-189"/>
    <n v="315"/>
    <s v="027"/>
    <s v="001办公室"/>
    <s v="胡安东"/>
    <s v="029"/>
    <x v="26"/>
    <m/>
    <m/>
    <m/>
    <m/>
  </r>
  <r>
    <n v="759"/>
    <n v="30"/>
    <n v="2023010032"/>
    <s v="田道祥"/>
    <n v="21"/>
    <n v="315"/>
    <m/>
    <s v="体育技术学院"/>
    <n v="21"/>
    <n v="315"/>
    <n v="126"/>
    <n v="-189"/>
    <n v="315"/>
    <s v="027"/>
    <s v="001办公室"/>
    <s v="田道祥"/>
    <s v="029"/>
    <x v="26"/>
    <m/>
    <m/>
    <m/>
    <m/>
  </r>
  <r>
    <n v="760"/>
    <n v="31"/>
    <n v="2023010031"/>
    <s v="李佳睿"/>
    <n v="20"/>
    <n v="300"/>
    <m/>
    <s v="体育技术学院"/>
    <n v="20"/>
    <n v="300"/>
    <n v="120"/>
    <n v="-180"/>
    <n v="300"/>
    <s v="027"/>
    <s v="001办公室"/>
    <s v="李佳睿"/>
    <s v="029"/>
    <x v="26"/>
    <m/>
    <m/>
    <m/>
    <m/>
  </r>
  <r>
    <n v="761"/>
    <n v="32"/>
    <n v="2023010081"/>
    <s v="仕玉慧"/>
    <n v="17"/>
    <n v="255"/>
    <s v="即墨授课周四"/>
    <s v="马克思主义学院"/>
    <n v="17"/>
    <n v="255"/>
    <n v="102"/>
    <n v="-153"/>
    <n v="255"/>
    <s v="028"/>
    <s v="001办公室"/>
    <s v="仕玉慧"/>
    <s v="029"/>
    <x v="26"/>
    <m/>
    <m/>
    <m/>
    <m/>
  </r>
  <r>
    <n v="762"/>
    <n v="33"/>
    <n v="2023010082"/>
    <s v="张笑"/>
    <n v="17"/>
    <n v="255"/>
    <s v="即墨授课周三"/>
    <s v="马克思主义学院"/>
    <n v="17"/>
    <n v="255"/>
    <n v="102"/>
    <n v="-153"/>
    <n v="255"/>
    <s v="028"/>
    <s v="001办公室"/>
    <s v="张笑"/>
    <s v="029"/>
    <x v="26"/>
    <m/>
    <m/>
    <m/>
    <m/>
  </r>
  <r>
    <n v="763"/>
    <n v="34"/>
    <n v="2021010008"/>
    <s v="任蕾润"/>
    <n v="8"/>
    <n v="120"/>
    <s v="非常驻，蓝谷授课周三、周四"/>
    <s v="艺术与教育学院"/>
    <n v="8"/>
    <n v="120"/>
    <n v="48"/>
    <n v="-72"/>
    <n v="120"/>
    <s v="020"/>
    <s v="006规划财务处"/>
    <s v="任蕾润"/>
    <s v="029"/>
    <x v="26"/>
    <m/>
    <m/>
    <m/>
    <m/>
  </r>
  <r>
    <n v="764"/>
    <n v="35"/>
    <n v="2022010060"/>
    <s v="宋振南"/>
    <n v="9"/>
    <n v="135"/>
    <s v="非常驻，蓝谷授课周一、周五"/>
    <s v="艺术与教育学院"/>
    <n v="9"/>
    <n v="135"/>
    <n v="54"/>
    <n v="-81"/>
    <n v="135"/>
    <s v="020"/>
    <s v="006规划财务处"/>
    <s v="宋振南"/>
    <s v="029"/>
    <x v="26"/>
    <m/>
    <m/>
    <m/>
    <m/>
  </r>
  <r>
    <n v="765"/>
    <n v="36"/>
    <n v="2015010012"/>
    <s v="项梅"/>
    <n v="4"/>
    <n v="60"/>
    <s v="非常驻，蓝谷授课周一"/>
    <s v="艺术与教育学院"/>
    <n v="4"/>
    <n v="60"/>
    <n v="24"/>
    <n v="-36"/>
    <n v="60"/>
    <s v="020"/>
    <s v="006规划财务处"/>
    <s v="项梅"/>
    <s v="029"/>
    <x v="26"/>
    <m/>
    <m/>
    <m/>
    <m/>
  </r>
  <r>
    <n v="766"/>
    <n v="37"/>
    <n v="2018010015"/>
    <s v="张天赐"/>
    <n v="4"/>
    <n v="60"/>
    <s v="非常驻，蓝谷授课周四"/>
    <s v="艺术与教育学院"/>
    <n v="4"/>
    <n v="60"/>
    <n v="24"/>
    <n v="-36"/>
    <n v="60"/>
    <s v="020"/>
    <s v="006规划财务处"/>
    <s v="张天赐"/>
    <s v="029"/>
    <x v="26"/>
    <m/>
    <m/>
    <m/>
    <m/>
  </r>
  <r>
    <n v="767"/>
    <n v="38"/>
    <n v="2021010033"/>
    <s v="崔玥"/>
    <n v="4"/>
    <n v="60"/>
    <s v="非常驻，蓝谷授课周一"/>
    <s v="艺术与教育学院"/>
    <n v="4"/>
    <n v="60"/>
    <n v="24"/>
    <n v="-36"/>
    <n v="60"/>
    <s v="020"/>
    <s v="006规划财务处"/>
    <s v="崔玥"/>
    <s v="029"/>
    <x v="26"/>
    <m/>
    <m/>
    <m/>
    <m/>
  </r>
  <r>
    <n v="768"/>
    <n v="39"/>
    <n v="2020010050"/>
    <s v="闫芮妃"/>
    <n v="4"/>
    <n v="60"/>
    <s v="非常驻，蓝谷授课周三"/>
    <s v="艺术与教育学院"/>
    <n v="4"/>
    <n v="60"/>
    <n v="24"/>
    <n v="-36"/>
    <n v="60"/>
    <s v="020"/>
    <s v="006规划财务处"/>
    <s v="闫芮妃"/>
    <s v="029"/>
    <x v="26"/>
    <m/>
    <m/>
    <m/>
    <m/>
  </r>
  <r>
    <n v="769"/>
    <n v="40"/>
    <n v="2019010011"/>
    <s v="宋震"/>
    <n v="4"/>
    <n v="60"/>
    <s v="非常驻，蓝谷授课周一"/>
    <s v="体育技术学院"/>
    <n v="4"/>
    <n v="60"/>
    <n v="24"/>
    <n v="-36"/>
    <n v="60"/>
    <s v="027"/>
    <s v="001办公室"/>
    <s v="宋震"/>
    <s v="029"/>
    <x v="26"/>
    <m/>
    <m/>
    <m/>
    <m/>
  </r>
  <r>
    <n v="770"/>
    <n v="41"/>
    <m/>
    <s v="范霞"/>
    <n v="11"/>
    <n v="225"/>
    <s v="宿管员15212719710815862X_x000a_，假期值班5天。工作日15元*11=165元，假期12元*5=60元，本月餐费共计225元"/>
    <e v="#N/A"/>
    <n v="11"/>
    <n v="225"/>
    <n v="66"/>
    <n v="-159"/>
    <n v="225"/>
    <e v="#N/A"/>
    <e v="#N/A"/>
    <e v="#N/A"/>
    <s v="029"/>
    <x v="26"/>
    <m/>
    <m/>
    <m/>
    <m/>
  </r>
  <r>
    <n v="771"/>
    <n v="42"/>
    <m/>
    <s v="韩波"/>
    <n v="10"/>
    <n v="210"/>
    <s v="宿管员37022219690114466X_x000a_，假期值班5天。工作日15元*10=150元，假期12元*5=60元，本月餐费共计210元"/>
    <e v="#N/A"/>
    <n v="10"/>
    <n v="210"/>
    <n v="60"/>
    <n v="-150"/>
    <n v="210"/>
    <e v="#N/A"/>
    <e v="#N/A"/>
    <e v="#N/A"/>
    <s v="029"/>
    <x v="26"/>
    <m/>
    <m/>
    <m/>
    <m/>
  </r>
  <r>
    <n v="772"/>
    <n v="43"/>
    <m/>
    <s v="于东海"/>
    <n v="11"/>
    <n v="225"/>
    <s v="宿管员15212719670424751X，假期值班5天。工作日15元*11=165元，假期12元*5=60元，本月餐费共计225元"/>
    <e v="#N/A"/>
    <n v="11"/>
    <n v="225"/>
    <n v="66"/>
    <n v="-159"/>
    <n v="225"/>
    <e v="#N/A"/>
    <e v="#N/A"/>
    <e v="#N/A"/>
    <s v="029"/>
    <x v="26"/>
    <m/>
    <m/>
    <m/>
    <m/>
  </r>
  <r>
    <n v="773"/>
    <n v="44"/>
    <m/>
    <s v="张永全"/>
    <n v="10"/>
    <n v="210"/>
    <s v="宿管员370222196308231711，假期值班5天。工作日15元*10=150元，假期12元*5=60元，本月餐费共计210元"/>
    <e v="#N/A"/>
    <n v="10"/>
    <n v="210"/>
    <n v="60"/>
    <n v="-150"/>
    <n v="210"/>
    <e v="#N/A"/>
    <e v="#N/A"/>
    <e v="#N/A"/>
    <s v="029"/>
    <x v="26"/>
    <m/>
    <m/>
    <m/>
    <m/>
  </r>
  <r>
    <n v="774"/>
    <n v="45"/>
    <n v="2021020011"/>
    <s v="王震"/>
    <n v="21"/>
    <n v="945"/>
    <s v="教官；中午补助15元/天，早晚补助30元/天"/>
    <s v="学生工作处（团委）"/>
    <n v="21"/>
    <n v="945"/>
    <n v="126"/>
    <n v="-819"/>
    <n v="945"/>
    <s v="010"/>
    <s v="006规划财务处"/>
    <s v="王震"/>
    <s v="029"/>
    <x v="26"/>
    <m/>
    <m/>
    <m/>
    <m/>
  </r>
  <r>
    <n v="775"/>
    <n v="46"/>
    <n v="2021020009"/>
    <s v="李航"/>
    <n v="21"/>
    <n v="945"/>
    <s v="教官；中午补助15元/天，早晚补助30元/天"/>
    <s v="学生工作处（团委）"/>
    <n v="21"/>
    <n v="945"/>
    <n v="126"/>
    <n v="-819"/>
    <n v="945"/>
    <s v="010"/>
    <s v="006规划财务处"/>
    <s v="李航"/>
    <s v="029"/>
    <x v="26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DC7638-3ABE-450A-AE69-EDF90F37DD77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rowHeaderCaption="部门名称">
  <location ref="B5:D34" firstHeaderRow="0" firstDataRow="1" firstDataCol="1"/>
  <pivotFields count="22"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30">
        <item m="1" x="2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/>
    <pivotField showAll="0"/>
    <pivotField showAll="0"/>
    <pivotField showAll="0"/>
  </pivotFields>
  <rowFields count="1">
    <field x="17"/>
  </rowFields>
  <rowItems count="2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2">
    <i>
      <x/>
    </i>
    <i i="1">
      <x v="1"/>
    </i>
  </colItems>
  <dataFields count="2">
    <dataField name="工作天数汇总" fld="8" baseField="0" baseItem="0"/>
    <dataField name="充值金额汇总" fld="5" baseField="17" baseItem="1" numFmtId="44"/>
  </dataFields>
  <formats count="16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17" type="button" dataOnly="0" labelOnly="1" outline="0" axis="axisRow" fieldPosition="0"/>
    </format>
    <format dxfId="32">
      <pivotArea dataOnly="0" labelOnly="1" fieldPosition="0">
        <references count="1">
          <reference field="17" count="0"/>
        </references>
      </pivotArea>
    </format>
    <format dxfId="31">
      <pivotArea dataOnly="0" labelOnly="1" grandRow="1" outline="0" fieldPosition="0"/>
    </format>
    <format dxfId="3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9">
      <pivotArea collapsedLevelsAreSubtotals="1" fieldPosition="0">
        <references count="1">
          <reference field="17" count="27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</reference>
        </references>
      </pivotArea>
    </format>
    <format dxfId="28">
      <pivotArea dataOnly="0" labelOnly="1" fieldPosition="0">
        <references count="1">
          <reference field="17" count="27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</reference>
        </references>
      </pivotArea>
    </format>
    <format dxfId="2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17" type="button" dataOnly="0" labelOnly="1" outline="0" axis="axisRow" fieldPosition="0"/>
    </format>
    <format dxfId="2">
      <pivotArea dataOnly="0" labelOnly="1" fieldPosition="0">
        <references count="1">
          <reference field="17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FEF7D4-D9BB-4266-A60E-4074F107115D}" name="database" displayName="database" ref="A1:V1016" totalsRowShown="0">
  <autoFilter ref="A1:V1016" xr:uid="{42FEF7D4-D9BB-4266-A60E-4074F107115D}">
    <filterColumn colId="16">
      <filters>
        <filter val="010"/>
      </filters>
    </filterColumn>
  </autoFilter>
  <tableColumns count="22">
    <tableColumn id="1" xr3:uid="{F5BE341C-A598-4242-96FB-840D929ADD88}" name="自动序号">
      <calculatedColumnFormula>SUBTOTAL(3,B$2:B2)</calculatedColumnFormula>
    </tableColumn>
    <tableColumn id="2" xr3:uid="{D08ACF5A-8C37-43B8-A2EF-FF6DC6B4E1CC}" name="序号"/>
    <tableColumn id="3" xr3:uid="{D38BAB10-CFF5-441F-8F6F-483F33AEAFA4}" name="账号" dataDxfId="25"/>
    <tableColumn id="4" xr3:uid="{49B18170-8F41-444B-B88A-CC1A70DB184A}" name="姓名"/>
    <tableColumn id="5" xr3:uid="{33D29217-479C-4CC2-BE5C-8A063C0D8B2A}" name="天数"/>
    <tableColumn id="6" xr3:uid="{7EB380E2-2655-4AAC-8EA3-562936740A0B}" name="实充金额"/>
    <tableColumn id="7" xr3:uid="{CD48C84F-7634-4BD0-A016-FB838030A9F5}" name="备注"/>
    <tableColumn id="8" xr3:uid="{E684B609-1E12-406F-AFD5-43C2EA126DC0}" name="部门" dataDxfId="24">
      <calculatedColumnFormula>VLOOKUP(C2,renyuan[],3,0)</calculatedColumnFormula>
    </tableColumn>
    <tableColumn id="9" xr3:uid="{9EF67000-743E-4D89-850F-7C516C7BF526}" name="处理天数" dataDxfId="23">
      <calculatedColumnFormula>IF(TYPE(E2)=1,E2,VALUE(SUBSTITUTE(E2,"天","")))</calculatedColumnFormula>
    </tableColumn>
    <tableColumn id="10" xr3:uid="{0432043F-B076-40BD-91A6-44F1E367DCDD}" name="处理金额" dataDxfId="22">
      <calculatedColumnFormula>IF(TYPE(F2)=1,F2,VALUE(SUBSTITUTE(F2,"元","")))</calculatedColumnFormula>
    </tableColumn>
    <tableColumn id="11" xr3:uid="{BC4EE9A9-C923-42DE-A872-E35B9784894A}" name="额定充值" dataDxfId="21">
      <calculatedColumnFormula>database[[#This Row],[处理天数]]*6</calculatedColumnFormula>
    </tableColumn>
    <tableColumn id="12" xr3:uid="{5729504C-0F6B-4595-A0DF-0BAAA64F1557}" name="是否差额" dataDxfId="20">
      <calculatedColumnFormula>database[[#This Row],[额定充值]]-database[[#This Row],[处理金额]]</calculatedColumnFormula>
    </tableColumn>
    <tableColumn id="13" xr3:uid="{4B3FAED7-8393-4013-9590-2E3B660F71EE}" name="实际充值金额" dataDxfId="19">
      <calculatedColumnFormula>database[[#This Row],[处理金额]]</calculatedColumnFormula>
    </tableColumn>
    <tableColumn id="14" xr3:uid="{C7199696-C8CE-4B71-B6BA-8BECA91C043D}" name="部门代码" dataDxfId="18">
      <calculatedColumnFormula>VLOOKUP(database[[#This Row],[部门]],bumen[],2,0)</calculatedColumnFormula>
    </tableColumn>
    <tableColumn id="15" xr3:uid="{75BEEDDF-F3F2-422B-AC2D-DA911ED44BC9}" name="备注03" dataDxfId="17">
      <calculatedColumnFormula>VLOOKUP(database[[#This Row],[部门]],bumen[],3)</calculatedColumnFormula>
    </tableColumn>
    <tableColumn id="16" xr3:uid="{238E5543-63B2-4640-BAD2-EA03C768DBAB}" name="姓名核对" dataDxfId="16">
      <calculatedColumnFormula>VLOOKUP(database[[#This Row],[账号]],renyuan[],2,0)</calculatedColumnFormula>
    </tableColumn>
    <tableColumn id="17" xr3:uid="{87434729-119B-40CC-8F30-7D929FC7C827}" name="部门代码2"/>
    <tableColumn id="18" xr3:uid="{4B3576B0-AEC8-436E-8010-A4B617D1C9EA}" name="部门名称与代码" dataDxfId="15">
      <calculatedColumnFormula>VLOOKUP(database[[#This Row],[部门代码2]],bumen02,2,0)</calculatedColumnFormula>
    </tableColumn>
    <tableColumn id="19" xr3:uid="{210D744C-398A-4E1D-B15A-B1673221E261}" name="备注07"/>
    <tableColumn id="20" xr3:uid="{C6513614-3807-4B56-8DB6-A0FBA25536DF}" name="备注08"/>
    <tableColumn id="21" xr3:uid="{778FC62C-120E-4E6B-AE16-F2558C946B38}" name="备注09"/>
    <tableColumn id="22" xr3:uid="{124205F2-69B9-4E78-90B3-3D9B450238B9}" name="备注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686E44-1E1D-467F-9687-6CCA579929A2}" name="bumen" displayName="bumen" ref="H1:J32" totalsRowShown="0">
  <autoFilter ref="H1:J32" xr:uid="{5B686E44-1E1D-467F-9687-6CCA579929A2}"/>
  <tableColumns count="3">
    <tableColumn id="2" xr3:uid="{0F6FB3EA-0FB5-4EC0-97ED-BD42FE022474}" name="部门名称"/>
    <tableColumn id="3" xr3:uid="{0979808A-2DDB-424E-862D-273AC30D1233}" name="部门代码"/>
    <tableColumn id="5" xr3:uid="{2A26E6B9-06F4-40FE-9476-7147BA6E4D0B}" name="部门信息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65E96D3-1E5D-4386-BAD2-0669400BD580}" name="renyuan" displayName="renyuan" ref="B1:E805" totalsRowShown="0" headerRowDxfId="14" dataDxfId="13" tableBorderDxfId="12">
  <autoFilter ref="B1:E805" xr:uid="{865E96D3-1E5D-4386-BAD2-0669400BD580}"/>
  <tableColumns count="4">
    <tableColumn id="1" xr3:uid="{B9952DBC-5FD6-454D-884F-FA7D407986C1}" name="职工号" dataDxfId="11"/>
    <tableColumn id="2" xr3:uid="{2A79FE61-3CA8-4796-9BA9-1CB79A1E9F64}" name="姓名" dataDxfId="10"/>
    <tableColumn id="3" xr3:uid="{C250AA16-A606-4275-8F50-96810102C788}" name="所属部门(学部)" dataDxfId="9"/>
    <tableColumn id="4" xr3:uid="{8EA5B7F7-1A97-4CB0-BB32-458D7E279F08}" name="当前状态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7FBC-54CE-4621-96BF-E422D8FDCF4E}">
  <sheetPr codeName="Sheet3">
    <pageSetUpPr fitToPage="1"/>
  </sheetPr>
  <dimension ref="A1:F43"/>
  <sheetViews>
    <sheetView tabSelected="1" workbookViewId="0">
      <selection activeCell="G7" sqref="G7"/>
    </sheetView>
  </sheetViews>
  <sheetFormatPr defaultColWidth="12.5" defaultRowHeight="14.25" x14ac:dyDescent="0.2"/>
  <cols>
    <col min="1" max="1" width="6.625" bestFit="1" customWidth="1"/>
    <col min="2" max="2" width="37.125" bestFit="1" customWidth="1"/>
    <col min="3" max="3" width="16.75" bestFit="1" customWidth="1"/>
    <col min="4" max="4" width="16.875" bestFit="1" customWidth="1"/>
    <col min="5" max="5" width="17.625" customWidth="1"/>
  </cols>
  <sheetData>
    <row r="1" spans="1:5" ht="53.25" customHeight="1" x14ac:dyDescent="0.2"/>
    <row r="2" spans="1:5" ht="27.75" customHeight="1" x14ac:dyDescent="0.25">
      <c r="B2" s="36" t="str">
        <f ca="1">"校园卡充值汇总表        "&amp;RIGHT(CELL("filename",$A$1),8)</f>
        <v>校园卡充值汇总表        2023年12月</v>
      </c>
      <c r="C2" s="36"/>
      <c r="D2" s="36"/>
      <c r="E2" s="36"/>
    </row>
    <row r="3" spans="1:5" ht="35.1" customHeight="1" thickBot="1" x14ac:dyDescent="0.25"/>
    <row r="4" spans="1:5" s="14" customFormat="1" ht="35.1" customHeight="1" thickBot="1" x14ac:dyDescent="0.25">
      <c r="A4" s="15" t="s">
        <v>1361</v>
      </c>
      <c r="B4" s="15" t="s">
        <v>1362</v>
      </c>
      <c r="C4" s="15" t="s">
        <v>1363</v>
      </c>
      <c r="D4" s="15" t="s">
        <v>1364</v>
      </c>
      <c r="E4" s="15" t="s">
        <v>1365</v>
      </c>
    </row>
    <row r="5" spans="1:5" ht="15" hidden="1" thickTop="1" x14ac:dyDescent="0.2">
      <c r="A5" s="16" t="s">
        <v>17</v>
      </c>
      <c r="B5" s="17" t="s">
        <v>983</v>
      </c>
      <c r="C5" s="16" t="s">
        <v>1359</v>
      </c>
      <c r="D5" s="16" t="s">
        <v>1360</v>
      </c>
      <c r="E5" s="16"/>
    </row>
    <row r="6" spans="1:5" ht="27" customHeight="1" thickTop="1" x14ac:dyDescent="0.2">
      <c r="A6" s="18">
        <v>1</v>
      </c>
      <c r="B6" s="19" t="s">
        <v>987</v>
      </c>
      <c r="C6" s="20">
        <v>504</v>
      </c>
      <c r="D6" s="21">
        <v>3024</v>
      </c>
      <c r="E6" s="22"/>
    </row>
    <row r="7" spans="1:5" ht="27" customHeight="1" x14ac:dyDescent="0.2">
      <c r="A7" s="18">
        <v>2</v>
      </c>
      <c r="B7" s="19" t="s">
        <v>988</v>
      </c>
      <c r="C7" s="20">
        <v>147</v>
      </c>
      <c r="D7" s="21">
        <v>882</v>
      </c>
      <c r="E7" s="22"/>
    </row>
    <row r="8" spans="1:5" ht="27" customHeight="1" x14ac:dyDescent="0.2">
      <c r="A8" s="18">
        <v>3</v>
      </c>
      <c r="B8" s="19" t="s">
        <v>989</v>
      </c>
      <c r="C8" s="20">
        <v>189</v>
      </c>
      <c r="D8" s="21">
        <v>1134</v>
      </c>
      <c r="E8" s="22"/>
    </row>
    <row r="9" spans="1:5" ht="27" customHeight="1" x14ac:dyDescent="0.2">
      <c r="A9" s="18">
        <v>4</v>
      </c>
      <c r="B9" s="19" t="s">
        <v>990</v>
      </c>
      <c r="C9" s="20">
        <v>84</v>
      </c>
      <c r="D9" s="21">
        <v>504</v>
      </c>
      <c r="E9" s="22"/>
    </row>
    <row r="10" spans="1:5" ht="27" customHeight="1" x14ac:dyDescent="0.2">
      <c r="A10" s="18">
        <v>5</v>
      </c>
      <c r="B10" s="19" t="s">
        <v>991</v>
      </c>
      <c r="C10" s="20">
        <v>58</v>
      </c>
      <c r="D10" s="21">
        <v>348</v>
      </c>
      <c r="E10" s="22"/>
    </row>
    <row r="11" spans="1:5" ht="27" customHeight="1" x14ac:dyDescent="0.2">
      <c r="A11" s="18">
        <v>6</v>
      </c>
      <c r="B11" s="19" t="s">
        <v>992</v>
      </c>
      <c r="C11" s="20">
        <v>231</v>
      </c>
      <c r="D11" s="21">
        <v>1386</v>
      </c>
      <c r="E11" s="22"/>
    </row>
    <row r="12" spans="1:5" ht="27" customHeight="1" x14ac:dyDescent="0.2">
      <c r="A12" s="18">
        <v>7</v>
      </c>
      <c r="B12" s="19" t="s">
        <v>993</v>
      </c>
      <c r="C12" s="20">
        <v>604</v>
      </c>
      <c r="D12" s="21">
        <v>3624</v>
      </c>
      <c r="E12" s="22"/>
    </row>
    <row r="13" spans="1:5" ht="27" customHeight="1" x14ac:dyDescent="0.2">
      <c r="A13" s="18">
        <v>8</v>
      </c>
      <c r="B13" s="19" t="s">
        <v>994</v>
      </c>
      <c r="C13" s="20">
        <v>147</v>
      </c>
      <c r="D13" s="21">
        <v>882</v>
      </c>
      <c r="E13" s="22"/>
    </row>
    <row r="14" spans="1:5" ht="27" customHeight="1" x14ac:dyDescent="0.2">
      <c r="A14" s="18">
        <v>9</v>
      </c>
      <c r="B14" s="19" t="s">
        <v>995</v>
      </c>
      <c r="C14" s="20">
        <v>272</v>
      </c>
      <c r="D14" s="21">
        <v>1632</v>
      </c>
      <c r="E14" s="22"/>
    </row>
    <row r="15" spans="1:5" ht="27" customHeight="1" x14ac:dyDescent="0.2">
      <c r="A15" s="18">
        <v>10</v>
      </c>
      <c r="B15" s="19" t="s">
        <v>996</v>
      </c>
      <c r="C15" s="20">
        <v>1399</v>
      </c>
      <c r="D15" s="21">
        <v>23868</v>
      </c>
      <c r="E15" s="22"/>
    </row>
    <row r="16" spans="1:5" ht="27" customHeight="1" x14ac:dyDescent="0.2">
      <c r="A16" s="18">
        <v>11</v>
      </c>
      <c r="B16" s="19" t="s">
        <v>997</v>
      </c>
      <c r="C16" s="20">
        <v>168</v>
      </c>
      <c r="D16" s="21">
        <v>1008</v>
      </c>
      <c r="E16" s="22"/>
    </row>
    <row r="17" spans="1:5" ht="27" customHeight="1" x14ac:dyDescent="0.2">
      <c r="A17" s="18">
        <v>12</v>
      </c>
      <c r="B17" s="19" t="s">
        <v>998</v>
      </c>
      <c r="C17" s="20">
        <v>315</v>
      </c>
      <c r="D17" s="21">
        <v>1890</v>
      </c>
      <c r="E17" s="22"/>
    </row>
    <row r="18" spans="1:5" ht="27" customHeight="1" x14ac:dyDescent="0.2">
      <c r="A18" s="18">
        <v>13</v>
      </c>
      <c r="B18" s="19" t="s">
        <v>999</v>
      </c>
      <c r="C18" s="20">
        <v>124</v>
      </c>
      <c r="D18" s="21">
        <v>744</v>
      </c>
      <c r="E18" s="22"/>
    </row>
    <row r="19" spans="1:5" ht="27" customHeight="1" x14ac:dyDescent="0.2">
      <c r="A19" s="18">
        <v>14</v>
      </c>
      <c r="B19" s="19" t="s">
        <v>1000</v>
      </c>
      <c r="C19" s="20">
        <v>103</v>
      </c>
      <c r="D19" s="21">
        <v>618</v>
      </c>
      <c r="E19" s="22"/>
    </row>
    <row r="20" spans="1:5" ht="27" customHeight="1" x14ac:dyDescent="0.2">
      <c r="A20" s="18">
        <v>15</v>
      </c>
      <c r="B20" s="19" t="s">
        <v>1001</v>
      </c>
      <c r="C20" s="20">
        <v>357</v>
      </c>
      <c r="D20" s="21">
        <v>2142</v>
      </c>
      <c r="E20" s="22"/>
    </row>
    <row r="21" spans="1:5" ht="27" customHeight="1" x14ac:dyDescent="0.2">
      <c r="A21" s="18">
        <v>16</v>
      </c>
      <c r="B21" s="19" t="s">
        <v>1002</v>
      </c>
      <c r="C21" s="20">
        <v>147</v>
      </c>
      <c r="D21" s="21">
        <v>882</v>
      </c>
      <c r="E21" s="22"/>
    </row>
    <row r="22" spans="1:5" ht="27" customHeight="1" x14ac:dyDescent="0.2">
      <c r="A22" s="18">
        <v>17</v>
      </c>
      <c r="B22" s="19" t="s">
        <v>1003</v>
      </c>
      <c r="C22" s="20">
        <v>2475</v>
      </c>
      <c r="D22" s="21">
        <v>14850</v>
      </c>
      <c r="E22" s="22"/>
    </row>
    <row r="23" spans="1:5" ht="27" customHeight="1" x14ac:dyDescent="0.2">
      <c r="A23" s="18">
        <v>18</v>
      </c>
      <c r="B23" s="19" t="s">
        <v>1005</v>
      </c>
      <c r="C23" s="20">
        <v>1078</v>
      </c>
      <c r="D23" s="21">
        <v>6468</v>
      </c>
      <c r="E23" s="22"/>
    </row>
    <row r="24" spans="1:5" ht="27" customHeight="1" x14ac:dyDescent="0.2">
      <c r="A24" s="18">
        <v>19</v>
      </c>
      <c r="B24" s="19" t="s">
        <v>1006</v>
      </c>
      <c r="C24" s="20">
        <v>848</v>
      </c>
      <c r="D24" s="21">
        <v>5088</v>
      </c>
      <c r="E24" s="22"/>
    </row>
    <row r="25" spans="1:5" ht="27" customHeight="1" x14ac:dyDescent="0.2">
      <c r="A25" s="18">
        <v>20</v>
      </c>
      <c r="B25" s="19" t="s">
        <v>1007</v>
      </c>
      <c r="C25" s="20">
        <v>836</v>
      </c>
      <c r="D25" s="21">
        <v>5016</v>
      </c>
      <c r="E25" s="22"/>
    </row>
    <row r="26" spans="1:5" ht="27" customHeight="1" x14ac:dyDescent="0.2">
      <c r="A26" s="18">
        <v>21</v>
      </c>
      <c r="B26" s="19" t="s">
        <v>1008</v>
      </c>
      <c r="C26" s="20">
        <v>609</v>
      </c>
      <c r="D26" s="21">
        <v>3654</v>
      </c>
      <c r="E26" s="22"/>
    </row>
    <row r="27" spans="1:5" ht="27" customHeight="1" x14ac:dyDescent="0.2">
      <c r="A27" s="18">
        <v>22</v>
      </c>
      <c r="B27" s="19" t="s">
        <v>1009</v>
      </c>
      <c r="C27" s="20">
        <v>1124</v>
      </c>
      <c r="D27" s="21">
        <v>6744</v>
      </c>
      <c r="E27" s="22"/>
    </row>
    <row r="28" spans="1:5" ht="27" customHeight="1" x14ac:dyDescent="0.2">
      <c r="A28" s="18">
        <v>23</v>
      </c>
      <c r="B28" s="19" t="s">
        <v>1010</v>
      </c>
      <c r="C28" s="20">
        <v>808</v>
      </c>
      <c r="D28" s="21">
        <v>6306</v>
      </c>
      <c r="E28" s="22"/>
    </row>
    <row r="29" spans="1:5" ht="27" customHeight="1" x14ac:dyDescent="0.2">
      <c r="A29" s="18">
        <v>24</v>
      </c>
      <c r="B29" s="19" t="s">
        <v>1011</v>
      </c>
      <c r="C29" s="20">
        <v>411</v>
      </c>
      <c r="D29" s="21">
        <v>2466</v>
      </c>
      <c r="E29" s="22"/>
    </row>
    <row r="30" spans="1:5" ht="27" customHeight="1" x14ac:dyDescent="0.2">
      <c r="A30" s="18">
        <v>25</v>
      </c>
      <c r="B30" s="19" t="s">
        <v>1013</v>
      </c>
      <c r="C30" s="20">
        <v>511</v>
      </c>
      <c r="D30" s="21">
        <v>3066</v>
      </c>
      <c r="E30" s="22"/>
    </row>
    <row r="31" spans="1:5" ht="27" customHeight="1" x14ac:dyDescent="0.2">
      <c r="A31" s="18">
        <v>26</v>
      </c>
      <c r="B31" s="19" t="s">
        <v>1014</v>
      </c>
      <c r="C31" s="20">
        <v>768</v>
      </c>
      <c r="D31" s="21">
        <v>4608</v>
      </c>
      <c r="E31" s="22"/>
    </row>
    <row r="32" spans="1:5" ht="27" customHeight="1" thickBot="1" x14ac:dyDescent="0.25">
      <c r="A32" s="18">
        <v>27</v>
      </c>
      <c r="B32" s="19" t="s">
        <v>1015</v>
      </c>
      <c r="C32" s="20">
        <v>774.5</v>
      </c>
      <c r="D32" s="21">
        <v>13117.5</v>
      </c>
      <c r="E32" s="22"/>
    </row>
    <row r="33" spans="1:6" ht="27" hidden="1" customHeight="1" thickBot="1" x14ac:dyDescent="0.25">
      <c r="A33" s="23">
        <v>28</v>
      </c>
      <c r="B33" s="24" t="s">
        <v>1357</v>
      </c>
      <c r="C33" s="25">
        <v>0</v>
      </c>
      <c r="D33" s="26"/>
      <c r="E33" s="23"/>
    </row>
    <row r="34" spans="1:6" ht="27" hidden="1" customHeight="1" x14ac:dyDescent="0.2">
      <c r="A34" s="27"/>
      <c r="B34" s="28" t="s">
        <v>1355</v>
      </c>
      <c r="C34" s="29">
        <v>15091.5</v>
      </c>
      <c r="D34" s="30">
        <v>115951.5</v>
      </c>
      <c r="E34" s="27"/>
    </row>
    <row r="35" spans="1:6" s="14" customFormat="1" ht="35.1" customHeight="1" thickTop="1" thickBot="1" x14ac:dyDescent="0.25">
      <c r="A35" s="31"/>
      <c r="B35" s="32" t="s">
        <v>1366</v>
      </c>
      <c r="C35" s="33">
        <f>GETPIVOTDATA("工作天数汇总",$B$5)</f>
        <v>15091.5</v>
      </c>
      <c r="D35" s="34">
        <f>GETPIVOTDATA("充值金额汇总",$B$5)</f>
        <v>115951.5</v>
      </c>
      <c r="E35" s="35"/>
    </row>
    <row r="36" spans="1:6" x14ac:dyDescent="0.2">
      <c r="A36" s="37"/>
      <c r="B36" s="37"/>
      <c r="C36" s="37"/>
      <c r="D36" s="37"/>
      <c r="E36" s="37"/>
      <c r="F36" s="37"/>
    </row>
    <row r="37" spans="1:6" ht="35.1" customHeight="1" x14ac:dyDescent="0.2">
      <c r="A37" s="37"/>
      <c r="B37" s="38" t="s">
        <v>1367</v>
      </c>
      <c r="C37" s="39" t="s">
        <v>1368</v>
      </c>
      <c r="D37" s="39"/>
      <c r="E37" s="40"/>
      <c r="F37" s="37"/>
    </row>
    <row r="38" spans="1:6" ht="35.1" customHeight="1" x14ac:dyDescent="0.2">
      <c r="A38" s="37"/>
      <c r="B38" s="38" t="s">
        <v>1369</v>
      </c>
      <c r="C38" s="38"/>
      <c r="D38" s="38"/>
      <c r="E38" s="40"/>
      <c r="F38" s="37"/>
    </row>
    <row r="39" spans="1:6" x14ac:dyDescent="0.2">
      <c r="A39" s="37"/>
      <c r="B39" s="37"/>
      <c r="C39" s="37"/>
      <c r="D39" s="37"/>
      <c r="E39" s="37"/>
      <c r="F39" s="37"/>
    </row>
    <row r="40" spans="1:6" x14ac:dyDescent="0.2">
      <c r="A40" s="37"/>
      <c r="B40" s="37"/>
      <c r="C40" s="37"/>
      <c r="D40" s="37"/>
      <c r="E40" s="37"/>
      <c r="F40" s="37"/>
    </row>
    <row r="41" spans="1:6" x14ac:dyDescent="0.2">
      <c r="A41" s="37"/>
      <c r="B41" s="37"/>
      <c r="C41" s="37"/>
      <c r="D41" s="37"/>
      <c r="E41" s="37"/>
      <c r="F41" s="37"/>
    </row>
    <row r="42" spans="1:6" x14ac:dyDescent="0.2">
      <c r="A42" s="37"/>
      <c r="B42" s="37"/>
      <c r="C42" s="37"/>
      <c r="D42" s="37"/>
      <c r="E42" s="37"/>
      <c r="F42" s="37"/>
    </row>
    <row r="43" spans="1:6" x14ac:dyDescent="0.2">
      <c r="A43" s="37"/>
      <c r="B43" s="37"/>
      <c r="C43" s="37"/>
      <c r="D43" s="37"/>
      <c r="E43" s="37"/>
      <c r="F43" s="37"/>
    </row>
  </sheetData>
  <mergeCells count="2">
    <mergeCell ref="C37:D37"/>
    <mergeCell ref="B2:E2"/>
  </mergeCells>
  <phoneticPr fontId="2" type="noConversion"/>
  <conditionalFormatting sqref="A6:E34">
    <cfRule type="expression" dxfId="7" priority="1">
      <formula>MOD(ROW(),2)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83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D3438-7001-4751-9106-459E86B316F5}">
  <sheetPr codeName="Sheet1"/>
  <dimension ref="A1:V1016"/>
  <sheetViews>
    <sheetView workbookViewId="0">
      <selection activeCell="I112" sqref="I112"/>
    </sheetView>
  </sheetViews>
  <sheetFormatPr defaultRowHeight="14.25" x14ac:dyDescent="0.2"/>
  <cols>
    <col min="1" max="1" width="11" bestFit="1" customWidth="1"/>
    <col min="2" max="2" width="7.25" bestFit="1" customWidth="1"/>
    <col min="3" max="3" width="11.625" style="1" bestFit="1" customWidth="1"/>
    <col min="4" max="5" width="7.25" bestFit="1" customWidth="1"/>
    <col min="6" max="6" width="11" bestFit="1" customWidth="1"/>
    <col min="7" max="7" width="7.25" bestFit="1" customWidth="1"/>
    <col min="8" max="12" width="11" bestFit="1" customWidth="1"/>
    <col min="13" max="13" width="15" bestFit="1" customWidth="1"/>
    <col min="14" max="14" width="11" bestFit="1" customWidth="1"/>
    <col min="15" max="15" width="16.375" bestFit="1" customWidth="1"/>
    <col min="16" max="17" width="9.25" bestFit="1" customWidth="1"/>
    <col min="18" max="18" width="35.125" bestFit="1" customWidth="1"/>
    <col min="19" max="22" width="9.25" bestFit="1" customWidth="1"/>
  </cols>
  <sheetData>
    <row r="1" spans="1:22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1059</v>
      </c>
      <c r="N1" t="s">
        <v>985</v>
      </c>
      <c r="O1" t="s">
        <v>12</v>
      </c>
      <c r="P1" t="s">
        <v>1062</v>
      </c>
      <c r="Q1" t="s">
        <v>1066</v>
      </c>
      <c r="R1" t="s">
        <v>1356</v>
      </c>
      <c r="S1" t="s">
        <v>13</v>
      </c>
      <c r="T1" t="s">
        <v>14</v>
      </c>
      <c r="U1" t="s">
        <v>15</v>
      </c>
      <c r="V1" t="s">
        <v>16</v>
      </c>
    </row>
    <row r="2" spans="1:22" hidden="1" x14ac:dyDescent="0.2">
      <c r="A2">
        <f>SUBTOTAL(3,B$2:B2)</f>
        <v>0</v>
      </c>
      <c r="B2">
        <v>1</v>
      </c>
      <c r="C2" s="1">
        <v>2017010001</v>
      </c>
      <c r="D2" t="s">
        <v>25</v>
      </c>
      <c r="E2">
        <v>21</v>
      </c>
      <c r="F2">
        <v>126</v>
      </c>
      <c r="H2" t="str">
        <f>VLOOKUP(C2,renyuan[],3,0)</f>
        <v>校领导</v>
      </c>
      <c r="I2">
        <f t="shared" ref="I2:I65" si="0">IF(TYPE(E2)=1,E2,VALUE(SUBSTITUTE(E2,"天","")))</f>
        <v>21</v>
      </c>
      <c r="J2">
        <f t="shared" ref="J2:J65" si="1">IF(TYPE(F2)=1,F2,VALUE(SUBSTITUTE(F2,"元","")))</f>
        <v>126</v>
      </c>
      <c r="K2">
        <f>database[[#This Row],[处理天数]]*6</f>
        <v>126</v>
      </c>
      <c r="L2">
        <f>database[[#This Row],[额定充值]]-database[[#This Row],[处理金额]]</f>
        <v>0</v>
      </c>
      <c r="M2">
        <f>database[[#This Row],[处理金额]]</f>
        <v>126</v>
      </c>
      <c r="N2" t="str">
        <f>VLOOKUP(database[[#This Row],[部门]],bumen[],2,0)</f>
        <v>001</v>
      </c>
      <c r="O2" t="str">
        <f>VLOOKUP(database[[#This Row],[部门]],bumen[],3)</f>
        <v>001办公室</v>
      </c>
      <c r="P2" t="str">
        <f>VLOOKUP(database[[#This Row],[账号]],renyuan[],2,0)</f>
        <v>张秋生</v>
      </c>
      <c r="Q2" s="13" t="s">
        <v>1054</v>
      </c>
      <c r="R2" t="str">
        <f>VLOOKUP(database[[#This Row],[部门代码2]],bumen02,2,0)</f>
        <v>001办公室</v>
      </c>
    </row>
    <row r="3" spans="1:22" hidden="1" x14ac:dyDescent="0.2">
      <c r="A3">
        <f>SUBTOTAL(3,B$2:B3)</f>
        <v>0</v>
      </c>
      <c r="B3">
        <v>2</v>
      </c>
      <c r="C3" s="1">
        <v>2017010002</v>
      </c>
      <c r="D3" t="s">
        <v>26</v>
      </c>
      <c r="E3">
        <v>21</v>
      </c>
      <c r="F3">
        <v>126</v>
      </c>
      <c r="H3" t="str">
        <f>VLOOKUP(C3,renyuan[],3,0)</f>
        <v>校领导</v>
      </c>
      <c r="I3">
        <f t="shared" si="0"/>
        <v>21</v>
      </c>
      <c r="J3">
        <f t="shared" si="1"/>
        <v>126</v>
      </c>
      <c r="K3">
        <f>database[[#This Row],[处理天数]]*6</f>
        <v>126</v>
      </c>
      <c r="L3">
        <f>database[[#This Row],[额定充值]]-database[[#This Row],[处理金额]]</f>
        <v>0</v>
      </c>
      <c r="M3">
        <f>database[[#This Row],[处理金额]]</f>
        <v>126</v>
      </c>
      <c r="N3" t="str">
        <f>VLOOKUP(database[[#This Row],[部门]],bumen[],2,0)</f>
        <v>001</v>
      </c>
      <c r="O3" t="str">
        <f>VLOOKUP(database[[#This Row],[部门]],bumen[],3)</f>
        <v>001办公室</v>
      </c>
      <c r="P3" t="str">
        <f>VLOOKUP(database[[#This Row],[账号]],renyuan[],2,0)</f>
        <v>周民书</v>
      </c>
      <c r="Q3" s="13" t="s">
        <v>1054</v>
      </c>
      <c r="R3" t="str">
        <f>VLOOKUP(database[[#This Row],[部门代码2]],bumen02,2,0)</f>
        <v>001办公室</v>
      </c>
    </row>
    <row r="4" spans="1:22" hidden="1" x14ac:dyDescent="0.2">
      <c r="A4">
        <f>SUBTOTAL(3,B$2:B4)</f>
        <v>0</v>
      </c>
      <c r="B4">
        <v>3</v>
      </c>
      <c r="C4" s="1">
        <v>2022010006</v>
      </c>
      <c r="D4" t="s">
        <v>27</v>
      </c>
      <c r="E4">
        <v>21</v>
      </c>
      <c r="F4">
        <v>126</v>
      </c>
      <c r="H4" t="str">
        <f>VLOOKUP(C4,renyuan[],3,0)</f>
        <v>校领导</v>
      </c>
      <c r="I4">
        <f t="shared" si="0"/>
        <v>21</v>
      </c>
      <c r="J4">
        <f t="shared" si="1"/>
        <v>126</v>
      </c>
      <c r="K4">
        <f>database[[#This Row],[处理天数]]*6</f>
        <v>126</v>
      </c>
      <c r="L4">
        <f>database[[#This Row],[额定充值]]-database[[#This Row],[处理金额]]</f>
        <v>0</v>
      </c>
      <c r="M4">
        <f>database[[#This Row],[处理金额]]</f>
        <v>126</v>
      </c>
      <c r="N4" t="str">
        <f>VLOOKUP(database[[#This Row],[部门]],bumen[],2,0)</f>
        <v>001</v>
      </c>
      <c r="O4" t="str">
        <f>VLOOKUP(database[[#This Row],[部门]],bumen[],3)</f>
        <v>001办公室</v>
      </c>
      <c r="P4" t="str">
        <f>VLOOKUP(database[[#This Row],[账号]],renyuan[],2,0)</f>
        <v>柴清林</v>
      </c>
      <c r="Q4" s="13" t="s">
        <v>1054</v>
      </c>
      <c r="R4" t="str">
        <f>VLOOKUP(database[[#This Row],[部门代码2]],bumen02,2,0)</f>
        <v>001办公室</v>
      </c>
    </row>
    <row r="5" spans="1:22" hidden="1" x14ac:dyDescent="0.2">
      <c r="A5">
        <f>SUBTOTAL(3,B$2:B5)</f>
        <v>0</v>
      </c>
      <c r="B5">
        <v>4</v>
      </c>
      <c r="C5" s="1">
        <v>2012010017</v>
      </c>
      <c r="D5" t="s">
        <v>24</v>
      </c>
      <c r="E5">
        <v>21</v>
      </c>
      <c r="F5">
        <v>126</v>
      </c>
      <c r="H5" t="str">
        <f>VLOOKUP(C5,renyuan[],3,0)</f>
        <v>校领导</v>
      </c>
      <c r="I5">
        <f t="shared" si="0"/>
        <v>21</v>
      </c>
      <c r="J5">
        <f t="shared" si="1"/>
        <v>126</v>
      </c>
      <c r="K5">
        <f>database[[#This Row],[处理天数]]*6</f>
        <v>126</v>
      </c>
      <c r="L5">
        <f>database[[#This Row],[额定充值]]-database[[#This Row],[处理金额]]</f>
        <v>0</v>
      </c>
      <c r="M5">
        <f>database[[#This Row],[处理金额]]</f>
        <v>126</v>
      </c>
      <c r="N5" t="str">
        <f>VLOOKUP(database[[#This Row],[部门]],bumen[],2,0)</f>
        <v>001</v>
      </c>
      <c r="O5" t="str">
        <f>VLOOKUP(database[[#This Row],[部门]],bumen[],3)</f>
        <v>001办公室</v>
      </c>
      <c r="P5" t="str">
        <f>VLOOKUP(database[[#This Row],[账号]],renyuan[],2,0)</f>
        <v>王永艳</v>
      </c>
      <c r="Q5" s="13" t="s">
        <v>1054</v>
      </c>
      <c r="R5" t="str">
        <f>VLOOKUP(database[[#This Row],[部门代码2]],bumen02,2,0)</f>
        <v>001办公室</v>
      </c>
    </row>
    <row r="6" spans="1:22" hidden="1" x14ac:dyDescent="0.2">
      <c r="A6">
        <f>SUBTOTAL(3,B$2:B6)</f>
        <v>0</v>
      </c>
      <c r="B6">
        <v>5</v>
      </c>
      <c r="C6" s="1">
        <v>2022010007</v>
      </c>
      <c r="D6" t="s">
        <v>28</v>
      </c>
      <c r="E6">
        <v>21</v>
      </c>
      <c r="F6">
        <v>126</v>
      </c>
      <c r="H6" t="str">
        <f>VLOOKUP(C6,renyuan[],3,0)</f>
        <v>校领导</v>
      </c>
      <c r="I6">
        <f t="shared" si="0"/>
        <v>21</v>
      </c>
      <c r="J6">
        <f t="shared" si="1"/>
        <v>126</v>
      </c>
      <c r="K6">
        <f>database[[#This Row],[处理天数]]*6</f>
        <v>126</v>
      </c>
      <c r="L6">
        <f>database[[#This Row],[额定充值]]-database[[#This Row],[处理金额]]</f>
        <v>0</v>
      </c>
      <c r="M6">
        <f>database[[#This Row],[处理金额]]</f>
        <v>126</v>
      </c>
      <c r="N6" t="str">
        <f>VLOOKUP(database[[#This Row],[部门]],bumen[],2,0)</f>
        <v>001</v>
      </c>
      <c r="O6" t="str">
        <f>VLOOKUP(database[[#This Row],[部门]],bumen[],3)</f>
        <v>001办公室</v>
      </c>
      <c r="P6" t="str">
        <f>VLOOKUP(database[[#This Row],[账号]],renyuan[],2,0)</f>
        <v>樊宇</v>
      </c>
      <c r="Q6" s="13" t="s">
        <v>1054</v>
      </c>
      <c r="R6" t="str">
        <f>VLOOKUP(database[[#This Row],[部门代码2]],bumen02,2,0)</f>
        <v>001办公室</v>
      </c>
    </row>
    <row r="7" spans="1:22" hidden="1" x14ac:dyDescent="0.2">
      <c r="A7">
        <f>SUBTOTAL(3,B$2:B7)</f>
        <v>0</v>
      </c>
      <c r="B7">
        <v>6</v>
      </c>
      <c r="C7" s="1">
        <v>2022010008</v>
      </c>
      <c r="D7" t="s">
        <v>29</v>
      </c>
      <c r="E7">
        <v>21</v>
      </c>
      <c r="F7">
        <v>126</v>
      </c>
      <c r="H7" t="str">
        <f>VLOOKUP(C7,renyuan[],3,0)</f>
        <v>校领导</v>
      </c>
      <c r="I7">
        <f t="shared" si="0"/>
        <v>21</v>
      </c>
      <c r="J7">
        <f t="shared" si="1"/>
        <v>126</v>
      </c>
      <c r="K7">
        <f>database[[#This Row],[处理天数]]*6</f>
        <v>126</v>
      </c>
      <c r="L7">
        <f>database[[#This Row],[额定充值]]-database[[#This Row],[处理金额]]</f>
        <v>0</v>
      </c>
      <c r="M7">
        <f>database[[#This Row],[处理金额]]</f>
        <v>126</v>
      </c>
      <c r="N7" t="str">
        <f>VLOOKUP(database[[#This Row],[部门]],bumen[],2,0)</f>
        <v>001</v>
      </c>
      <c r="O7" t="str">
        <f>VLOOKUP(database[[#This Row],[部门]],bumen[],3)</f>
        <v>001办公室</v>
      </c>
      <c r="P7" t="str">
        <f>VLOOKUP(database[[#This Row],[账号]],renyuan[],2,0)</f>
        <v>王海宝</v>
      </c>
      <c r="Q7" s="13" t="s">
        <v>1054</v>
      </c>
      <c r="R7" t="str">
        <f>VLOOKUP(database[[#This Row],[部门代码2]],bumen02,2,0)</f>
        <v>001办公室</v>
      </c>
    </row>
    <row r="8" spans="1:22" hidden="1" x14ac:dyDescent="0.2">
      <c r="A8">
        <f>SUBTOTAL(3,B$2:B8)</f>
        <v>0</v>
      </c>
      <c r="B8">
        <v>7</v>
      </c>
      <c r="C8" s="1">
        <v>2004010006</v>
      </c>
      <c r="D8" t="s">
        <v>21</v>
      </c>
      <c r="E8">
        <v>0</v>
      </c>
      <c r="F8">
        <v>0</v>
      </c>
      <c r="H8" t="str">
        <f>VLOOKUP(C8,renyuan[],3,0)</f>
        <v>校领导</v>
      </c>
      <c r="I8">
        <f t="shared" si="0"/>
        <v>0</v>
      </c>
      <c r="J8">
        <f t="shared" si="1"/>
        <v>0</v>
      </c>
      <c r="K8">
        <f>database[[#This Row],[处理天数]]*6</f>
        <v>0</v>
      </c>
      <c r="L8">
        <f>database[[#This Row],[额定充值]]-database[[#This Row],[处理金额]]</f>
        <v>0</v>
      </c>
      <c r="M8">
        <f>database[[#This Row],[处理金额]]</f>
        <v>0</v>
      </c>
      <c r="N8" t="str">
        <f>VLOOKUP(database[[#This Row],[部门]],bumen[],2,0)</f>
        <v>001</v>
      </c>
      <c r="O8" t="str">
        <f>VLOOKUP(database[[#This Row],[部门]],bumen[],3)</f>
        <v>001办公室</v>
      </c>
      <c r="P8" t="str">
        <f>VLOOKUP(database[[#This Row],[账号]],renyuan[],2,0)</f>
        <v>刘兴一</v>
      </c>
      <c r="Q8" s="13" t="s">
        <v>1054</v>
      </c>
      <c r="R8" t="str">
        <f>VLOOKUP(database[[#This Row],[部门代码2]],bumen02,2,0)</f>
        <v>001办公室</v>
      </c>
    </row>
    <row r="9" spans="1:22" hidden="1" x14ac:dyDescent="0.2">
      <c r="A9">
        <f>SUBTOTAL(3,B$2:B9)</f>
        <v>0</v>
      </c>
      <c r="B9">
        <v>8</v>
      </c>
      <c r="C9" s="1">
        <v>2006010072</v>
      </c>
      <c r="D9" t="s">
        <v>33</v>
      </c>
      <c r="E9">
        <v>21</v>
      </c>
      <c r="F9">
        <v>126</v>
      </c>
      <c r="H9" t="str">
        <f>VLOOKUP(C9,renyuan[],3,0)</f>
        <v>办公室</v>
      </c>
      <c r="I9">
        <f t="shared" si="0"/>
        <v>21</v>
      </c>
      <c r="J9">
        <f t="shared" si="1"/>
        <v>126</v>
      </c>
      <c r="K9">
        <f>database[[#This Row],[处理天数]]*6</f>
        <v>126</v>
      </c>
      <c r="L9">
        <f>database[[#This Row],[额定充值]]-database[[#This Row],[处理金额]]</f>
        <v>0</v>
      </c>
      <c r="M9">
        <f>database[[#This Row],[处理金额]]</f>
        <v>126</v>
      </c>
      <c r="N9" t="str">
        <f>VLOOKUP(database[[#This Row],[部门]],bumen[],2,0)</f>
        <v>001</v>
      </c>
      <c r="O9" t="str">
        <f>VLOOKUP(database[[#This Row],[部门]],bumen[],3)</f>
        <v>001办公室</v>
      </c>
      <c r="P9" t="str">
        <f>VLOOKUP(database[[#This Row],[账号]],renyuan[],2,0)</f>
        <v>赵延军</v>
      </c>
      <c r="Q9" s="13" t="s">
        <v>1054</v>
      </c>
      <c r="R9" t="str">
        <f>VLOOKUP(database[[#This Row],[部门代码2]],bumen02,2,0)</f>
        <v>001办公室</v>
      </c>
    </row>
    <row r="10" spans="1:22" hidden="1" x14ac:dyDescent="0.2">
      <c r="A10">
        <f>SUBTOTAL(3,B$2:B10)</f>
        <v>0</v>
      </c>
      <c r="B10">
        <v>9</v>
      </c>
      <c r="C10" s="1">
        <v>2009010003</v>
      </c>
      <c r="D10" t="s">
        <v>36</v>
      </c>
      <c r="E10">
        <v>21</v>
      </c>
      <c r="F10">
        <v>126</v>
      </c>
      <c r="H10" t="str">
        <f>VLOOKUP(C10,renyuan[],3,0)</f>
        <v>办公室</v>
      </c>
      <c r="I10">
        <f t="shared" si="0"/>
        <v>21</v>
      </c>
      <c r="J10">
        <f t="shared" si="1"/>
        <v>126</v>
      </c>
      <c r="K10">
        <f>database[[#This Row],[处理天数]]*6</f>
        <v>126</v>
      </c>
      <c r="L10">
        <f>database[[#This Row],[额定充值]]-database[[#This Row],[处理金额]]</f>
        <v>0</v>
      </c>
      <c r="M10">
        <f>database[[#This Row],[处理金额]]</f>
        <v>126</v>
      </c>
      <c r="N10" t="str">
        <f>VLOOKUP(database[[#This Row],[部门]],bumen[],2,0)</f>
        <v>001</v>
      </c>
      <c r="O10" t="str">
        <f>VLOOKUP(database[[#This Row],[部门]],bumen[],3)</f>
        <v>001办公室</v>
      </c>
      <c r="P10" t="str">
        <f>VLOOKUP(database[[#This Row],[账号]],renyuan[],2,0)</f>
        <v>岳衍孙</v>
      </c>
      <c r="Q10" s="13" t="s">
        <v>1054</v>
      </c>
      <c r="R10" t="str">
        <f>VLOOKUP(database[[#This Row],[部门代码2]],bumen02,2,0)</f>
        <v>001办公室</v>
      </c>
    </row>
    <row r="11" spans="1:22" hidden="1" x14ac:dyDescent="0.2">
      <c r="A11">
        <f>SUBTOTAL(3,B$2:B11)</f>
        <v>0</v>
      </c>
      <c r="B11">
        <v>10</v>
      </c>
      <c r="C11" s="1">
        <v>2019010010</v>
      </c>
      <c r="D11" t="s">
        <v>41</v>
      </c>
      <c r="E11">
        <v>21</v>
      </c>
      <c r="F11">
        <v>126</v>
      </c>
      <c r="H11" t="str">
        <f>VLOOKUP(C11,renyuan[],3,0)</f>
        <v>办公室</v>
      </c>
      <c r="I11">
        <f t="shared" si="0"/>
        <v>21</v>
      </c>
      <c r="J11">
        <f t="shared" si="1"/>
        <v>126</v>
      </c>
      <c r="K11">
        <f>database[[#This Row],[处理天数]]*6</f>
        <v>126</v>
      </c>
      <c r="L11">
        <f>database[[#This Row],[额定充值]]-database[[#This Row],[处理金额]]</f>
        <v>0</v>
      </c>
      <c r="M11">
        <f>database[[#This Row],[处理金额]]</f>
        <v>126</v>
      </c>
      <c r="N11" t="str">
        <f>VLOOKUP(database[[#This Row],[部门]],bumen[],2,0)</f>
        <v>001</v>
      </c>
      <c r="O11" t="str">
        <f>VLOOKUP(database[[#This Row],[部门]],bumen[],3)</f>
        <v>001办公室</v>
      </c>
      <c r="P11" t="str">
        <f>VLOOKUP(database[[#This Row],[账号]],renyuan[],2,0)</f>
        <v>张鑫</v>
      </c>
      <c r="Q11" s="13" t="s">
        <v>1054</v>
      </c>
      <c r="R11" t="str">
        <f>VLOOKUP(database[[#This Row],[部门代码2]],bumen02,2,0)</f>
        <v>001办公室</v>
      </c>
    </row>
    <row r="12" spans="1:22" hidden="1" x14ac:dyDescent="0.2">
      <c r="A12">
        <f>SUBTOTAL(3,B$2:B1016)</f>
        <v>67</v>
      </c>
      <c r="B12">
        <v>11</v>
      </c>
      <c r="C12" s="1">
        <v>2019010153</v>
      </c>
      <c r="D12" t="s">
        <v>43</v>
      </c>
      <c r="E12">
        <v>21</v>
      </c>
      <c r="F12">
        <v>126</v>
      </c>
      <c r="H12" t="str">
        <f>VLOOKUP(C12,renyuan[],3,0)</f>
        <v>办公室</v>
      </c>
      <c r="I12">
        <f t="shared" si="0"/>
        <v>21</v>
      </c>
      <c r="J12">
        <f t="shared" si="1"/>
        <v>126</v>
      </c>
      <c r="K12">
        <f>database[[#This Row],[处理天数]]*6</f>
        <v>126</v>
      </c>
      <c r="L12">
        <f>database[[#This Row],[额定充值]]-database[[#This Row],[处理金额]]</f>
        <v>0</v>
      </c>
      <c r="M12">
        <f>database[[#This Row],[处理金额]]</f>
        <v>126</v>
      </c>
      <c r="N12" t="str">
        <f>VLOOKUP(database[[#This Row],[部门]],bumen[],2,0)</f>
        <v>001</v>
      </c>
      <c r="O12" t="str">
        <f>VLOOKUP(database[[#This Row],[部门]],bumen[],3)</f>
        <v>001办公室</v>
      </c>
      <c r="P12" t="str">
        <f>VLOOKUP(database[[#This Row],[账号]],renyuan[],2,0)</f>
        <v>李丹</v>
      </c>
      <c r="Q12" s="13" t="s">
        <v>1054</v>
      </c>
      <c r="R12" t="str">
        <f>VLOOKUP(database[[#This Row],[部门代码2]],bumen02,2,0)</f>
        <v>001办公室</v>
      </c>
    </row>
    <row r="13" spans="1:22" hidden="1" x14ac:dyDescent="0.2">
      <c r="A13">
        <f>SUBTOTAL(3,B$2:B13)</f>
        <v>0</v>
      </c>
      <c r="B13">
        <v>12</v>
      </c>
      <c r="C13" s="1">
        <v>2020010070</v>
      </c>
      <c r="D13" t="s">
        <v>44</v>
      </c>
      <c r="E13">
        <v>21</v>
      </c>
      <c r="F13">
        <v>126</v>
      </c>
      <c r="H13" t="str">
        <f>VLOOKUP(C13,renyuan[],3,0)</f>
        <v>办公室</v>
      </c>
      <c r="I13">
        <f t="shared" si="0"/>
        <v>21</v>
      </c>
      <c r="J13">
        <f t="shared" si="1"/>
        <v>126</v>
      </c>
      <c r="K13">
        <f>database[[#This Row],[处理天数]]*6</f>
        <v>126</v>
      </c>
      <c r="L13">
        <f>database[[#This Row],[额定充值]]-database[[#This Row],[处理金额]]</f>
        <v>0</v>
      </c>
      <c r="M13">
        <f>database[[#This Row],[处理金额]]</f>
        <v>126</v>
      </c>
      <c r="N13" t="str">
        <f>VLOOKUP(database[[#This Row],[部门]],bumen[],2,0)</f>
        <v>001</v>
      </c>
      <c r="O13" t="str">
        <f>VLOOKUP(database[[#This Row],[部门]],bumen[],3)</f>
        <v>001办公室</v>
      </c>
      <c r="P13" t="str">
        <f>VLOOKUP(database[[#This Row],[账号]],renyuan[],2,0)</f>
        <v>孙浩翔</v>
      </c>
      <c r="Q13" s="13" t="s">
        <v>1054</v>
      </c>
      <c r="R13" t="str">
        <f>VLOOKUP(database[[#This Row],[部门代码2]],bumen02,2,0)</f>
        <v>001办公室</v>
      </c>
    </row>
    <row r="14" spans="1:22" hidden="1" x14ac:dyDescent="0.2">
      <c r="A14">
        <f>SUBTOTAL(3,B$2:B14)</f>
        <v>0</v>
      </c>
      <c r="B14">
        <v>13</v>
      </c>
      <c r="C14" s="1">
        <v>2022010031</v>
      </c>
      <c r="D14" t="s">
        <v>46</v>
      </c>
      <c r="E14">
        <v>21</v>
      </c>
      <c r="F14">
        <v>126</v>
      </c>
      <c r="H14" t="str">
        <f>VLOOKUP(C14,renyuan[],3,0)</f>
        <v>办公室</v>
      </c>
      <c r="I14">
        <f t="shared" si="0"/>
        <v>21</v>
      </c>
      <c r="J14">
        <f t="shared" si="1"/>
        <v>126</v>
      </c>
      <c r="K14">
        <f>database[[#This Row],[处理天数]]*6</f>
        <v>126</v>
      </c>
      <c r="L14">
        <f>database[[#This Row],[额定充值]]-database[[#This Row],[处理金额]]</f>
        <v>0</v>
      </c>
      <c r="M14">
        <f>database[[#This Row],[处理金额]]</f>
        <v>126</v>
      </c>
      <c r="N14" t="str">
        <f>VLOOKUP(database[[#This Row],[部门]],bumen[],2,0)</f>
        <v>001</v>
      </c>
      <c r="O14" t="str">
        <f>VLOOKUP(database[[#This Row],[部门]],bumen[],3)</f>
        <v>001办公室</v>
      </c>
      <c r="P14" t="str">
        <f>VLOOKUP(database[[#This Row],[账号]],renyuan[],2,0)</f>
        <v>李秋菊</v>
      </c>
      <c r="Q14" s="13" t="s">
        <v>1054</v>
      </c>
      <c r="R14" t="str">
        <f>VLOOKUP(database[[#This Row],[部门代码2]],bumen02,2,0)</f>
        <v>001办公室</v>
      </c>
    </row>
    <row r="15" spans="1:22" hidden="1" x14ac:dyDescent="0.2">
      <c r="A15">
        <f>SUBTOTAL(3,B$2:B15)</f>
        <v>0</v>
      </c>
      <c r="B15">
        <v>14</v>
      </c>
      <c r="C15" s="1">
        <v>2014010040</v>
      </c>
      <c r="D15" t="s">
        <v>39</v>
      </c>
      <c r="E15">
        <v>21</v>
      </c>
      <c r="F15">
        <v>126</v>
      </c>
      <c r="H15" t="str">
        <f>VLOOKUP(C15,renyuan[],3,0)</f>
        <v>办公室</v>
      </c>
      <c r="I15">
        <f t="shared" si="0"/>
        <v>21</v>
      </c>
      <c r="J15">
        <f t="shared" si="1"/>
        <v>126</v>
      </c>
      <c r="K15">
        <f>database[[#This Row],[处理天数]]*6</f>
        <v>126</v>
      </c>
      <c r="L15">
        <f>database[[#This Row],[额定充值]]-database[[#This Row],[处理金额]]</f>
        <v>0</v>
      </c>
      <c r="M15">
        <f>database[[#This Row],[处理金额]]</f>
        <v>126</v>
      </c>
      <c r="N15" t="str">
        <f>VLOOKUP(database[[#This Row],[部门]],bumen[],2,0)</f>
        <v>001</v>
      </c>
      <c r="O15" t="str">
        <f>VLOOKUP(database[[#This Row],[部门]],bumen[],3)</f>
        <v>001办公室</v>
      </c>
      <c r="P15" t="str">
        <f>VLOOKUP(database[[#This Row],[账号]],renyuan[],2,0)</f>
        <v>王展</v>
      </c>
      <c r="Q15" s="13" t="s">
        <v>1054</v>
      </c>
      <c r="R15" t="str">
        <f>VLOOKUP(database[[#This Row],[部门代码2]],bumen02,2,0)</f>
        <v>001办公室</v>
      </c>
    </row>
    <row r="16" spans="1:22" hidden="1" x14ac:dyDescent="0.2">
      <c r="A16">
        <f>SUBTOTAL(3,B$2:B16)</f>
        <v>0</v>
      </c>
      <c r="B16">
        <v>15</v>
      </c>
      <c r="C16" s="1">
        <v>1992010020</v>
      </c>
      <c r="D16" t="s">
        <v>30</v>
      </c>
      <c r="E16">
        <v>21</v>
      </c>
      <c r="F16">
        <v>126</v>
      </c>
      <c r="H16" t="str">
        <f>VLOOKUP(C16,renyuan[],3,0)</f>
        <v>办公室</v>
      </c>
      <c r="I16">
        <f t="shared" si="0"/>
        <v>21</v>
      </c>
      <c r="J16">
        <f t="shared" si="1"/>
        <v>126</v>
      </c>
      <c r="K16">
        <f>database[[#This Row],[处理天数]]*6</f>
        <v>126</v>
      </c>
      <c r="L16">
        <f>database[[#This Row],[额定充值]]-database[[#This Row],[处理金额]]</f>
        <v>0</v>
      </c>
      <c r="M16">
        <f>database[[#This Row],[处理金额]]</f>
        <v>126</v>
      </c>
      <c r="N16" t="str">
        <f>VLOOKUP(database[[#This Row],[部门]],bumen[],2,0)</f>
        <v>001</v>
      </c>
      <c r="O16" t="str">
        <f>VLOOKUP(database[[#This Row],[部门]],bumen[],3)</f>
        <v>001办公室</v>
      </c>
      <c r="P16" t="str">
        <f>VLOOKUP(database[[#This Row],[账号]],renyuan[],2,0)</f>
        <v>曲斌</v>
      </c>
      <c r="Q16" s="13" t="s">
        <v>1054</v>
      </c>
      <c r="R16" t="str">
        <f>VLOOKUP(database[[#This Row],[部门代码2]],bumen02,2,0)</f>
        <v>001办公室</v>
      </c>
    </row>
    <row r="17" spans="1:18" hidden="1" x14ac:dyDescent="0.2">
      <c r="A17">
        <f>SUBTOTAL(3,B$2:B17)</f>
        <v>0</v>
      </c>
      <c r="B17">
        <v>16</v>
      </c>
      <c r="C17" s="1">
        <v>2015010014</v>
      </c>
      <c r="D17" t="s">
        <v>40</v>
      </c>
      <c r="E17">
        <v>21</v>
      </c>
      <c r="F17">
        <v>126</v>
      </c>
      <c r="H17" t="str">
        <f>VLOOKUP(C17,renyuan[],3,0)</f>
        <v>办公室</v>
      </c>
      <c r="I17">
        <f t="shared" si="0"/>
        <v>21</v>
      </c>
      <c r="J17">
        <f t="shared" si="1"/>
        <v>126</v>
      </c>
      <c r="K17">
        <f>database[[#This Row],[处理天数]]*6</f>
        <v>126</v>
      </c>
      <c r="L17">
        <f>database[[#This Row],[额定充值]]-database[[#This Row],[处理金额]]</f>
        <v>0</v>
      </c>
      <c r="M17">
        <f>database[[#This Row],[处理金额]]</f>
        <v>126</v>
      </c>
      <c r="N17" t="str">
        <f>VLOOKUP(database[[#This Row],[部门]],bumen[],2,0)</f>
        <v>001</v>
      </c>
      <c r="O17" t="str">
        <f>VLOOKUP(database[[#This Row],[部门]],bumen[],3)</f>
        <v>001办公室</v>
      </c>
      <c r="P17" t="str">
        <f>VLOOKUP(database[[#This Row],[账号]],renyuan[],2,0)</f>
        <v>赵平江</v>
      </c>
      <c r="Q17" s="13" t="s">
        <v>1054</v>
      </c>
      <c r="R17" t="str">
        <f>VLOOKUP(database[[#This Row],[部门代码2]],bumen02,2,0)</f>
        <v>001办公室</v>
      </c>
    </row>
    <row r="18" spans="1:18" hidden="1" x14ac:dyDescent="0.2">
      <c r="A18">
        <f>SUBTOTAL(3,B$2:B18)</f>
        <v>0</v>
      </c>
      <c r="B18">
        <v>17</v>
      </c>
      <c r="C18" s="1">
        <v>2014010003</v>
      </c>
      <c r="D18" t="s">
        <v>38</v>
      </c>
      <c r="E18">
        <v>21</v>
      </c>
      <c r="F18">
        <v>126</v>
      </c>
      <c r="H18" t="str">
        <f>VLOOKUP(C18,renyuan[],3,0)</f>
        <v>办公室</v>
      </c>
      <c r="I18">
        <f t="shared" si="0"/>
        <v>21</v>
      </c>
      <c r="J18">
        <f t="shared" si="1"/>
        <v>126</v>
      </c>
      <c r="K18">
        <f>database[[#This Row],[处理天数]]*6</f>
        <v>126</v>
      </c>
      <c r="L18">
        <f>database[[#This Row],[额定充值]]-database[[#This Row],[处理金额]]</f>
        <v>0</v>
      </c>
      <c r="M18">
        <f>database[[#This Row],[处理金额]]</f>
        <v>126</v>
      </c>
      <c r="N18" t="str">
        <f>VLOOKUP(database[[#This Row],[部门]],bumen[],2,0)</f>
        <v>001</v>
      </c>
      <c r="O18" t="str">
        <f>VLOOKUP(database[[#This Row],[部门]],bumen[],3)</f>
        <v>001办公室</v>
      </c>
      <c r="P18" t="str">
        <f>VLOOKUP(database[[#This Row],[账号]],renyuan[],2,0)</f>
        <v>王同胜</v>
      </c>
      <c r="Q18" s="13" t="s">
        <v>1054</v>
      </c>
      <c r="R18" t="str">
        <f>VLOOKUP(database[[#This Row],[部门代码2]],bumen02,2,0)</f>
        <v>001办公室</v>
      </c>
    </row>
    <row r="19" spans="1:18" hidden="1" x14ac:dyDescent="0.2">
      <c r="A19">
        <f>SUBTOTAL(3,B$2:B19)</f>
        <v>0</v>
      </c>
      <c r="B19">
        <v>18</v>
      </c>
      <c r="C19" s="1">
        <v>1994010002</v>
      </c>
      <c r="D19" t="s">
        <v>32</v>
      </c>
      <c r="E19">
        <v>21</v>
      </c>
      <c r="F19">
        <v>126</v>
      </c>
      <c r="H19" t="str">
        <f>VLOOKUP(C19,renyuan[],3,0)</f>
        <v>办公室</v>
      </c>
      <c r="I19">
        <f t="shared" si="0"/>
        <v>21</v>
      </c>
      <c r="J19">
        <f t="shared" si="1"/>
        <v>126</v>
      </c>
      <c r="K19">
        <f>database[[#This Row],[处理天数]]*6</f>
        <v>126</v>
      </c>
      <c r="L19">
        <f>database[[#This Row],[额定充值]]-database[[#This Row],[处理金额]]</f>
        <v>0</v>
      </c>
      <c r="M19">
        <f>database[[#This Row],[处理金额]]</f>
        <v>126</v>
      </c>
      <c r="N19" t="str">
        <f>VLOOKUP(database[[#This Row],[部门]],bumen[],2,0)</f>
        <v>001</v>
      </c>
      <c r="O19" t="str">
        <f>VLOOKUP(database[[#This Row],[部门]],bumen[],3)</f>
        <v>001办公室</v>
      </c>
      <c r="P19" t="str">
        <f>VLOOKUP(database[[#This Row],[账号]],renyuan[],2,0)</f>
        <v>薛增海</v>
      </c>
      <c r="Q19" s="13" t="s">
        <v>1054</v>
      </c>
      <c r="R19" t="str">
        <f>VLOOKUP(database[[#This Row],[部门代码2]],bumen02,2,0)</f>
        <v>001办公室</v>
      </c>
    </row>
    <row r="20" spans="1:18" hidden="1" x14ac:dyDescent="0.2">
      <c r="A20">
        <f>SUBTOTAL(3,B$2:B20)</f>
        <v>0</v>
      </c>
      <c r="B20">
        <v>19</v>
      </c>
      <c r="C20" s="1">
        <v>2006010078</v>
      </c>
      <c r="D20" t="s">
        <v>34</v>
      </c>
      <c r="E20">
        <v>21</v>
      </c>
      <c r="F20">
        <v>126</v>
      </c>
      <c r="H20" t="str">
        <f>VLOOKUP(C20,renyuan[],3,0)</f>
        <v>办公室</v>
      </c>
      <c r="I20">
        <f t="shared" si="0"/>
        <v>21</v>
      </c>
      <c r="J20">
        <f t="shared" si="1"/>
        <v>126</v>
      </c>
      <c r="K20">
        <f>database[[#This Row],[处理天数]]*6</f>
        <v>126</v>
      </c>
      <c r="L20">
        <f>database[[#This Row],[额定充值]]-database[[#This Row],[处理金额]]</f>
        <v>0</v>
      </c>
      <c r="M20">
        <f>database[[#This Row],[处理金额]]</f>
        <v>126</v>
      </c>
      <c r="N20" t="str">
        <f>VLOOKUP(database[[#This Row],[部门]],bumen[],2,0)</f>
        <v>001</v>
      </c>
      <c r="O20" t="str">
        <f>VLOOKUP(database[[#This Row],[部门]],bumen[],3)</f>
        <v>001办公室</v>
      </c>
      <c r="P20" t="str">
        <f>VLOOKUP(database[[#This Row],[账号]],renyuan[],2,0)</f>
        <v>赵维修</v>
      </c>
      <c r="Q20" s="13" t="s">
        <v>1054</v>
      </c>
      <c r="R20" t="str">
        <f>VLOOKUP(database[[#This Row],[部门代码2]],bumen02,2,0)</f>
        <v>001办公室</v>
      </c>
    </row>
    <row r="21" spans="1:18" hidden="1" x14ac:dyDescent="0.2">
      <c r="A21">
        <f>SUBTOTAL(3,B$2:B21)</f>
        <v>0</v>
      </c>
      <c r="B21">
        <v>20</v>
      </c>
      <c r="C21" s="1">
        <v>2006010079</v>
      </c>
      <c r="D21" t="s">
        <v>35</v>
      </c>
      <c r="E21">
        <v>21</v>
      </c>
      <c r="F21">
        <v>126</v>
      </c>
      <c r="H21" t="str">
        <f>VLOOKUP(C21,renyuan[],3,0)</f>
        <v>办公室</v>
      </c>
      <c r="I21">
        <f t="shared" si="0"/>
        <v>21</v>
      </c>
      <c r="J21">
        <f t="shared" si="1"/>
        <v>126</v>
      </c>
      <c r="K21">
        <f>database[[#This Row],[处理天数]]*6</f>
        <v>126</v>
      </c>
      <c r="L21">
        <f>database[[#This Row],[额定充值]]-database[[#This Row],[处理金额]]</f>
        <v>0</v>
      </c>
      <c r="M21">
        <f>database[[#This Row],[处理金额]]</f>
        <v>126</v>
      </c>
      <c r="N21" t="str">
        <f>VLOOKUP(database[[#This Row],[部门]],bumen[],2,0)</f>
        <v>001</v>
      </c>
      <c r="O21" t="str">
        <f>VLOOKUP(database[[#This Row],[部门]],bumen[],3)</f>
        <v>001办公室</v>
      </c>
      <c r="P21" t="str">
        <f>VLOOKUP(database[[#This Row],[账号]],renyuan[],2,0)</f>
        <v>李玉刚</v>
      </c>
      <c r="Q21" s="13" t="s">
        <v>1054</v>
      </c>
      <c r="R21" t="str">
        <f>VLOOKUP(database[[#This Row],[部门代码2]],bumen02,2,0)</f>
        <v>001办公室</v>
      </c>
    </row>
    <row r="22" spans="1:18" hidden="1" x14ac:dyDescent="0.2">
      <c r="A22">
        <f>SUBTOTAL(3,B$2:B22)</f>
        <v>0</v>
      </c>
      <c r="B22">
        <v>21</v>
      </c>
      <c r="C22" s="1">
        <v>2019010025</v>
      </c>
      <c r="D22" t="s">
        <v>42</v>
      </c>
      <c r="E22">
        <v>21</v>
      </c>
      <c r="F22">
        <v>126</v>
      </c>
      <c r="H22" t="str">
        <f>VLOOKUP(C22,renyuan[],3,0)</f>
        <v>办公室</v>
      </c>
      <c r="I22">
        <f t="shared" si="0"/>
        <v>21</v>
      </c>
      <c r="J22">
        <f t="shared" si="1"/>
        <v>126</v>
      </c>
      <c r="K22">
        <f>database[[#This Row],[处理天数]]*6</f>
        <v>126</v>
      </c>
      <c r="L22">
        <f>database[[#This Row],[额定充值]]-database[[#This Row],[处理金额]]</f>
        <v>0</v>
      </c>
      <c r="M22">
        <f>database[[#This Row],[处理金额]]</f>
        <v>126</v>
      </c>
      <c r="N22" t="str">
        <f>VLOOKUP(database[[#This Row],[部门]],bumen[],2,0)</f>
        <v>001</v>
      </c>
      <c r="O22" t="str">
        <f>VLOOKUP(database[[#This Row],[部门]],bumen[],3)</f>
        <v>001办公室</v>
      </c>
      <c r="P22" t="str">
        <f>VLOOKUP(database[[#This Row],[账号]],renyuan[],2,0)</f>
        <v>王旭杰</v>
      </c>
      <c r="Q22" s="13" t="s">
        <v>1054</v>
      </c>
      <c r="R22" t="str">
        <f>VLOOKUP(database[[#This Row],[部门代码2]],bumen02,2,0)</f>
        <v>001办公室</v>
      </c>
    </row>
    <row r="23" spans="1:18" hidden="1" x14ac:dyDescent="0.2">
      <c r="A23">
        <f>SUBTOTAL(3,B$2:B23)</f>
        <v>0</v>
      </c>
      <c r="B23">
        <v>22</v>
      </c>
      <c r="C23" s="1">
        <v>2021010066</v>
      </c>
      <c r="D23" t="s">
        <v>45</v>
      </c>
      <c r="E23">
        <v>21</v>
      </c>
      <c r="F23">
        <v>126</v>
      </c>
      <c r="H23" t="str">
        <f>VLOOKUP(C23,renyuan[],3,0)</f>
        <v>办公室</v>
      </c>
      <c r="I23">
        <f t="shared" si="0"/>
        <v>21</v>
      </c>
      <c r="J23">
        <f t="shared" si="1"/>
        <v>126</v>
      </c>
      <c r="K23">
        <f>database[[#This Row],[处理天数]]*6</f>
        <v>126</v>
      </c>
      <c r="L23">
        <f>database[[#This Row],[额定充值]]-database[[#This Row],[处理金额]]</f>
        <v>0</v>
      </c>
      <c r="M23">
        <f>database[[#This Row],[处理金额]]</f>
        <v>126</v>
      </c>
      <c r="N23" t="str">
        <f>VLOOKUP(database[[#This Row],[部门]],bumen[],2,0)</f>
        <v>001</v>
      </c>
      <c r="O23" t="str">
        <f>VLOOKUP(database[[#This Row],[部门]],bumen[],3)</f>
        <v>001办公室</v>
      </c>
      <c r="P23" t="str">
        <f>VLOOKUP(database[[#This Row],[账号]],renyuan[],2,0)</f>
        <v>陈昱铭</v>
      </c>
      <c r="Q23" s="13" t="s">
        <v>1054</v>
      </c>
      <c r="R23" t="str">
        <f>VLOOKUP(database[[#This Row],[部门代码2]],bumen02,2,0)</f>
        <v>001办公室</v>
      </c>
    </row>
    <row r="24" spans="1:18" hidden="1" x14ac:dyDescent="0.2">
      <c r="A24">
        <f>SUBTOTAL(3,B$2:B24)</f>
        <v>0</v>
      </c>
      <c r="B24">
        <v>23</v>
      </c>
      <c r="C24" s="1">
        <v>2013010018</v>
      </c>
      <c r="D24" t="s">
        <v>37</v>
      </c>
      <c r="E24">
        <v>21</v>
      </c>
      <c r="F24">
        <v>126</v>
      </c>
      <c r="H24" t="str">
        <f>VLOOKUP(C24,renyuan[],3,0)</f>
        <v>办公室</v>
      </c>
      <c r="I24">
        <f t="shared" si="0"/>
        <v>21</v>
      </c>
      <c r="J24">
        <f t="shared" si="1"/>
        <v>126</v>
      </c>
      <c r="K24">
        <f>database[[#This Row],[处理天数]]*6</f>
        <v>126</v>
      </c>
      <c r="L24">
        <f>database[[#This Row],[额定充值]]-database[[#This Row],[处理金额]]</f>
        <v>0</v>
      </c>
      <c r="M24">
        <f>database[[#This Row],[处理金额]]</f>
        <v>126</v>
      </c>
      <c r="N24" t="str">
        <f>VLOOKUP(database[[#This Row],[部门]],bumen[],2,0)</f>
        <v>001</v>
      </c>
      <c r="O24" t="str">
        <f>VLOOKUP(database[[#This Row],[部门]],bumen[],3)</f>
        <v>001办公室</v>
      </c>
      <c r="P24" t="str">
        <f>VLOOKUP(database[[#This Row],[账号]],renyuan[],2,0)</f>
        <v>刘理远</v>
      </c>
      <c r="Q24" s="13" t="s">
        <v>1054</v>
      </c>
      <c r="R24" t="str">
        <f>VLOOKUP(database[[#This Row],[部门代码2]],bumen02,2,0)</f>
        <v>001办公室</v>
      </c>
    </row>
    <row r="25" spans="1:18" hidden="1" x14ac:dyDescent="0.2">
      <c r="A25">
        <f>SUBTOTAL(3,B$2:B25)</f>
        <v>0</v>
      </c>
      <c r="B25">
        <v>24</v>
      </c>
      <c r="C25" s="1">
        <v>2023010071</v>
      </c>
      <c r="D25" t="s">
        <v>47</v>
      </c>
      <c r="E25">
        <v>21</v>
      </c>
      <c r="F25">
        <v>126</v>
      </c>
      <c r="H25" t="str">
        <f>VLOOKUP(C25,renyuan[],3,0)</f>
        <v>办公室</v>
      </c>
      <c r="I25">
        <f t="shared" si="0"/>
        <v>21</v>
      </c>
      <c r="J25">
        <f t="shared" si="1"/>
        <v>126</v>
      </c>
      <c r="K25">
        <f>database[[#This Row],[处理天数]]*6</f>
        <v>126</v>
      </c>
      <c r="L25">
        <f>database[[#This Row],[额定充值]]-database[[#This Row],[处理金额]]</f>
        <v>0</v>
      </c>
      <c r="M25">
        <f>database[[#This Row],[处理金额]]</f>
        <v>126</v>
      </c>
      <c r="N25" t="str">
        <f>VLOOKUP(database[[#This Row],[部门]],bumen[],2,0)</f>
        <v>001</v>
      </c>
      <c r="O25" t="str">
        <f>VLOOKUP(database[[#This Row],[部门]],bumen[],3)</f>
        <v>001办公室</v>
      </c>
      <c r="P25" t="str">
        <f>VLOOKUP(database[[#This Row],[账号]],renyuan[],2,0)</f>
        <v>王国松</v>
      </c>
      <c r="Q25" s="13" t="s">
        <v>1054</v>
      </c>
      <c r="R25" t="str">
        <f>VLOOKUP(database[[#This Row],[部门代码2]],bumen02,2,0)</f>
        <v>001办公室</v>
      </c>
    </row>
    <row r="26" spans="1:18" hidden="1" x14ac:dyDescent="0.2">
      <c r="A26">
        <f>SUBTOTAL(3,B$2:B26)</f>
        <v>0</v>
      </c>
      <c r="B26">
        <v>25</v>
      </c>
      <c r="C26" s="1">
        <v>2023010136</v>
      </c>
      <c r="D26" t="s">
        <v>1055</v>
      </c>
      <c r="E26">
        <v>21</v>
      </c>
      <c r="F26">
        <v>126</v>
      </c>
      <c r="H26" t="str">
        <f>VLOOKUP(C26,renyuan[],3,0)</f>
        <v>办公室</v>
      </c>
      <c r="I26">
        <f t="shared" si="0"/>
        <v>21</v>
      </c>
      <c r="J26">
        <f t="shared" si="1"/>
        <v>126</v>
      </c>
      <c r="K26">
        <f>database[[#This Row],[处理天数]]*6</f>
        <v>126</v>
      </c>
      <c r="L26">
        <f>database[[#This Row],[额定充值]]-database[[#This Row],[处理金额]]</f>
        <v>0</v>
      </c>
      <c r="M26">
        <f>database[[#This Row],[处理金额]]</f>
        <v>126</v>
      </c>
      <c r="N26" t="str">
        <f>VLOOKUP(database[[#This Row],[部门]],bumen[],2,0)</f>
        <v>001</v>
      </c>
      <c r="O26" t="str">
        <f>VLOOKUP(database[[#This Row],[部门]],bumen[],3)</f>
        <v>001办公室</v>
      </c>
      <c r="P26" t="str">
        <f>VLOOKUP(database[[#This Row],[账号]],renyuan[],2,0)</f>
        <v>韩炜怡</v>
      </c>
      <c r="Q26" s="13" t="s">
        <v>1054</v>
      </c>
      <c r="R26" t="str">
        <f>VLOOKUP(database[[#This Row],[部门代码2]],bumen02,2,0)</f>
        <v>001办公室</v>
      </c>
    </row>
    <row r="27" spans="1:18" hidden="1" x14ac:dyDescent="0.2">
      <c r="A27">
        <f>SUBTOTAL(3,B$2:B27)</f>
        <v>0</v>
      </c>
      <c r="B27">
        <v>1</v>
      </c>
      <c r="C27" s="1">
        <v>2004010007</v>
      </c>
      <c r="D27" t="s">
        <v>48</v>
      </c>
      <c r="E27">
        <v>21</v>
      </c>
      <c r="F27">
        <v>126</v>
      </c>
      <c r="G27" t="s">
        <v>1061</v>
      </c>
      <c r="H27" t="str">
        <f>VLOOKUP(C27,renyuan[],3,0)</f>
        <v>组织人事处</v>
      </c>
      <c r="I27">
        <f t="shared" si="0"/>
        <v>21</v>
      </c>
      <c r="J27">
        <f t="shared" si="1"/>
        <v>126</v>
      </c>
      <c r="K27">
        <f>database[[#This Row],[处理天数]]*6</f>
        <v>126</v>
      </c>
      <c r="L27">
        <f>database[[#This Row],[额定充值]]-database[[#This Row],[处理金额]]</f>
        <v>0</v>
      </c>
      <c r="M27">
        <f>database[[#This Row],[处理金额]]</f>
        <v>126</v>
      </c>
      <c r="N27" t="str">
        <f>VLOOKUP(database[[#This Row],[部门]],bumen[],2,0)</f>
        <v>002</v>
      </c>
      <c r="O27" t="str">
        <f>VLOOKUP(database[[#This Row],[部门]],bumen[],3)</f>
        <v>030园林工程学院</v>
      </c>
      <c r="P27" t="str">
        <f>VLOOKUP(database[[#This Row],[账号]],renyuan[],2,0)</f>
        <v>万涛</v>
      </c>
      <c r="Q27" s="13" t="s">
        <v>1065</v>
      </c>
      <c r="R27" t="str">
        <f>VLOOKUP(database[[#This Row],[部门代码2]],bumen02,2,0)</f>
        <v>002组织人事处</v>
      </c>
    </row>
    <row r="28" spans="1:18" hidden="1" x14ac:dyDescent="0.2">
      <c r="A28">
        <f>SUBTOTAL(3,B$2:B28)</f>
        <v>0</v>
      </c>
      <c r="B28">
        <v>2</v>
      </c>
      <c r="C28" s="1">
        <v>2019010136</v>
      </c>
      <c r="D28" t="s">
        <v>56</v>
      </c>
      <c r="E28">
        <v>21</v>
      </c>
      <c r="F28">
        <v>126</v>
      </c>
      <c r="H28" t="str">
        <f>VLOOKUP(C28,renyuan[],3,0)</f>
        <v>组织人事处</v>
      </c>
      <c r="I28">
        <f t="shared" si="0"/>
        <v>21</v>
      </c>
      <c r="J28">
        <f t="shared" si="1"/>
        <v>126</v>
      </c>
      <c r="K28">
        <f>database[[#This Row],[处理天数]]*6</f>
        <v>126</v>
      </c>
      <c r="L28">
        <f>database[[#This Row],[额定充值]]-database[[#This Row],[处理金额]]</f>
        <v>0</v>
      </c>
      <c r="M28">
        <f>database[[#This Row],[处理金额]]</f>
        <v>126</v>
      </c>
      <c r="N28" t="str">
        <f>VLOOKUP(database[[#This Row],[部门]],bumen[],2,0)</f>
        <v>002</v>
      </c>
      <c r="O28" t="str">
        <f>VLOOKUP(database[[#This Row],[部门]],bumen[],3)</f>
        <v>030园林工程学院</v>
      </c>
      <c r="P28" t="str">
        <f>VLOOKUP(database[[#This Row],[账号]],renyuan[],2,0)</f>
        <v>赵亮</v>
      </c>
      <c r="Q28" s="13" t="s">
        <v>1065</v>
      </c>
      <c r="R28" t="str">
        <f>VLOOKUP(database[[#This Row],[部门代码2]],bumen02,2,0)</f>
        <v>002组织人事处</v>
      </c>
    </row>
    <row r="29" spans="1:18" hidden="1" x14ac:dyDescent="0.2">
      <c r="A29">
        <f>SUBTOTAL(3,B$2:B29)</f>
        <v>0</v>
      </c>
      <c r="B29">
        <v>3</v>
      </c>
      <c r="C29">
        <v>2006010042</v>
      </c>
      <c r="D29" t="s">
        <v>50</v>
      </c>
      <c r="E29">
        <v>21</v>
      </c>
      <c r="F29">
        <v>126</v>
      </c>
      <c r="H29" t="str">
        <f>VLOOKUP(C29,renyuan[],3,0)</f>
        <v>组织人事处</v>
      </c>
      <c r="I29">
        <f t="shared" si="0"/>
        <v>21</v>
      </c>
      <c r="J29">
        <f t="shared" si="1"/>
        <v>126</v>
      </c>
      <c r="K29">
        <f>database[[#This Row],[处理天数]]*6</f>
        <v>126</v>
      </c>
      <c r="L29">
        <f>database[[#This Row],[额定充值]]-database[[#This Row],[处理金额]]</f>
        <v>0</v>
      </c>
      <c r="M29">
        <f>database[[#This Row],[处理金额]]</f>
        <v>126</v>
      </c>
      <c r="N29" t="str">
        <f>VLOOKUP(database[[#This Row],[部门]],bumen[],2,0)</f>
        <v>002</v>
      </c>
      <c r="O29" t="str">
        <f>VLOOKUP(database[[#This Row],[部门]],bumen[],3)</f>
        <v>030园林工程学院</v>
      </c>
      <c r="P29" t="str">
        <f>VLOOKUP(database[[#This Row],[账号]],renyuan[],2,0)</f>
        <v>王国飞</v>
      </c>
      <c r="Q29" s="13" t="s">
        <v>1065</v>
      </c>
      <c r="R29" t="str">
        <f>VLOOKUP(database[[#This Row],[部门代码2]],bumen02,2,0)</f>
        <v>002组织人事处</v>
      </c>
    </row>
    <row r="30" spans="1:18" hidden="1" x14ac:dyDescent="0.2">
      <c r="A30">
        <f>SUBTOTAL(3,B$2:B30)</f>
        <v>0</v>
      </c>
      <c r="B30">
        <v>4</v>
      </c>
      <c r="C30">
        <v>2008010004</v>
      </c>
      <c r="D30" t="s">
        <v>51</v>
      </c>
      <c r="E30">
        <v>21</v>
      </c>
      <c r="F30">
        <v>126</v>
      </c>
      <c r="H30" t="str">
        <f>VLOOKUP(C30,renyuan[],3,0)</f>
        <v>组织人事处</v>
      </c>
      <c r="I30">
        <f t="shared" si="0"/>
        <v>21</v>
      </c>
      <c r="J30">
        <f t="shared" si="1"/>
        <v>126</v>
      </c>
      <c r="K30">
        <f>database[[#This Row],[处理天数]]*6</f>
        <v>126</v>
      </c>
      <c r="L30">
        <f>database[[#This Row],[额定充值]]-database[[#This Row],[处理金额]]</f>
        <v>0</v>
      </c>
      <c r="M30">
        <f>database[[#This Row],[处理金额]]</f>
        <v>126</v>
      </c>
      <c r="N30" t="str">
        <f>VLOOKUP(database[[#This Row],[部门]],bumen[],2,0)</f>
        <v>002</v>
      </c>
      <c r="O30" t="str">
        <f>VLOOKUP(database[[#This Row],[部门]],bumen[],3)</f>
        <v>030园林工程学院</v>
      </c>
      <c r="P30" t="str">
        <f>VLOOKUP(database[[#This Row],[账号]],renyuan[],2,0)</f>
        <v>宋姗姗</v>
      </c>
      <c r="Q30" s="13" t="s">
        <v>1065</v>
      </c>
      <c r="R30" t="str">
        <f>VLOOKUP(database[[#This Row],[部门代码2]],bumen02,2,0)</f>
        <v>002组织人事处</v>
      </c>
    </row>
    <row r="31" spans="1:18" hidden="1" x14ac:dyDescent="0.2">
      <c r="A31">
        <f>SUBTOTAL(3,B$2:B31)</f>
        <v>0</v>
      </c>
      <c r="B31">
        <v>5</v>
      </c>
      <c r="C31">
        <v>2008020013</v>
      </c>
      <c r="D31" t="s">
        <v>52</v>
      </c>
      <c r="E31">
        <v>0</v>
      </c>
      <c r="H31" t="str">
        <f>VLOOKUP(C31,renyuan[],3,0)</f>
        <v>组织人事处</v>
      </c>
      <c r="I31">
        <f t="shared" si="0"/>
        <v>0</v>
      </c>
      <c r="J31">
        <f t="shared" si="1"/>
        <v>0</v>
      </c>
      <c r="K31">
        <f>database[[#This Row],[处理天数]]*6</f>
        <v>0</v>
      </c>
      <c r="L31">
        <f>database[[#This Row],[额定充值]]-database[[#This Row],[处理金额]]</f>
        <v>0</v>
      </c>
      <c r="M31">
        <f>database[[#This Row],[处理金额]]</f>
        <v>0</v>
      </c>
      <c r="N31" t="str">
        <f>VLOOKUP(database[[#This Row],[部门]],bumen[],2,0)</f>
        <v>002</v>
      </c>
      <c r="O31" t="str">
        <f>VLOOKUP(database[[#This Row],[部门]],bumen[],3)</f>
        <v>030园林工程学院</v>
      </c>
      <c r="P31" t="str">
        <f>VLOOKUP(database[[#This Row],[账号]],renyuan[],2,0)</f>
        <v>李娟</v>
      </c>
      <c r="Q31" s="13" t="s">
        <v>1065</v>
      </c>
      <c r="R31" t="str">
        <f>VLOOKUP(database[[#This Row],[部门代码2]],bumen02,2,0)</f>
        <v>002组织人事处</v>
      </c>
    </row>
    <row r="32" spans="1:18" hidden="1" x14ac:dyDescent="0.2">
      <c r="A32">
        <f>SUBTOTAL(3,B$2:B32)</f>
        <v>0</v>
      </c>
      <c r="B32">
        <v>6</v>
      </c>
      <c r="C32">
        <v>2010010007</v>
      </c>
      <c r="D32" t="s">
        <v>53</v>
      </c>
      <c r="E32">
        <v>21</v>
      </c>
      <c r="F32">
        <v>126</v>
      </c>
      <c r="H32" t="str">
        <f>VLOOKUP(C32,renyuan[],3,0)</f>
        <v>组织人事处</v>
      </c>
      <c r="I32">
        <f t="shared" si="0"/>
        <v>21</v>
      </c>
      <c r="J32">
        <f t="shared" si="1"/>
        <v>126</v>
      </c>
      <c r="K32">
        <f>database[[#This Row],[处理天数]]*6</f>
        <v>126</v>
      </c>
      <c r="L32">
        <f>database[[#This Row],[额定充值]]-database[[#This Row],[处理金额]]</f>
        <v>0</v>
      </c>
      <c r="M32">
        <f>database[[#This Row],[处理金额]]</f>
        <v>126</v>
      </c>
      <c r="N32" t="str">
        <f>VLOOKUP(database[[#This Row],[部门]],bumen[],2,0)</f>
        <v>002</v>
      </c>
      <c r="O32" t="str">
        <f>VLOOKUP(database[[#This Row],[部门]],bumen[],3)</f>
        <v>030园林工程学院</v>
      </c>
      <c r="P32" t="str">
        <f>VLOOKUP(database[[#This Row],[账号]],renyuan[],2,0)</f>
        <v>路璐</v>
      </c>
      <c r="Q32" s="13" t="s">
        <v>1065</v>
      </c>
      <c r="R32" t="str">
        <f>VLOOKUP(database[[#This Row],[部门代码2]],bumen02,2,0)</f>
        <v>002组织人事处</v>
      </c>
    </row>
    <row r="33" spans="1:18" hidden="1" x14ac:dyDescent="0.2">
      <c r="A33">
        <f>SUBTOTAL(3,B$2:B33)</f>
        <v>0</v>
      </c>
      <c r="B33">
        <v>7</v>
      </c>
      <c r="C33">
        <v>2013010012</v>
      </c>
      <c r="D33" t="s">
        <v>54</v>
      </c>
      <c r="E33">
        <v>21</v>
      </c>
      <c r="F33">
        <v>126</v>
      </c>
      <c r="H33" t="str">
        <f>VLOOKUP(C33,renyuan[],3,0)</f>
        <v>组织人事处</v>
      </c>
      <c r="I33">
        <f t="shared" si="0"/>
        <v>21</v>
      </c>
      <c r="J33">
        <f t="shared" si="1"/>
        <v>126</v>
      </c>
      <c r="K33">
        <f>database[[#This Row],[处理天数]]*6</f>
        <v>126</v>
      </c>
      <c r="L33">
        <f>database[[#This Row],[额定充值]]-database[[#This Row],[处理金额]]</f>
        <v>0</v>
      </c>
      <c r="M33">
        <f>database[[#This Row],[处理金额]]</f>
        <v>126</v>
      </c>
      <c r="N33" t="str">
        <f>VLOOKUP(database[[#This Row],[部门]],bumen[],2,0)</f>
        <v>002</v>
      </c>
      <c r="O33" t="str">
        <f>VLOOKUP(database[[#This Row],[部门]],bumen[],3)</f>
        <v>030园林工程学院</v>
      </c>
      <c r="P33" t="str">
        <f>VLOOKUP(database[[#This Row],[账号]],renyuan[],2,0)</f>
        <v>张洋</v>
      </c>
      <c r="Q33" s="13" t="s">
        <v>1065</v>
      </c>
      <c r="R33" t="str">
        <f>VLOOKUP(database[[#This Row],[部门代码2]],bumen02,2,0)</f>
        <v>002组织人事处</v>
      </c>
    </row>
    <row r="34" spans="1:18" hidden="1" x14ac:dyDescent="0.2">
      <c r="A34">
        <f>SUBTOTAL(3,B$2:B34)</f>
        <v>0</v>
      </c>
      <c r="B34">
        <v>8</v>
      </c>
      <c r="C34">
        <v>2022010097</v>
      </c>
      <c r="D34" t="s">
        <v>57</v>
      </c>
      <c r="E34">
        <v>21</v>
      </c>
      <c r="F34">
        <v>126</v>
      </c>
      <c r="H34" t="str">
        <f>VLOOKUP(C34,renyuan[],3,0)</f>
        <v>组织人事处</v>
      </c>
      <c r="I34">
        <f t="shared" si="0"/>
        <v>21</v>
      </c>
      <c r="J34">
        <f t="shared" si="1"/>
        <v>126</v>
      </c>
      <c r="K34">
        <f>database[[#This Row],[处理天数]]*6</f>
        <v>126</v>
      </c>
      <c r="L34">
        <f>database[[#This Row],[额定充值]]-database[[#This Row],[处理金额]]</f>
        <v>0</v>
      </c>
      <c r="M34">
        <f>database[[#This Row],[处理金额]]</f>
        <v>126</v>
      </c>
      <c r="N34" t="str">
        <f>VLOOKUP(database[[#This Row],[部门]],bumen[],2,0)</f>
        <v>002</v>
      </c>
      <c r="O34" t="str">
        <f>VLOOKUP(database[[#This Row],[部门]],bumen[],3)</f>
        <v>030园林工程学院</v>
      </c>
      <c r="P34" t="str">
        <f>VLOOKUP(database[[#This Row],[账号]],renyuan[],2,0)</f>
        <v>周鹏</v>
      </c>
      <c r="Q34" s="13" t="s">
        <v>1065</v>
      </c>
      <c r="R34" t="str">
        <f>VLOOKUP(database[[#This Row],[部门代码2]],bumen02,2,0)</f>
        <v>002组织人事处</v>
      </c>
    </row>
    <row r="35" spans="1:18" hidden="1" x14ac:dyDescent="0.2">
      <c r="A35">
        <f>SUBTOTAL(3,B$2:B35)</f>
        <v>0</v>
      </c>
      <c r="B35">
        <v>9</v>
      </c>
      <c r="C35">
        <v>2015010005</v>
      </c>
      <c r="D35" t="s">
        <v>55</v>
      </c>
      <c r="E35">
        <v>21</v>
      </c>
      <c r="F35">
        <v>126</v>
      </c>
      <c r="H35" t="str">
        <f>VLOOKUP(C35,renyuan[],3,0)</f>
        <v>宣传处</v>
      </c>
      <c r="I35">
        <f t="shared" si="0"/>
        <v>21</v>
      </c>
      <c r="J35">
        <f t="shared" si="1"/>
        <v>126</v>
      </c>
      <c r="K35">
        <f>database[[#This Row],[处理天数]]*6</f>
        <v>126</v>
      </c>
      <c r="L35">
        <f>database[[#This Row],[额定充值]]-database[[#This Row],[处理金额]]</f>
        <v>0</v>
      </c>
      <c r="M35">
        <f>database[[#This Row],[处理金额]]</f>
        <v>126</v>
      </c>
      <c r="N35" t="e">
        <f>VLOOKUP(database[[#This Row],[部门]],bumen[],2,0)</f>
        <v>#N/A</v>
      </c>
      <c r="O35" t="str">
        <f>VLOOKUP(database[[#This Row],[部门]],bumen[],3)</f>
        <v>001办公室</v>
      </c>
      <c r="P35" t="str">
        <f>VLOOKUP(database[[#This Row],[账号]],renyuan[],2,0)</f>
        <v>王安康</v>
      </c>
      <c r="Q35" s="13" t="s">
        <v>1067</v>
      </c>
      <c r="R35" t="str">
        <f>VLOOKUP(database[[#This Row],[部门代码2]],bumen02,2,0)</f>
        <v>003宣传处（技工教育政策研究室）</v>
      </c>
    </row>
    <row r="36" spans="1:18" hidden="1" x14ac:dyDescent="0.2">
      <c r="A36">
        <f>SUBTOTAL(3,B$2:B36)</f>
        <v>0</v>
      </c>
      <c r="B36">
        <v>1</v>
      </c>
      <c r="C36" s="1">
        <v>2009010001</v>
      </c>
      <c r="D36" t="s">
        <v>147</v>
      </c>
      <c r="E36">
        <v>21</v>
      </c>
      <c r="F36">
        <v>126</v>
      </c>
      <c r="H36" t="str">
        <f>VLOOKUP(C36,renyuan[],3,0)</f>
        <v>宣传处</v>
      </c>
      <c r="I36">
        <f t="shared" si="0"/>
        <v>21</v>
      </c>
      <c r="J36">
        <f t="shared" si="1"/>
        <v>126</v>
      </c>
      <c r="K36">
        <f>database[[#This Row],[处理天数]]*6</f>
        <v>126</v>
      </c>
      <c r="L36">
        <f>database[[#This Row],[额定充值]]-database[[#This Row],[处理金额]]</f>
        <v>0</v>
      </c>
      <c r="M36">
        <f>database[[#This Row],[处理金额]]</f>
        <v>126</v>
      </c>
      <c r="N36" t="e">
        <f>VLOOKUP(database[[#This Row],[部门]],bumen[],2,0)</f>
        <v>#N/A</v>
      </c>
      <c r="O36" t="str">
        <f>VLOOKUP(database[[#This Row],[部门]],bumen[],3)</f>
        <v>001办公室</v>
      </c>
      <c r="P36" t="str">
        <f>VLOOKUP(database[[#This Row],[账号]],renyuan[],2,0)</f>
        <v>张旭英</v>
      </c>
      <c r="Q36" s="13" t="s">
        <v>1067</v>
      </c>
      <c r="R36" t="str">
        <f>VLOOKUP(database[[#This Row],[部门代码2]],bumen02,2,0)</f>
        <v>003宣传处（技工教育政策研究室）</v>
      </c>
    </row>
    <row r="37" spans="1:18" hidden="1" x14ac:dyDescent="0.2">
      <c r="A37">
        <f>SUBTOTAL(3,B$2:B37)</f>
        <v>0</v>
      </c>
      <c r="B37">
        <v>2</v>
      </c>
      <c r="C37" s="1">
        <v>2012010012</v>
      </c>
      <c r="D37" t="s">
        <v>149</v>
      </c>
      <c r="E37">
        <v>21</v>
      </c>
      <c r="F37">
        <v>126</v>
      </c>
      <c r="H37" t="str">
        <f>VLOOKUP(C37,renyuan[],3,0)</f>
        <v>宣传处</v>
      </c>
      <c r="I37">
        <f t="shared" si="0"/>
        <v>21</v>
      </c>
      <c r="J37">
        <f t="shared" si="1"/>
        <v>126</v>
      </c>
      <c r="K37">
        <f>database[[#This Row],[处理天数]]*6</f>
        <v>126</v>
      </c>
      <c r="L37">
        <f>database[[#This Row],[额定充值]]-database[[#This Row],[处理金额]]</f>
        <v>0</v>
      </c>
      <c r="M37">
        <f>database[[#This Row],[处理金额]]</f>
        <v>126</v>
      </c>
      <c r="N37" t="e">
        <f>VLOOKUP(database[[#This Row],[部门]],bumen[],2,0)</f>
        <v>#N/A</v>
      </c>
      <c r="O37" t="str">
        <f>VLOOKUP(database[[#This Row],[部门]],bumen[],3)</f>
        <v>001办公室</v>
      </c>
      <c r="P37" t="str">
        <f>VLOOKUP(database[[#This Row],[账号]],renyuan[],2,0)</f>
        <v>王文瑶</v>
      </c>
      <c r="Q37" s="13" t="s">
        <v>1067</v>
      </c>
      <c r="R37" t="str">
        <f>VLOOKUP(database[[#This Row],[部门代码2]],bumen02,2,0)</f>
        <v>003宣传处（技工教育政策研究室）</v>
      </c>
    </row>
    <row r="38" spans="1:18" hidden="1" x14ac:dyDescent="0.2">
      <c r="A38">
        <f>SUBTOTAL(3,B$2:B38)</f>
        <v>0</v>
      </c>
      <c r="B38">
        <v>3</v>
      </c>
      <c r="C38" s="1">
        <v>2014010032</v>
      </c>
      <c r="D38" t="s">
        <v>151</v>
      </c>
      <c r="E38">
        <v>21</v>
      </c>
      <c r="F38">
        <v>126</v>
      </c>
      <c r="H38" t="str">
        <f>VLOOKUP(C38,renyuan[],3,0)</f>
        <v>宣传处</v>
      </c>
      <c r="I38">
        <f t="shared" si="0"/>
        <v>21</v>
      </c>
      <c r="J38">
        <f t="shared" si="1"/>
        <v>126</v>
      </c>
      <c r="K38">
        <f>database[[#This Row],[处理天数]]*6</f>
        <v>126</v>
      </c>
      <c r="L38">
        <f>database[[#This Row],[额定充值]]-database[[#This Row],[处理金额]]</f>
        <v>0</v>
      </c>
      <c r="M38">
        <f>database[[#This Row],[处理金额]]</f>
        <v>126</v>
      </c>
      <c r="N38" t="e">
        <f>VLOOKUP(database[[#This Row],[部门]],bumen[],2,0)</f>
        <v>#N/A</v>
      </c>
      <c r="O38" t="str">
        <f>VLOOKUP(database[[#This Row],[部门]],bumen[],3)</f>
        <v>001办公室</v>
      </c>
      <c r="P38" t="str">
        <f>VLOOKUP(database[[#This Row],[账号]],renyuan[],2,0)</f>
        <v>刘德祥</v>
      </c>
      <c r="Q38" s="13" t="s">
        <v>1067</v>
      </c>
      <c r="R38" t="str">
        <f>VLOOKUP(database[[#This Row],[部门代码2]],bumen02,2,0)</f>
        <v>003宣传处（技工教育政策研究室）</v>
      </c>
    </row>
    <row r="39" spans="1:18" hidden="1" x14ac:dyDescent="0.2">
      <c r="A39">
        <f>SUBTOTAL(3,B$2:B39)</f>
        <v>0</v>
      </c>
      <c r="B39">
        <v>4</v>
      </c>
      <c r="C39" s="1">
        <v>2015010017</v>
      </c>
      <c r="D39" t="s">
        <v>152</v>
      </c>
      <c r="E39">
        <v>21</v>
      </c>
      <c r="F39">
        <v>126</v>
      </c>
      <c r="H39" t="str">
        <f>VLOOKUP(C39,renyuan[],3,0)</f>
        <v>组织人事处</v>
      </c>
      <c r="I39">
        <f t="shared" si="0"/>
        <v>21</v>
      </c>
      <c r="J39">
        <f t="shared" si="1"/>
        <v>126</v>
      </c>
      <c r="K39">
        <f>database[[#This Row],[处理天数]]*6</f>
        <v>126</v>
      </c>
      <c r="L39">
        <f>database[[#This Row],[额定充值]]-database[[#This Row],[处理金额]]</f>
        <v>0</v>
      </c>
      <c r="M39">
        <f>database[[#This Row],[处理金额]]</f>
        <v>126</v>
      </c>
      <c r="N39" t="str">
        <f>VLOOKUP(database[[#This Row],[部门]],bumen[],2,0)</f>
        <v>002</v>
      </c>
      <c r="O39" t="str">
        <f>VLOOKUP(database[[#This Row],[部门]],bumen[],3)</f>
        <v>030园林工程学院</v>
      </c>
      <c r="P39" t="str">
        <f>VLOOKUP(database[[#This Row],[账号]],renyuan[],2,0)</f>
        <v>张海庆</v>
      </c>
      <c r="Q39" s="13" t="s">
        <v>1067</v>
      </c>
      <c r="R39" t="str">
        <f>VLOOKUP(database[[#This Row],[部门代码2]],bumen02,2,0)</f>
        <v>003宣传处（技工教育政策研究室）</v>
      </c>
    </row>
    <row r="40" spans="1:18" hidden="1" x14ac:dyDescent="0.2">
      <c r="A40">
        <f>SUBTOTAL(3,B$2:B40)</f>
        <v>0</v>
      </c>
      <c r="B40">
        <v>5</v>
      </c>
      <c r="C40" s="1">
        <v>2014010004</v>
      </c>
      <c r="D40" t="s">
        <v>150</v>
      </c>
      <c r="E40">
        <v>21</v>
      </c>
      <c r="F40">
        <v>126</v>
      </c>
      <c r="H40" t="str">
        <f>VLOOKUP(C40,renyuan[],3,0)</f>
        <v>宣传处</v>
      </c>
      <c r="I40">
        <f t="shared" si="0"/>
        <v>21</v>
      </c>
      <c r="J40">
        <f t="shared" si="1"/>
        <v>126</v>
      </c>
      <c r="K40">
        <f>database[[#This Row],[处理天数]]*6</f>
        <v>126</v>
      </c>
      <c r="L40">
        <f>database[[#This Row],[额定充值]]-database[[#This Row],[处理金额]]</f>
        <v>0</v>
      </c>
      <c r="M40">
        <f>database[[#This Row],[处理金额]]</f>
        <v>126</v>
      </c>
      <c r="N40" t="e">
        <f>VLOOKUP(database[[#This Row],[部门]],bumen[],2,0)</f>
        <v>#N/A</v>
      </c>
      <c r="O40" t="str">
        <f>VLOOKUP(database[[#This Row],[部门]],bumen[],3)</f>
        <v>001办公室</v>
      </c>
      <c r="P40" t="str">
        <f>VLOOKUP(database[[#This Row],[账号]],renyuan[],2,0)</f>
        <v>辛晶</v>
      </c>
      <c r="Q40" s="13" t="s">
        <v>1067</v>
      </c>
      <c r="R40" t="str">
        <f>VLOOKUP(database[[#This Row],[部门代码2]],bumen02,2,0)</f>
        <v>003宣传处（技工教育政策研究室）</v>
      </c>
    </row>
    <row r="41" spans="1:18" hidden="1" x14ac:dyDescent="0.2">
      <c r="A41">
        <f>SUBTOTAL(3,B$2:B41)</f>
        <v>0</v>
      </c>
      <c r="B41">
        <v>6</v>
      </c>
      <c r="C41" s="1">
        <v>2020010071</v>
      </c>
      <c r="D41" t="s">
        <v>154</v>
      </c>
      <c r="E41">
        <v>21</v>
      </c>
      <c r="F41">
        <v>126</v>
      </c>
      <c r="H41" t="str">
        <f>VLOOKUP(C41,renyuan[],3,0)</f>
        <v>宣传处</v>
      </c>
      <c r="I41">
        <f t="shared" si="0"/>
        <v>21</v>
      </c>
      <c r="J41">
        <f t="shared" si="1"/>
        <v>126</v>
      </c>
      <c r="K41">
        <f>database[[#This Row],[处理天数]]*6</f>
        <v>126</v>
      </c>
      <c r="L41">
        <f>database[[#This Row],[额定充值]]-database[[#This Row],[处理金额]]</f>
        <v>0</v>
      </c>
      <c r="M41">
        <f>database[[#This Row],[处理金额]]</f>
        <v>126</v>
      </c>
      <c r="N41" t="e">
        <f>VLOOKUP(database[[#This Row],[部门]],bumen[],2,0)</f>
        <v>#N/A</v>
      </c>
      <c r="O41" t="str">
        <f>VLOOKUP(database[[#This Row],[部门]],bumen[],3)</f>
        <v>001办公室</v>
      </c>
      <c r="P41" t="str">
        <f>VLOOKUP(database[[#This Row],[账号]],renyuan[],2,0)</f>
        <v>冯林</v>
      </c>
      <c r="Q41" s="13" t="s">
        <v>1067</v>
      </c>
      <c r="R41" t="str">
        <f>VLOOKUP(database[[#This Row],[部门代码2]],bumen02,2,0)</f>
        <v>003宣传处（技工教育政策研究室）</v>
      </c>
    </row>
    <row r="42" spans="1:18" hidden="1" x14ac:dyDescent="0.2">
      <c r="A42">
        <f>SUBTOTAL(3,B$2:B42)</f>
        <v>0</v>
      </c>
      <c r="B42">
        <v>7</v>
      </c>
      <c r="C42" s="1">
        <v>2020010029</v>
      </c>
      <c r="D42" t="s">
        <v>153</v>
      </c>
      <c r="E42">
        <v>21</v>
      </c>
      <c r="F42">
        <v>126</v>
      </c>
      <c r="H42" t="str">
        <f>VLOOKUP(C42,renyuan[],3,0)</f>
        <v>宣传处</v>
      </c>
      <c r="I42">
        <f t="shared" si="0"/>
        <v>21</v>
      </c>
      <c r="J42">
        <f t="shared" si="1"/>
        <v>126</v>
      </c>
      <c r="K42">
        <f>database[[#This Row],[处理天数]]*6</f>
        <v>126</v>
      </c>
      <c r="L42">
        <f>database[[#This Row],[额定充值]]-database[[#This Row],[处理金额]]</f>
        <v>0</v>
      </c>
      <c r="M42">
        <f>database[[#This Row],[处理金额]]</f>
        <v>126</v>
      </c>
      <c r="N42" t="e">
        <f>VLOOKUP(database[[#This Row],[部门]],bumen[],2,0)</f>
        <v>#N/A</v>
      </c>
      <c r="O42" t="str">
        <f>VLOOKUP(database[[#This Row],[部门]],bumen[],3)</f>
        <v>001办公室</v>
      </c>
      <c r="P42" t="str">
        <f>VLOOKUP(database[[#This Row],[账号]],renyuan[],2,0)</f>
        <v>黄熙龙</v>
      </c>
      <c r="Q42" s="13" t="s">
        <v>1067</v>
      </c>
      <c r="R42" t="str">
        <f>VLOOKUP(database[[#This Row],[部门代码2]],bumen02,2,0)</f>
        <v>003宣传处（技工教育政策研究室）</v>
      </c>
    </row>
    <row r="43" spans="1:18" hidden="1" x14ac:dyDescent="0.2">
      <c r="A43">
        <f>SUBTOTAL(3,B$2:B43)</f>
        <v>0</v>
      </c>
      <c r="B43">
        <v>8</v>
      </c>
      <c r="C43" s="1">
        <v>2023010072</v>
      </c>
      <c r="D43" t="s">
        <v>155</v>
      </c>
      <c r="E43">
        <v>21</v>
      </c>
      <c r="F43">
        <v>126</v>
      </c>
      <c r="H43" t="str">
        <f>VLOOKUP(C43,renyuan[],3,0)</f>
        <v>宣传处</v>
      </c>
      <c r="I43">
        <f t="shared" si="0"/>
        <v>21</v>
      </c>
      <c r="J43">
        <f t="shared" si="1"/>
        <v>126</v>
      </c>
      <c r="K43">
        <f>database[[#This Row],[处理天数]]*6</f>
        <v>126</v>
      </c>
      <c r="L43">
        <f>database[[#This Row],[额定充值]]-database[[#This Row],[处理金额]]</f>
        <v>0</v>
      </c>
      <c r="M43">
        <f>database[[#This Row],[处理金额]]</f>
        <v>126</v>
      </c>
      <c r="N43" t="e">
        <f>VLOOKUP(database[[#This Row],[部门]],bumen[],2,0)</f>
        <v>#N/A</v>
      </c>
      <c r="O43" t="str">
        <f>VLOOKUP(database[[#This Row],[部门]],bumen[],3)</f>
        <v>001办公室</v>
      </c>
      <c r="P43" t="str">
        <f>VLOOKUP(database[[#This Row],[账号]],renyuan[],2,0)</f>
        <v>宋安琪</v>
      </c>
      <c r="Q43" s="13" t="s">
        <v>1067</v>
      </c>
      <c r="R43" t="str">
        <f>VLOOKUP(database[[#This Row],[部门代码2]],bumen02,2,0)</f>
        <v>003宣传处（技工教育政策研究室）</v>
      </c>
    </row>
    <row r="44" spans="1:18" hidden="1" x14ac:dyDescent="0.2">
      <c r="A44">
        <f>SUBTOTAL(3,B$2:B44)</f>
        <v>0</v>
      </c>
      <c r="B44">
        <v>1</v>
      </c>
      <c r="C44" s="1">
        <v>2006010001</v>
      </c>
      <c r="D44" t="s">
        <v>826</v>
      </c>
      <c r="E44">
        <v>21</v>
      </c>
      <c r="F44">
        <v>126</v>
      </c>
      <c r="H44" t="str">
        <f>VLOOKUP(C44,renyuan[],3,0)</f>
        <v>纪委办公室</v>
      </c>
      <c r="I44">
        <f t="shared" si="0"/>
        <v>21</v>
      </c>
      <c r="J44">
        <f t="shared" si="1"/>
        <v>126</v>
      </c>
      <c r="K44">
        <f>database[[#This Row],[处理天数]]*6</f>
        <v>126</v>
      </c>
      <c r="L44">
        <f>database[[#This Row],[额定充值]]-database[[#This Row],[处理金额]]</f>
        <v>0</v>
      </c>
      <c r="M44">
        <f>database[[#This Row],[处理金额]]</f>
        <v>126</v>
      </c>
      <c r="N44" t="str">
        <f>VLOOKUP(database[[#This Row],[部门]],bumen[],2,0)</f>
        <v>004</v>
      </c>
      <c r="O44" t="str">
        <f>VLOOKUP(database[[#This Row],[部门]],bumen[],3)</f>
        <v>001办公室</v>
      </c>
      <c r="P44" t="str">
        <f>VLOOKUP(database[[#This Row],[账号]],renyuan[],2,0)</f>
        <v>杨林</v>
      </c>
      <c r="Q44" s="13" t="s">
        <v>1069</v>
      </c>
      <c r="R44" t="str">
        <f>VLOOKUP(database[[#This Row],[部门代码2]],bumen02,2,0)</f>
        <v>004纪委办公室</v>
      </c>
    </row>
    <row r="45" spans="1:18" hidden="1" x14ac:dyDescent="0.2">
      <c r="A45">
        <f>SUBTOTAL(3,B$2:B45)</f>
        <v>0</v>
      </c>
      <c r="B45">
        <v>2</v>
      </c>
      <c r="C45" s="1">
        <v>2018010018</v>
      </c>
      <c r="D45" t="s">
        <v>1068</v>
      </c>
      <c r="E45">
        <v>21</v>
      </c>
      <c r="F45">
        <v>126</v>
      </c>
      <c r="H45" t="str">
        <f>VLOOKUP(C45,renyuan[],3,0)</f>
        <v>纪委办公室</v>
      </c>
      <c r="I45">
        <f t="shared" si="0"/>
        <v>21</v>
      </c>
      <c r="J45">
        <f t="shared" si="1"/>
        <v>126</v>
      </c>
      <c r="K45">
        <f>database[[#This Row],[处理天数]]*6</f>
        <v>126</v>
      </c>
      <c r="L45">
        <f>database[[#This Row],[额定充值]]-database[[#This Row],[处理金额]]</f>
        <v>0</v>
      </c>
      <c r="M45">
        <f>database[[#This Row],[处理金额]]</f>
        <v>126</v>
      </c>
      <c r="N45" t="str">
        <f>VLOOKUP(database[[#This Row],[部门]],bumen[],2,0)</f>
        <v>004</v>
      </c>
      <c r="O45" t="str">
        <f>VLOOKUP(database[[#This Row],[部门]],bumen[],3)</f>
        <v>001办公室</v>
      </c>
      <c r="P45" t="str">
        <f>VLOOKUP(database[[#This Row],[账号]],renyuan[],2,0)</f>
        <v>杨力</v>
      </c>
      <c r="Q45" s="13" t="s">
        <v>1069</v>
      </c>
      <c r="R45" t="str">
        <f>VLOOKUP(database[[#This Row],[部门代码2]],bumen02,2,0)</f>
        <v>004纪委办公室</v>
      </c>
    </row>
    <row r="46" spans="1:18" hidden="1" x14ac:dyDescent="0.2">
      <c r="A46">
        <f>SUBTOTAL(3,B$2:B46)</f>
        <v>0</v>
      </c>
      <c r="B46">
        <v>3</v>
      </c>
      <c r="C46" s="1">
        <v>2020010076</v>
      </c>
      <c r="D46" t="s">
        <v>829</v>
      </c>
      <c r="E46">
        <v>21</v>
      </c>
      <c r="F46">
        <v>126</v>
      </c>
      <c r="H46" t="str">
        <f>VLOOKUP(C46,renyuan[],3,0)</f>
        <v>纪委办公室</v>
      </c>
      <c r="I46">
        <f t="shared" si="0"/>
        <v>21</v>
      </c>
      <c r="J46">
        <f t="shared" si="1"/>
        <v>126</v>
      </c>
      <c r="K46">
        <f>database[[#This Row],[处理天数]]*6</f>
        <v>126</v>
      </c>
      <c r="L46">
        <f>database[[#This Row],[额定充值]]-database[[#This Row],[处理金额]]</f>
        <v>0</v>
      </c>
      <c r="M46">
        <f>database[[#This Row],[处理金额]]</f>
        <v>126</v>
      </c>
      <c r="N46" t="str">
        <f>VLOOKUP(database[[#This Row],[部门]],bumen[],2,0)</f>
        <v>004</v>
      </c>
      <c r="O46" t="str">
        <f>VLOOKUP(database[[#This Row],[部门]],bumen[],3)</f>
        <v>001办公室</v>
      </c>
      <c r="P46" t="str">
        <f>VLOOKUP(database[[#This Row],[账号]],renyuan[],2,0)</f>
        <v>周于宁</v>
      </c>
      <c r="Q46" s="13" t="s">
        <v>1069</v>
      </c>
      <c r="R46" t="str">
        <f>VLOOKUP(database[[#This Row],[部门代码2]],bumen02,2,0)</f>
        <v>004纪委办公室</v>
      </c>
    </row>
    <row r="47" spans="1:18" hidden="1" x14ac:dyDescent="0.2">
      <c r="A47">
        <f>SUBTOTAL(3,B$2:B47)</f>
        <v>0</v>
      </c>
      <c r="B47">
        <v>4</v>
      </c>
      <c r="C47" s="1">
        <v>2022010093</v>
      </c>
      <c r="D47" t="s">
        <v>255</v>
      </c>
      <c r="E47">
        <v>21</v>
      </c>
      <c r="F47">
        <v>126</v>
      </c>
      <c r="H47" t="str">
        <f>VLOOKUP(C47,renyuan[],3,0)</f>
        <v>纪委办公室</v>
      </c>
      <c r="I47">
        <f t="shared" si="0"/>
        <v>21</v>
      </c>
      <c r="J47">
        <f t="shared" si="1"/>
        <v>126</v>
      </c>
      <c r="K47">
        <f>database[[#This Row],[处理天数]]*6</f>
        <v>126</v>
      </c>
      <c r="L47">
        <f>database[[#This Row],[额定充值]]-database[[#This Row],[处理金额]]</f>
        <v>0</v>
      </c>
      <c r="M47">
        <f>database[[#This Row],[处理金额]]</f>
        <v>126</v>
      </c>
      <c r="N47" t="str">
        <f>VLOOKUP(database[[#This Row],[部门]],bumen[],2,0)</f>
        <v>004</v>
      </c>
      <c r="O47" t="str">
        <f>VLOOKUP(database[[#This Row],[部门]],bumen[],3)</f>
        <v>001办公室</v>
      </c>
      <c r="P47" t="str">
        <f>VLOOKUP(database[[#This Row],[账号]],renyuan[],2,0)</f>
        <v>张晓静</v>
      </c>
      <c r="Q47" s="13" t="s">
        <v>1069</v>
      </c>
      <c r="R47" t="str">
        <f>VLOOKUP(database[[#This Row],[部门代码2]],bumen02,2,0)</f>
        <v>004纪委办公室</v>
      </c>
    </row>
    <row r="48" spans="1:18" hidden="1" x14ac:dyDescent="0.2">
      <c r="A48">
        <f>SUBTOTAL(3,B$2:B48)</f>
        <v>0</v>
      </c>
      <c r="B48">
        <v>1</v>
      </c>
      <c r="C48" s="1">
        <v>1993010004</v>
      </c>
      <c r="D48" t="s">
        <v>838</v>
      </c>
      <c r="E48">
        <v>21</v>
      </c>
      <c r="F48">
        <v>126</v>
      </c>
      <c r="H48" t="str">
        <f>VLOOKUP(C48,renyuan[],3,0)</f>
        <v>工会</v>
      </c>
      <c r="I48">
        <f t="shared" si="0"/>
        <v>21</v>
      </c>
      <c r="J48">
        <f t="shared" si="1"/>
        <v>126</v>
      </c>
      <c r="K48">
        <f>database[[#This Row],[处理天数]]*6</f>
        <v>126</v>
      </c>
      <c r="L48">
        <f>database[[#This Row],[额定充值]]-database[[#This Row],[处理金额]]</f>
        <v>0</v>
      </c>
      <c r="M48">
        <f>database[[#This Row],[处理金额]]</f>
        <v>126</v>
      </c>
      <c r="N48" t="str">
        <f>VLOOKUP(database[[#This Row],[部门]],bumen[],2,0)</f>
        <v>005</v>
      </c>
      <c r="O48" t="str">
        <f>VLOOKUP(database[[#This Row],[部门]],bumen[],3)</f>
        <v>001办公室</v>
      </c>
      <c r="P48" t="str">
        <f>VLOOKUP(database[[#This Row],[账号]],renyuan[],2,0)</f>
        <v>隋文帅</v>
      </c>
      <c r="Q48" s="13" t="s">
        <v>1070</v>
      </c>
      <c r="R48" t="str">
        <f>VLOOKUP(database[[#This Row],[部门代码2]],bumen02,2,0)</f>
        <v>005工会</v>
      </c>
    </row>
    <row r="49" spans="1:18" hidden="1" x14ac:dyDescent="0.2">
      <c r="A49">
        <f>SUBTOTAL(3,B$2:B49)</f>
        <v>0</v>
      </c>
      <c r="B49">
        <v>2</v>
      </c>
      <c r="C49" s="1">
        <v>1998010001</v>
      </c>
      <c r="D49" t="s">
        <v>840</v>
      </c>
      <c r="E49">
        <v>21</v>
      </c>
      <c r="F49">
        <v>126</v>
      </c>
      <c r="H49" t="str">
        <f>VLOOKUP(C49,renyuan[],3,0)</f>
        <v>工会</v>
      </c>
      <c r="I49">
        <f t="shared" si="0"/>
        <v>21</v>
      </c>
      <c r="J49">
        <f t="shared" si="1"/>
        <v>126</v>
      </c>
      <c r="K49">
        <f>database[[#This Row],[处理天数]]*6</f>
        <v>126</v>
      </c>
      <c r="L49">
        <f>database[[#This Row],[额定充值]]-database[[#This Row],[处理金额]]</f>
        <v>0</v>
      </c>
      <c r="M49">
        <f>database[[#This Row],[处理金额]]</f>
        <v>126</v>
      </c>
      <c r="N49" t="str">
        <f>VLOOKUP(database[[#This Row],[部门]],bumen[],2,0)</f>
        <v>005</v>
      </c>
      <c r="O49" t="str">
        <f>VLOOKUP(database[[#This Row],[部门]],bumen[],3)</f>
        <v>001办公室</v>
      </c>
      <c r="P49" t="str">
        <f>VLOOKUP(database[[#This Row],[账号]],renyuan[],2,0)</f>
        <v>陈瑶</v>
      </c>
      <c r="Q49" s="13" t="s">
        <v>1070</v>
      </c>
      <c r="R49" t="str">
        <f>VLOOKUP(database[[#This Row],[部门代码2]],bumen02,2,0)</f>
        <v>005工会</v>
      </c>
    </row>
    <row r="50" spans="1:18" hidden="1" x14ac:dyDescent="0.2">
      <c r="A50">
        <f>SUBTOTAL(3,B$2:B50)</f>
        <v>0</v>
      </c>
      <c r="B50">
        <v>3</v>
      </c>
      <c r="C50" s="1">
        <v>2018010017</v>
      </c>
      <c r="D50" t="s">
        <v>841</v>
      </c>
      <c r="E50">
        <v>16</v>
      </c>
      <c r="F50">
        <v>96</v>
      </c>
      <c r="H50" t="str">
        <f>VLOOKUP(C50,renyuan[],3,0)</f>
        <v>工会</v>
      </c>
      <c r="I50">
        <f t="shared" si="0"/>
        <v>16</v>
      </c>
      <c r="J50">
        <f t="shared" si="1"/>
        <v>96</v>
      </c>
      <c r="K50">
        <f>database[[#This Row],[处理天数]]*6</f>
        <v>96</v>
      </c>
      <c r="L50">
        <f>database[[#This Row],[额定充值]]-database[[#This Row],[处理金额]]</f>
        <v>0</v>
      </c>
      <c r="M50">
        <f>database[[#This Row],[处理金额]]</f>
        <v>96</v>
      </c>
      <c r="N50" t="str">
        <f>VLOOKUP(database[[#This Row],[部门]],bumen[],2,0)</f>
        <v>005</v>
      </c>
      <c r="O50" t="str">
        <f>VLOOKUP(database[[#This Row],[部门]],bumen[],3)</f>
        <v>001办公室</v>
      </c>
      <c r="P50" t="str">
        <f>VLOOKUP(database[[#This Row],[账号]],renyuan[],2,0)</f>
        <v>胡适</v>
      </c>
      <c r="Q50" s="13" t="s">
        <v>1070</v>
      </c>
      <c r="R50" t="str">
        <f>VLOOKUP(database[[#This Row],[部门代码2]],bumen02,2,0)</f>
        <v>005工会</v>
      </c>
    </row>
    <row r="51" spans="1:18" hidden="1" x14ac:dyDescent="0.2">
      <c r="A51">
        <f>SUBTOTAL(3,B$2:B51)</f>
        <v>0</v>
      </c>
      <c r="B51">
        <v>1</v>
      </c>
      <c r="C51" s="1">
        <v>2008010005</v>
      </c>
      <c r="D51" t="s">
        <v>58</v>
      </c>
      <c r="E51">
        <v>21</v>
      </c>
      <c r="F51">
        <v>126</v>
      </c>
      <c r="H51" t="str">
        <f>VLOOKUP(C51,renyuan[],3,0)</f>
        <v>规划财务处</v>
      </c>
      <c r="I51">
        <f t="shared" si="0"/>
        <v>21</v>
      </c>
      <c r="J51">
        <f t="shared" si="1"/>
        <v>126</v>
      </c>
      <c r="K51">
        <f>database[[#This Row],[处理天数]]*6</f>
        <v>126</v>
      </c>
      <c r="L51">
        <f>database[[#This Row],[额定充值]]-database[[#This Row],[处理金额]]</f>
        <v>0</v>
      </c>
      <c r="M51">
        <f>database[[#This Row],[处理金额]]</f>
        <v>126</v>
      </c>
      <c r="N51" t="str">
        <f>VLOOKUP(database[[#This Row],[部门]],bumen[],2,0)</f>
        <v>006</v>
      </c>
      <c r="O51" t="str">
        <f>VLOOKUP(database[[#This Row],[部门]],bumen[],3)</f>
        <v>001办公室</v>
      </c>
      <c r="P51" t="str">
        <f>VLOOKUP(database[[#This Row],[账号]],renyuan[],2,0)</f>
        <v>唐东军</v>
      </c>
      <c r="Q51" s="13" t="s">
        <v>1072</v>
      </c>
      <c r="R51" t="str">
        <f>VLOOKUP(database[[#This Row],[部门代码2]],bumen02,2,0)</f>
        <v>006规划财务处</v>
      </c>
    </row>
    <row r="52" spans="1:18" hidden="1" x14ac:dyDescent="0.2">
      <c r="A52">
        <f>SUBTOTAL(3,B$2:B52)</f>
        <v>0</v>
      </c>
      <c r="B52">
        <v>2</v>
      </c>
      <c r="C52" s="1">
        <v>2014010010</v>
      </c>
      <c r="D52" t="s">
        <v>62</v>
      </c>
      <c r="E52">
        <v>21</v>
      </c>
      <c r="F52">
        <v>126</v>
      </c>
      <c r="H52" t="str">
        <f>VLOOKUP(C52,renyuan[],3,0)</f>
        <v>规划财务处</v>
      </c>
      <c r="I52">
        <f t="shared" si="0"/>
        <v>21</v>
      </c>
      <c r="J52">
        <f t="shared" si="1"/>
        <v>126</v>
      </c>
      <c r="K52">
        <f>database[[#This Row],[处理天数]]*6</f>
        <v>126</v>
      </c>
      <c r="L52">
        <f>database[[#This Row],[额定充值]]-database[[#This Row],[处理金额]]</f>
        <v>0</v>
      </c>
      <c r="M52">
        <f>database[[#This Row],[处理金额]]</f>
        <v>126</v>
      </c>
      <c r="N52" t="str">
        <f>VLOOKUP(database[[#This Row],[部门]],bumen[],2,0)</f>
        <v>006</v>
      </c>
      <c r="O52" t="str">
        <f>VLOOKUP(database[[#This Row],[部门]],bumen[],3)</f>
        <v>001办公室</v>
      </c>
      <c r="P52" t="str">
        <f>VLOOKUP(database[[#This Row],[账号]],renyuan[],2,0)</f>
        <v>刘忠岩</v>
      </c>
      <c r="Q52" s="13" t="s">
        <v>1072</v>
      </c>
      <c r="R52" t="str">
        <f>VLOOKUP(database[[#This Row],[部门代码2]],bumen02,2,0)</f>
        <v>006规划财务处</v>
      </c>
    </row>
    <row r="53" spans="1:18" hidden="1" x14ac:dyDescent="0.2">
      <c r="A53">
        <f>SUBTOTAL(3,B$2:B53)</f>
        <v>0</v>
      </c>
      <c r="B53">
        <v>3</v>
      </c>
      <c r="C53" s="1">
        <v>2014010060</v>
      </c>
      <c r="D53" t="s">
        <v>64</v>
      </c>
      <c r="E53">
        <v>21</v>
      </c>
      <c r="F53">
        <v>126</v>
      </c>
      <c r="H53" t="str">
        <f>VLOOKUP(C53,renyuan[],3,0)</f>
        <v>规划财务处</v>
      </c>
      <c r="I53">
        <f t="shared" si="0"/>
        <v>21</v>
      </c>
      <c r="J53">
        <f t="shared" si="1"/>
        <v>126</v>
      </c>
      <c r="K53">
        <f>database[[#This Row],[处理天数]]*6</f>
        <v>126</v>
      </c>
      <c r="L53">
        <f>database[[#This Row],[额定充值]]-database[[#This Row],[处理金额]]</f>
        <v>0</v>
      </c>
      <c r="M53">
        <f>database[[#This Row],[处理金额]]</f>
        <v>126</v>
      </c>
      <c r="N53" t="str">
        <f>VLOOKUP(database[[#This Row],[部门]],bumen[],2,0)</f>
        <v>006</v>
      </c>
      <c r="O53" t="str">
        <f>VLOOKUP(database[[#This Row],[部门]],bumen[],3)</f>
        <v>001办公室</v>
      </c>
      <c r="P53" t="str">
        <f>VLOOKUP(database[[#This Row],[账号]],renyuan[],2,0)</f>
        <v>臧文霞</v>
      </c>
      <c r="Q53" s="13" t="s">
        <v>1072</v>
      </c>
      <c r="R53" t="str">
        <f>VLOOKUP(database[[#This Row],[部门代码2]],bumen02,2,0)</f>
        <v>006规划财务处</v>
      </c>
    </row>
    <row r="54" spans="1:18" hidden="1" x14ac:dyDescent="0.2">
      <c r="A54">
        <f>SUBTOTAL(3,B$2:B54)</f>
        <v>0</v>
      </c>
      <c r="B54">
        <v>4</v>
      </c>
      <c r="C54" s="1">
        <v>2013010015</v>
      </c>
      <c r="D54" t="s">
        <v>61</v>
      </c>
      <c r="E54">
        <v>21</v>
      </c>
      <c r="F54">
        <v>126</v>
      </c>
      <c r="H54" t="str">
        <f>VLOOKUP(C54,renyuan[],3,0)</f>
        <v>规划财务处</v>
      </c>
      <c r="I54">
        <f t="shared" si="0"/>
        <v>21</v>
      </c>
      <c r="J54">
        <f t="shared" si="1"/>
        <v>126</v>
      </c>
      <c r="K54">
        <f>database[[#This Row],[处理天数]]*6</f>
        <v>126</v>
      </c>
      <c r="L54">
        <f>database[[#This Row],[额定充值]]-database[[#This Row],[处理金额]]</f>
        <v>0</v>
      </c>
      <c r="M54">
        <f>database[[#This Row],[处理金额]]</f>
        <v>126</v>
      </c>
      <c r="N54" t="str">
        <f>VLOOKUP(database[[#This Row],[部门]],bumen[],2,0)</f>
        <v>006</v>
      </c>
      <c r="O54" t="str">
        <f>VLOOKUP(database[[#This Row],[部门]],bumen[],3)</f>
        <v>001办公室</v>
      </c>
      <c r="P54" t="str">
        <f>VLOOKUP(database[[#This Row],[账号]],renyuan[],2,0)</f>
        <v>孔娇娇</v>
      </c>
      <c r="Q54" s="13" t="s">
        <v>1072</v>
      </c>
      <c r="R54" t="str">
        <f>VLOOKUP(database[[#This Row],[部门代码2]],bumen02,2,0)</f>
        <v>006规划财务处</v>
      </c>
    </row>
    <row r="55" spans="1:18" hidden="1" x14ac:dyDescent="0.2">
      <c r="A55">
        <f>SUBTOTAL(3,B$2:B55)</f>
        <v>0</v>
      </c>
      <c r="B55">
        <v>5</v>
      </c>
      <c r="C55" s="1">
        <v>2009020004</v>
      </c>
      <c r="D55" t="s">
        <v>1071</v>
      </c>
      <c r="E55">
        <v>21</v>
      </c>
      <c r="F55">
        <v>126</v>
      </c>
      <c r="H55" t="str">
        <f>VLOOKUP(C55,renyuan[],3,0)</f>
        <v>规划财务处</v>
      </c>
      <c r="I55">
        <f t="shared" si="0"/>
        <v>21</v>
      </c>
      <c r="J55">
        <f t="shared" si="1"/>
        <v>126</v>
      </c>
      <c r="K55">
        <f>database[[#This Row],[处理天数]]*6</f>
        <v>126</v>
      </c>
      <c r="L55">
        <f>database[[#This Row],[额定充值]]-database[[#This Row],[处理金额]]</f>
        <v>0</v>
      </c>
      <c r="M55">
        <f>database[[#This Row],[处理金额]]</f>
        <v>126</v>
      </c>
      <c r="N55" t="str">
        <f>VLOOKUP(database[[#This Row],[部门]],bumen[],2,0)</f>
        <v>006</v>
      </c>
      <c r="O55" t="str">
        <f>VLOOKUP(database[[#This Row],[部门]],bumen[],3)</f>
        <v>001办公室</v>
      </c>
      <c r="P55" t="str">
        <f>VLOOKUP(database[[#This Row],[账号]],renyuan[],2,0)</f>
        <v>邵珍</v>
      </c>
      <c r="Q55" s="13" t="s">
        <v>1072</v>
      </c>
      <c r="R55" t="str">
        <f>VLOOKUP(database[[#This Row],[部门代码2]],bumen02,2,0)</f>
        <v>006规划财务处</v>
      </c>
    </row>
    <row r="56" spans="1:18" hidden="1" x14ac:dyDescent="0.2">
      <c r="A56">
        <f>SUBTOTAL(3,B$2:B56)</f>
        <v>0</v>
      </c>
      <c r="B56">
        <v>6</v>
      </c>
      <c r="C56" s="1">
        <v>2014010038</v>
      </c>
      <c r="D56" t="s">
        <v>63</v>
      </c>
      <c r="E56">
        <v>21</v>
      </c>
      <c r="F56">
        <v>126</v>
      </c>
      <c r="H56" t="str">
        <f>VLOOKUP(C56,renyuan[],3,0)</f>
        <v>规划财务处</v>
      </c>
      <c r="I56">
        <f t="shared" si="0"/>
        <v>21</v>
      </c>
      <c r="J56">
        <f t="shared" si="1"/>
        <v>126</v>
      </c>
      <c r="K56">
        <f>database[[#This Row],[处理天数]]*6</f>
        <v>126</v>
      </c>
      <c r="L56">
        <f>database[[#This Row],[额定充值]]-database[[#This Row],[处理金额]]</f>
        <v>0</v>
      </c>
      <c r="M56">
        <f>database[[#This Row],[处理金额]]</f>
        <v>126</v>
      </c>
      <c r="N56" t="str">
        <f>VLOOKUP(database[[#This Row],[部门]],bumen[],2,0)</f>
        <v>006</v>
      </c>
      <c r="O56" t="str">
        <f>VLOOKUP(database[[#This Row],[部门]],bumen[],3)</f>
        <v>001办公室</v>
      </c>
      <c r="P56" t="str">
        <f>VLOOKUP(database[[#This Row],[账号]],renyuan[],2,0)</f>
        <v>赵勇健</v>
      </c>
      <c r="Q56" s="13" t="s">
        <v>1072</v>
      </c>
      <c r="R56" t="str">
        <f>VLOOKUP(database[[#This Row],[部门代码2]],bumen02,2,0)</f>
        <v>006规划财务处</v>
      </c>
    </row>
    <row r="57" spans="1:18" hidden="1" x14ac:dyDescent="0.2">
      <c r="A57">
        <f>SUBTOTAL(3,B$2:B57)</f>
        <v>0</v>
      </c>
      <c r="B57">
        <v>7</v>
      </c>
      <c r="C57" s="1">
        <v>2017010006</v>
      </c>
      <c r="D57" t="s">
        <v>65</v>
      </c>
      <c r="E57">
        <v>21</v>
      </c>
      <c r="F57">
        <v>126</v>
      </c>
      <c r="H57" t="str">
        <f>VLOOKUP(C57,renyuan[],3,0)</f>
        <v>规划财务处</v>
      </c>
      <c r="I57">
        <f t="shared" si="0"/>
        <v>21</v>
      </c>
      <c r="J57">
        <f t="shared" si="1"/>
        <v>126</v>
      </c>
      <c r="K57">
        <f>database[[#This Row],[处理天数]]*6</f>
        <v>126</v>
      </c>
      <c r="L57">
        <f>database[[#This Row],[额定充值]]-database[[#This Row],[处理金额]]</f>
        <v>0</v>
      </c>
      <c r="M57">
        <f>database[[#This Row],[处理金额]]</f>
        <v>126</v>
      </c>
      <c r="N57" t="str">
        <f>VLOOKUP(database[[#This Row],[部门]],bumen[],2,0)</f>
        <v>006</v>
      </c>
      <c r="O57" t="str">
        <f>VLOOKUP(database[[#This Row],[部门]],bumen[],3)</f>
        <v>001办公室</v>
      </c>
      <c r="P57" t="str">
        <f>VLOOKUP(database[[#This Row],[账号]],renyuan[],2,0)</f>
        <v>王怡岑</v>
      </c>
      <c r="Q57" s="13" t="s">
        <v>1072</v>
      </c>
      <c r="R57" t="str">
        <f>VLOOKUP(database[[#This Row],[部门代码2]],bumen02,2,0)</f>
        <v>006规划财务处</v>
      </c>
    </row>
    <row r="58" spans="1:18" hidden="1" x14ac:dyDescent="0.2">
      <c r="A58">
        <f>SUBTOTAL(3,B$2:B58)</f>
        <v>0</v>
      </c>
      <c r="B58">
        <v>8</v>
      </c>
      <c r="C58" s="1">
        <v>2019010032</v>
      </c>
      <c r="D58" t="s">
        <v>66</v>
      </c>
      <c r="E58">
        <v>21</v>
      </c>
      <c r="F58">
        <v>126</v>
      </c>
      <c r="H58" t="str">
        <f>VLOOKUP(C58,renyuan[],3,0)</f>
        <v>规划财务处</v>
      </c>
      <c r="I58">
        <f t="shared" si="0"/>
        <v>21</v>
      </c>
      <c r="J58">
        <f t="shared" si="1"/>
        <v>126</v>
      </c>
      <c r="K58">
        <f>database[[#This Row],[处理天数]]*6</f>
        <v>126</v>
      </c>
      <c r="L58">
        <f>database[[#This Row],[额定充值]]-database[[#This Row],[处理金额]]</f>
        <v>0</v>
      </c>
      <c r="M58">
        <f>database[[#This Row],[处理金额]]</f>
        <v>126</v>
      </c>
      <c r="N58" t="str">
        <f>VLOOKUP(database[[#This Row],[部门]],bumen[],2,0)</f>
        <v>006</v>
      </c>
      <c r="O58" t="str">
        <f>VLOOKUP(database[[#This Row],[部门]],bumen[],3)</f>
        <v>001办公室</v>
      </c>
      <c r="P58" t="str">
        <f>VLOOKUP(database[[#This Row],[账号]],renyuan[],2,0)</f>
        <v>郭俊英</v>
      </c>
      <c r="Q58" s="13" t="s">
        <v>1072</v>
      </c>
      <c r="R58" t="str">
        <f>VLOOKUP(database[[#This Row],[部门代码2]],bumen02,2,0)</f>
        <v>006规划财务处</v>
      </c>
    </row>
    <row r="59" spans="1:18" hidden="1" x14ac:dyDescent="0.2">
      <c r="A59">
        <f>SUBTOTAL(3,B$2:B59)</f>
        <v>0</v>
      </c>
      <c r="B59">
        <v>9</v>
      </c>
      <c r="C59" s="1">
        <v>2019010131</v>
      </c>
      <c r="D59" t="s">
        <v>68</v>
      </c>
      <c r="E59">
        <v>21</v>
      </c>
      <c r="F59">
        <v>126</v>
      </c>
      <c r="H59" t="str">
        <f>VLOOKUP(C59,renyuan[],3,0)</f>
        <v>规划财务处</v>
      </c>
      <c r="I59">
        <f t="shared" si="0"/>
        <v>21</v>
      </c>
      <c r="J59">
        <f t="shared" si="1"/>
        <v>126</v>
      </c>
      <c r="K59">
        <f>database[[#This Row],[处理天数]]*6</f>
        <v>126</v>
      </c>
      <c r="L59">
        <f>database[[#This Row],[额定充值]]-database[[#This Row],[处理金额]]</f>
        <v>0</v>
      </c>
      <c r="M59">
        <f>database[[#This Row],[处理金额]]</f>
        <v>126</v>
      </c>
      <c r="N59" t="str">
        <f>VLOOKUP(database[[#This Row],[部门]],bumen[],2,0)</f>
        <v>006</v>
      </c>
      <c r="O59" t="str">
        <f>VLOOKUP(database[[#This Row],[部门]],bumen[],3)</f>
        <v>001办公室</v>
      </c>
      <c r="P59" t="str">
        <f>VLOOKUP(database[[#This Row],[账号]],renyuan[],2,0)</f>
        <v>赵总赫</v>
      </c>
      <c r="Q59" s="13" t="s">
        <v>1072</v>
      </c>
      <c r="R59" t="str">
        <f>VLOOKUP(database[[#This Row],[部门代码2]],bumen02,2,0)</f>
        <v>006规划财务处</v>
      </c>
    </row>
    <row r="60" spans="1:18" hidden="1" x14ac:dyDescent="0.2">
      <c r="A60">
        <f>SUBTOTAL(3,B$2:B60)</f>
        <v>0</v>
      </c>
      <c r="B60">
        <v>10</v>
      </c>
      <c r="C60" s="1">
        <v>2019010033</v>
      </c>
      <c r="D60" t="s">
        <v>67</v>
      </c>
      <c r="E60">
        <v>21</v>
      </c>
      <c r="F60">
        <v>126</v>
      </c>
      <c r="H60" t="str">
        <f>VLOOKUP(C60,renyuan[],3,0)</f>
        <v>规划财务处</v>
      </c>
      <c r="I60">
        <f t="shared" si="0"/>
        <v>21</v>
      </c>
      <c r="J60">
        <f t="shared" si="1"/>
        <v>126</v>
      </c>
      <c r="K60">
        <f>database[[#This Row],[处理天数]]*6</f>
        <v>126</v>
      </c>
      <c r="L60">
        <f>database[[#This Row],[额定充值]]-database[[#This Row],[处理金额]]</f>
        <v>0</v>
      </c>
      <c r="M60">
        <f>database[[#This Row],[处理金额]]</f>
        <v>126</v>
      </c>
      <c r="N60" t="str">
        <f>VLOOKUP(database[[#This Row],[部门]],bumen[],2,0)</f>
        <v>006</v>
      </c>
      <c r="O60" t="str">
        <f>VLOOKUP(database[[#This Row],[部门]],bumen[],3)</f>
        <v>001办公室</v>
      </c>
      <c r="P60" t="str">
        <f>VLOOKUP(database[[#This Row],[账号]],renyuan[],2,0)</f>
        <v>姜桂红</v>
      </c>
      <c r="Q60" s="13" t="s">
        <v>1072</v>
      </c>
      <c r="R60" t="str">
        <f>VLOOKUP(database[[#This Row],[部门代码2]],bumen02,2,0)</f>
        <v>006规划财务处</v>
      </c>
    </row>
    <row r="61" spans="1:18" hidden="1" x14ac:dyDescent="0.2">
      <c r="A61">
        <f>SUBTOTAL(3,B$2:B61)</f>
        <v>0</v>
      </c>
      <c r="B61">
        <v>11</v>
      </c>
      <c r="C61" s="1">
        <v>2022010032</v>
      </c>
      <c r="D61" t="s">
        <v>69</v>
      </c>
      <c r="E61">
        <v>21</v>
      </c>
      <c r="F61">
        <v>126</v>
      </c>
      <c r="H61" t="str">
        <f>VLOOKUP(C61,renyuan[],3,0)</f>
        <v>规划财务处</v>
      </c>
      <c r="I61">
        <f t="shared" si="0"/>
        <v>21</v>
      </c>
      <c r="J61">
        <f t="shared" si="1"/>
        <v>126</v>
      </c>
      <c r="K61">
        <f>database[[#This Row],[处理天数]]*6</f>
        <v>126</v>
      </c>
      <c r="L61">
        <f>database[[#This Row],[额定充值]]-database[[#This Row],[处理金额]]</f>
        <v>0</v>
      </c>
      <c r="M61">
        <f>database[[#This Row],[处理金额]]</f>
        <v>126</v>
      </c>
      <c r="N61" t="str">
        <f>VLOOKUP(database[[#This Row],[部门]],bumen[],2,0)</f>
        <v>006</v>
      </c>
      <c r="O61" t="str">
        <f>VLOOKUP(database[[#This Row],[部门]],bumen[],3)</f>
        <v>001办公室</v>
      </c>
      <c r="P61" t="str">
        <f>VLOOKUP(database[[#This Row],[账号]],renyuan[],2,0)</f>
        <v>曲欣艳</v>
      </c>
      <c r="Q61" s="13" t="s">
        <v>1072</v>
      </c>
      <c r="R61" t="str">
        <f>VLOOKUP(database[[#This Row],[部门代码2]],bumen02,2,0)</f>
        <v>006规划财务处</v>
      </c>
    </row>
    <row r="62" spans="1:18" hidden="1" x14ac:dyDescent="0.2">
      <c r="A62">
        <f>SUBTOTAL(3,B$2:B62)</f>
        <v>0</v>
      </c>
      <c r="B62">
        <v>1</v>
      </c>
      <c r="C62" s="1">
        <v>1992010007</v>
      </c>
      <c r="D62" t="s">
        <v>1073</v>
      </c>
      <c r="E62">
        <v>21</v>
      </c>
      <c r="F62">
        <v>126</v>
      </c>
      <c r="G62" t="s">
        <v>1061</v>
      </c>
      <c r="H62" t="str">
        <f>VLOOKUP(C62,renyuan[],3,0)</f>
        <v>总务处</v>
      </c>
      <c r="I62">
        <f t="shared" si="0"/>
        <v>21</v>
      </c>
      <c r="J62">
        <f t="shared" si="1"/>
        <v>126</v>
      </c>
      <c r="K62">
        <f>database[[#This Row],[处理天数]]*6</f>
        <v>126</v>
      </c>
      <c r="L62">
        <f>database[[#This Row],[额定充值]]-database[[#This Row],[处理金额]]</f>
        <v>0</v>
      </c>
      <c r="M62">
        <f>database[[#This Row],[处理金额]]</f>
        <v>126</v>
      </c>
      <c r="N62" t="str">
        <f>VLOOKUP(database[[#This Row],[部门]],bumen[],2,0)</f>
        <v>007</v>
      </c>
      <c r="O62" t="str">
        <f>VLOOKUP(database[[#This Row],[部门]],bumen[],3)</f>
        <v>030园林工程学院</v>
      </c>
      <c r="P62" t="str">
        <f>VLOOKUP(database[[#This Row],[账号]],renyuan[],2,0)</f>
        <v>孙惠强</v>
      </c>
      <c r="Q62" s="13" t="s">
        <v>1084</v>
      </c>
      <c r="R62" t="str">
        <f>VLOOKUP(database[[#This Row],[部门代码2]],bumen02,2,0)</f>
        <v>007总务处</v>
      </c>
    </row>
    <row r="63" spans="1:18" hidden="1" x14ac:dyDescent="0.2">
      <c r="A63">
        <f>SUBTOTAL(3,B$2:B63)</f>
        <v>0</v>
      </c>
      <c r="B63">
        <v>2</v>
      </c>
      <c r="C63" s="1">
        <v>1995010002</v>
      </c>
      <c r="D63" t="s">
        <v>73</v>
      </c>
      <c r="E63">
        <v>21</v>
      </c>
      <c r="F63">
        <v>126</v>
      </c>
      <c r="H63" t="str">
        <f>VLOOKUP(C63,renyuan[],3,0)</f>
        <v>总务处</v>
      </c>
      <c r="I63">
        <f t="shared" si="0"/>
        <v>21</v>
      </c>
      <c r="J63">
        <f t="shared" si="1"/>
        <v>126</v>
      </c>
      <c r="K63">
        <f>database[[#This Row],[处理天数]]*6</f>
        <v>126</v>
      </c>
      <c r="L63">
        <f>database[[#This Row],[额定充值]]-database[[#This Row],[处理金额]]</f>
        <v>0</v>
      </c>
      <c r="M63">
        <f>database[[#This Row],[处理金额]]</f>
        <v>126</v>
      </c>
      <c r="N63" t="str">
        <f>VLOOKUP(database[[#This Row],[部门]],bumen[],2,0)</f>
        <v>007</v>
      </c>
      <c r="O63" t="str">
        <f>VLOOKUP(database[[#This Row],[部门]],bumen[],3)</f>
        <v>030园林工程学院</v>
      </c>
      <c r="P63" t="str">
        <f>VLOOKUP(database[[#This Row],[账号]],renyuan[],2,0)</f>
        <v>王云飞</v>
      </c>
      <c r="Q63" s="13" t="s">
        <v>1084</v>
      </c>
      <c r="R63" t="str">
        <f>VLOOKUP(database[[#This Row],[部门代码2]],bumen02,2,0)</f>
        <v>007总务处</v>
      </c>
    </row>
    <row r="64" spans="1:18" hidden="1" x14ac:dyDescent="0.2">
      <c r="A64">
        <f>SUBTOTAL(3,B$2:B64)</f>
        <v>0</v>
      </c>
      <c r="B64">
        <v>3</v>
      </c>
      <c r="C64" s="1">
        <v>1995010005</v>
      </c>
      <c r="D64" t="s">
        <v>74</v>
      </c>
      <c r="E64">
        <v>21</v>
      </c>
      <c r="F64">
        <v>126</v>
      </c>
      <c r="H64" t="str">
        <f>VLOOKUP(C64,renyuan[],3,0)</f>
        <v>总务处</v>
      </c>
      <c r="I64">
        <f t="shared" si="0"/>
        <v>21</v>
      </c>
      <c r="J64">
        <f t="shared" si="1"/>
        <v>126</v>
      </c>
      <c r="K64">
        <f>database[[#This Row],[处理天数]]*6</f>
        <v>126</v>
      </c>
      <c r="L64">
        <f>database[[#This Row],[额定充值]]-database[[#This Row],[处理金额]]</f>
        <v>0</v>
      </c>
      <c r="M64">
        <f>database[[#This Row],[处理金额]]</f>
        <v>126</v>
      </c>
      <c r="N64" t="str">
        <f>VLOOKUP(database[[#This Row],[部门]],bumen[],2,0)</f>
        <v>007</v>
      </c>
      <c r="O64" t="str">
        <f>VLOOKUP(database[[#This Row],[部门]],bumen[],3)</f>
        <v>030园林工程学院</v>
      </c>
      <c r="P64" t="str">
        <f>VLOOKUP(database[[#This Row],[账号]],renyuan[],2,0)</f>
        <v>付伦</v>
      </c>
      <c r="Q64" s="13" t="s">
        <v>1084</v>
      </c>
      <c r="R64" t="str">
        <f>VLOOKUP(database[[#This Row],[部门代码2]],bumen02,2,0)</f>
        <v>007总务处</v>
      </c>
    </row>
    <row r="65" spans="1:18" hidden="1" x14ac:dyDescent="0.2">
      <c r="A65">
        <f>SUBTOTAL(3,B$2:B65)</f>
        <v>0</v>
      </c>
      <c r="B65">
        <v>4</v>
      </c>
      <c r="C65" s="1">
        <v>2006010010</v>
      </c>
      <c r="D65" t="s">
        <v>75</v>
      </c>
      <c r="E65">
        <v>21</v>
      </c>
      <c r="F65">
        <v>126</v>
      </c>
      <c r="H65" t="str">
        <f>VLOOKUP(C65,renyuan[],3,0)</f>
        <v>总务处</v>
      </c>
      <c r="I65">
        <f t="shared" si="0"/>
        <v>21</v>
      </c>
      <c r="J65">
        <f t="shared" si="1"/>
        <v>126</v>
      </c>
      <c r="K65">
        <f>database[[#This Row],[处理天数]]*6</f>
        <v>126</v>
      </c>
      <c r="L65">
        <f>database[[#This Row],[额定充值]]-database[[#This Row],[处理金额]]</f>
        <v>0</v>
      </c>
      <c r="M65">
        <f>database[[#This Row],[处理金额]]</f>
        <v>126</v>
      </c>
      <c r="N65" t="str">
        <f>VLOOKUP(database[[#This Row],[部门]],bumen[],2,0)</f>
        <v>007</v>
      </c>
      <c r="O65" t="str">
        <f>VLOOKUP(database[[#This Row],[部门]],bumen[],3)</f>
        <v>030园林工程学院</v>
      </c>
      <c r="P65" t="str">
        <f>VLOOKUP(database[[#This Row],[账号]],renyuan[],2,0)</f>
        <v>李须孝</v>
      </c>
      <c r="Q65" s="13" t="s">
        <v>1084</v>
      </c>
      <c r="R65" t="str">
        <f>VLOOKUP(database[[#This Row],[部门代码2]],bumen02,2,0)</f>
        <v>007总务处</v>
      </c>
    </row>
    <row r="66" spans="1:18" hidden="1" x14ac:dyDescent="0.2">
      <c r="A66">
        <f>SUBTOTAL(3,B$2:B66)</f>
        <v>0</v>
      </c>
      <c r="B66">
        <v>5</v>
      </c>
      <c r="C66" s="1">
        <v>2009010002</v>
      </c>
      <c r="D66" t="s">
        <v>77</v>
      </c>
      <c r="E66">
        <v>21</v>
      </c>
      <c r="F66">
        <v>126</v>
      </c>
      <c r="H66" t="str">
        <f>VLOOKUP(C66,renyuan[],3,0)</f>
        <v>总务处</v>
      </c>
      <c r="I66">
        <f t="shared" ref="I66:I129" si="2">IF(TYPE(E66)=1,E66,VALUE(SUBSTITUTE(E66,"天","")))</f>
        <v>21</v>
      </c>
      <c r="J66">
        <f t="shared" ref="J66:J129" si="3">IF(TYPE(F66)=1,F66,VALUE(SUBSTITUTE(F66,"元","")))</f>
        <v>126</v>
      </c>
      <c r="K66">
        <f>database[[#This Row],[处理天数]]*6</f>
        <v>126</v>
      </c>
      <c r="L66">
        <f>database[[#This Row],[额定充值]]-database[[#This Row],[处理金额]]</f>
        <v>0</v>
      </c>
      <c r="M66">
        <f>database[[#This Row],[处理金额]]</f>
        <v>126</v>
      </c>
      <c r="N66" t="str">
        <f>VLOOKUP(database[[#This Row],[部门]],bumen[],2,0)</f>
        <v>007</v>
      </c>
      <c r="O66" t="str">
        <f>VLOOKUP(database[[#This Row],[部门]],bumen[],3)</f>
        <v>030园林工程学院</v>
      </c>
      <c r="P66" t="str">
        <f>VLOOKUP(database[[#This Row],[账号]],renyuan[],2,0)</f>
        <v>田玮</v>
      </c>
      <c r="Q66" s="13" t="s">
        <v>1084</v>
      </c>
      <c r="R66" t="str">
        <f>VLOOKUP(database[[#This Row],[部门代码2]],bumen02,2,0)</f>
        <v>007总务处</v>
      </c>
    </row>
    <row r="67" spans="1:18" hidden="1" x14ac:dyDescent="0.2">
      <c r="A67">
        <f>SUBTOTAL(3,B$2:B67)</f>
        <v>0</v>
      </c>
      <c r="B67">
        <v>6</v>
      </c>
      <c r="C67" s="1">
        <v>2010010008</v>
      </c>
      <c r="D67" t="s">
        <v>78</v>
      </c>
      <c r="E67">
        <v>21</v>
      </c>
      <c r="F67">
        <v>126</v>
      </c>
      <c r="H67" t="str">
        <f>VLOOKUP(C67,renyuan[],3,0)</f>
        <v>总务处</v>
      </c>
      <c r="I67">
        <f t="shared" si="2"/>
        <v>21</v>
      </c>
      <c r="J67">
        <f t="shared" si="3"/>
        <v>126</v>
      </c>
      <c r="K67">
        <f>database[[#This Row],[处理天数]]*6</f>
        <v>126</v>
      </c>
      <c r="L67">
        <f>database[[#This Row],[额定充值]]-database[[#This Row],[处理金额]]</f>
        <v>0</v>
      </c>
      <c r="M67">
        <f>database[[#This Row],[处理金额]]</f>
        <v>126</v>
      </c>
      <c r="N67" t="str">
        <f>VLOOKUP(database[[#This Row],[部门]],bumen[],2,0)</f>
        <v>007</v>
      </c>
      <c r="O67" t="str">
        <f>VLOOKUP(database[[#This Row],[部门]],bumen[],3)</f>
        <v>030园林工程学院</v>
      </c>
      <c r="P67" t="str">
        <f>VLOOKUP(database[[#This Row],[账号]],renyuan[],2,0)</f>
        <v>王琳</v>
      </c>
      <c r="Q67" s="13" t="s">
        <v>1084</v>
      </c>
      <c r="R67" t="str">
        <f>VLOOKUP(database[[#This Row],[部门代码2]],bumen02,2,0)</f>
        <v>007总务处</v>
      </c>
    </row>
    <row r="68" spans="1:18" hidden="1" x14ac:dyDescent="0.2">
      <c r="A68">
        <f>SUBTOTAL(3,B$2:B68)</f>
        <v>0</v>
      </c>
      <c r="B68">
        <v>7</v>
      </c>
      <c r="C68" s="1">
        <v>2013010014</v>
      </c>
      <c r="D68" t="s">
        <v>79</v>
      </c>
      <c r="E68">
        <v>21</v>
      </c>
      <c r="F68">
        <v>126</v>
      </c>
      <c r="H68" t="str">
        <f>VLOOKUP(C68,renyuan[],3,0)</f>
        <v>总务处</v>
      </c>
      <c r="I68">
        <f t="shared" si="2"/>
        <v>21</v>
      </c>
      <c r="J68">
        <f t="shared" si="3"/>
        <v>126</v>
      </c>
      <c r="K68">
        <f>database[[#This Row],[处理天数]]*6</f>
        <v>126</v>
      </c>
      <c r="L68">
        <f>database[[#This Row],[额定充值]]-database[[#This Row],[处理金额]]</f>
        <v>0</v>
      </c>
      <c r="M68">
        <f>database[[#This Row],[处理金额]]</f>
        <v>126</v>
      </c>
      <c r="N68" t="str">
        <f>VLOOKUP(database[[#This Row],[部门]],bumen[],2,0)</f>
        <v>007</v>
      </c>
      <c r="O68" t="str">
        <f>VLOOKUP(database[[#This Row],[部门]],bumen[],3)</f>
        <v>030园林工程学院</v>
      </c>
      <c r="P68" t="str">
        <f>VLOOKUP(database[[#This Row],[账号]],renyuan[],2,0)</f>
        <v>纪亚萍</v>
      </c>
      <c r="Q68" s="13" t="s">
        <v>1084</v>
      </c>
      <c r="R68" t="str">
        <f>VLOOKUP(database[[#This Row],[部门代码2]],bumen02,2,0)</f>
        <v>007总务处</v>
      </c>
    </row>
    <row r="69" spans="1:18" hidden="1" x14ac:dyDescent="0.2">
      <c r="A69">
        <f>SUBTOTAL(3,B$2:B69)</f>
        <v>0</v>
      </c>
      <c r="B69">
        <v>8</v>
      </c>
      <c r="C69" s="1">
        <v>2014010006</v>
      </c>
      <c r="D69" t="s">
        <v>80</v>
      </c>
      <c r="E69">
        <v>21</v>
      </c>
      <c r="F69">
        <v>126</v>
      </c>
      <c r="H69" t="str">
        <f>VLOOKUP(C69,renyuan[],3,0)</f>
        <v>总务处</v>
      </c>
      <c r="I69">
        <f t="shared" si="2"/>
        <v>21</v>
      </c>
      <c r="J69">
        <f t="shared" si="3"/>
        <v>126</v>
      </c>
      <c r="K69">
        <f>database[[#This Row],[处理天数]]*6</f>
        <v>126</v>
      </c>
      <c r="L69">
        <f>database[[#This Row],[额定充值]]-database[[#This Row],[处理金额]]</f>
        <v>0</v>
      </c>
      <c r="M69">
        <f>database[[#This Row],[处理金额]]</f>
        <v>126</v>
      </c>
      <c r="N69" t="str">
        <f>VLOOKUP(database[[#This Row],[部门]],bumen[],2,0)</f>
        <v>007</v>
      </c>
      <c r="O69" t="str">
        <f>VLOOKUP(database[[#This Row],[部门]],bumen[],3)</f>
        <v>030园林工程学院</v>
      </c>
      <c r="P69" t="str">
        <f>VLOOKUP(database[[#This Row],[账号]],renyuan[],2,0)</f>
        <v>张立楠</v>
      </c>
      <c r="Q69" s="13" t="s">
        <v>1084</v>
      </c>
      <c r="R69" t="str">
        <f>VLOOKUP(database[[#This Row],[部门代码2]],bumen02,2,0)</f>
        <v>007总务处</v>
      </c>
    </row>
    <row r="70" spans="1:18" hidden="1" x14ac:dyDescent="0.2">
      <c r="A70">
        <f>SUBTOTAL(3,B$2:B70)</f>
        <v>0</v>
      </c>
      <c r="B70">
        <v>9</v>
      </c>
      <c r="C70" s="1">
        <v>2019010092</v>
      </c>
      <c r="D70" t="s">
        <v>85</v>
      </c>
      <c r="E70">
        <v>21</v>
      </c>
      <c r="F70">
        <v>126</v>
      </c>
      <c r="H70" t="str">
        <f>VLOOKUP(C70,renyuan[],3,0)</f>
        <v>总务处</v>
      </c>
      <c r="I70">
        <f t="shared" si="2"/>
        <v>21</v>
      </c>
      <c r="J70">
        <f t="shared" si="3"/>
        <v>126</v>
      </c>
      <c r="K70">
        <f>database[[#This Row],[处理天数]]*6</f>
        <v>126</v>
      </c>
      <c r="L70">
        <f>database[[#This Row],[额定充值]]-database[[#This Row],[处理金额]]</f>
        <v>0</v>
      </c>
      <c r="M70">
        <f>database[[#This Row],[处理金额]]</f>
        <v>126</v>
      </c>
      <c r="N70" t="str">
        <f>VLOOKUP(database[[#This Row],[部门]],bumen[],2,0)</f>
        <v>007</v>
      </c>
      <c r="O70" t="str">
        <f>VLOOKUP(database[[#This Row],[部门]],bumen[],3)</f>
        <v>030园林工程学院</v>
      </c>
      <c r="P70" t="str">
        <f>VLOOKUP(database[[#This Row],[账号]],renyuan[],2,0)</f>
        <v>申世广</v>
      </c>
      <c r="Q70" s="13" t="s">
        <v>1084</v>
      </c>
      <c r="R70" t="str">
        <f>VLOOKUP(database[[#This Row],[部门代码2]],bumen02,2,0)</f>
        <v>007总务处</v>
      </c>
    </row>
    <row r="71" spans="1:18" hidden="1" x14ac:dyDescent="0.2">
      <c r="A71">
        <f>SUBTOTAL(3,B$2:B71)</f>
        <v>0</v>
      </c>
      <c r="B71">
        <v>10</v>
      </c>
      <c r="C71" s="1">
        <v>2014010012</v>
      </c>
      <c r="D71" t="s">
        <v>81</v>
      </c>
      <c r="E71">
        <v>21</v>
      </c>
      <c r="F71">
        <v>126</v>
      </c>
      <c r="H71" t="str">
        <f>VLOOKUP(C71,renyuan[],3,0)</f>
        <v>总务处</v>
      </c>
      <c r="I71">
        <f t="shared" si="2"/>
        <v>21</v>
      </c>
      <c r="J71">
        <f t="shared" si="3"/>
        <v>126</v>
      </c>
      <c r="K71">
        <f>database[[#This Row],[处理天数]]*6</f>
        <v>126</v>
      </c>
      <c r="L71">
        <f>database[[#This Row],[额定充值]]-database[[#This Row],[处理金额]]</f>
        <v>0</v>
      </c>
      <c r="M71">
        <f>database[[#This Row],[处理金额]]</f>
        <v>126</v>
      </c>
      <c r="N71" t="str">
        <f>VLOOKUP(database[[#This Row],[部门]],bumen[],2,0)</f>
        <v>007</v>
      </c>
      <c r="O71" t="str">
        <f>VLOOKUP(database[[#This Row],[部门]],bumen[],3)</f>
        <v>030园林工程学院</v>
      </c>
      <c r="P71" t="str">
        <f>VLOOKUP(database[[#This Row],[账号]],renyuan[],2,0)</f>
        <v>台培昌</v>
      </c>
      <c r="Q71" s="13" t="s">
        <v>1084</v>
      </c>
      <c r="R71" t="str">
        <f>VLOOKUP(database[[#This Row],[部门代码2]],bumen02,2,0)</f>
        <v>007总务处</v>
      </c>
    </row>
    <row r="72" spans="1:18" hidden="1" x14ac:dyDescent="0.2">
      <c r="A72">
        <f>SUBTOTAL(3,B$2:B72)</f>
        <v>0</v>
      </c>
      <c r="B72">
        <v>11</v>
      </c>
      <c r="C72" s="1">
        <v>2014010015</v>
      </c>
      <c r="D72" t="s">
        <v>82</v>
      </c>
      <c r="E72">
        <v>21</v>
      </c>
      <c r="F72">
        <v>126</v>
      </c>
      <c r="H72" t="str">
        <f>VLOOKUP(C72,renyuan[],3,0)</f>
        <v>总务处</v>
      </c>
      <c r="I72">
        <f t="shared" si="2"/>
        <v>21</v>
      </c>
      <c r="J72">
        <f t="shared" si="3"/>
        <v>126</v>
      </c>
      <c r="K72">
        <f>database[[#This Row],[处理天数]]*6</f>
        <v>126</v>
      </c>
      <c r="L72">
        <f>database[[#This Row],[额定充值]]-database[[#This Row],[处理金额]]</f>
        <v>0</v>
      </c>
      <c r="M72">
        <f>database[[#This Row],[处理金额]]</f>
        <v>126</v>
      </c>
      <c r="N72" t="str">
        <f>VLOOKUP(database[[#This Row],[部门]],bumen[],2,0)</f>
        <v>007</v>
      </c>
      <c r="O72" t="str">
        <f>VLOOKUP(database[[#This Row],[部门]],bumen[],3)</f>
        <v>030园林工程学院</v>
      </c>
      <c r="P72" t="str">
        <f>VLOOKUP(database[[#This Row],[账号]],renyuan[],2,0)</f>
        <v>张拴麟</v>
      </c>
      <c r="Q72" s="13" t="s">
        <v>1084</v>
      </c>
      <c r="R72" t="str">
        <f>VLOOKUP(database[[#This Row],[部门代码2]],bumen02,2,0)</f>
        <v>007总务处</v>
      </c>
    </row>
    <row r="73" spans="1:18" hidden="1" x14ac:dyDescent="0.2">
      <c r="A73">
        <f>SUBTOTAL(3,B$2:B73)</f>
        <v>0</v>
      </c>
      <c r="B73">
        <v>12</v>
      </c>
      <c r="C73" s="1">
        <v>2018010005</v>
      </c>
      <c r="D73" t="s">
        <v>83</v>
      </c>
      <c r="E73">
        <v>21</v>
      </c>
      <c r="F73">
        <v>126</v>
      </c>
      <c r="H73" t="str">
        <f>VLOOKUP(C73,renyuan[],3,0)</f>
        <v>总务处</v>
      </c>
      <c r="I73">
        <f t="shared" si="2"/>
        <v>21</v>
      </c>
      <c r="J73">
        <f t="shared" si="3"/>
        <v>126</v>
      </c>
      <c r="K73">
        <f>database[[#This Row],[处理天数]]*6</f>
        <v>126</v>
      </c>
      <c r="L73">
        <f>database[[#This Row],[额定充值]]-database[[#This Row],[处理金额]]</f>
        <v>0</v>
      </c>
      <c r="M73">
        <f>database[[#This Row],[处理金额]]</f>
        <v>126</v>
      </c>
      <c r="N73" t="str">
        <f>VLOOKUP(database[[#This Row],[部门]],bumen[],2,0)</f>
        <v>007</v>
      </c>
      <c r="O73" t="str">
        <f>VLOOKUP(database[[#This Row],[部门]],bumen[],3)</f>
        <v>030园林工程学院</v>
      </c>
      <c r="P73" t="str">
        <f>VLOOKUP(database[[#This Row],[账号]],renyuan[],2,0)</f>
        <v>宋雪浩</v>
      </c>
      <c r="Q73" s="13" t="s">
        <v>1084</v>
      </c>
      <c r="R73" t="str">
        <f>VLOOKUP(database[[#This Row],[部门代码2]],bumen02,2,0)</f>
        <v>007总务处</v>
      </c>
    </row>
    <row r="74" spans="1:18" hidden="1" x14ac:dyDescent="0.2">
      <c r="A74">
        <f>SUBTOTAL(3,B$2:B74)</f>
        <v>0</v>
      </c>
      <c r="B74">
        <v>13</v>
      </c>
      <c r="C74" s="1">
        <v>2018010016</v>
      </c>
      <c r="D74" t="s">
        <v>84</v>
      </c>
      <c r="E74">
        <v>21</v>
      </c>
      <c r="F74">
        <v>126</v>
      </c>
      <c r="H74" t="str">
        <f>VLOOKUP(C74,renyuan[],3,0)</f>
        <v>总务处</v>
      </c>
      <c r="I74">
        <f t="shared" si="2"/>
        <v>21</v>
      </c>
      <c r="J74">
        <f t="shared" si="3"/>
        <v>126</v>
      </c>
      <c r="K74">
        <f>database[[#This Row],[处理天数]]*6</f>
        <v>126</v>
      </c>
      <c r="L74">
        <f>database[[#This Row],[额定充值]]-database[[#This Row],[处理金额]]</f>
        <v>0</v>
      </c>
      <c r="M74">
        <f>database[[#This Row],[处理金额]]</f>
        <v>126</v>
      </c>
      <c r="N74" t="str">
        <f>VLOOKUP(database[[#This Row],[部门]],bumen[],2,0)</f>
        <v>007</v>
      </c>
      <c r="O74" t="str">
        <f>VLOOKUP(database[[#This Row],[部门]],bumen[],3)</f>
        <v>030园林工程学院</v>
      </c>
      <c r="P74" t="str">
        <f>VLOOKUP(database[[#This Row],[账号]],renyuan[],2,0)</f>
        <v>陈立兵</v>
      </c>
      <c r="Q74" s="13" t="s">
        <v>1084</v>
      </c>
      <c r="R74" t="str">
        <f>VLOOKUP(database[[#This Row],[部门代码2]],bumen02,2,0)</f>
        <v>007总务处</v>
      </c>
    </row>
    <row r="75" spans="1:18" hidden="1" x14ac:dyDescent="0.2">
      <c r="A75">
        <f>SUBTOTAL(3,B$2:B75)</f>
        <v>0</v>
      </c>
      <c r="B75">
        <v>14</v>
      </c>
      <c r="C75" s="1">
        <v>2021010011</v>
      </c>
      <c r="D75" t="s">
        <v>86</v>
      </c>
      <c r="E75">
        <v>21</v>
      </c>
      <c r="F75">
        <v>126</v>
      </c>
      <c r="H75" t="str">
        <f>VLOOKUP(C75,renyuan[],3,0)</f>
        <v>总务处</v>
      </c>
      <c r="I75">
        <f t="shared" si="2"/>
        <v>21</v>
      </c>
      <c r="J75">
        <f t="shared" si="3"/>
        <v>126</v>
      </c>
      <c r="K75">
        <f>database[[#This Row],[处理天数]]*6</f>
        <v>126</v>
      </c>
      <c r="L75">
        <f>database[[#This Row],[额定充值]]-database[[#This Row],[处理金额]]</f>
        <v>0</v>
      </c>
      <c r="M75">
        <f>database[[#This Row],[处理金额]]</f>
        <v>126</v>
      </c>
      <c r="N75" t="str">
        <f>VLOOKUP(database[[#This Row],[部门]],bumen[],2,0)</f>
        <v>007</v>
      </c>
      <c r="O75" t="str">
        <f>VLOOKUP(database[[#This Row],[部门]],bumen[],3)</f>
        <v>030园林工程学院</v>
      </c>
      <c r="P75" t="str">
        <f>VLOOKUP(database[[#This Row],[账号]],renyuan[],2,0)</f>
        <v>王增彬</v>
      </c>
      <c r="Q75" s="13" t="s">
        <v>1084</v>
      </c>
      <c r="R75" t="str">
        <f>VLOOKUP(database[[#This Row],[部门代码2]],bumen02,2,0)</f>
        <v>007总务处</v>
      </c>
    </row>
    <row r="76" spans="1:18" hidden="1" x14ac:dyDescent="0.2">
      <c r="A76">
        <f>SUBTOTAL(3,B$2:B76)</f>
        <v>0</v>
      </c>
      <c r="B76">
        <v>15</v>
      </c>
      <c r="C76" s="1">
        <v>2021010012</v>
      </c>
      <c r="D76" t="s">
        <v>87</v>
      </c>
      <c r="E76">
        <v>21</v>
      </c>
      <c r="F76">
        <v>126</v>
      </c>
      <c r="H76" t="str">
        <f>VLOOKUP(C76,renyuan[],3,0)</f>
        <v>总务处</v>
      </c>
      <c r="I76">
        <f t="shared" si="2"/>
        <v>21</v>
      </c>
      <c r="J76">
        <f t="shared" si="3"/>
        <v>126</v>
      </c>
      <c r="K76">
        <f>database[[#This Row],[处理天数]]*6</f>
        <v>126</v>
      </c>
      <c r="L76">
        <f>database[[#This Row],[额定充值]]-database[[#This Row],[处理金额]]</f>
        <v>0</v>
      </c>
      <c r="M76">
        <f>database[[#This Row],[处理金额]]</f>
        <v>126</v>
      </c>
      <c r="N76" t="str">
        <f>VLOOKUP(database[[#This Row],[部门]],bumen[],2,0)</f>
        <v>007</v>
      </c>
      <c r="O76" t="str">
        <f>VLOOKUP(database[[#This Row],[部门]],bumen[],3)</f>
        <v>030园林工程学院</v>
      </c>
      <c r="P76" t="str">
        <f>VLOOKUP(database[[#This Row],[账号]],renyuan[],2,0)</f>
        <v>林艺</v>
      </c>
      <c r="Q76" s="13" t="s">
        <v>1084</v>
      </c>
      <c r="R76" t="str">
        <f>VLOOKUP(database[[#This Row],[部门代码2]],bumen02,2,0)</f>
        <v>007总务处</v>
      </c>
    </row>
    <row r="77" spans="1:18" hidden="1" x14ac:dyDescent="0.2">
      <c r="A77">
        <f>SUBTOTAL(3,B$2:B77)</f>
        <v>0</v>
      </c>
      <c r="B77">
        <v>16</v>
      </c>
      <c r="C77" s="1">
        <v>2022010033</v>
      </c>
      <c r="D77" t="s">
        <v>89</v>
      </c>
      <c r="E77">
        <v>21</v>
      </c>
      <c r="F77">
        <v>126</v>
      </c>
      <c r="H77" t="str">
        <f>VLOOKUP(C77,renyuan[],3,0)</f>
        <v>总务处</v>
      </c>
      <c r="I77">
        <f t="shared" si="2"/>
        <v>21</v>
      </c>
      <c r="J77">
        <f t="shared" si="3"/>
        <v>126</v>
      </c>
      <c r="K77">
        <f>database[[#This Row],[处理天数]]*6</f>
        <v>126</v>
      </c>
      <c r="L77">
        <f>database[[#This Row],[额定充值]]-database[[#This Row],[处理金额]]</f>
        <v>0</v>
      </c>
      <c r="M77">
        <f>database[[#This Row],[处理金额]]</f>
        <v>126</v>
      </c>
      <c r="N77" t="str">
        <f>VLOOKUP(database[[#This Row],[部门]],bumen[],2,0)</f>
        <v>007</v>
      </c>
      <c r="O77" t="str">
        <f>VLOOKUP(database[[#This Row],[部门]],bumen[],3)</f>
        <v>030园林工程学院</v>
      </c>
      <c r="P77" t="str">
        <f>VLOOKUP(database[[#This Row],[账号]],renyuan[],2,0)</f>
        <v>王涛</v>
      </c>
      <c r="Q77" s="13" t="s">
        <v>1084</v>
      </c>
      <c r="R77" t="str">
        <f>VLOOKUP(database[[#This Row],[部门代码2]],bumen02,2,0)</f>
        <v>007总务处</v>
      </c>
    </row>
    <row r="78" spans="1:18" hidden="1" x14ac:dyDescent="0.2">
      <c r="A78">
        <f>SUBTOTAL(3,B$2:B78)</f>
        <v>0</v>
      </c>
      <c r="B78">
        <v>17</v>
      </c>
      <c r="C78" s="1">
        <v>2022010035</v>
      </c>
      <c r="D78" t="s">
        <v>90</v>
      </c>
      <c r="E78">
        <v>21</v>
      </c>
      <c r="F78">
        <v>126</v>
      </c>
      <c r="H78" t="str">
        <f>VLOOKUP(C78,renyuan[],3,0)</f>
        <v>总务处</v>
      </c>
      <c r="I78">
        <f t="shared" si="2"/>
        <v>21</v>
      </c>
      <c r="J78">
        <f t="shared" si="3"/>
        <v>126</v>
      </c>
      <c r="K78">
        <f>database[[#This Row],[处理天数]]*6</f>
        <v>126</v>
      </c>
      <c r="L78">
        <f>database[[#This Row],[额定充值]]-database[[#This Row],[处理金额]]</f>
        <v>0</v>
      </c>
      <c r="M78">
        <f>database[[#This Row],[处理金额]]</f>
        <v>126</v>
      </c>
      <c r="N78" t="str">
        <f>VLOOKUP(database[[#This Row],[部门]],bumen[],2,0)</f>
        <v>007</v>
      </c>
      <c r="O78" t="str">
        <f>VLOOKUP(database[[#This Row],[部门]],bumen[],3)</f>
        <v>030园林工程学院</v>
      </c>
      <c r="P78" t="str">
        <f>VLOOKUP(database[[#This Row],[账号]],renyuan[],2,0)</f>
        <v>杨瑞凤</v>
      </c>
      <c r="Q78" s="13" t="s">
        <v>1084</v>
      </c>
      <c r="R78" t="str">
        <f>VLOOKUP(database[[#This Row],[部门代码2]],bumen02,2,0)</f>
        <v>007总务处</v>
      </c>
    </row>
    <row r="79" spans="1:18" hidden="1" x14ac:dyDescent="0.2">
      <c r="A79">
        <f>SUBTOTAL(3,B$2:B79)</f>
        <v>0</v>
      </c>
      <c r="B79">
        <v>18</v>
      </c>
      <c r="C79" s="1">
        <v>2007010011</v>
      </c>
      <c r="D79" t="s">
        <v>76</v>
      </c>
      <c r="E79">
        <v>21</v>
      </c>
      <c r="F79">
        <v>126</v>
      </c>
      <c r="H79" t="str">
        <f>VLOOKUP(C79,renyuan[],3,0)</f>
        <v>总务处</v>
      </c>
      <c r="I79">
        <f t="shared" si="2"/>
        <v>21</v>
      </c>
      <c r="J79">
        <f t="shared" si="3"/>
        <v>126</v>
      </c>
      <c r="K79">
        <f>database[[#This Row],[处理天数]]*6</f>
        <v>126</v>
      </c>
      <c r="L79">
        <f>database[[#This Row],[额定充值]]-database[[#This Row],[处理金额]]</f>
        <v>0</v>
      </c>
      <c r="M79">
        <f>database[[#This Row],[处理金额]]</f>
        <v>126</v>
      </c>
      <c r="N79" t="str">
        <f>VLOOKUP(database[[#This Row],[部门]],bumen[],2,0)</f>
        <v>007</v>
      </c>
      <c r="O79" t="str">
        <f>VLOOKUP(database[[#This Row],[部门]],bumen[],3)</f>
        <v>030园林工程学院</v>
      </c>
      <c r="P79" t="str">
        <f>VLOOKUP(database[[#This Row],[账号]],renyuan[],2,0)</f>
        <v>周振</v>
      </c>
      <c r="Q79" s="13" t="s">
        <v>1084</v>
      </c>
      <c r="R79" t="str">
        <f>VLOOKUP(database[[#This Row],[部门代码2]],bumen02,2,0)</f>
        <v>007总务处</v>
      </c>
    </row>
    <row r="80" spans="1:18" hidden="1" x14ac:dyDescent="0.2">
      <c r="A80">
        <f>SUBTOTAL(3,B$2:B80)</f>
        <v>0</v>
      </c>
      <c r="B80">
        <v>19</v>
      </c>
      <c r="C80" s="1">
        <v>2023010026</v>
      </c>
      <c r="D80" t="s">
        <v>92</v>
      </c>
      <c r="E80">
        <v>21</v>
      </c>
      <c r="F80">
        <v>126</v>
      </c>
      <c r="H80" t="str">
        <f>VLOOKUP(C80,renyuan[],3,0)</f>
        <v>总务处</v>
      </c>
      <c r="I80">
        <f t="shared" si="2"/>
        <v>21</v>
      </c>
      <c r="J80">
        <f t="shared" si="3"/>
        <v>126</v>
      </c>
      <c r="K80">
        <f>database[[#This Row],[处理天数]]*6</f>
        <v>126</v>
      </c>
      <c r="L80">
        <f>database[[#This Row],[额定充值]]-database[[#This Row],[处理金额]]</f>
        <v>0</v>
      </c>
      <c r="M80">
        <f>database[[#This Row],[处理金额]]</f>
        <v>126</v>
      </c>
      <c r="N80" t="str">
        <f>VLOOKUP(database[[#This Row],[部门]],bumen[],2,0)</f>
        <v>007</v>
      </c>
      <c r="O80" t="str">
        <f>VLOOKUP(database[[#This Row],[部门]],bumen[],3)</f>
        <v>030园林工程学院</v>
      </c>
      <c r="P80" t="str">
        <f>VLOOKUP(database[[#This Row],[账号]],renyuan[],2,0)</f>
        <v>刘志勇</v>
      </c>
      <c r="Q80" s="13" t="s">
        <v>1084</v>
      </c>
      <c r="R80" t="str">
        <f>VLOOKUP(database[[#This Row],[部门代码2]],bumen02,2,0)</f>
        <v>007总务处</v>
      </c>
    </row>
    <row r="81" spans="1:18" hidden="1" x14ac:dyDescent="0.2">
      <c r="A81">
        <f>SUBTOTAL(3,B$2:B81)</f>
        <v>0</v>
      </c>
      <c r="B81">
        <v>20</v>
      </c>
      <c r="C81" s="1">
        <v>2022010020</v>
      </c>
      <c r="D81" t="s">
        <v>88</v>
      </c>
      <c r="E81">
        <v>21</v>
      </c>
      <c r="F81">
        <v>126</v>
      </c>
      <c r="H81" t="str">
        <f>VLOOKUP(C81,renyuan[],3,0)</f>
        <v>总务处</v>
      </c>
      <c r="I81">
        <f t="shared" si="2"/>
        <v>21</v>
      </c>
      <c r="J81">
        <f t="shared" si="3"/>
        <v>126</v>
      </c>
      <c r="K81">
        <f>database[[#This Row],[处理天数]]*6</f>
        <v>126</v>
      </c>
      <c r="L81">
        <f>database[[#This Row],[额定充值]]-database[[#This Row],[处理金额]]</f>
        <v>0</v>
      </c>
      <c r="M81">
        <f>database[[#This Row],[处理金额]]</f>
        <v>126</v>
      </c>
      <c r="N81" t="str">
        <f>VLOOKUP(database[[#This Row],[部门]],bumen[],2,0)</f>
        <v>007</v>
      </c>
      <c r="O81" t="str">
        <f>VLOOKUP(database[[#This Row],[部门]],bumen[],3)</f>
        <v>030园林工程学院</v>
      </c>
      <c r="P81" t="str">
        <f>VLOOKUP(database[[#This Row],[账号]],renyuan[],2,0)</f>
        <v>贾文文</v>
      </c>
      <c r="Q81" s="13" t="s">
        <v>1084</v>
      </c>
      <c r="R81" t="str">
        <f>VLOOKUP(database[[#This Row],[部门代码2]],bumen02,2,0)</f>
        <v>007总务处</v>
      </c>
    </row>
    <row r="82" spans="1:18" hidden="1" x14ac:dyDescent="0.2">
      <c r="A82">
        <f>SUBTOTAL(3,B$2:B82)</f>
        <v>0</v>
      </c>
      <c r="B82">
        <v>21</v>
      </c>
      <c r="C82" s="1">
        <v>2014020001</v>
      </c>
      <c r="D82" t="s">
        <v>963</v>
      </c>
      <c r="E82">
        <v>21</v>
      </c>
      <c r="F82">
        <v>126</v>
      </c>
      <c r="H82" t="str">
        <f>VLOOKUP(C82,renyuan[],3,0)</f>
        <v>总务处</v>
      </c>
      <c r="I82">
        <f t="shared" si="2"/>
        <v>21</v>
      </c>
      <c r="J82">
        <f t="shared" si="3"/>
        <v>126</v>
      </c>
      <c r="K82">
        <f>database[[#This Row],[处理天数]]*6</f>
        <v>126</v>
      </c>
      <c r="L82">
        <f>database[[#This Row],[额定充值]]-database[[#This Row],[处理金额]]</f>
        <v>0</v>
      </c>
      <c r="M82">
        <f>database[[#This Row],[处理金额]]</f>
        <v>126</v>
      </c>
      <c r="N82" t="str">
        <f>VLOOKUP(database[[#This Row],[部门]],bumen[],2,0)</f>
        <v>007</v>
      </c>
      <c r="O82" t="str">
        <f>VLOOKUP(database[[#This Row],[部门]],bumen[],3)</f>
        <v>030园林工程学院</v>
      </c>
      <c r="P82" t="str">
        <f>VLOOKUP(database[[#This Row],[账号]],renyuan[],2,0)</f>
        <v>朱希民</v>
      </c>
      <c r="Q82" s="13" t="s">
        <v>1084</v>
      </c>
      <c r="R82" t="str">
        <f>VLOOKUP(database[[#This Row],[部门代码2]],bumen02,2,0)</f>
        <v>007总务处</v>
      </c>
    </row>
    <row r="83" spans="1:18" hidden="1" x14ac:dyDescent="0.2">
      <c r="A83">
        <f>SUBTOTAL(3,B$2:B83)</f>
        <v>0</v>
      </c>
      <c r="B83">
        <v>22</v>
      </c>
      <c r="C83" s="1">
        <v>2014020017</v>
      </c>
      <c r="D83" t="s">
        <v>965</v>
      </c>
      <c r="E83">
        <v>21</v>
      </c>
      <c r="F83">
        <v>126</v>
      </c>
      <c r="H83" t="str">
        <f>VLOOKUP(C83,renyuan[],3,0)</f>
        <v>总务处</v>
      </c>
      <c r="I83">
        <f t="shared" si="2"/>
        <v>21</v>
      </c>
      <c r="J83">
        <f t="shared" si="3"/>
        <v>126</v>
      </c>
      <c r="K83">
        <f>database[[#This Row],[处理天数]]*6</f>
        <v>126</v>
      </c>
      <c r="L83">
        <f>database[[#This Row],[额定充值]]-database[[#This Row],[处理金额]]</f>
        <v>0</v>
      </c>
      <c r="M83">
        <f>database[[#This Row],[处理金额]]</f>
        <v>126</v>
      </c>
      <c r="N83" t="str">
        <f>VLOOKUP(database[[#This Row],[部门]],bumen[],2,0)</f>
        <v>007</v>
      </c>
      <c r="O83" t="str">
        <f>VLOOKUP(database[[#This Row],[部门]],bumen[],3)</f>
        <v>030园林工程学院</v>
      </c>
      <c r="P83" t="str">
        <f>VLOOKUP(database[[#This Row],[账号]],renyuan[],2,0)</f>
        <v>尹涛</v>
      </c>
      <c r="Q83" s="13" t="s">
        <v>1084</v>
      </c>
      <c r="R83" t="str">
        <f>VLOOKUP(database[[#This Row],[部门代码2]],bumen02,2,0)</f>
        <v>007总务处</v>
      </c>
    </row>
    <row r="84" spans="1:18" hidden="1" x14ac:dyDescent="0.2">
      <c r="A84">
        <f>SUBTOTAL(3,B$2:B84)</f>
        <v>0</v>
      </c>
      <c r="B84">
        <v>23</v>
      </c>
      <c r="C84" s="1">
        <v>2014020003</v>
      </c>
      <c r="D84" t="s">
        <v>964</v>
      </c>
      <c r="E84">
        <v>21</v>
      </c>
      <c r="F84">
        <v>126</v>
      </c>
      <c r="H84" t="str">
        <f>VLOOKUP(C84,renyuan[],3,0)</f>
        <v>总务处</v>
      </c>
      <c r="I84">
        <f t="shared" si="2"/>
        <v>21</v>
      </c>
      <c r="J84">
        <f t="shared" si="3"/>
        <v>126</v>
      </c>
      <c r="K84">
        <f>database[[#This Row],[处理天数]]*6</f>
        <v>126</v>
      </c>
      <c r="L84">
        <f>database[[#This Row],[额定充值]]-database[[#This Row],[处理金额]]</f>
        <v>0</v>
      </c>
      <c r="M84">
        <f>database[[#This Row],[处理金额]]</f>
        <v>126</v>
      </c>
      <c r="N84" t="str">
        <f>VLOOKUP(database[[#This Row],[部门]],bumen[],2,0)</f>
        <v>007</v>
      </c>
      <c r="O84" t="str">
        <f>VLOOKUP(database[[#This Row],[部门]],bumen[],3)</f>
        <v>030园林工程学院</v>
      </c>
      <c r="P84" t="str">
        <f>VLOOKUP(database[[#This Row],[账号]],renyuan[],2,0)</f>
        <v>李新胜</v>
      </c>
      <c r="Q84" s="13" t="s">
        <v>1084</v>
      </c>
      <c r="R84" t="str">
        <f>VLOOKUP(database[[#This Row],[部门代码2]],bumen02,2,0)</f>
        <v>007总务处</v>
      </c>
    </row>
    <row r="85" spans="1:18" hidden="1" x14ac:dyDescent="0.2">
      <c r="A85">
        <f>SUBTOTAL(3,B$2:B85)</f>
        <v>0</v>
      </c>
      <c r="B85">
        <v>24</v>
      </c>
      <c r="D85" t="s">
        <v>1074</v>
      </c>
      <c r="E85">
        <v>21</v>
      </c>
      <c r="F85">
        <v>126</v>
      </c>
      <c r="G85" t="s">
        <v>1075</v>
      </c>
      <c r="H85" t="e">
        <f>VLOOKUP(C85,renyuan[],3,0)</f>
        <v>#N/A</v>
      </c>
      <c r="I85">
        <f t="shared" si="2"/>
        <v>21</v>
      </c>
      <c r="J85">
        <f t="shared" si="3"/>
        <v>126</v>
      </c>
      <c r="K85">
        <f>database[[#This Row],[处理天数]]*6</f>
        <v>126</v>
      </c>
      <c r="L85">
        <f>database[[#This Row],[额定充值]]-database[[#This Row],[处理金额]]</f>
        <v>0</v>
      </c>
      <c r="M85">
        <f>database[[#This Row],[处理金额]]</f>
        <v>126</v>
      </c>
      <c r="N85" t="e">
        <f>VLOOKUP(database[[#This Row],[部门]],bumen[],2,0)</f>
        <v>#N/A</v>
      </c>
      <c r="O85" t="e">
        <f>VLOOKUP(database[[#This Row],[部门]],bumen[],3)</f>
        <v>#N/A</v>
      </c>
      <c r="P85" t="e">
        <f>VLOOKUP(database[[#This Row],[账号]],renyuan[],2,0)</f>
        <v>#N/A</v>
      </c>
      <c r="Q85" s="13" t="s">
        <v>1084</v>
      </c>
      <c r="R85" t="str">
        <f>VLOOKUP(database[[#This Row],[部门代码2]],bumen02,2,0)</f>
        <v>007总务处</v>
      </c>
    </row>
    <row r="86" spans="1:18" hidden="1" x14ac:dyDescent="0.2">
      <c r="A86">
        <f>SUBTOTAL(3,B$2:B86)</f>
        <v>0</v>
      </c>
      <c r="B86">
        <v>25</v>
      </c>
      <c r="D86" t="s">
        <v>1076</v>
      </c>
      <c r="E86">
        <v>21</v>
      </c>
      <c r="F86">
        <v>126</v>
      </c>
      <c r="G86" t="s">
        <v>1077</v>
      </c>
      <c r="H86" t="e">
        <f>VLOOKUP(C86,renyuan[],3,0)</f>
        <v>#N/A</v>
      </c>
      <c r="I86">
        <f t="shared" si="2"/>
        <v>21</v>
      </c>
      <c r="J86">
        <f t="shared" si="3"/>
        <v>126</v>
      </c>
      <c r="K86">
        <f>database[[#This Row],[处理天数]]*6</f>
        <v>126</v>
      </c>
      <c r="L86">
        <f>database[[#This Row],[额定充值]]-database[[#This Row],[处理金额]]</f>
        <v>0</v>
      </c>
      <c r="M86">
        <f>database[[#This Row],[处理金额]]</f>
        <v>126</v>
      </c>
      <c r="N86" t="e">
        <f>VLOOKUP(database[[#This Row],[部门]],bumen[],2,0)</f>
        <v>#N/A</v>
      </c>
      <c r="O86" t="e">
        <f>VLOOKUP(database[[#This Row],[部门]],bumen[],3)</f>
        <v>#N/A</v>
      </c>
      <c r="P86" t="e">
        <f>VLOOKUP(database[[#This Row],[账号]],renyuan[],2,0)</f>
        <v>#N/A</v>
      </c>
      <c r="Q86" s="13" t="s">
        <v>1084</v>
      </c>
      <c r="R86" t="str">
        <f>VLOOKUP(database[[#This Row],[部门代码2]],bumen02,2,0)</f>
        <v>007总务处</v>
      </c>
    </row>
    <row r="87" spans="1:18" hidden="1" x14ac:dyDescent="0.2">
      <c r="A87">
        <f>SUBTOTAL(3,B$2:B87)</f>
        <v>0</v>
      </c>
      <c r="B87">
        <v>26</v>
      </c>
      <c r="D87" t="s">
        <v>1078</v>
      </c>
      <c r="E87">
        <v>21</v>
      </c>
      <c r="F87">
        <v>126</v>
      </c>
      <c r="G87" t="s">
        <v>1079</v>
      </c>
      <c r="H87" t="e">
        <f>VLOOKUP(C87,renyuan[],3,0)</f>
        <v>#N/A</v>
      </c>
      <c r="I87">
        <f t="shared" si="2"/>
        <v>21</v>
      </c>
      <c r="J87">
        <f t="shared" si="3"/>
        <v>126</v>
      </c>
      <c r="K87">
        <f>database[[#This Row],[处理天数]]*6</f>
        <v>126</v>
      </c>
      <c r="L87">
        <f>database[[#This Row],[额定充值]]-database[[#This Row],[处理金额]]</f>
        <v>0</v>
      </c>
      <c r="M87">
        <f>database[[#This Row],[处理金额]]</f>
        <v>126</v>
      </c>
      <c r="N87" t="e">
        <f>VLOOKUP(database[[#This Row],[部门]],bumen[],2,0)</f>
        <v>#N/A</v>
      </c>
      <c r="O87" t="e">
        <f>VLOOKUP(database[[#This Row],[部门]],bumen[],3)</f>
        <v>#N/A</v>
      </c>
      <c r="P87" t="e">
        <f>VLOOKUP(database[[#This Row],[账号]],renyuan[],2,0)</f>
        <v>#N/A</v>
      </c>
      <c r="Q87" s="13" t="s">
        <v>1084</v>
      </c>
      <c r="R87" t="str">
        <f>VLOOKUP(database[[#This Row],[部门代码2]],bumen02,2,0)</f>
        <v>007总务处</v>
      </c>
    </row>
    <row r="88" spans="1:18" hidden="1" x14ac:dyDescent="0.2">
      <c r="A88">
        <f>SUBTOTAL(3,B$2:B88)</f>
        <v>0</v>
      </c>
      <c r="B88">
        <v>27</v>
      </c>
      <c r="D88" t="s">
        <v>1080</v>
      </c>
      <c r="E88">
        <v>29</v>
      </c>
      <c r="F88">
        <v>174</v>
      </c>
      <c r="G88" t="s">
        <v>1081</v>
      </c>
      <c r="H88" t="e">
        <f>VLOOKUP(C88,renyuan[],3,0)</f>
        <v>#N/A</v>
      </c>
      <c r="I88">
        <f t="shared" si="2"/>
        <v>29</v>
      </c>
      <c r="J88">
        <f t="shared" si="3"/>
        <v>174</v>
      </c>
      <c r="K88">
        <f>database[[#This Row],[处理天数]]*6</f>
        <v>174</v>
      </c>
      <c r="L88">
        <f>database[[#This Row],[额定充值]]-database[[#This Row],[处理金额]]</f>
        <v>0</v>
      </c>
      <c r="M88">
        <f>database[[#This Row],[处理金额]]</f>
        <v>174</v>
      </c>
      <c r="N88" t="e">
        <f>VLOOKUP(database[[#This Row],[部门]],bumen[],2,0)</f>
        <v>#N/A</v>
      </c>
      <c r="O88" t="e">
        <f>VLOOKUP(database[[#This Row],[部门]],bumen[],3)</f>
        <v>#N/A</v>
      </c>
      <c r="P88" t="e">
        <f>VLOOKUP(database[[#This Row],[账号]],renyuan[],2,0)</f>
        <v>#N/A</v>
      </c>
      <c r="Q88" s="13" t="s">
        <v>1084</v>
      </c>
      <c r="R88" t="str">
        <f>VLOOKUP(database[[#This Row],[部门代码2]],bumen02,2,0)</f>
        <v>007总务处</v>
      </c>
    </row>
    <row r="89" spans="1:18" hidden="1" x14ac:dyDescent="0.2">
      <c r="A89">
        <f>SUBTOTAL(3,B$2:B89)</f>
        <v>0</v>
      </c>
      <c r="B89">
        <v>28</v>
      </c>
      <c r="D89" t="s">
        <v>1082</v>
      </c>
      <c r="E89">
        <v>29</v>
      </c>
      <c r="F89">
        <v>174</v>
      </c>
      <c r="G89" t="s">
        <v>1083</v>
      </c>
      <c r="H89" t="e">
        <f>VLOOKUP(C89,renyuan[],3,0)</f>
        <v>#N/A</v>
      </c>
      <c r="I89">
        <f t="shared" si="2"/>
        <v>29</v>
      </c>
      <c r="J89">
        <f t="shared" si="3"/>
        <v>174</v>
      </c>
      <c r="K89">
        <f>database[[#This Row],[处理天数]]*6</f>
        <v>174</v>
      </c>
      <c r="L89">
        <f>database[[#This Row],[额定充值]]-database[[#This Row],[处理金额]]</f>
        <v>0</v>
      </c>
      <c r="M89">
        <f>database[[#This Row],[处理金额]]</f>
        <v>174</v>
      </c>
      <c r="N89" t="e">
        <f>VLOOKUP(database[[#This Row],[部门]],bumen[],2,0)</f>
        <v>#N/A</v>
      </c>
      <c r="O89" t="e">
        <f>VLOOKUP(database[[#This Row],[部门]],bumen[],3)</f>
        <v>#N/A</v>
      </c>
      <c r="P89" t="e">
        <f>VLOOKUP(database[[#This Row],[账号]],renyuan[],2,0)</f>
        <v>#N/A</v>
      </c>
      <c r="Q89" s="13" t="s">
        <v>1084</v>
      </c>
      <c r="R89" t="str">
        <f>VLOOKUP(database[[#This Row],[部门代码2]],bumen02,2,0)</f>
        <v>007总务处</v>
      </c>
    </row>
    <row r="90" spans="1:18" hidden="1" x14ac:dyDescent="0.2">
      <c r="A90">
        <f>SUBTOTAL(3,B$2:B90)</f>
        <v>0</v>
      </c>
      <c r="B90">
        <v>1</v>
      </c>
      <c r="C90" s="1">
        <v>1991010002</v>
      </c>
      <c r="D90" t="s">
        <v>1085</v>
      </c>
      <c r="E90">
        <v>21</v>
      </c>
      <c r="F90">
        <v>126</v>
      </c>
      <c r="H90" t="str">
        <f>VLOOKUP(C90,renyuan[],3,0)</f>
        <v>基建处</v>
      </c>
      <c r="I90">
        <f t="shared" si="2"/>
        <v>21</v>
      </c>
      <c r="J90">
        <f t="shared" si="3"/>
        <v>126</v>
      </c>
      <c r="K90">
        <f>database[[#This Row],[处理天数]]*6</f>
        <v>126</v>
      </c>
      <c r="L90">
        <f>database[[#This Row],[额定充值]]-database[[#This Row],[处理金额]]</f>
        <v>0</v>
      </c>
      <c r="M90">
        <f>database[[#This Row],[处理金额]]</f>
        <v>126</v>
      </c>
      <c r="N90" t="str">
        <f>VLOOKUP(database[[#This Row],[部门]],bumen[],2,0)</f>
        <v>008</v>
      </c>
      <c r="O90" t="str">
        <f>VLOOKUP(database[[#This Row],[部门]],bumen[],3)</f>
        <v>001办公室</v>
      </c>
      <c r="P90" t="str">
        <f>VLOOKUP(database[[#This Row],[账号]],renyuan[],2,0)</f>
        <v>张程</v>
      </c>
      <c r="Q90" s="13" t="s">
        <v>1087</v>
      </c>
      <c r="R90" t="str">
        <f>VLOOKUP(database[[#This Row],[部门代码2]],bumen02,2,0)</f>
        <v>008基建处</v>
      </c>
    </row>
    <row r="91" spans="1:18" hidden="1" x14ac:dyDescent="0.2">
      <c r="A91">
        <f>SUBTOTAL(3,B$2:B91)</f>
        <v>0</v>
      </c>
      <c r="B91">
        <v>2</v>
      </c>
      <c r="C91" s="1">
        <v>2015010004</v>
      </c>
      <c r="D91" t="s">
        <v>833</v>
      </c>
      <c r="E91">
        <v>21</v>
      </c>
      <c r="F91">
        <v>126</v>
      </c>
      <c r="H91" t="str">
        <f>VLOOKUP(C91,renyuan[],3,0)</f>
        <v>基建处</v>
      </c>
      <c r="I91">
        <f t="shared" si="2"/>
        <v>21</v>
      </c>
      <c r="J91">
        <f t="shared" si="3"/>
        <v>126</v>
      </c>
      <c r="K91">
        <f>database[[#This Row],[处理天数]]*6</f>
        <v>126</v>
      </c>
      <c r="L91">
        <f>database[[#This Row],[额定充值]]-database[[#This Row],[处理金额]]</f>
        <v>0</v>
      </c>
      <c r="M91">
        <f>database[[#This Row],[处理金额]]</f>
        <v>126</v>
      </c>
      <c r="N91" t="str">
        <f>VLOOKUP(database[[#This Row],[部门]],bumen[],2,0)</f>
        <v>008</v>
      </c>
      <c r="O91" t="str">
        <f>VLOOKUP(database[[#This Row],[部门]],bumen[],3)</f>
        <v>001办公室</v>
      </c>
      <c r="P91" t="str">
        <f>VLOOKUP(database[[#This Row],[账号]],renyuan[],2,0)</f>
        <v>王利剑</v>
      </c>
      <c r="Q91" s="13" t="s">
        <v>1087</v>
      </c>
      <c r="R91" t="str">
        <f>VLOOKUP(database[[#This Row],[部门代码2]],bumen02,2,0)</f>
        <v>008基建处</v>
      </c>
    </row>
    <row r="92" spans="1:18" hidden="1" x14ac:dyDescent="0.2">
      <c r="A92">
        <f>SUBTOTAL(3,B$2:B92)</f>
        <v>0</v>
      </c>
      <c r="B92">
        <v>3</v>
      </c>
      <c r="C92" s="1">
        <v>2012010002</v>
      </c>
      <c r="D92" t="s">
        <v>832</v>
      </c>
      <c r="E92">
        <v>21</v>
      </c>
      <c r="F92">
        <v>126</v>
      </c>
      <c r="H92" t="str">
        <f>VLOOKUP(C92,renyuan[],3,0)</f>
        <v>基建处</v>
      </c>
      <c r="I92">
        <f t="shared" si="2"/>
        <v>21</v>
      </c>
      <c r="J92">
        <f t="shared" si="3"/>
        <v>126</v>
      </c>
      <c r="K92">
        <f>database[[#This Row],[处理天数]]*6</f>
        <v>126</v>
      </c>
      <c r="L92">
        <f>database[[#This Row],[额定充值]]-database[[#This Row],[处理金额]]</f>
        <v>0</v>
      </c>
      <c r="M92">
        <f>database[[#This Row],[处理金额]]</f>
        <v>126</v>
      </c>
      <c r="N92" t="str">
        <f>VLOOKUP(database[[#This Row],[部门]],bumen[],2,0)</f>
        <v>008</v>
      </c>
      <c r="O92" t="str">
        <f>VLOOKUP(database[[#This Row],[部门]],bumen[],3)</f>
        <v>001办公室</v>
      </c>
      <c r="P92" t="str">
        <f>VLOOKUP(database[[#This Row],[账号]],renyuan[],2,0)</f>
        <v>王文瑞</v>
      </c>
      <c r="Q92" s="13" t="s">
        <v>1087</v>
      </c>
      <c r="R92" t="str">
        <f>VLOOKUP(database[[#This Row],[部门代码2]],bumen02,2,0)</f>
        <v>008基建处</v>
      </c>
    </row>
    <row r="93" spans="1:18" hidden="1" x14ac:dyDescent="0.2">
      <c r="A93">
        <f>SUBTOTAL(3,B$2:B93)</f>
        <v>0</v>
      </c>
      <c r="B93">
        <v>4</v>
      </c>
      <c r="C93" s="1">
        <v>2021010013</v>
      </c>
      <c r="D93" t="s">
        <v>834</v>
      </c>
      <c r="E93">
        <v>21</v>
      </c>
      <c r="F93">
        <v>126</v>
      </c>
      <c r="H93" t="str">
        <f>VLOOKUP(C93,renyuan[],3,0)</f>
        <v>基建处</v>
      </c>
      <c r="I93">
        <f t="shared" si="2"/>
        <v>21</v>
      </c>
      <c r="J93">
        <f t="shared" si="3"/>
        <v>126</v>
      </c>
      <c r="K93">
        <f>database[[#This Row],[处理天数]]*6</f>
        <v>126</v>
      </c>
      <c r="L93">
        <f>database[[#This Row],[额定充值]]-database[[#This Row],[处理金额]]</f>
        <v>0</v>
      </c>
      <c r="M93">
        <f>database[[#This Row],[处理金额]]</f>
        <v>126</v>
      </c>
      <c r="N93" t="str">
        <f>VLOOKUP(database[[#This Row],[部门]],bumen[],2,0)</f>
        <v>008</v>
      </c>
      <c r="O93" t="str">
        <f>VLOOKUP(database[[#This Row],[部门]],bumen[],3)</f>
        <v>001办公室</v>
      </c>
      <c r="P93" t="str">
        <f>VLOOKUP(database[[#This Row],[账号]],renyuan[],2,0)</f>
        <v>杨德鑫</v>
      </c>
      <c r="Q93" s="13" t="s">
        <v>1087</v>
      </c>
      <c r="R93" t="str">
        <f>VLOOKUP(database[[#This Row],[部门代码2]],bumen02,2,0)</f>
        <v>008基建处</v>
      </c>
    </row>
    <row r="94" spans="1:18" hidden="1" x14ac:dyDescent="0.2">
      <c r="A94">
        <f>SUBTOTAL(3,B$2:B94)</f>
        <v>0</v>
      </c>
      <c r="B94">
        <v>5</v>
      </c>
      <c r="C94" s="1">
        <v>2008010012</v>
      </c>
      <c r="D94" t="s">
        <v>831</v>
      </c>
      <c r="E94">
        <v>21</v>
      </c>
      <c r="F94">
        <v>126</v>
      </c>
      <c r="H94" t="str">
        <f>VLOOKUP(C94,renyuan[],3,0)</f>
        <v>基建处</v>
      </c>
      <c r="I94">
        <f t="shared" si="2"/>
        <v>21</v>
      </c>
      <c r="J94">
        <f t="shared" si="3"/>
        <v>126</v>
      </c>
      <c r="K94">
        <f>database[[#This Row],[处理天数]]*6</f>
        <v>126</v>
      </c>
      <c r="L94">
        <f>database[[#This Row],[额定充值]]-database[[#This Row],[处理金额]]</f>
        <v>0</v>
      </c>
      <c r="M94">
        <f>database[[#This Row],[处理金额]]</f>
        <v>126</v>
      </c>
      <c r="N94" t="str">
        <f>VLOOKUP(database[[#This Row],[部门]],bumen[],2,0)</f>
        <v>008</v>
      </c>
      <c r="O94" t="str">
        <f>VLOOKUP(database[[#This Row],[部门]],bumen[],3)</f>
        <v>001办公室</v>
      </c>
      <c r="P94" t="str">
        <f>VLOOKUP(database[[#This Row],[账号]],renyuan[],2,0)</f>
        <v>季兴华</v>
      </c>
      <c r="Q94" s="13" t="s">
        <v>1087</v>
      </c>
      <c r="R94" t="str">
        <f>VLOOKUP(database[[#This Row],[部门代码2]],bumen02,2,0)</f>
        <v>008基建处</v>
      </c>
    </row>
    <row r="95" spans="1:18" hidden="1" x14ac:dyDescent="0.2">
      <c r="A95">
        <f>SUBTOTAL(3,B$2:B95)</f>
        <v>0</v>
      </c>
      <c r="B95">
        <v>6</v>
      </c>
      <c r="C95" s="1">
        <v>2022010028</v>
      </c>
      <c r="D95" t="s">
        <v>835</v>
      </c>
      <c r="E95">
        <v>21</v>
      </c>
      <c r="F95">
        <v>126</v>
      </c>
      <c r="H95" t="str">
        <f>VLOOKUP(C95,renyuan[],3,0)</f>
        <v>基建处</v>
      </c>
      <c r="I95">
        <f t="shared" si="2"/>
        <v>21</v>
      </c>
      <c r="J95">
        <f t="shared" si="3"/>
        <v>126</v>
      </c>
      <c r="K95">
        <f>database[[#This Row],[处理天数]]*6</f>
        <v>126</v>
      </c>
      <c r="L95">
        <f>database[[#This Row],[额定充值]]-database[[#This Row],[处理金额]]</f>
        <v>0</v>
      </c>
      <c r="M95">
        <f>database[[#This Row],[处理金额]]</f>
        <v>126</v>
      </c>
      <c r="N95" t="str">
        <f>VLOOKUP(database[[#This Row],[部门]],bumen[],2,0)</f>
        <v>008</v>
      </c>
      <c r="O95" t="str">
        <f>VLOOKUP(database[[#This Row],[部门]],bumen[],3)</f>
        <v>001办公室</v>
      </c>
      <c r="P95" t="str">
        <f>VLOOKUP(database[[#This Row],[账号]],renyuan[],2,0)</f>
        <v>尹娟</v>
      </c>
      <c r="Q95" s="13" t="s">
        <v>1087</v>
      </c>
      <c r="R95" t="str">
        <f>VLOOKUP(database[[#This Row],[部门代码2]],bumen02,2,0)</f>
        <v>008基建处</v>
      </c>
    </row>
    <row r="96" spans="1:18" hidden="1" x14ac:dyDescent="0.2">
      <c r="A96">
        <f>SUBTOTAL(3,B$2:B96)</f>
        <v>0</v>
      </c>
      <c r="B96">
        <v>7</v>
      </c>
      <c r="C96" s="1">
        <v>2023010028</v>
      </c>
      <c r="D96" t="s">
        <v>837</v>
      </c>
      <c r="E96">
        <v>21</v>
      </c>
      <c r="F96">
        <v>126</v>
      </c>
      <c r="H96" t="str">
        <f>VLOOKUP(C96,renyuan[],3,0)</f>
        <v>基建处</v>
      </c>
      <c r="I96">
        <f t="shared" si="2"/>
        <v>21</v>
      </c>
      <c r="J96">
        <f t="shared" si="3"/>
        <v>126</v>
      </c>
      <c r="K96">
        <f>database[[#This Row],[处理天数]]*6</f>
        <v>126</v>
      </c>
      <c r="L96">
        <f>database[[#This Row],[额定充值]]-database[[#This Row],[处理金额]]</f>
        <v>0</v>
      </c>
      <c r="M96">
        <f>database[[#This Row],[处理金额]]</f>
        <v>126</v>
      </c>
      <c r="N96" t="str">
        <f>VLOOKUP(database[[#This Row],[部门]],bumen[],2,0)</f>
        <v>008</v>
      </c>
      <c r="O96" t="str">
        <f>VLOOKUP(database[[#This Row],[部门]],bumen[],3)</f>
        <v>001办公室</v>
      </c>
      <c r="P96" t="str">
        <f>VLOOKUP(database[[#This Row],[账号]],renyuan[],2,0)</f>
        <v>许冬宁</v>
      </c>
      <c r="Q96" s="13" t="s">
        <v>1087</v>
      </c>
      <c r="R96" t="str">
        <f>VLOOKUP(database[[#This Row],[部门代码2]],bumen02,2,0)</f>
        <v>008基建处</v>
      </c>
    </row>
    <row r="97" spans="1:18" hidden="1" x14ac:dyDescent="0.2">
      <c r="A97">
        <f>SUBTOTAL(3,B$2:B97)</f>
        <v>0</v>
      </c>
      <c r="B97">
        <v>8</v>
      </c>
      <c r="C97" s="1">
        <v>2023010027</v>
      </c>
      <c r="D97" t="s">
        <v>836</v>
      </c>
      <c r="F97">
        <v>0</v>
      </c>
      <c r="G97" t="s">
        <v>1086</v>
      </c>
      <c r="H97" t="str">
        <f>VLOOKUP(C97,renyuan[],3,0)</f>
        <v>基建处</v>
      </c>
      <c r="I97">
        <f t="shared" si="2"/>
        <v>0</v>
      </c>
      <c r="J97">
        <f t="shared" si="3"/>
        <v>0</v>
      </c>
      <c r="K97">
        <f>database[[#This Row],[处理天数]]*6</f>
        <v>0</v>
      </c>
      <c r="L97">
        <f>database[[#This Row],[额定充值]]-database[[#This Row],[处理金额]]</f>
        <v>0</v>
      </c>
      <c r="M97">
        <f>database[[#This Row],[处理金额]]</f>
        <v>0</v>
      </c>
      <c r="N97" t="str">
        <f>VLOOKUP(database[[#This Row],[部门]],bumen[],2,0)</f>
        <v>008</v>
      </c>
      <c r="O97" t="str">
        <f>VLOOKUP(database[[#This Row],[部门]],bumen[],3)</f>
        <v>001办公室</v>
      </c>
      <c r="P97" t="str">
        <f>VLOOKUP(database[[#This Row],[账号]],renyuan[],2,0)</f>
        <v>张成丕</v>
      </c>
      <c r="Q97" s="13" t="s">
        <v>1087</v>
      </c>
      <c r="R97" t="str">
        <f>VLOOKUP(database[[#This Row],[部门代码2]],bumen02,2,0)</f>
        <v>008基建处</v>
      </c>
    </row>
    <row r="98" spans="1:18" hidden="1" x14ac:dyDescent="0.2">
      <c r="A98">
        <f>SUBTOTAL(3,B$2:B98)</f>
        <v>0</v>
      </c>
      <c r="B98">
        <v>1</v>
      </c>
      <c r="C98" s="1">
        <v>2008010006</v>
      </c>
      <c r="D98" t="s">
        <v>137</v>
      </c>
      <c r="E98">
        <v>21</v>
      </c>
      <c r="F98">
        <v>126</v>
      </c>
      <c r="H98" t="str">
        <f>VLOOKUP(C98,renyuan[],3,0)</f>
        <v>教务处</v>
      </c>
      <c r="I98">
        <f t="shared" si="2"/>
        <v>21</v>
      </c>
      <c r="J98">
        <f t="shared" si="3"/>
        <v>126</v>
      </c>
      <c r="K98">
        <f>database[[#This Row],[处理天数]]*6</f>
        <v>126</v>
      </c>
      <c r="L98">
        <f>database[[#This Row],[额定充值]]-database[[#This Row],[处理金额]]</f>
        <v>0</v>
      </c>
      <c r="M98">
        <f>database[[#This Row],[处理金额]]</f>
        <v>126</v>
      </c>
      <c r="N98" t="e">
        <f>VLOOKUP(database[[#This Row],[部门]],bumen[],2,0)</f>
        <v>#N/A</v>
      </c>
      <c r="O98" t="str">
        <f>VLOOKUP(database[[#This Row],[部门]],bumen[],3)</f>
        <v>001办公室</v>
      </c>
      <c r="P98" t="str">
        <f>VLOOKUP(database[[#This Row],[账号]],renyuan[],2,0)</f>
        <v>梁珍</v>
      </c>
      <c r="Q98" s="13" t="s">
        <v>1095</v>
      </c>
      <c r="R98" t="str">
        <f>VLOOKUP(database[[#This Row],[部门代码2]],bumen02,2,0)</f>
        <v>009教务处（教师发展中心）</v>
      </c>
    </row>
    <row r="99" spans="1:18" hidden="1" x14ac:dyDescent="0.2">
      <c r="A99">
        <f>SUBTOTAL(3,B$2:B99)</f>
        <v>0</v>
      </c>
      <c r="B99">
        <v>2</v>
      </c>
      <c r="C99" s="1">
        <v>2012010016</v>
      </c>
      <c r="D99" t="s">
        <v>139</v>
      </c>
      <c r="E99">
        <v>21</v>
      </c>
      <c r="F99">
        <v>126</v>
      </c>
      <c r="H99" t="str">
        <f>VLOOKUP(C99,renyuan[],3,0)</f>
        <v>教务处</v>
      </c>
      <c r="I99">
        <f t="shared" si="2"/>
        <v>21</v>
      </c>
      <c r="J99">
        <f t="shared" si="3"/>
        <v>126</v>
      </c>
      <c r="K99">
        <f>database[[#This Row],[处理天数]]*6</f>
        <v>126</v>
      </c>
      <c r="L99">
        <f>database[[#This Row],[额定充值]]-database[[#This Row],[处理金额]]</f>
        <v>0</v>
      </c>
      <c r="M99">
        <f>database[[#This Row],[处理金额]]</f>
        <v>126</v>
      </c>
      <c r="N99" t="e">
        <f>VLOOKUP(database[[#This Row],[部门]],bumen[],2,0)</f>
        <v>#N/A</v>
      </c>
      <c r="O99" t="str">
        <f>VLOOKUP(database[[#This Row],[部门]],bumen[],3)</f>
        <v>001办公室</v>
      </c>
      <c r="P99" t="str">
        <f>VLOOKUP(database[[#This Row],[账号]],renyuan[],2,0)</f>
        <v>亓艳茹</v>
      </c>
      <c r="Q99" s="13" t="s">
        <v>1095</v>
      </c>
      <c r="R99" t="str">
        <f>VLOOKUP(database[[#This Row],[部门代码2]],bumen02,2,0)</f>
        <v>009教务处（教师发展中心）</v>
      </c>
    </row>
    <row r="100" spans="1:18" hidden="1" x14ac:dyDescent="0.2">
      <c r="A100">
        <f>SUBTOTAL(3,B$2:B100)</f>
        <v>0</v>
      </c>
      <c r="B100">
        <v>3</v>
      </c>
      <c r="C100" s="1">
        <v>2019010090</v>
      </c>
      <c r="D100" t="s">
        <v>143</v>
      </c>
      <c r="E100">
        <v>21</v>
      </c>
      <c r="F100">
        <v>126</v>
      </c>
      <c r="H100" t="str">
        <f>VLOOKUP(C100,renyuan[],3,0)</f>
        <v>教务处</v>
      </c>
      <c r="I100">
        <f t="shared" si="2"/>
        <v>21</v>
      </c>
      <c r="J100">
        <f t="shared" si="3"/>
        <v>126</v>
      </c>
      <c r="K100">
        <f>database[[#This Row],[处理天数]]*6</f>
        <v>126</v>
      </c>
      <c r="L100">
        <f>database[[#This Row],[额定充值]]-database[[#This Row],[处理金额]]</f>
        <v>0</v>
      </c>
      <c r="M100">
        <f>database[[#This Row],[处理金额]]</f>
        <v>126</v>
      </c>
      <c r="N100" t="e">
        <f>VLOOKUP(database[[#This Row],[部门]],bumen[],2,0)</f>
        <v>#N/A</v>
      </c>
      <c r="O100" t="str">
        <f>VLOOKUP(database[[#This Row],[部门]],bumen[],3)</f>
        <v>001办公室</v>
      </c>
      <c r="P100" t="str">
        <f>VLOOKUP(database[[#This Row],[账号]],renyuan[],2,0)</f>
        <v>商姗姗</v>
      </c>
      <c r="Q100" s="13" t="s">
        <v>1095</v>
      </c>
      <c r="R100" t="str">
        <f>VLOOKUP(database[[#This Row],[部门代码2]],bumen02,2,0)</f>
        <v>009教务处（教师发展中心）</v>
      </c>
    </row>
    <row r="101" spans="1:18" hidden="1" x14ac:dyDescent="0.2">
      <c r="A101">
        <f>SUBTOTAL(3,B$2:B101)</f>
        <v>0</v>
      </c>
      <c r="B101">
        <v>4</v>
      </c>
      <c r="C101" s="1">
        <v>1993010002</v>
      </c>
      <c r="D101" t="s">
        <v>132</v>
      </c>
      <c r="E101">
        <v>16</v>
      </c>
      <c r="F101">
        <v>96</v>
      </c>
      <c r="G101" t="s">
        <v>1088</v>
      </c>
      <c r="H101" t="str">
        <f>VLOOKUP(C101,renyuan[],3,0)</f>
        <v>教务处</v>
      </c>
      <c r="I101">
        <f t="shared" si="2"/>
        <v>16</v>
      </c>
      <c r="J101">
        <f t="shared" si="3"/>
        <v>96</v>
      </c>
      <c r="K101">
        <f>database[[#This Row],[处理天数]]*6</f>
        <v>96</v>
      </c>
      <c r="L101">
        <f>database[[#This Row],[额定充值]]-database[[#This Row],[处理金额]]</f>
        <v>0</v>
      </c>
      <c r="M101">
        <f>database[[#This Row],[处理金额]]</f>
        <v>96</v>
      </c>
      <c r="N101" t="e">
        <f>VLOOKUP(database[[#This Row],[部门]],bumen[],2,0)</f>
        <v>#N/A</v>
      </c>
      <c r="O101" t="str">
        <f>VLOOKUP(database[[#This Row],[部门]],bumen[],3)</f>
        <v>001办公室</v>
      </c>
      <c r="P101" t="str">
        <f>VLOOKUP(database[[#This Row],[账号]],renyuan[],2,0)</f>
        <v>宋波</v>
      </c>
      <c r="Q101" s="13" t="s">
        <v>1095</v>
      </c>
      <c r="R101" t="str">
        <f>VLOOKUP(database[[#This Row],[部门代码2]],bumen02,2,0)</f>
        <v>009教务处（教师发展中心）</v>
      </c>
    </row>
    <row r="102" spans="1:18" hidden="1" x14ac:dyDescent="0.2">
      <c r="A102">
        <f>SUBTOTAL(3,B$2:B102)</f>
        <v>0</v>
      </c>
      <c r="B102">
        <v>5</v>
      </c>
      <c r="C102" s="1">
        <v>2003010002</v>
      </c>
      <c r="D102" t="s">
        <v>134</v>
      </c>
      <c r="E102">
        <v>17</v>
      </c>
      <c r="F102">
        <v>102</v>
      </c>
      <c r="G102" t="s">
        <v>1089</v>
      </c>
      <c r="H102" t="str">
        <f>VLOOKUP(C102,renyuan[],3,0)</f>
        <v>教务处</v>
      </c>
      <c r="I102">
        <f t="shared" si="2"/>
        <v>17</v>
      </c>
      <c r="J102">
        <f t="shared" si="3"/>
        <v>102</v>
      </c>
      <c r="K102">
        <f>database[[#This Row],[处理天数]]*6</f>
        <v>102</v>
      </c>
      <c r="L102">
        <f>database[[#This Row],[额定充值]]-database[[#This Row],[处理金额]]</f>
        <v>0</v>
      </c>
      <c r="M102">
        <f>database[[#This Row],[处理金额]]</f>
        <v>102</v>
      </c>
      <c r="N102" t="e">
        <f>VLOOKUP(database[[#This Row],[部门]],bumen[],2,0)</f>
        <v>#N/A</v>
      </c>
      <c r="O102" t="str">
        <f>VLOOKUP(database[[#This Row],[部门]],bumen[],3)</f>
        <v>001办公室</v>
      </c>
      <c r="P102" t="str">
        <f>VLOOKUP(database[[#This Row],[账号]],renyuan[],2,0)</f>
        <v>杨小莉</v>
      </c>
      <c r="Q102" s="13" t="s">
        <v>1095</v>
      </c>
      <c r="R102" t="str">
        <f>VLOOKUP(database[[#This Row],[部门代码2]],bumen02,2,0)</f>
        <v>009教务处（教师发展中心）</v>
      </c>
    </row>
    <row r="103" spans="1:18" hidden="1" x14ac:dyDescent="0.2">
      <c r="A103">
        <f>SUBTOTAL(3,B$2:B103)</f>
        <v>0</v>
      </c>
      <c r="B103">
        <v>6</v>
      </c>
      <c r="C103" s="1">
        <v>2014010022</v>
      </c>
      <c r="D103" t="s">
        <v>140</v>
      </c>
      <c r="E103">
        <v>21</v>
      </c>
      <c r="F103">
        <v>126</v>
      </c>
      <c r="H103" t="str">
        <f>VLOOKUP(C103,renyuan[],3,0)</f>
        <v>教务处</v>
      </c>
      <c r="I103">
        <f t="shared" si="2"/>
        <v>21</v>
      </c>
      <c r="J103">
        <f t="shared" si="3"/>
        <v>126</v>
      </c>
      <c r="K103">
        <f>database[[#This Row],[处理天数]]*6</f>
        <v>126</v>
      </c>
      <c r="L103">
        <f>database[[#This Row],[额定充值]]-database[[#This Row],[处理金额]]</f>
        <v>0</v>
      </c>
      <c r="M103">
        <f>database[[#This Row],[处理金额]]</f>
        <v>126</v>
      </c>
      <c r="N103" t="e">
        <f>VLOOKUP(database[[#This Row],[部门]],bumen[],2,0)</f>
        <v>#N/A</v>
      </c>
      <c r="O103" t="str">
        <f>VLOOKUP(database[[#This Row],[部门]],bumen[],3)</f>
        <v>001办公室</v>
      </c>
      <c r="P103" t="str">
        <f>VLOOKUP(database[[#This Row],[账号]],renyuan[],2,0)</f>
        <v>史本春</v>
      </c>
      <c r="Q103" s="13" t="s">
        <v>1095</v>
      </c>
      <c r="R103" t="str">
        <f>VLOOKUP(database[[#This Row],[部门代码2]],bumen02,2,0)</f>
        <v>009教务处（教师发展中心）</v>
      </c>
    </row>
    <row r="104" spans="1:18" hidden="1" x14ac:dyDescent="0.2">
      <c r="A104">
        <f>SUBTOTAL(3,B$2:B104)</f>
        <v>0</v>
      </c>
      <c r="B104">
        <v>7</v>
      </c>
      <c r="C104" s="1">
        <v>2006010057</v>
      </c>
      <c r="D104" t="s">
        <v>136</v>
      </c>
      <c r="E104">
        <v>21</v>
      </c>
      <c r="F104">
        <v>126</v>
      </c>
      <c r="G104" t="s">
        <v>1090</v>
      </c>
      <c r="H104" t="str">
        <f>VLOOKUP(C104,renyuan[],3,0)</f>
        <v>教务处</v>
      </c>
      <c r="I104">
        <f t="shared" si="2"/>
        <v>21</v>
      </c>
      <c r="J104">
        <f t="shared" si="3"/>
        <v>126</v>
      </c>
      <c r="K104">
        <f>database[[#This Row],[处理天数]]*6</f>
        <v>126</v>
      </c>
      <c r="L104">
        <f>database[[#This Row],[额定充值]]-database[[#This Row],[处理金额]]</f>
        <v>0</v>
      </c>
      <c r="M104">
        <f>database[[#This Row],[处理金额]]</f>
        <v>126</v>
      </c>
      <c r="N104" t="e">
        <f>VLOOKUP(database[[#This Row],[部门]],bumen[],2,0)</f>
        <v>#N/A</v>
      </c>
      <c r="O104" t="str">
        <f>VLOOKUP(database[[#This Row],[部门]],bumen[],3)</f>
        <v>001办公室</v>
      </c>
      <c r="P104" t="str">
        <f>VLOOKUP(database[[#This Row],[账号]],renyuan[],2,0)</f>
        <v>周克斌</v>
      </c>
      <c r="Q104" s="13" t="s">
        <v>1095</v>
      </c>
      <c r="R104" t="str">
        <f>VLOOKUP(database[[#This Row],[部门代码2]],bumen02,2,0)</f>
        <v>009教务处（教师发展中心）</v>
      </c>
    </row>
    <row r="105" spans="1:18" hidden="1" x14ac:dyDescent="0.2">
      <c r="A105">
        <f>SUBTOTAL(3,B$2:B105)</f>
        <v>0</v>
      </c>
      <c r="B105">
        <v>8</v>
      </c>
      <c r="C105" s="1">
        <v>2004010004</v>
      </c>
      <c r="D105" t="s">
        <v>135</v>
      </c>
      <c r="E105">
        <v>21</v>
      </c>
      <c r="F105">
        <v>126</v>
      </c>
      <c r="H105" t="str">
        <f>VLOOKUP(C105,renyuan[],3,0)</f>
        <v>教务处</v>
      </c>
      <c r="I105">
        <f t="shared" si="2"/>
        <v>21</v>
      </c>
      <c r="J105">
        <f t="shared" si="3"/>
        <v>126</v>
      </c>
      <c r="K105">
        <f>database[[#This Row],[处理天数]]*6</f>
        <v>126</v>
      </c>
      <c r="L105">
        <f>database[[#This Row],[额定充值]]-database[[#This Row],[处理金额]]</f>
        <v>0</v>
      </c>
      <c r="M105">
        <f>database[[#This Row],[处理金额]]</f>
        <v>126</v>
      </c>
      <c r="N105" t="e">
        <f>VLOOKUP(database[[#This Row],[部门]],bumen[],2,0)</f>
        <v>#N/A</v>
      </c>
      <c r="O105" t="str">
        <f>VLOOKUP(database[[#This Row],[部门]],bumen[],3)</f>
        <v>001办公室</v>
      </c>
      <c r="P105" t="str">
        <f>VLOOKUP(database[[#This Row],[账号]],renyuan[],2,0)</f>
        <v>张衍庆</v>
      </c>
      <c r="Q105" s="13" t="s">
        <v>1095</v>
      </c>
      <c r="R105" t="str">
        <f>VLOOKUP(database[[#This Row],[部门代码2]],bumen02,2,0)</f>
        <v>009教务处（教师发展中心）</v>
      </c>
    </row>
    <row r="106" spans="1:18" hidden="1" x14ac:dyDescent="0.2">
      <c r="A106">
        <f>SUBTOTAL(3,B$2:B106)</f>
        <v>0</v>
      </c>
      <c r="B106">
        <v>9</v>
      </c>
      <c r="C106" s="1">
        <v>2014010058</v>
      </c>
      <c r="D106" t="s">
        <v>142</v>
      </c>
      <c r="E106">
        <v>17</v>
      </c>
      <c r="F106">
        <v>102</v>
      </c>
      <c r="G106" t="s">
        <v>1091</v>
      </c>
      <c r="H106" t="str">
        <f>VLOOKUP(C106,renyuan[],3,0)</f>
        <v>教务处</v>
      </c>
      <c r="I106">
        <f t="shared" si="2"/>
        <v>17</v>
      </c>
      <c r="J106">
        <f t="shared" si="3"/>
        <v>102</v>
      </c>
      <c r="K106">
        <f>database[[#This Row],[处理天数]]*6</f>
        <v>102</v>
      </c>
      <c r="L106">
        <f>database[[#This Row],[额定充值]]-database[[#This Row],[处理金额]]</f>
        <v>0</v>
      </c>
      <c r="M106">
        <f>database[[#This Row],[处理金额]]</f>
        <v>102</v>
      </c>
      <c r="N106" t="e">
        <f>VLOOKUP(database[[#This Row],[部门]],bumen[],2,0)</f>
        <v>#N/A</v>
      </c>
      <c r="O106" t="str">
        <f>VLOOKUP(database[[#This Row],[部门]],bumen[],3)</f>
        <v>001办公室</v>
      </c>
      <c r="P106" t="str">
        <f>VLOOKUP(database[[#This Row],[账号]],renyuan[],2,0)</f>
        <v>张琳琳</v>
      </c>
      <c r="Q106" s="13" t="s">
        <v>1095</v>
      </c>
      <c r="R106" t="str">
        <f>VLOOKUP(database[[#This Row],[部门代码2]],bumen02,2,0)</f>
        <v>009教务处（教师发展中心）</v>
      </c>
    </row>
    <row r="107" spans="1:18" hidden="1" x14ac:dyDescent="0.2">
      <c r="A107">
        <f>SUBTOTAL(3,B$2:B107)</f>
        <v>0</v>
      </c>
      <c r="B107">
        <v>10</v>
      </c>
      <c r="C107" s="1">
        <v>2020010073</v>
      </c>
      <c r="D107" t="s">
        <v>145</v>
      </c>
      <c r="E107">
        <v>21</v>
      </c>
      <c r="F107">
        <v>126</v>
      </c>
      <c r="H107" t="str">
        <f>VLOOKUP(C107,renyuan[],3,0)</f>
        <v>教务处</v>
      </c>
      <c r="I107">
        <f t="shared" si="2"/>
        <v>21</v>
      </c>
      <c r="J107">
        <f t="shared" si="3"/>
        <v>126</v>
      </c>
      <c r="K107">
        <f>database[[#This Row],[处理天数]]*6</f>
        <v>126</v>
      </c>
      <c r="L107">
        <f>database[[#This Row],[额定充值]]-database[[#This Row],[处理金额]]</f>
        <v>0</v>
      </c>
      <c r="M107">
        <f>database[[#This Row],[处理金额]]</f>
        <v>126</v>
      </c>
      <c r="N107" t="e">
        <f>VLOOKUP(database[[#This Row],[部门]],bumen[],2,0)</f>
        <v>#N/A</v>
      </c>
      <c r="O107" t="str">
        <f>VLOOKUP(database[[#This Row],[部门]],bumen[],3)</f>
        <v>001办公室</v>
      </c>
      <c r="P107" t="str">
        <f>VLOOKUP(database[[#This Row],[账号]],renyuan[],2,0)</f>
        <v>王彬</v>
      </c>
      <c r="Q107" s="13" t="s">
        <v>1095</v>
      </c>
      <c r="R107" t="str">
        <f>VLOOKUP(database[[#This Row],[部门代码2]],bumen02,2,0)</f>
        <v>009教务处（教师发展中心）</v>
      </c>
    </row>
    <row r="108" spans="1:18" hidden="1" x14ac:dyDescent="0.2">
      <c r="A108">
        <f>SUBTOTAL(3,B$2:B108)</f>
        <v>0</v>
      </c>
      <c r="B108">
        <v>11</v>
      </c>
      <c r="C108" s="1">
        <v>2020010072</v>
      </c>
      <c r="D108" t="s">
        <v>144</v>
      </c>
      <c r="E108">
        <v>17</v>
      </c>
      <c r="F108">
        <v>102</v>
      </c>
      <c r="G108" t="s">
        <v>1092</v>
      </c>
      <c r="H108" t="str">
        <f>VLOOKUP(C108,renyuan[],3,0)</f>
        <v>教务处</v>
      </c>
      <c r="I108">
        <f t="shared" si="2"/>
        <v>17</v>
      </c>
      <c r="J108">
        <f t="shared" si="3"/>
        <v>102</v>
      </c>
      <c r="K108">
        <f>database[[#This Row],[处理天数]]*6</f>
        <v>102</v>
      </c>
      <c r="L108">
        <f>database[[#This Row],[额定充值]]-database[[#This Row],[处理金额]]</f>
        <v>0</v>
      </c>
      <c r="M108">
        <f>database[[#This Row],[处理金额]]</f>
        <v>102</v>
      </c>
      <c r="N108" t="e">
        <f>VLOOKUP(database[[#This Row],[部门]],bumen[],2,0)</f>
        <v>#N/A</v>
      </c>
      <c r="O108" t="str">
        <f>VLOOKUP(database[[#This Row],[部门]],bumen[],3)</f>
        <v>001办公室</v>
      </c>
      <c r="P108" t="str">
        <f>VLOOKUP(database[[#This Row],[账号]],renyuan[],2,0)</f>
        <v>刘治敏</v>
      </c>
      <c r="Q108" s="13" t="s">
        <v>1095</v>
      </c>
      <c r="R108" t="str">
        <f>VLOOKUP(database[[#This Row],[部门代码2]],bumen02,2,0)</f>
        <v>009教务处（教师发展中心）</v>
      </c>
    </row>
    <row r="109" spans="1:18" hidden="1" x14ac:dyDescent="0.2">
      <c r="A109">
        <f>SUBTOTAL(3,B$2:B109)</f>
        <v>0</v>
      </c>
      <c r="B109">
        <v>12</v>
      </c>
      <c r="C109" s="1">
        <v>2021010015</v>
      </c>
      <c r="D109" t="s">
        <v>146</v>
      </c>
      <c r="E109">
        <v>17</v>
      </c>
      <c r="F109">
        <v>102</v>
      </c>
      <c r="G109" t="s">
        <v>1093</v>
      </c>
      <c r="H109" t="str">
        <f>VLOOKUP(C109,renyuan[],3,0)</f>
        <v>教务处</v>
      </c>
      <c r="I109">
        <f t="shared" si="2"/>
        <v>17</v>
      </c>
      <c r="J109">
        <f t="shared" si="3"/>
        <v>102</v>
      </c>
      <c r="K109">
        <f>database[[#This Row],[处理天数]]*6</f>
        <v>102</v>
      </c>
      <c r="L109">
        <f>database[[#This Row],[额定充值]]-database[[#This Row],[处理金额]]</f>
        <v>0</v>
      </c>
      <c r="M109">
        <f>database[[#This Row],[处理金额]]</f>
        <v>102</v>
      </c>
      <c r="N109" t="e">
        <f>VLOOKUP(database[[#This Row],[部门]],bumen[],2,0)</f>
        <v>#N/A</v>
      </c>
      <c r="O109" t="str">
        <f>VLOOKUP(database[[#This Row],[部门]],bumen[],3)</f>
        <v>001办公室</v>
      </c>
      <c r="P109" t="str">
        <f>VLOOKUP(database[[#This Row],[账号]],renyuan[],2,0)</f>
        <v>陈聪聪</v>
      </c>
      <c r="Q109" s="13" t="s">
        <v>1095</v>
      </c>
      <c r="R109" t="str">
        <f>VLOOKUP(database[[#This Row],[部门代码2]],bumen02,2,0)</f>
        <v>009教务处（教师发展中心）</v>
      </c>
    </row>
    <row r="110" spans="1:18" hidden="1" x14ac:dyDescent="0.2">
      <c r="A110">
        <f>SUBTOTAL(3,B$2:B110)</f>
        <v>0</v>
      </c>
      <c r="B110">
        <v>13</v>
      </c>
      <c r="C110" s="1">
        <v>2012010011</v>
      </c>
      <c r="D110" t="s">
        <v>138</v>
      </c>
      <c r="E110">
        <v>21</v>
      </c>
      <c r="F110">
        <v>126</v>
      </c>
      <c r="H110" t="str">
        <f>VLOOKUP(C110,renyuan[],3,0)</f>
        <v>教务处</v>
      </c>
      <c r="I110">
        <f t="shared" si="2"/>
        <v>21</v>
      </c>
      <c r="J110">
        <f t="shared" si="3"/>
        <v>126</v>
      </c>
      <c r="K110">
        <f>database[[#This Row],[处理天数]]*6</f>
        <v>126</v>
      </c>
      <c r="L110">
        <f>database[[#This Row],[额定充值]]-database[[#This Row],[处理金额]]</f>
        <v>0</v>
      </c>
      <c r="M110">
        <f>database[[#This Row],[处理金额]]</f>
        <v>126</v>
      </c>
      <c r="N110" t="e">
        <f>VLOOKUP(database[[#This Row],[部门]],bumen[],2,0)</f>
        <v>#N/A</v>
      </c>
      <c r="O110" t="str">
        <f>VLOOKUP(database[[#This Row],[部门]],bumen[],3)</f>
        <v>001办公室</v>
      </c>
      <c r="P110" t="str">
        <f>VLOOKUP(database[[#This Row],[账号]],renyuan[],2,0)</f>
        <v>王迟</v>
      </c>
      <c r="Q110" s="13" t="s">
        <v>1095</v>
      </c>
      <c r="R110" t="str">
        <f>VLOOKUP(database[[#This Row],[部门代码2]],bumen02,2,0)</f>
        <v>009教务处（教师发展中心）</v>
      </c>
    </row>
    <row r="111" spans="1:18" hidden="1" x14ac:dyDescent="0.2">
      <c r="A111">
        <f>SUBTOTAL(3,B$2:B111)</f>
        <v>0</v>
      </c>
      <c r="B111">
        <v>14</v>
      </c>
      <c r="C111" s="1">
        <v>2014010035</v>
      </c>
      <c r="D111" t="s">
        <v>141</v>
      </c>
      <c r="E111">
        <v>20</v>
      </c>
      <c r="F111">
        <v>120</v>
      </c>
      <c r="G111" t="s">
        <v>1094</v>
      </c>
      <c r="H111" t="str">
        <f>VLOOKUP(C111,renyuan[],3,0)</f>
        <v>教务处</v>
      </c>
      <c r="I111">
        <f t="shared" si="2"/>
        <v>20</v>
      </c>
      <c r="J111">
        <f t="shared" si="3"/>
        <v>120</v>
      </c>
      <c r="K111">
        <f>database[[#This Row],[处理天数]]*6</f>
        <v>120</v>
      </c>
      <c r="L111">
        <f>database[[#This Row],[额定充值]]-database[[#This Row],[处理金额]]</f>
        <v>0</v>
      </c>
      <c r="M111">
        <f>database[[#This Row],[处理金额]]</f>
        <v>120</v>
      </c>
      <c r="N111" t="e">
        <f>VLOOKUP(database[[#This Row],[部门]],bumen[],2,0)</f>
        <v>#N/A</v>
      </c>
      <c r="O111" t="str">
        <f>VLOOKUP(database[[#This Row],[部门]],bumen[],3)</f>
        <v>001办公室</v>
      </c>
      <c r="P111" t="str">
        <f>VLOOKUP(database[[#This Row],[账号]],renyuan[],2,0)</f>
        <v>李玉玉</v>
      </c>
      <c r="Q111" s="13" t="s">
        <v>1095</v>
      </c>
      <c r="R111" t="str">
        <f>VLOOKUP(database[[#This Row],[部门代码2]],bumen02,2,0)</f>
        <v>009教务处（教师发展中心）</v>
      </c>
    </row>
    <row r="112" spans="1:18" x14ac:dyDescent="0.2">
      <c r="A112">
        <f>SUBTOTAL(3,B$2:B112)</f>
        <v>1</v>
      </c>
      <c r="B112">
        <v>1</v>
      </c>
      <c r="C112" s="1">
        <v>2019010096</v>
      </c>
      <c r="D112" t="s">
        <v>125</v>
      </c>
      <c r="E112" t="s">
        <v>1056</v>
      </c>
      <c r="F112">
        <v>126</v>
      </c>
      <c r="H112" t="str">
        <f>VLOOKUP(C112,renyuan[],3,0)</f>
        <v>学生工作处（团委）</v>
      </c>
      <c r="I112">
        <f t="shared" si="2"/>
        <v>21</v>
      </c>
      <c r="J112">
        <f t="shared" si="3"/>
        <v>126</v>
      </c>
      <c r="K112">
        <f>database[[#This Row],[处理天数]]*6</f>
        <v>126</v>
      </c>
      <c r="L112">
        <f>database[[#This Row],[额定充值]]-database[[#This Row],[处理金额]]</f>
        <v>0</v>
      </c>
      <c r="M112">
        <f>database[[#This Row],[处理金额]]</f>
        <v>126</v>
      </c>
      <c r="N112" t="str">
        <f>VLOOKUP(database[[#This Row],[部门]],bumen[],2,0)</f>
        <v>010</v>
      </c>
      <c r="O112" t="str">
        <f>VLOOKUP(database[[#This Row],[部门]],bumen[],3)</f>
        <v>006规划财务处</v>
      </c>
      <c r="P112" t="str">
        <f>VLOOKUP(database[[#This Row],[账号]],renyuan[],2,0)</f>
        <v>谭元刚</v>
      </c>
      <c r="Q112" s="13" t="s">
        <v>1194</v>
      </c>
      <c r="R112" t="str">
        <f>VLOOKUP(database[[#This Row],[部门代码2]],bumen02,2,0)</f>
        <v>010学生工作处（团委）</v>
      </c>
    </row>
    <row r="113" spans="1:18" x14ac:dyDescent="0.2">
      <c r="A113">
        <f>SUBTOTAL(3,B$2:B113)</f>
        <v>2</v>
      </c>
      <c r="B113">
        <v>2</v>
      </c>
      <c r="C113" s="1">
        <v>2004010024</v>
      </c>
      <c r="D113" t="s">
        <v>119</v>
      </c>
      <c r="E113" t="s">
        <v>1056</v>
      </c>
      <c r="F113">
        <v>126</v>
      </c>
      <c r="H113" t="str">
        <f>VLOOKUP(C113,renyuan[],3,0)</f>
        <v>学生工作处（团委）</v>
      </c>
      <c r="I113">
        <f t="shared" si="2"/>
        <v>21</v>
      </c>
      <c r="J113">
        <f t="shared" si="3"/>
        <v>126</v>
      </c>
      <c r="K113">
        <f>database[[#This Row],[处理天数]]*6</f>
        <v>126</v>
      </c>
      <c r="L113">
        <f>database[[#This Row],[额定充值]]-database[[#This Row],[处理金额]]</f>
        <v>0</v>
      </c>
      <c r="M113">
        <f>database[[#This Row],[处理金额]]</f>
        <v>126</v>
      </c>
      <c r="N113" t="str">
        <f>VLOOKUP(database[[#This Row],[部门]],bumen[],2,0)</f>
        <v>010</v>
      </c>
      <c r="O113" t="str">
        <f>VLOOKUP(database[[#This Row],[部门]],bumen[],3)</f>
        <v>006规划财务处</v>
      </c>
      <c r="P113" t="str">
        <f>VLOOKUP(database[[#This Row],[账号]],renyuan[],2,0)</f>
        <v>王亚楠</v>
      </c>
      <c r="Q113" s="13" t="s">
        <v>1194</v>
      </c>
      <c r="R113" t="str">
        <f>VLOOKUP(database[[#This Row],[部门代码2]],bumen02,2,0)</f>
        <v>010学生工作处（团委）</v>
      </c>
    </row>
    <row r="114" spans="1:18" x14ac:dyDescent="0.2">
      <c r="A114">
        <f>SUBTOTAL(3,B$2:B114)</f>
        <v>3</v>
      </c>
      <c r="B114">
        <v>3</v>
      </c>
      <c r="C114" s="1">
        <v>2010020007</v>
      </c>
      <c r="D114" t="s">
        <v>1096</v>
      </c>
      <c r="E114" t="s">
        <v>1056</v>
      </c>
      <c r="F114">
        <v>126</v>
      </c>
      <c r="H114" t="str">
        <f>VLOOKUP(C114,renyuan[],3,0)</f>
        <v>学生工作处（团委）</v>
      </c>
      <c r="I114">
        <f t="shared" si="2"/>
        <v>21</v>
      </c>
      <c r="J114">
        <f t="shared" si="3"/>
        <v>126</v>
      </c>
      <c r="K114">
        <f>database[[#This Row],[处理天数]]*6</f>
        <v>126</v>
      </c>
      <c r="L114">
        <f>database[[#This Row],[额定充值]]-database[[#This Row],[处理金额]]</f>
        <v>0</v>
      </c>
      <c r="M114">
        <f>database[[#This Row],[处理金额]]</f>
        <v>126</v>
      </c>
      <c r="N114" t="str">
        <f>VLOOKUP(database[[#This Row],[部门]],bumen[],2,0)</f>
        <v>010</v>
      </c>
      <c r="O114" t="str">
        <f>VLOOKUP(database[[#This Row],[部门]],bumen[],3)</f>
        <v>006规划财务处</v>
      </c>
      <c r="P114" t="str">
        <f>VLOOKUP(database[[#This Row],[账号]],renyuan[],2,0)</f>
        <v>高婷</v>
      </c>
      <c r="Q114" s="13" t="s">
        <v>1194</v>
      </c>
      <c r="R114" t="str">
        <f>VLOOKUP(database[[#This Row],[部门代码2]],bumen02,2,0)</f>
        <v>010学生工作处（团委）</v>
      </c>
    </row>
    <row r="115" spans="1:18" x14ac:dyDescent="0.2">
      <c r="A115">
        <f>SUBTOTAL(3,B$2:B115)</f>
        <v>4</v>
      </c>
      <c r="B115">
        <v>4</v>
      </c>
      <c r="C115" s="1">
        <v>2015010024</v>
      </c>
      <c r="D115" t="s">
        <v>1097</v>
      </c>
      <c r="E115" t="s">
        <v>1056</v>
      </c>
      <c r="F115">
        <v>126</v>
      </c>
      <c r="H115" t="str">
        <f>VLOOKUP(C115,renyuan[],3,0)</f>
        <v>学生工作处（团委）</v>
      </c>
      <c r="I115">
        <f t="shared" si="2"/>
        <v>21</v>
      </c>
      <c r="J115">
        <f t="shared" si="3"/>
        <v>126</v>
      </c>
      <c r="K115">
        <f>database[[#This Row],[处理天数]]*6</f>
        <v>126</v>
      </c>
      <c r="L115">
        <f>database[[#This Row],[额定充值]]-database[[#This Row],[处理金额]]</f>
        <v>0</v>
      </c>
      <c r="M115">
        <f>database[[#This Row],[处理金额]]</f>
        <v>126</v>
      </c>
      <c r="N115" t="str">
        <f>VLOOKUP(database[[#This Row],[部门]],bumen[],2,0)</f>
        <v>010</v>
      </c>
      <c r="O115" t="str">
        <f>VLOOKUP(database[[#This Row],[部门]],bumen[],3)</f>
        <v>006规划财务处</v>
      </c>
      <c r="P115" t="str">
        <f>VLOOKUP(database[[#This Row],[账号]],renyuan[],2,0)</f>
        <v>冯琳</v>
      </c>
      <c r="Q115" s="13" t="s">
        <v>1194</v>
      </c>
      <c r="R115" t="str">
        <f>VLOOKUP(database[[#This Row],[部门代码2]],bumen02,2,0)</f>
        <v>010学生工作处（团委）</v>
      </c>
    </row>
    <row r="116" spans="1:18" x14ac:dyDescent="0.2">
      <c r="A116">
        <f>SUBTOTAL(3,B$2:B116)</f>
        <v>5</v>
      </c>
      <c r="B116">
        <v>5</v>
      </c>
      <c r="C116" s="1">
        <v>2007030002</v>
      </c>
      <c r="D116" t="s">
        <v>121</v>
      </c>
      <c r="E116" t="s">
        <v>1056</v>
      </c>
      <c r="F116">
        <v>126</v>
      </c>
      <c r="H116" t="str">
        <f>VLOOKUP(C116,renyuan[],3,0)</f>
        <v>学生工作处（团委）</v>
      </c>
      <c r="I116">
        <f t="shared" si="2"/>
        <v>21</v>
      </c>
      <c r="J116">
        <f t="shared" si="3"/>
        <v>126</v>
      </c>
      <c r="K116">
        <f>database[[#This Row],[处理天数]]*6</f>
        <v>126</v>
      </c>
      <c r="L116">
        <f>database[[#This Row],[额定充值]]-database[[#This Row],[处理金额]]</f>
        <v>0</v>
      </c>
      <c r="M116">
        <f>database[[#This Row],[处理金额]]</f>
        <v>126</v>
      </c>
      <c r="N116" t="str">
        <f>VLOOKUP(database[[#This Row],[部门]],bumen[],2,0)</f>
        <v>010</v>
      </c>
      <c r="O116" t="str">
        <f>VLOOKUP(database[[#This Row],[部门]],bumen[],3)</f>
        <v>006规划财务处</v>
      </c>
      <c r="P116" t="str">
        <f>VLOOKUP(database[[#This Row],[账号]],renyuan[],2,0)</f>
        <v>王军涛</v>
      </c>
      <c r="Q116" s="13" t="s">
        <v>1194</v>
      </c>
      <c r="R116" t="str">
        <f>VLOOKUP(database[[#This Row],[部门代码2]],bumen02,2,0)</f>
        <v>010学生工作处（团委）</v>
      </c>
    </row>
    <row r="117" spans="1:18" x14ac:dyDescent="0.2">
      <c r="A117">
        <f>SUBTOTAL(3,B$2:B117)</f>
        <v>6</v>
      </c>
      <c r="B117">
        <v>6</v>
      </c>
      <c r="C117" s="1">
        <v>2007030007</v>
      </c>
      <c r="D117" t="s">
        <v>1098</v>
      </c>
      <c r="E117" t="s">
        <v>1056</v>
      </c>
      <c r="F117">
        <v>126</v>
      </c>
      <c r="H117" t="str">
        <f>VLOOKUP(C117,renyuan[],3,0)</f>
        <v>学生工作处（团委）</v>
      </c>
      <c r="I117">
        <f t="shared" si="2"/>
        <v>21</v>
      </c>
      <c r="J117">
        <f t="shared" si="3"/>
        <v>126</v>
      </c>
      <c r="K117">
        <f>database[[#This Row],[处理天数]]*6</f>
        <v>126</v>
      </c>
      <c r="L117">
        <f>database[[#This Row],[额定充值]]-database[[#This Row],[处理金额]]</f>
        <v>0</v>
      </c>
      <c r="M117">
        <f>database[[#This Row],[处理金额]]</f>
        <v>126</v>
      </c>
      <c r="N117" t="str">
        <f>VLOOKUP(database[[#This Row],[部门]],bumen[],2,0)</f>
        <v>010</v>
      </c>
      <c r="O117" t="str">
        <f>VLOOKUP(database[[#This Row],[部门]],bumen[],3)</f>
        <v>006规划财务处</v>
      </c>
      <c r="P117" t="str">
        <f>VLOOKUP(database[[#This Row],[账号]],renyuan[],2,0)</f>
        <v>周芳</v>
      </c>
      <c r="Q117" s="13" t="s">
        <v>1194</v>
      </c>
      <c r="R117" t="str">
        <f>VLOOKUP(database[[#This Row],[部门代码2]],bumen02,2,0)</f>
        <v>010学生工作处（团委）</v>
      </c>
    </row>
    <row r="118" spans="1:18" x14ac:dyDescent="0.2">
      <c r="A118">
        <f>SUBTOTAL(3,B$2:B118)</f>
        <v>7</v>
      </c>
      <c r="B118">
        <v>7</v>
      </c>
      <c r="C118" s="1">
        <v>2004000039</v>
      </c>
      <c r="D118" t="s">
        <v>966</v>
      </c>
      <c r="E118" t="s">
        <v>1056</v>
      </c>
      <c r="F118">
        <v>126</v>
      </c>
      <c r="H118" t="str">
        <f>VLOOKUP(C118,renyuan[],3,0)</f>
        <v>学生工作处（团委）</v>
      </c>
      <c r="I118">
        <f t="shared" si="2"/>
        <v>21</v>
      </c>
      <c r="J118">
        <f t="shared" si="3"/>
        <v>126</v>
      </c>
      <c r="K118">
        <f>database[[#This Row],[处理天数]]*6</f>
        <v>126</v>
      </c>
      <c r="L118">
        <f>database[[#This Row],[额定充值]]-database[[#This Row],[处理金额]]</f>
        <v>0</v>
      </c>
      <c r="M118">
        <f>database[[#This Row],[处理金额]]</f>
        <v>126</v>
      </c>
      <c r="N118" t="str">
        <f>VLOOKUP(database[[#This Row],[部门]],bumen[],2,0)</f>
        <v>010</v>
      </c>
      <c r="O118" t="str">
        <f>VLOOKUP(database[[#This Row],[部门]],bumen[],3)</f>
        <v>006规划财务处</v>
      </c>
      <c r="P118" t="str">
        <f>VLOOKUP(database[[#This Row],[账号]],renyuan[],2,0)</f>
        <v>纪珊珊</v>
      </c>
      <c r="Q118" s="13" t="s">
        <v>1194</v>
      </c>
      <c r="R118" t="str">
        <f>VLOOKUP(database[[#This Row],[部门代码2]],bumen02,2,0)</f>
        <v>010学生工作处（团委）</v>
      </c>
    </row>
    <row r="119" spans="1:18" x14ac:dyDescent="0.2">
      <c r="A119">
        <f>SUBTOTAL(3,B$2:B119)</f>
        <v>8</v>
      </c>
      <c r="B119">
        <v>8</v>
      </c>
      <c r="C119" s="1">
        <v>2023010021</v>
      </c>
      <c r="D119" t="s">
        <v>1099</v>
      </c>
      <c r="E119" t="s">
        <v>1056</v>
      </c>
      <c r="F119">
        <v>126</v>
      </c>
      <c r="H119" t="str">
        <f>VLOOKUP(C119,renyuan[],3,0)</f>
        <v>园林工程学院</v>
      </c>
      <c r="I119">
        <f t="shared" si="2"/>
        <v>21</v>
      </c>
      <c r="J119">
        <f t="shared" si="3"/>
        <v>126</v>
      </c>
      <c r="K119">
        <f>database[[#This Row],[处理天数]]*6</f>
        <v>126</v>
      </c>
      <c r="L119">
        <f>database[[#This Row],[额定充值]]-database[[#This Row],[处理金额]]</f>
        <v>0</v>
      </c>
      <c r="M119">
        <f>database[[#This Row],[处理金额]]</f>
        <v>126</v>
      </c>
      <c r="N119" t="str">
        <f>VLOOKUP(database[[#This Row],[部门]],bumen[],2,0)</f>
        <v>030</v>
      </c>
      <c r="O119" t="str">
        <f>VLOOKUP(database[[#This Row],[部门]],bumen[],3)</f>
        <v>006规划财务处</v>
      </c>
      <c r="P119" t="str">
        <f>VLOOKUP(database[[#This Row],[账号]],renyuan[],2,0)</f>
        <v>傅军</v>
      </c>
      <c r="Q119" s="13" t="s">
        <v>1194</v>
      </c>
      <c r="R119" t="str">
        <f>VLOOKUP(database[[#This Row],[部门代码2]],bumen02,2,0)</f>
        <v>010学生工作处（团委）</v>
      </c>
    </row>
    <row r="120" spans="1:18" x14ac:dyDescent="0.2">
      <c r="A120">
        <f>SUBTOTAL(3,B$2:B120)</f>
        <v>9</v>
      </c>
      <c r="B120">
        <v>9</v>
      </c>
      <c r="C120" s="1">
        <v>2012010014</v>
      </c>
      <c r="D120" t="s">
        <v>1100</v>
      </c>
      <c r="E120" t="s">
        <v>1101</v>
      </c>
      <c r="F120">
        <v>120</v>
      </c>
      <c r="G120" t="s">
        <v>1102</v>
      </c>
      <c r="H120" t="str">
        <f>VLOOKUP(C120,renyuan[],3,0)</f>
        <v>学生工作处（团委）</v>
      </c>
      <c r="I120">
        <f t="shared" si="2"/>
        <v>20</v>
      </c>
      <c r="J120">
        <f t="shared" si="3"/>
        <v>120</v>
      </c>
      <c r="K120">
        <f>database[[#This Row],[处理天数]]*6</f>
        <v>120</v>
      </c>
      <c r="L120">
        <f>database[[#This Row],[额定充值]]-database[[#This Row],[处理金额]]</f>
        <v>0</v>
      </c>
      <c r="M120">
        <f>database[[#This Row],[处理金额]]</f>
        <v>120</v>
      </c>
      <c r="N120" t="str">
        <f>VLOOKUP(database[[#This Row],[部门]],bumen[],2,0)</f>
        <v>010</v>
      </c>
      <c r="O120" t="str">
        <f>VLOOKUP(database[[#This Row],[部门]],bumen[],3)</f>
        <v>006规划财务处</v>
      </c>
      <c r="P120" t="str">
        <f>VLOOKUP(database[[#This Row],[账号]],renyuan[],2,0)</f>
        <v>吴冰</v>
      </c>
      <c r="Q120" s="13" t="s">
        <v>1194</v>
      </c>
      <c r="R120" t="str">
        <f>VLOOKUP(database[[#This Row],[部门代码2]],bumen02,2,0)</f>
        <v>010学生工作处（团委）</v>
      </c>
    </row>
    <row r="121" spans="1:18" x14ac:dyDescent="0.2">
      <c r="A121">
        <f>SUBTOTAL(3,B$2:B121)</f>
        <v>10</v>
      </c>
      <c r="B121">
        <v>10</v>
      </c>
      <c r="C121" s="1">
        <v>2019010152</v>
      </c>
      <c r="D121" t="s">
        <v>126</v>
      </c>
      <c r="E121" t="s">
        <v>1056</v>
      </c>
      <c r="F121">
        <v>126</v>
      </c>
      <c r="H121" t="str">
        <f>VLOOKUP(C121,renyuan[],3,0)</f>
        <v>学生工作处（团委）</v>
      </c>
      <c r="I121">
        <f t="shared" si="2"/>
        <v>21</v>
      </c>
      <c r="J121">
        <f t="shared" si="3"/>
        <v>126</v>
      </c>
      <c r="K121">
        <f>database[[#This Row],[处理天数]]*6</f>
        <v>126</v>
      </c>
      <c r="L121">
        <f>database[[#This Row],[额定充值]]-database[[#This Row],[处理金额]]</f>
        <v>0</v>
      </c>
      <c r="M121">
        <f>database[[#This Row],[处理金额]]</f>
        <v>126</v>
      </c>
      <c r="N121" t="str">
        <f>VLOOKUP(database[[#This Row],[部门]],bumen[],2,0)</f>
        <v>010</v>
      </c>
      <c r="O121" t="str">
        <f>VLOOKUP(database[[#This Row],[部门]],bumen[],3)</f>
        <v>006规划财务处</v>
      </c>
      <c r="P121" t="str">
        <f>VLOOKUP(database[[#This Row],[账号]],renyuan[],2,0)</f>
        <v>傅一卓</v>
      </c>
      <c r="Q121" s="13" t="s">
        <v>1194</v>
      </c>
      <c r="R121" t="str">
        <f>VLOOKUP(database[[#This Row],[部门代码2]],bumen02,2,0)</f>
        <v>010学生工作处（团委）</v>
      </c>
    </row>
    <row r="122" spans="1:18" x14ac:dyDescent="0.2">
      <c r="A122">
        <f>SUBTOTAL(3,B$2:B122)</f>
        <v>11</v>
      </c>
      <c r="B122">
        <v>11</v>
      </c>
      <c r="C122" s="1">
        <v>2021010009</v>
      </c>
      <c r="D122" t="s">
        <v>1103</v>
      </c>
      <c r="E122" t="s">
        <v>1056</v>
      </c>
      <c r="F122">
        <v>126</v>
      </c>
      <c r="H122" t="str">
        <f>VLOOKUP(C122,renyuan[],3,0)</f>
        <v>学生工作处（团委）</v>
      </c>
      <c r="I122">
        <f t="shared" si="2"/>
        <v>21</v>
      </c>
      <c r="J122">
        <f t="shared" si="3"/>
        <v>126</v>
      </c>
      <c r="K122">
        <f>database[[#This Row],[处理天数]]*6</f>
        <v>126</v>
      </c>
      <c r="L122">
        <f>database[[#This Row],[额定充值]]-database[[#This Row],[处理金额]]</f>
        <v>0</v>
      </c>
      <c r="M122">
        <f>database[[#This Row],[处理金额]]</f>
        <v>126</v>
      </c>
      <c r="N122" t="str">
        <f>VLOOKUP(database[[#This Row],[部门]],bumen[],2,0)</f>
        <v>010</v>
      </c>
      <c r="O122" t="str">
        <f>VLOOKUP(database[[#This Row],[部门]],bumen[],3)</f>
        <v>006规划财务处</v>
      </c>
      <c r="P122" t="str">
        <f>VLOOKUP(database[[#This Row],[账号]],renyuan[],2,0)</f>
        <v>陈歌</v>
      </c>
      <c r="Q122" s="13" t="s">
        <v>1194</v>
      </c>
      <c r="R122" t="str">
        <f>VLOOKUP(database[[#This Row],[部门代码2]],bumen02,2,0)</f>
        <v>010学生工作处（团委）</v>
      </c>
    </row>
    <row r="123" spans="1:18" x14ac:dyDescent="0.2">
      <c r="A123">
        <f>SUBTOTAL(3,B$2:B123)</f>
        <v>12</v>
      </c>
      <c r="B123">
        <v>12</v>
      </c>
      <c r="C123" s="1">
        <v>2020010075</v>
      </c>
      <c r="D123" t="s">
        <v>127</v>
      </c>
      <c r="E123" t="s">
        <v>1056</v>
      </c>
      <c r="F123">
        <v>126</v>
      </c>
      <c r="H123" t="str">
        <f>VLOOKUP(C123,renyuan[],3,0)</f>
        <v>学生工作处（团委）</v>
      </c>
      <c r="I123">
        <f t="shared" si="2"/>
        <v>21</v>
      </c>
      <c r="J123">
        <f t="shared" si="3"/>
        <v>126</v>
      </c>
      <c r="K123">
        <f>database[[#This Row],[处理天数]]*6</f>
        <v>126</v>
      </c>
      <c r="L123">
        <f>database[[#This Row],[额定充值]]-database[[#This Row],[处理金额]]</f>
        <v>0</v>
      </c>
      <c r="M123">
        <f>database[[#This Row],[处理金额]]</f>
        <v>126</v>
      </c>
      <c r="N123" t="str">
        <f>VLOOKUP(database[[#This Row],[部门]],bumen[],2,0)</f>
        <v>010</v>
      </c>
      <c r="O123" t="str">
        <f>VLOOKUP(database[[#This Row],[部门]],bumen[],3)</f>
        <v>006规划财务处</v>
      </c>
      <c r="P123" t="str">
        <f>VLOOKUP(database[[#This Row],[账号]],renyuan[],2,0)</f>
        <v>杨陶然</v>
      </c>
      <c r="Q123" s="13" t="s">
        <v>1194</v>
      </c>
      <c r="R123" t="str">
        <f>VLOOKUP(database[[#This Row],[部门代码2]],bumen02,2,0)</f>
        <v>010学生工作处（团委）</v>
      </c>
    </row>
    <row r="124" spans="1:18" x14ac:dyDescent="0.2">
      <c r="A124">
        <f>SUBTOTAL(3,B$2:B124)</f>
        <v>13</v>
      </c>
      <c r="B124">
        <v>13</v>
      </c>
      <c r="C124" s="1">
        <v>2020010081</v>
      </c>
      <c r="D124" t="s">
        <v>1104</v>
      </c>
      <c r="E124" t="s">
        <v>1056</v>
      </c>
      <c r="F124">
        <v>126</v>
      </c>
      <c r="H124" t="str">
        <f>VLOOKUP(C124,renyuan[],3,0)</f>
        <v>学生工作处（团委）</v>
      </c>
      <c r="I124">
        <f t="shared" si="2"/>
        <v>21</v>
      </c>
      <c r="J124">
        <f t="shared" si="3"/>
        <v>126</v>
      </c>
      <c r="K124">
        <f>database[[#This Row],[处理天数]]*6</f>
        <v>126</v>
      </c>
      <c r="L124">
        <f>database[[#This Row],[额定充值]]-database[[#This Row],[处理金额]]</f>
        <v>0</v>
      </c>
      <c r="M124">
        <f>database[[#This Row],[处理金额]]</f>
        <v>126</v>
      </c>
      <c r="N124" t="str">
        <f>VLOOKUP(database[[#This Row],[部门]],bumen[],2,0)</f>
        <v>010</v>
      </c>
      <c r="O124" t="str">
        <f>VLOOKUP(database[[#This Row],[部门]],bumen[],3)</f>
        <v>006规划财务处</v>
      </c>
      <c r="P124" t="str">
        <f>VLOOKUP(database[[#This Row],[账号]],renyuan[],2,0)</f>
        <v>刘达</v>
      </c>
      <c r="Q124" s="13" t="s">
        <v>1194</v>
      </c>
      <c r="R124" t="str">
        <f>VLOOKUP(database[[#This Row],[部门代码2]],bumen02,2,0)</f>
        <v>010学生工作处（团委）</v>
      </c>
    </row>
    <row r="125" spans="1:18" x14ac:dyDescent="0.2">
      <c r="A125">
        <f>SUBTOTAL(3,B$2:B125)</f>
        <v>14</v>
      </c>
      <c r="B125">
        <v>14</v>
      </c>
      <c r="C125" s="1">
        <v>2021010095</v>
      </c>
      <c r="D125" t="s">
        <v>130</v>
      </c>
      <c r="E125" t="s">
        <v>1056</v>
      </c>
      <c r="F125">
        <v>126</v>
      </c>
      <c r="H125" t="e">
        <f>VLOOKUP(C125,renyuan[],3,0)</f>
        <v>#N/A</v>
      </c>
      <c r="I125">
        <f t="shared" si="2"/>
        <v>21</v>
      </c>
      <c r="J125">
        <f t="shared" si="3"/>
        <v>126</v>
      </c>
      <c r="K125">
        <f>database[[#This Row],[处理天数]]*6</f>
        <v>126</v>
      </c>
      <c r="L125">
        <f>database[[#This Row],[额定充值]]-database[[#This Row],[处理金额]]</f>
        <v>0</v>
      </c>
      <c r="M125">
        <f>database[[#This Row],[处理金额]]</f>
        <v>126</v>
      </c>
      <c r="N125" t="e">
        <f>VLOOKUP(database[[#This Row],[部门]],bumen[],2,0)</f>
        <v>#N/A</v>
      </c>
      <c r="O125" t="e">
        <f>VLOOKUP(database[[#This Row],[部门]],bumen[],3)</f>
        <v>#N/A</v>
      </c>
      <c r="P125" t="e">
        <f>VLOOKUP(database[[#This Row],[账号]],renyuan[],2,0)</f>
        <v>#N/A</v>
      </c>
      <c r="Q125" s="13" t="s">
        <v>1194</v>
      </c>
      <c r="R125" t="str">
        <f>VLOOKUP(database[[#This Row],[部门代码2]],bumen02,2,0)</f>
        <v>010学生工作处（团委）</v>
      </c>
    </row>
    <row r="126" spans="1:18" x14ac:dyDescent="0.2">
      <c r="A126">
        <f>SUBTOTAL(3,B$2:B126)</f>
        <v>15</v>
      </c>
      <c r="B126">
        <v>15</v>
      </c>
      <c r="C126" s="1">
        <v>2021020007</v>
      </c>
      <c r="D126" t="s">
        <v>1105</v>
      </c>
      <c r="E126" t="s">
        <v>1056</v>
      </c>
      <c r="F126">
        <v>756</v>
      </c>
      <c r="G126" t="s">
        <v>1106</v>
      </c>
      <c r="H126" t="str">
        <f>VLOOKUP(C126,renyuan[],3,0)</f>
        <v>学生工作处（团委）</v>
      </c>
      <c r="I126">
        <f t="shared" si="2"/>
        <v>21</v>
      </c>
      <c r="J126">
        <f t="shared" si="3"/>
        <v>756</v>
      </c>
      <c r="K126">
        <f>database[[#This Row],[处理天数]]*6</f>
        <v>126</v>
      </c>
      <c r="L126">
        <f>database[[#This Row],[额定充值]]-database[[#This Row],[处理金额]]</f>
        <v>-630</v>
      </c>
      <c r="M126">
        <f>database[[#This Row],[处理金额]]</f>
        <v>756</v>
      </c>
      <c r="N126" t="str">
        <f>VLOOKUP(database[[#This Row],[部门]],bumen[],2,0)</f>
        <v>010</v>
      </c>
      <c r="O126" t="str">
        <f>VLOOKUP(database[[#This Row],[部门]],bumen[],3)</f>
        <v>006规划财务处</v>
      </c>
      <c r="P126" t="str">
        <f>VLOOKUP(database[[#This Row],[账号]],renyuan[],2,0)</f>
        <v>王超</v>
      </c>
      <c r="Q126" s="13" t="s">
        <v>1194</v>
      </c>
      <c r="R126" t="str">
        <f>VLOOKUP(database[[#This Row],[部门代码2]],bumen02,2,0)</f>
        <v>010学生工作处（团委）</v>
      </c>
    </row>
    <row r="127" spans="1:18" x14ac:dyDescent="0.2">
      <c r="A127">
        <f>SUBTOTAL(3,B$2:B127)</f>
        <v>16</v>
      </c>
      <c r="B127">
        <v>16</v>
      </c>
      <c r="C127" s="1">
        <v>2021020008</v>
      </c>
      <c r="D127" t="s">
        <v>969</v>
      </c>
      <c r="E127" t="s">
        <v>1056</v>
      </c>
      <c r="F127">
        <v>756</v>
      </c>
      <c r="G127" t="s">
        <v>1106</v>
      </c>
      <c r="H127" t="str">
        <f>VLOOKUP(C127,renyuan[],3,0)</f>
        <v>学生工作处（团委）</v>
      </c>
      <c r="I127">
        <f t="shared" si="2"/>
        <v>21</v>
      </c>
      <c r="J127">
        <f t="shared" si="3"/>
        <v>756</v>
      </c>
      <c r="K127">
        <f>database[[#This Row],[处理天数]]*6</f>
        <v>126</v>
      </c>
      <c r="L127">
        <f>database[[#This Row],[额定充值]]-database[[#This Row],[处理金额]]</f>
        <v>-630</v>
      </c>
      <c r="M127">
        <f>database[[#This Row],[处理金额]]</f>
        <v>756</v>
      </c>
      <c r="N127" t="str">
        <f>VLOOKUP(database[[#This Row],[部门]],bumen[],2,0)</f>
        <v>010</v>
      </c>
      <c r="O127" t="str">
        <f>VLOOKUP(database[[#This Row],[部门]],bumen[],3)</f>
        <v>006规划财务处</v>
      </c>
      <c r="P127" t="str">
        <f>VLOOKUP(database[[#This Row],[账号]],renyuan[],2,0)</f>
        <v>孟显勇</v>
      </c>
      <c r="Q127" s="13" t="s">
        <v>1194</v>
      </c>
      <c r="R127" t="str">
        <f>VLOOKUP(database[[#This Row],[部门代码2]],bumen02,2,0)</f>
        <v>010学生工作处（团委）</v>
      </c>
    </row>
    <row r="128" spans="1:18" x14ac:dyDescent="0.2">
      <c r="A128">
        <f>SUBTOTAL(3,B$2:B128)</f>
        <v>17</v>
      </c>
      <c r="B128">
        <v>17</v>
      </c>
      <c r="C128" s="1">
        <v>2021020012</v>
      </c>
      <c r="D128" t="s">
        <v>972</v>
      </c>
      <c r="E128" t="s">
        <v>1056</v>
      </c>
      <c r="F128">
        <v>756</v>
      </c>
      <c r="G128" t="s">
        <v>1106</v>
      </c>
      <c r="H128" t="str">
        <f>VLOOKUP(C128,renyuan[],3,0)</f>
        <v>学生工作处（团委）</v>
      </c>
      <c r="I128">
        <f t="shared" si="2"/>
        <v>21</v>
      </c>
      <c r="J128">
        <f t="shared" si="3"/>
        <v>756</v>
      </c>
      <c r="K128">
        <f>database[[#This Row],[处理天数]]*6</f>
        <v>126</v>
      </c>
      <c r="L128">
        <f>database[[#This Row],[额定充值]]-database[[#This Row],[处理金额]]</f>
        <v>-630</v>
      </c>
      <c r="M128">
        <f>database[[#This Row],[处理金额]]</f>
        <v>756</v>
      </c>
      <c r="N128" t="str">
        <f>VLOOKUP(database[[#This Row],[部门]],bumen[],2,0)</f>
        <v>010</v>
      </c>
      <c r="O128" t="str">
        <f>VLOOKUP(database[[#This Row],[部门]],bumen[],3)</f>
        <v>006规划财务处</v>
      </c>
      <c r="P128" t="str">
        <f>VLOOKUP(database[[#This Row],[账号]],renyuan[],2,0)</f>
        <v>蓝帅帅</v>
      </c>
      <c r="Q128" s="13" t="s">
        <v>1194</v>
      </c>
      <c r="R128" t="str">
        <f>VLOOKUP(database[[#This Row],[部门代码2]],bumen02,2,0)</f>
        <v>010学生工作处（团委）</v>
      </c>
    </row>
    <row r="129" spans="1:18" x14ac:dyDescent="0.2">
      <c r="A129">
        <f>SUBTOTAL(3,B$2:B129)</f>
        <v>18</v>
      </c>
      <c r="B129">
        <v>18</v>
      </c>
      <c r="C129" s="1">
        <v>2021020013</v>
      </c>
      <c r="D129" t="s">
        <v>973</v>
      </c>
      <c r="E129" t="s">
        <v>1056</v>
      </c>
      <c r="F129">
        <v>756</v>
      </c>
      <c r="G129" t="s">
        <v>1106</v>
      </c>
      <c r="H129" t="str">
        <f>VLOOKUP(C129,renyuan[],3,0)</f>
        <v>学生工作处（团委）</v>
      </c>
      <c r="I129">
        <f t="shared" si="2"/>
        <v>21</v>
      </c>
      <c r="J129">
        <f t="shared" si="3"/>
        <v>756</v>
      </c>
      <c r="K129">
        <f>database[[#This Row],[处理天数]]*6</f>
        <v>126</v>
      </c>
      <c r="L129">
        <f>database[[#This Row],[额定充值]]-database[[#This Row],[处理金额]]</f>
        <v>-630</v>
      </c>
      <c r="M129">
        <f>database[[#This Row],[处理金额]]</f>
        <v>756</v>
      </c>
      <c r="N129" t="str">
        <f>VLOOKUP(database[[#This Row],[部门]],bumen[],2,0)</f>
        <v>010</v>
      </c>
      <c r="O129" t="str">
        <f>VLOOKUP(database[[#This Row],[部门]],bumen[],3)</f>
        <v>006规划财务处</v>
      </c>
      <c r="P129" t="str">
        <f>VLOOKUP(database[[#This Row],[账号]],renyuan[],2,0)</f>
        <v>李启鹏</v>
      </c>
      <c r="Q129" s="13" t="s">
        <v>1194</v>
      </c>
      <c r="R129" t="str">
        <f>VLOOKUP(database[[#This Row],[部门代码2]],bumen02,2,0)</f>
        <v>010学生工作处（团委）</v>
      </c>
    </row>
    <row r="130" spans="1:18" x14ac:dyDescent="0.2">
      <c r="A130">
        <f>SUBTOTAL(3,B$2:B130)</f>
        <v>19</v>
      </c>
      <c r="B130">
        <v>19</v>
      </c>
      <c r="C130" s="1">
        <v>2023020002</v>
      </c>
      <c r="D130" t="s">
        <v>1107</v>
      </c>
      <c r="E130" t="s">
        <v>1101</v>
      </c>
      <c r="F130">
        <v>720</v>
      </c>
      <c r="G130" t="s">
        <v>1108</v>
      </c>
      <c r="H130" t="e">
        <f>VLOOKUP(C130,renyuan[],3,0)</f>
        <v>#N/A</v>
      </c>
      <c r="I130">
        <f t="shared" ref="I130:I193" si="4">IF(TYPE(E130)=1,E130,VALUE(SUBSTITUTE(E130,"天","")))</f>
        <v>20</v>
      </c>
      <c r="J130">
        <f t="shared" ref="J130:J193" si="5">IF(TYPE(F130)=1,F130,VALUE(SUBSTITUTE(F130,"元","")))</f>
        <v>720</v>
      </c>
      <c r="K130">
        <f>database[[#This Row],[处理天数]]*6</f>
        <v>120</v>
      </c>
      <c r="L130">
        <f>database[[#This Row],[额定充值]]-database[[#This Row],[处理金额]]</f>
        <v>-600</v>
      </c>
      <c r="M130">
        <f>database[[#This Row],[处理金额]]</f>
        <v>720</v>
      </c>
      <c r="N130" t="e">
        <f>VLOOKUP(database[[#This Row],[部门]],bumen[],2,0)</f>
        <v>#N/A</v>
      </c>
      <c r="O130" t="e">
        <f>VLOOKUP(database[[#This Row],[部门]],bumen[],3)</f>
        <v>#N/A</v>
      </c>
      <c r="P130" t="e">
        <f>VLOOKUP(database[[#This Row],[账号]],renyuan[],2,0)</f>
        <v>#N/A</v>
      </c>
      <c r="Q130" s="13" t="s">
        <v>1194</v>
      </c>
      <c r="R130" t="str">
        <f>VLOOKUP(database[[#This Row],[部门代码2]],bumen02,2,0)</f>
        <v>010学生工作处（团委）</v>
      </c>
    </row>
    <row r="131" spans="1:18" x14ac:dyDescent="0.2">
      <c r="A131">
        <f>SUBTOTAL(3,B$2:B131)</f>
        <v>20</v>
      </c>
      <c r="B131">
        <v>20</v>
      </c>
      <c r="C131" s="1">
        <v>2023020003</v>
      </c>
      <c r="D131" t="s">
        <v>1109</v>
      </c>
      <c r="E131" t="s">
        <v>1056</v>
      </c>
      <c r="F131">
        <v>750</v>
      </c>
      <c r="G131" t="s">
        <v>1110</v>
      </c>
      <c r="H131" t="e">
        <f>VLOOKUP(C131,renyuan[],3,0)</f>
        <v>#N/A</v>
      </c>
      <c r="I131">
        <f t="shared" si="4"/>
        <v>21</v>
      </c>
      <c r="J131">
        <f t="shared" si="5"/>
        <v>750</v>
      </c>
      <c r="K131">
        <f>database[[#This Row],[处理天数]]*6</f>
        <v>126</v>
      </c>
      <c r="L131">
        <f>database[[#This Row],[额定充值]]-database[[#This Row],[处理金额]]</f>
        <v>-624</v>
      </c>
      <c r="M131">
        <f>database[[#This Row],[处理金额]]</f>
        <v>750</v>
      </c>
      <c r="N131" t="e">
        <f>VLOOKUP(database[[#This Row],[部门]],bumen[],2,0)</f>
        <v>#N/A</v>
      </c>
      <c r="O131" t="e">
        <f>VLOOKUP(database[[#This Row],[部门]],bumen[],3)</f>
        <v>#N/A</v>
      </c>
      <c r="P131" t="e">
        <f>VLOOKUP(database[[#This Row],[账号]],renyuan[],2,0)</f>
        <v>#N/A</v>
      </c>
      <c r="Q131" s="13" t="s">
        <v>1194</v>
      </c>
      <c r="R131" t="str">
        <f>VLOOKUP(database[[#This Row],[部门代码2]],bumen02,2,0)</f>
        <v>010学生工作处（团委）</v>
      </c>
    </row>
    <row r="132" spans="1:18" x14ac:dyDescent="0.2">
      <c r="A132">
        <f>SUBTOTAL(3,B$2:B132)</f>
        <v>21</v>
      </c>
      <c r="B132">
        <v>21</v>
      </c>
      <c r="C132" s="1">
        <v>2023020005</v>
      </c>
      <c r="D132" t="s">
        <v>1111</v>
      </c>
      <c r="E132" t="s">
        <v>1056</v>
      </c>
      <c r="F132">
        <v>756</v>
      </c>
      <c r="G132" t="s">
        <v>1106</v>
      </c>
      <c r="H132" t="e">
        <f>VLOOKUP(C132,renyuan[],3,0)</f>
        <v>#N/A</v>
      </c>
      <c r="I132">
        <f t="shared" si="4"/>
        <v>21</v>
      </c>
      <c r="J132">
        <f t="shared" si="5"/>
        <v>756</v>
      </c>
      <c r="K132">
        <f>database[[#This Row],[处理天数]]*6</f>
        <v>126</v>
      </c>
      <c r="L132">
        <f>database[[#This Row],[额定充值]]-database[[#This Row],[处理金额]]</f>
        <v>-630</v>
      </c>
      <c r="M132">
        <f>database[[#This Row],[处理金额]]</f>
        <v>756</v>
      </c>
      <c r="N132" t="e">
        <f>VLOOKUP(database[[#This Row],[部门]],bumen[],2,0)</f>
        <v>#N/A</v>
      </c>
      <c r="O132" t="e">
        <f>VLOOKUP(database[[#This Row],[部门]],bumen[],3)</f>
        <v>#N/A</v>
      </c>
      <c r="P132" t="e">
        <f>VLOOKUP(database[[#This Row],[账号]],renyuan[],2,0)</f>
        <v>#N/A</v>
      </c>
      <c r="Q132" s="13" t="s">
        <v>1194</v>
      </c>
      <c r="R132" t="str">
        <f>VLOOKUP(database[[#This Row],[部门代码2]],bumen02,2,0)</f>
        <v>010学生工作处（团委）</v>
      </c>
    </row>
    <row r="133" spans="1:18" x14ac:dyDescent="0.2">
      <c r="A133">
        <f>SUBTOTAL(3,B$2:B133)</f>
        <v>22</v>
      </c>
      <c r="B133">
        <v>21</v>
      </c>
      <c r="C133" s="1">
        <v>2023020006</v>
      </c>
      <c r="D133" t="s">
        <v>1112</v>
      </c>
      <c r="E133" t="s">
        <v>1056</v>
      </c>
      <c r="F133">
        <v>756</v>
      </c>
      <c r="G133" t="s">
        <v>1106</v>
      </c>
      <c r="H133" t="e">
        <f>VLOOKUP(C133,renyuan[],3,0)</f>
        <v>#N/A</v>
      </c>
      <c r="I133">
        <f t="shared" si="4"/>
        <v>21</v>
      </c>
      <c r="J133">
        <f t="shared" si="5"/>
        <v>756</v>
      </c>
      <c r="K133">
        <f>database[[#This Row],[处理天数]]*6</f>
        <v>126</v>
      </c>
      <c r="L133">
        <f>database[[#This Row],[额定充值]]-database[[#This Row],[处理金额]]</f>
        <v>-630</v>
      </c>
      <c r="M133">
        <f>database[[#This Row],[处理金额]]</f>
        <v>756</v>
      </c>
      <c r="N133" t="e">
        <f>VLOOKUP(database[[#This Row],[部门]],bumen[],2,0)</f>
        <v>#N/A</v>
      </c>
      <c r="O133" t="e">
        <f>VLOOKUP(database[[#This Row],[部门]],bumen[],3)</f>
        <v>#N/A</v>
      </c>
      <c r="P133" t="e">
        <f>VLOOKUP(database[[#This Row],[账号]],renyuan[],2,0)</f>
        <v>#N/A</v>
      </c>
      <c r="Q133" s="13" t="s">
        <v>1194</v>
      </c>
      <c r="R133" t="str">
        <f>VLOOKUP(database[[#This Row],[部门代码2]],bumen02,2,0)</f>
        <v>010学生工作处（团委）</v>
      </c>
    </row>
    <row r="134" spans="1:18" x14ac:dyDescent="0.2">
      <c r="A134">
        <f>SUBTOTAL(3,B$2:B134)</f>
        <v>23</v>
      </c>
      <c r="B134">
        <v>23</v>
      </c>
      <c r="C134" s="1">
        <v>2023020007</v>
      </c>
      <c r="D134" t="s">
        <v>1113</v>
      </c>
      <c r="E134" t="s">
        <v>1056</v>
      </c>
      <c r="F134">
        <v>756</v>
      </c>
      <c r="G134" t="s">
        <v>1106</v>
      </c>
      <c r="H134" t="e">
        <f>VLOOKUP(C134,renyuan[],3,0)</f>
        <v>#N/A</v>
      </c>
      <c r="I134">
        <f t="shared" si="4"/>
        <v>21</v>
      </c>
      <c r="J134">
        <f t="shared" si="5"/>
        <v>756</v>
      </c>
      <c r="K134">
        <f>database[[#This Row],[处理天数]]*6</f>
        <v>126</v>
      </c>
      <c r="L134">
        <f>database[[#This Row],[额定充值]]-database[[#This Row],[处理金额]]</f>
        <v>-630</v>
      </c>
      <c r="M134">
        <f>database[[#This Row],[处理金额]]</f>
        <v>756</v>
      </c>
      <c r="N134" t="e">
        <f>VLOOKUP(database[[#This Row],[部门]],bumen[],2,0)</f>
        <v>#N/A</v>
      </c>
      <c r="O134" t="e">
        <f>VLOOKUP(database[[#This Row],[部门]],bumen[],3)</f>
        <v>#N/A</v>
      </c>
      <c r="P134" t="e">
        <f>VLOOKUP(database[[#This Row],[账号]],renyuan[],2,0)</f>
        <v>#N/A</v>
      </c>
      <c r="Q134" s="13" t="s">
        <v>1194</v>
      </c>
      <c r="R134" t="str">
        <f>VLOOKUP(database[[#This Row],[部门代码2]],bumen02,2,0)</f>
        <v>010学生工作处（团委）</v>
      </c>
    </row>
    <row r="135" spans="1:18" x14ac:dyDescent="0.2">
      <c r="A135">
        <f>SUBTOTAL(3,B$2:B135)</f>
        <v>24</v>
      </c>
      <c r="B135">
        <v>24</v>
      </c>
      <c r="C135" s="1">
        <v>2023020008</v>
      </c>
      <c r="D135" t="s">
        <v>1114</v>
      </c>
      <c r="E135" t="s">
        <v>1101</v>
      </c>
      <c r="F135">
        <v>690</v>
      </c>
      <c r="G135" t="s">
        <v>1115</v>
      </c>
      <c r="H135" t="e">
        <f>VLOOKUP(C135,renyuan[],3,0)</f>
        <v>#N/A</v>
      </c>
      <c r="I135">
        <f t="shared" si="4"/>
        <v>20</v>
      </c>
      <c r="J135">
        <f t="shared" si="5"/>
        <v>690</v>
      </c>
      <c r="K135">
        <f>database[[#This Row],[处理天数]]*6</f>
        <v>120</v>
      </c>
      <c r="L135">
        <f>database[[#This Row],[额定充值]]-database[[#This Row],[处理金额]]</f>
        <v>-570</v>
      </c>
      <c r="M135">
        <f>database[[#This Row],[处理金额]]</f>
        <v>690</v>
      </c>
      <c r="N135" t="e">
        <f>VLOOKUP(database[[#This Row],[部门]],bumen[],2,0)</f>
        <v>#N/A</v>
      </c>
      <c r="O135" t="e">
        <f>VLOOKUP(database[[#This Row],[部门]],bumen[],3)</f>
        <v>#N/A</v>
      </c>
      <c r="P135" t="e">
        <f>VLOOKUP(database[[#This Row],[账号]],renyuan[],2,0)</f>
        <v>#N/A</v>
      </c>
      <c r="Q135" s="13" t="s">
        <v>1194</v>
      </c>
      <c r="R135" t="str">
        <f>VLOOKUP(database[[#This Row],[部门代码2]],bumen02,2,0)</f>
        <v>010学生工作处（团委）</v>
      </c>
    </row>
    <row r="136" spans="1:18" x14ac:dyDescent="0.2">
      <c r="A136">
        <f>SUBTOTAL(3,B$2:B136)</f>
        <v>25</v>
      </c>
      <c r="B136">
        <v>25</v>
      </c>
      <c r="C136" s="1">
        <v>2023020009</v>
      </c>
      <c r="D136" t="s">
        <v>1116</v>
      </c>
      <c r="E136" t="s">
        <v>1101</v>
      </c>
      <c r="F136">
        <v>600</v>
      </c>
      <c r="G136" t="s">
        <v>1117</v>
      </c>
      <c r="H136" t="e">
        <f>VLOOKUP(C136,renyuan[],3,0)</f>
        <v>#N/A</v>
      </c>
      <c r="I136">
        <f t="shared" si="4"/>
        <v>20</v>
      </c>
      <c r="J136">
        <f t="shared" si="5"/>
        <v>600</v>
      </c>
      <c r="K136">
        <f>database[[#This Row],[处理天数]]*6</f>
        <v>120</v>
      </c>
      <c r="L136">
        <f>database[[#This Row],[额定充值]]-database[[#This Row],[处理金额]]</f>
        <v>-480</v>
      </c>
      <c r="M136">
        <f>database[[#This Row],[处理金额]]</f>
        <v>600</v>
      </c>
      <c r="N136" t="e">
        <f>VLOOKUP(database[[#This Row],[部门]],bumen[],2,0)</f>
        <v>#N/A</v>
      </c>
      <c r="O136" t="e">
        <f>VLOOKUP(database[[#This Row],[部门]],bumen[],3)</f>
        <v>#N/A</v>
      </c>
      <c r="P136" t="e">
        <f>VLOOKUP(database[[#This Row],[账号]],renyuan[],2,0)</f>
        <v>#N/A</v>
      </c>
      <c r="Q136" s="13" t="s">
        <v>1194</v>
      </c>
      <c r="R136" t="str">
        <f>VLOOKUP(database[[#This Row],[部门代码2]],bumen02,2,0)</f>
        <v>010学生工作处（团委）</v>
      </c>
    </row>
    <row r="137" spans="1:18" x14ac:dyDescent="0.2">
      <c r="A137">
        <f>SUBTOTAL(3,B$2:B137)</f>
        <v>26</v>
      </c>
      <c r="B137">
        <v>26</v>
      </c>
      <c r="C137" s="1">
        <v>2023020010</v>
      </c>
      <c r="D137" t="s">
        <v>1118</v>
      </c>
      <c r="E137" t="s">
        <v>1056</v>
      </c>
      <c r="F137">
        <v>756</v>
      </c>
      <c r="G137" t="s">
        <v>1106</v>
      </c>
      <c r="H137" t="e">
        <f>VLOOKUP(C137,renyuan[],3,0)</f>
        <v>#N/A</v>
      </c>
      <c r="I137">
        <f t="shared" si="4"/>
        <v>21</v>
      </c>
      <c r="J137">
        <f t="shared" si="5"/>
        <v>756</v>
      </c>
      <c r="K137">
        <f>database[[#This Row],[处理天数]]*6</f>
        <v>126</v>
      </c>
      <c r="L137">
        <f>database[[#This Row],[额定充值]]-database[[#This Row],[处理金额]]</f>
        <v>-630</v>
      </c>
      <c r="M137">
        <f>database[[#This Row],[处理金额]]</f>
        <v>756</v>
      </c>
      <c r="N137" t="e">
        <f>VLOOKUP(database[[#This Row],[部门]],bumen[],2,0)</f>
        <v>#N/A</v>
      </c>
      <c r="O137" t="e">
        <f>VLOOKUP(database[[#This Row],[部门]],bumen[],3)</f>
        <v>#N/A</v>
      </c>
      <c r="P137" t="e">
        <f>VLOOKUP(database[[#This Row],[账号]],renyuan[],2,0)</f>
        <v>#N/A</v>
      </c>
      <c r="Q137" s="13" t="s">
        <v>1194</v>
      </c>
      <c r="R137" t="str">
        <f>VLOOKUP(database[[#This Row],[部门代码2]],bumen02,2,0)</f>
        <v>010学生工作处（团委）</v>
      </c>
    </row>
    <row r="138" spans="1:18" x14ac:dyDescent="0.2">
      <c r="A138">
        <f>SUBTOTAL(3,B$2:B138)</f>
        <v>27</v>
      </c>
      <c r="B138">
        <v>27</v>
      </c>
      <c r="C138" s="1">
        <v>2023020013</v>
      </c>
      <c r="D138" t="s">
        <v>1119</v>
      </c>
      <c r="E138" t="s">
        <v>1056</v>
      </c>
      <c r="F138">
        <v>756</v>
      </c>
      <c r="G138" t="s">
        <v>1106</v>
      </c>
      <c r="H138" t="e">
        <f>VLOOKUP(C138,renyuan[],3,0)</f>
        <v>#N/A</v>
      </c>
      <c r="I138">
        <f t="shared" si="4"/>
        <v>21</v>
      </c>
      <c r="J138">
        <f t="shared" si="5"/>
        <v>756</v>
      </c>
      <c r="K138">
        <f>database[[#This Row],[处理天数]]*6</f>
        <v>126</v>
      </c>
      <c r="L138">
        <f>database[[#This Row],[额定充值]]-database[[#This Row],[处理金额]]</f>
        <v>-630</v>
      </c>
      <c r="M138">
        <f>database[[#This Row],[处理金额]]</f>
        <v>756</v>
      </c>
      <c r="N138" t="e">
        <f>VLOOKUP(database[[#This Row],[部门]],bumen[],2,0)</f>
        <v>#N/A</v>
      </c>
      <c r="O138" t="e">
        <f>VLOOKUP(database[[#This Row],[部门]],bumen[],3)</f>
        <v>#N/A</v>
      </c>
      <c r="P138" t="e">
        <f>VLOOKUP(database[[#This Row],[账号]],renyuan[],2,0)</f>
        <v>#N/A</v>
      </c>
      <c r="Q138" s="13" t="s">
        <v>1194</v>
      </c>
      <c r="R138" t="str">
        <f>VLOOKUP(database[[#This Row],[部门代码2]],bumen02,2,0)</f>
        <v>010学生工作处（团委）</v>
      </c>
    </row>
    <row r="139" spans="1:18" x14ac:dyDescent="0.2">
      <c r="A139">
        <f>SUBTOTAL(3,B$2:B139)</f>
        <v>28</v>
      </c>
      <c r="B139">
        <v>28</v>
      </c>
      <c r="C139" s="1">
        <v>2023020015</v>
      </c>
      <c r="D139" t="s">
        <v>1120</v>
      </c>
      <c r="E139" t="s">
        <v>1056</v>
      </c>
      <c r="F139">
        <v>756</v>
      </c>
      <c r="G139" t="s">
        <v>1106</v>
      </c>
      <c r="H139" t="e">
        <f>VLOOKUP(C139,renyuan[],3,0)</f>
        <v>#N/A</v>
      </c>
      <c r="I139">
        <f t="shared" si="4"/>
        <v>21</v>
      </c>
      <c r="J139">
        <f t="shared" si="5"/>
        <v>756</v>
      </c>
      <c r="K139">
        <f>database[[#This Row],[处理天数]]*6</f>
        <v>126</v>
      </c>
      <c r="L139">
        <f>database[[#This Row],[额定充值]]-database[[#This Row],[处理金额]]</f>
        <v>-630</v>
      </c>
      <c r="M139">
        <f>database[[#This Row],[处理金额]]</f>
        <v>756</v>
      </c>
      <c r="N139" t="e">
        <f>VLOOKUP(database[[#This Row],[部门]],bumen[],2,0)</f>
        <v>#N/A</v>
      </c>
      <c r="O139" t="e">
        <f>VLOOKUP(database[[#This Row],[部门]],bumen[],3)</f>
        <v>#N/A</v>
      </c>
      <c r="P139" t="e">
        <f>VLOOKUP(database[[#This Row],[账号]],renyuan[],2,0)</f>
        <v>#N/A</v>
      </c>
      <c r="Q139" s="13" t="s">
        <v>1194</v>
      </c>
      <c r="R139" t="str">
        <f>VLOOKUP(database[[#This Row],[部门代码2]],bumen02,2,0)</f>
        <v>010学生工作处（团委）</v>
      </c>
    </row>
    <row r="140" spans="1:18" x14ac:dyDescent="0.2">
      <c r="A140">
        <f>SUBTOTAL(3,B$2:B140)</f>
        <v>29</v>
      </c>
      <c r="B140">
        <v>29</v>
      </c>
      <c r="C140" s="1">
        <v>2023020016</v>
      </c>
      <c r="D140" t="s">
        <v>1121</v>
      </c>
      <c r="E140" t="s">
        <v>1056</v>
      </c>
      <c r="F140">
        <v>756</v>
      </c>
      <c r="G140" t="s">
        <v>1106</v>
      </c>
      <c r="H140" t="e">
        <f>VLOOKUP(C140,renyuan[],3,0)</f>
        <v>#N/A</v>
      </c>
      <c r="I140">
        <f t="shared" si="4"/>
        <v>21</v>
      </c>
      <c r="J140">
        <f t="shared" si="5"/>
        <v>756</v>
      </c>
      <c r="K140">
        <f>database[[#This Row],[处理天数]]*6</f>
        <v>126</v>
      </c>
      <c r="L140">
        <f>database[[#This Row],[额定充值]]-database[[#This Row],[处理金额]]</f>
        <v>-630</v>
      </c>
      <c r="M140">
        <f>database[[#This Row],[处理金额]]</f>
        <v>756</v>
      </c>
      <c r="N140" t="e">
        <f>VLOOKUP(database[[#This Row],[部门]],bumen[],2,0)</f>
        <v>#N/A</v>
      </c>
      <c r="O140" t="e">
        <f>VLOOKUP(database[[#This Row],[部门]],bumen[],3)</f>
        <v>#N/A</v>
      </c>
      <c r="P140" t="e">
        <f>VLOOKUP(database[[#This Row],[账号]],renyuan[],2,0)</f>
        <v>#N/A</v>
      </c>
      <c r="Q140" s="13" t="s">
        <v>1194</v>
      </c>
      <c r="R140" t="str">
        <f>VLOOKUP(database[[#This Row],[部门代码2]],bumen02,2,0)</f>
        <v>010学生工作处（团委）</v>
      </c>
    </row>
    <row r="141" spans="1:18" x14ac:dyDescent="0.2">
      <c r="A141">
        <f>SUBTOTAL(3,B$2:B141)</f>
        <v>30</v>
      </c>
      <c r="B141">
        <v>30</v>
      </c>
      <c r="C141" s="1">
        <v>2023020018</v>
      </c>
      <c r="D141" t="s">
        <v>1122</v>
      </c>
      <c r="E141" t="s">
        <v>1056</v>
      </c>
      <c r="F141">
        <v>756</v>
      </c>
      <c r="G141" t="s">
        <v>1106</v>
      </c>
      <c r="H141" t="e">
        <f>VLOOKUP(C141,renyuan[],3,0)</f>
        <v>#N/A</v>
      </c>
      <c r="I141">
        <f t="shared" si="4"/>
        <v>21</v>
      </c>
      <c r="J141">
        <f t="shared" si="5"/>
        <v>756</v>
      </c>
      <c r="K141">
        <f>database[[#This Row],[处理天数]]*6</f>
        <v>126</v>
      </c>
      <c r="L141">
        <f>database[[#This Row],[额定充值]]-database[[#This Row],[处理金额]]</f>
        <v>-630</v>
      </c>
      <c r="M141">
        <f>database[[#This Row],[处理金额]]</f>
        <v>756</v>
      </c>
      <c r="N141" t="e">
        <f>VLOOKUP(database[[#This Row],[部门]],bumen[],2,0)</f>
        <v>#N/A</v>
      </c>
      <c r="O141" t="e">
        <f>VLOOKUP(database[[#This Row],[部门]],bumen[],3)</f>
        <v>#N/A</v>
      </c>
      <c r="P141" t="e">
        <f>VLOOKUP(database[[#This Row],[账号]],renyuan[],2,0)</f>
        <v>#N/A</v>
      </c>
      <c r="Q141" s="13" t="s">
        <v>1194</v>
      </c>
      <c r="R141" t="str">
        <f>VLOOKUP(database[[#This Row],[部门代码2]],bumen02,2,0)</f>
        <v>010学生工作处（团委）</v>
      </c>
    </row>
    <row r="142" spans="1:18" x14ac:dyDescent="0.2">
      <c r="A142">
        <f>SUBTOTAL(3,B$2:B142)</f>
        <v>31</v>
      </c>
      <c r="B142">
        <v>31</v>
      </c>
      <c r="C142" s="1">
        <v>2023020019</v>
      </c>
      <c r="D142" t="s">
        <v>1123</v>
      </c>
      <c r="E142" t="s">
        <v>1056</v>
      </c>
      <c r="F142">
        <v>756</v>
      </c>
      <c r="G142" t="s">
        <v>1106</v>
      </c>
      <c r="H142" t="e">
        <f>VLOOKUP(C142,renyuan[],3,0)</f>
        <v>#N/A</v>
      </c>
      <c r="I142">
        <f t="shared" si="4"/>
        <v>21</v>
      </c>
      <c r="J142">
        <f t="shared" si="5"/>
        <v>756</v>
      </c>
      <c r="K142">
        <f>database[[#This Row],[处理天数]]*6</f>
        <v>126</v>
      </c>
      <c r="L142">
        <f>database[[#This Row],[额定充值]]-database[[#This Row],[处理金额]]</f>
        <v>-630</v>
      </c>
      <c r="M142">
        <f>database[[#This Row],[处理金额]]</f>
        <v>756</v>
      </c>
      <c r="N142" t="e">
        <f>VLOOKUP(database[[#This Row],[部门]],bumen[],2,0)</f>
        <v>#N/A</v>
      </c>
      <c r="O142" t="e">
        <f>VLOOKUP(database[[#This Row],[部门]],bumen[],3)</f>
        <v>#N/A</v>
      </c>
      <c r="P142" t="e">
        <f>VLOOKUP(database[[#This Row],[账号]],renyuan[],2,0)</f>
        <v>#N/A</v>
      </c>
      <c r="Q142" s="13" t="s">
        <v>1194</v>
      </c>
      <c r="R142" t="str">
        <f>VLOOKUP(database[[#This Row],[部门代码2]],bumen02,2,0)</f>
        <v>010学生工作处（团委）</v>
      </c>
    </row>
    <row r="143" spans="1:18" x14ac:dyDescent="0.2">
      <c r="A143">
        <f>SUBTOTAL(3,B$2:B143)</f>
        <v>32</v>
      </c>
      <c r="B143">
        <v>32</v>
      </c>
      <c r="C143" s="1">
        <v>2023020020</v>
      </c>
      <c r="D143" t="s">
        <v>1124</v>
      </c>
      <c r="E143" t="s">
        <v>1056</v>
      </c>
      <c r="F143">
        <v>756</v>
      </c>
      <c r="G143" t="s">
        <v>1106</v>
      </c>
      <c r="H143" t="e">
        <f>VLOOKUP(C143,renyuan[],3,0)</f>
        <v>#N/A</v>
      </c>
      <c r="I143">
        <f t="shared" si="4"/>
        <v>21</v>
      </c>
      <c r="J143">
        <f t="shared" si="5"/>
        <v>756</v>
      </c>
      <c r="K143">
        <f>database[[#This Row],[处理天数]]*6</f>
        <v>126</v>
      </c>
      <c r="L143">
        <f>database[[#This Row],[额定充值]]-database[[#This Row],[处理金额]]</f>
        <v>-630</v>
      </c>
      <c r="M143">
        <f>database[[#This Row],[处理金额]]</f>
        <v>756</v>
      </c>
      <c r="N143" t="e">
        <f>VLOOKUP(database[[#This Row],[部门]],bumen[],2,0)</f>
        <v>#N/A</v>
      </c>
      <c r="O143" t="e">
        <f>VLOOKUP(database[[#This Row],[部门]],bumen[],3)</f>
        <v>#N/A</v>
      </c>
      <c r="P143" t="e">
        <f>VLOOKUP(database[[#This Row],[账号]],renyuan[],2,0)</f>
        <v>#N/A</v>
      </c>
      <c r="Q143" s="13" t="s">
        <v>1194</v>
      </c>
      <c r="R143" t="str">
        <f>VLOOKUP(database[[#This Row],[部门代码2]],bumen02,2,0)</f>
        <v>010学生工作处（团委）</v>
      </c>
    </row>
    <row r="144" spans="1:18" x14ac:dyDescent="0.2">
      <c r="A144">
        <f>SUBTOTAL(3,B$2:B144)</f>
        <v>33</v>
      </c>
      <c r="B144">
        <v>33</v>
      </c>
      <c r="C144" s="1">
        <v>2023020021</v>
      </c>
      <c r="D144" t="s">
        <v>1125</v>
      </c>
      <c r="E144" t="s">
        <v>1126</v>
      </c>
      <c r="F144">
        <v>714</v>
      </c>
      <c r="G144" t="s">
        <v>1127</v>
      </c>
      <c r="H144" t="e">
        <f>VLOOKUP(C144,renyuan[],3,0)</f>
        <v>#N/A</v>
      </c>
      <c r="I144">
        <f t="shared" si="4"/>
        <v>19</v>
      </c>
      <c r="J144">
        <f t="shared" si="5"/>
        <v>714</v>
      </c>
      <c r="K144">
        <f>database[[#This Row],[处理天数]]*6</f>
        <v>114</v>
      </c>
      <c r="L144">
        <f>database[[#This Row],[额定充值]]-database[[#This Row],[处理金额]]</f>
        <v>-600</v>
      </c>
      <c r="M144">
        <f>database[[#This Row],[处理金额]]</f>
        <v>714</v>
      </c>
      <c r="N144" t="e">
        <f>VLOOKUP(database[[#This Row],[部门]],bumen[],2,0)</f>
        <v>#N/A</v>
      </c>
      <c r="O144" t="e">
        <f>VLOOKUP(database[[#This Row],[部门]],bumen[],3)</f>
        <v>#N/A</v>
      </c>
      <c r="P144" t="e">
        <f>VLOOKUP(database[[#This Row],[账号]],renyuan[],2,0)</f>
        <v>#N/A</v>
      </c>
      <c r="Q144" s="13" t="s">
        <v>1194</v>
      </c>
      <c r="R144" t="str">
        <f>VLOOKUP(database[[#This Row],[部门代码2]],bumen02,2,0)</f>
        <v>010学生工作处（团委）</v>
      </c>
    </row>
    <row r="145" spans="1:18" x14ac:dyDescent="0.2">
      <c r="A145">
        <f>SUBTOTAL(3,B$2:B145)</f>
        <v>34</v>
      </c>
      <c r="B145">
        <v>34</v>
      </c>
      <c r="C145" s="1">
        <v>2023020023</v>
      </c>
      <c r="D145" t="s">
        <v>1128</v>
      </c>
      <c r="E145" t="s">
        <v>1056</v>
      </c>
      <c r="F145">
        <v>756</v>
      </c>
      <c r="G145" t="s">
        <v>1106</v>
      </c>
      <c r="H145" t="e">
        <f>VLOOKUP(C145,renyuan[],3,0)</f>
        <v>#N/A</v>
      </c>
      <c r="I145">
        <f t="shared" si="4"/>
        <v>21</v>
      </c>
      <c r="J145">
        <f t="shared" si="5"/>
        <v>756</v>
      </c>
      <c r="K145">
        <f>database[[#This Row],[处理天数]]*6</f>
        <v>126</v>
      </c>
      <c r="L145">
        <f>database[[#This Row],[额定充值]]-database[[#This Row],[处理金额]]</f>
        <v>-630</v>
      </c>
      <c r="M145">
        <f>database[[#This Row],[处理金额]]</f>
        <v>756</v>
      </c>
      <c r="N145" t="e">
        <f>VLOOKUP(database[[#This Row],[部门]],bumen[],2,0)</f>
        <v>#N/A</v>
      </c>
      <c r="O145" t="e">
        <f>VLOOKUP(database[[#This Row],[部门]],bumen[],3)</f>
        <v>#N/A</v>
      </c>
      <c r="P145" t="e">
        <f>VLOOKUP(database[[#This Row],[账号]],renyuan[],2,0)</f>
        <v>#N/A</v>
      </c>
      <c r="Q145" s="13" t="s">
        <v>1194</v>
      </c>
      <c r="R145" t="str">
        <f>VLOOKUP(database[[#This Row],[部门代码2]],bumen02,2,0)</f>
        <v>010学生工作处（团委）</v>
      </c>
    </row>
    <row r="146" spans="1:18" x14ac:dyDescent="0.2">
      <c r="A146">
        <f>SUBTOTAL(3,B$2:B146)</f>
        <v>35</v>
      </c>
      <c r="B146">
        <v>35</v>
      </c>
      <c r="C146" s="1">
        <v>2023020025</v>
      </c>
      <c r="D146" t="s">
        <v>1129</v>
      </c>
      <c r="E146" t="s">
        <v>1056</v>
      </c>
      <c r="F146">
        <v>756</v>
      </c>
      <c r="G146" t="s">
        <v>1106</v>
      </c>
      <c r="H146" t="e">
        <f>VLOOKUP(C146,renyuan[],3,0)</f>
        <v>#N/A</v>
      </c>
      <c r="I146">
        <f t="shared" si="4"/>
        <v>21</v>
      </c>
      <c r="J146">
        <f t="shared" si="5"/>
        <v>756</v>
      </c>
      <c r="K146">
        <f>database[[#This Row],[处理天数]]*6</f>
        <v>126</v>
      </c>
      <c r="L146">
        <f>database[[#This Row],[额定充值]]-database[[#This Row],[处理金额]]</f>
        <v>-630</v>
      </c>
      <c r="M146">
        <f>database[[#This Row],[处理金额]]</f>
        <v>756</v>
      </c>
      <c r="N146" t="e">
        <f>VLOOKUP(database[[#This Row],[部门]],bumen[],2,0)</f>
        <v>#N/A</v>
      </c>
      <c r="O146" t="e">
        <f>VLOOKUP(database[[#This Row],[部门]],bumen[],3)</f>
        <v>#N/A</v>
      </c>
      <c r="P146" t="e">
        <f>VLOOKUP(database[[#This Row],[账号]],renyuan[],2,0)</f>
        <v>#N/A</v>
      </c>
      <c r="Q146" s="13" t="s">
        <v>1194</v>
      </c>
      <c r="R146" t="str">
        <f>VLOOKUP(database[[#This Row],[部门代码2]],bumen02,2,0)</f>
        <v>010学生工作处（团委）</v>
      </c>
    </row>
    <row r="147" spans="1:18" x14ac:dyDescent="0.2">
      <c r="A147">
        <f>SUBTOTAL(3,B$2:B147)</f>
        <v>36</v>
      </c>
      <c r="B147">
        <v>36</v>
      </c>
      <c r="C147" s="1">
        <v>2023020026</v>
      </c>
      <c r="D147" t="s">
        <v>1130</v>
      </c>
      <c r="E147" t="s">
        <v>1101</v>
      </c>
      <c r="F147">
        <v>690</v>
      </c>
      <c r="G147" t="s">
        <v>1115</v>
      </c>
      <c r="H147" t="e">
        <f>VLOOKUP(C147,renyuan[],3,0)</f>
        <v>#N/A</v>
      </c>
      <c r="I147">
        <f t="shared" si="4"/>
        <v>20</v>
      </c>
      <c r="J147">
        <f t="shared" si="5"/>
        <v>690</v>
      </c>
      <c r="K147">
        <f>database[[#This Row],[处理天数]]*6</f>
        <v>120</v>
      </c>
      <c r="L147">
        <f>database[[#This Row],[额定充值]]-database[[#This Row],[处理金额]]</f>
        <v>-570</v>
      </c>
      <c r="M147">
        <f>database[[#This Row],[处理金额]]</f>
        <v>690</v>
      </c>
      <c r="N147" t="e">
        <f>VLOOKUP(database[[#This Row],[部门]],bumen[],2,0)</f>
        <v>#N/A</v>
      </c>
      <c r="O147" t="e">
        <f>VLOOKUP(database[[#This Row],[部门]],bumen[],3)</f>
        <v>#N/A</v>
      </c>
      <c r="P147" t="e">
        <f>VLOOKUP(database[[#This Row],[账号]],renyuan[],2,0)</f>
        <v>#N/A</v>
      </c>
      <c r="Q147" s="13" t="s">
        <v>1194</v>
      </c>
      <c r="R147" t="str">
        <f>VLOOKUP(database[[#This Row],[部门代码2]],bumen02,2,0)</f>
        <v>010学生工作处（团委）</v>
      </c>
    </row>
    <row r="148" spans="1:18" x14ac:dyDescent="0.2">
      <c r="A148">
        <f>SUBTOTAL(3,B$2:B148)</f>
        <v>37</v>
      </c>
      <c r="B148">
        <v>37</v>
      </c>
      <c r="C148" s="1">
        <v>2023020027</v>
      </c>
      <c r="D148" t="s">
        <v>1131</v>
      </c>
      <c r="E148" t="s">
        <v>1101</v>
      </c>
      <c r="F148">
        <v>690</v>
      </c>
      <c r="G148" t="s">
        <v>1115</v>
      </c>
      <c r="H148" t="e">
        <f>VLOOKUP(C148,renyuan[],3,0)</f>
        <v>#N/A</v>
      </c>
      <c r="I148">
        <f t="shared" si="4"/>
        <v>20</v>
      </c>
      <c r="J148">
        <f t="shared" si="5"/>
        <v>690</v>
      </c>
      <c r="K148">
        <f>database[[#This Row],[处理天数]]*6</f>
        <v>120</v>
      </c>
      <c r="L148">
        <f>database[[#This Row],[额定充值]]-database[[#This Row],[处理金额]]</f>
        <v>-570</v>
      </c>
      <c r="M148">
        <f>database[[#This Row],[处理金额]]</f>
        <v>690</v>
      </c>
      <c r="N148" t="e">
        <f>VLOOKUP(database[[#This Row],[部门]],bumen[],2,0)</f>
        <v>#N/A</v>
      </c>
      <c r="O148" t="e">
        <f>VLOOKUP(database[[#This Row],[部门]],bumen[],3)</f>
        <v>#N/A</v>
      </c>
      <c r="P148" t="e">
        <f>VLOOKUP(database[[#This Row],[账号]],renyuan[],2,0)</f>
        <v>#N/A</v>
      </c>
      <c r="Q148" s="13" t="s">
        <v>1194</v>
      </c>
      <c r="R148" t="str">
        <f>VLOOKUP(database[[#This Row],[部门代码2]],bumen02,2,0)</f>
        <v>010学生工作处（团委）</v>
      </c>
    </row>
    <row r="149" spans="1:18" x14ac:dyDescent="0.2">
      <c r="A149">
        <f>SUBTOTAL(3,B$2:B149)</f>
        <v>38</v>
      </c>
      <c r="B149">
        <v>38</v>
      </c>
      <c r="C149" s="1" t="s">
        <v>1132</v>
      </c>
      <c r="D149" t="s">
        <v>1133</v>
      </c>
      <c r="E149" t="s">
        <v>1056</v>
      </c>
      <c r="F149">
        <v>180</v>
      </c>
      <c r="G149" t="s">
        <v>1134</v>
      </c>
      <c r="H149" t="e">
        <f>VLOOKUP(C149,renyuan[],3,0)</f>
        <v>#N/A</v>
      </c>
      <c r="I149">
        <f t="shared" si="4"/>
        <v>21</v>
      </c>
      <c r="J149">
        <f t="shared" si="5"/>
        <v>180</v>
      </c>
      <c r="K149">
        <f>database[[#This Row],[处理天数]]*6</f>
        <v>126</v>
      </c>
      <c r="L149">
        <f>database[[#This Row],[额定充值]]-database[[#This Row],[处理金额]]</f>
        <v>-54</v>
      </c>
      <c r="M149">
        <f>database[[#This Row],[处理金额]]</f>
        <v>180</v>
      </c>
      <c r="N149" t="e">
        <f>VLOOKUP(database[[#This Row],[部门]],bumen[],2,0)</f>
        <v>#N/A</v>
      </c>
      <c r="O149" t="e">
        <f>VLOOKUP(database[[#This Row],[部门]],bumen[],3)</f>
        <v>#N/A</v>
      </c>
      <c r="P149" t="e">
        <f>VLOOKUP(database[[#This Row],[账号]],renyuan[],2,0)</f>
        <v>#N/A</v>
      </c>
      <c r="Q149" s="13" t="s">
        <v>1194</v>
      </c>
      <c r="R149" t="str">
        <f>VLOOKUP(database[[#This Row],[部门代码2]],bumen02,2,0)</f>
        <v>010学生工作处（团委）</v>
      </c>
    </row>
    <row r="150" spans="1:18" x14ac:dyDescent="0.2">
      <c r="A150">
        <f>SUBTOTAL(3,B$2:B150)</f>
        <v>39</v>
      </c>
      <c r="B150">
        <v>39</v>
      </c>
      <c r="C150" s="1" t="s">
        <v>1135</v>
      </c>
      <c r="D150" t="s">
        <v>1136</v>
      </c>
      <c r="E150" t="s">
        <v>1056</v>
      </c>
      <c r="F150">
        <v>168</v>
      </c>
      <c r="G150" t="s">
        <v>1137</v>
      </c>
      <c r="H150" t="e">
        <f>VLOOKUP(C150,renyuan[],3,0)</f>
        <v>#N/A</v>
      </c>
      <c r="I150">
        <f t="shared" si="4"/>
        <v>21</v>
      </c>
      <c r="J150">
        <f t="shared" si="5"/>
        <v>168</v>
      </c>
      <c r="K150">
        <f>database[[#This Row],[处理天数]]*6</f>
        <v>126</v>
      </c>
      <c r="L150">
        <f>database[[#This Row],[额定充值]]-database[[#This Row],[处理金额]]</f>
        <v>-42</v>
      </c>
      <c r="M150">
        <f>database[[#This Row],[处理金额]]</f>
        <v>168</v>
      </c>
      <c r="N150" t="e">
        <f>VLOOKUP(database[[#This Row],[部门]],bumen[],2,0)</f>
        <v>#N/A</v>
      </c>
      <c r="O150" t="e">
        <f>VLOOKUP(database[[#This Row],[部门]],bumen[],3)</f>
        <v>#N/A</v>
      </c>
      <c r="P150" t="e">
        <f>VLOOKUP(database[[#This Row],[账号]],renyuan[],2,0)</f>
        <v>#N/A</v>
      </c>
      <c r="Q150" s="13" t="s">
        <v>1194</v>
      </c>
      <c r="R150" t="str">
        <f>VLOOKUP(database[[#This Row],[部门代码2]],bumen02,2,0)</f>
        <v>010学生工作处（团委）</v>
      </c>
    </row>
    <row r="151" spans="1:18" x14ac:dyDescent="0.2">
      <c r="A151">
        <f>SUBTOTAL(3,B$2:B151)</f>
        <v>40</v>
      </c>
      <c r="B151">
        <v>40</v>
      </c>
      <c r="C151" s="1" t="s">
        <v>1138</v>
      </c>
      <c r="D151" t="s">
        <v>1139</v>
      </c>
      <c r="E151" t="s">
        <v>1056</v>
      </c>
      <c r="F151">
        <v>168</v>
      </c>
      <c r="G151" t="s">
        <v>1137</v>
      </c>
      <c r="H151" t="e">
        <f>VLOOKUP(C151,renyuan[],3,0)</f>
        <v>#N/A</v>
      </c>
      <c r="I151">
        <f t="shared" si="4"/>
        <v>21</v>
      </c>
      <c r="J151">
        <f t="shared" si="5"/>
        <v>168</v>
      </c>
      <c r="K151">
        <f>database[[#This Row],[处理天数]]*6</f>
        <v>126</v>
      </c>
      <c r="L151">
        <f>database[[#This Row],[额定充值]]-database[[#This Row],[处理金额]]</f>
        <v>-42</v>
      </c>
      <c r="M151">
        <f>database[[#This Row],[处理金额]]</f>
        <v>168</v>
      </c>
      <c r="N151" t="e">
        <f>VLOOKUP(database[[#This Row],[部门]],bumen[],2,0)</f>
        <v>#N/A</v>
      </c>
      <c r="O151" t="e">
        <f>VLOOKUP(database[[#This Row],[部门]],bumen[],3)</f>
        <v>#N/A</v>
      </c>
      <c r="P151" t="e">
        <f>VLOOKUP(database[[#This Row],[账号]],renyuan[],2,0)</f>
        <v>#N/A</v>
      </c>
      <c r="Q151" s="13" t="s">
        <v>1194</v>
      </c>
      <c r="R151" t="str">
        <f>VLOOKUP(database[[#This Row],[部门代码2]],bumen02,2,0)</f>
        <v>010学生工作处（团委）</v>
      </c>
    </row>
    <row r="152" spans="1:18" x14ac:dyDescent="0.2">
      <c r="A152">
        <f>SUBTOTAL(3,B$2:B152)</f>
        <v>41</v>
      </c>
      <c r="B152">
        <v>41</v>
      </c>
      <c r="C152" s="1" t="s">
        <v>1140</v>
      </c>
      <c r="D152" t="s">
        <v>1141</v>
      </c>
      <c r="E152" t="s">
        <v>1056</v>
      </c>
      <c r="F152">
        <v>168</v>
      </c>
      <c r="G152" t="s">
        <v>1137</v>
      </c>
      <c r="H152" t="e">
        <f>VLOOKUP(C152,renyuan[],3,0)</f>
        <v>#N/A</v>
      </c>
      <c r="I152">
        <f t="shared" si="4"/>
        <v>21</v>
      </c>
      <c r="J152">
        <f t="shared" si="5"/>
        <v>168</v>
      </c>
      <c r="K152">
        <f>database[[#This Row],[处理天数]]*6</f>
        <v>126</v>
      </c>
      <c r="L152">
        <f>database[[#This Row],[额定充值]]-database[[#This Row],[处理金额]]</f>
        <v>-42</v>
      </c>
      <c r="M152">
        <f>database[[#This Row],[处理金额]]</f>
        <v>168</v>
      </c>
      <c r="N152" t="e">
        <f>VLOOKUP(database[[#This Row],[部门]],bumen[],2,0)</f>
        <v>#N/A</v>
      </c>
      <c r="O152" t="e">
        <f>VLOOKUP(database[[#This Row],[部门]],bumen[],3)</f>
        <v>#N/A</v>
      </c>
      <c r="P152" t="e">
        <f>VLOOKUP(database[[#This Row],[账号]],renyuan[],2,0)</f>
        <v>#N/A</v>
      </c>
      <c r="Q152" s="13" t="s">
        <v>1194</v>
      </c>
      <c r="R152" t="str">
        <f>VLOOKUP(database[[#This Row],[部门代码2]],bumen02,2,0)</f>
        <v>010学生工作处（团委）</v>
      </c>
    </row>
    <row r="153" spans="1:18" x14ac:dyDescent="0.2">
      <c r="A153">
        <f>SUBTOTAL(3,B$2:B153)</f>
        <v>42</v>
      </c>
      <c r="B153">
        <v>42</v>
      </c>
      <c r="C153" s="1" t="s">
        <v>1142</v>
      </c>
      <c r="D153" t="s">
        <v>1143</v>
      </c>
      <c r="E153" t="s">
        <v>1056</v>
      </c>
      <c r="F153">
        <v>180</v>
      </c>
      <c r="G153" t="s">
        <v>1134</v>
      </c>
      <c r="H153" t="e">
        <f>VLOOKUP(C153,renyuan[],3,0)</f>
        <v>#N/A</v>
      </c>
      <c r="I153">
        <f t="shared" si="4"/>
        <v>21</v>
      </c>
      <c r="J153">
        <f t="shared" si="5"/>
        <v>180</v>
      </c>
      <c r="K153">
        <f>database[[#This Row],[处理天数]]*6</f>
        <v>126</v>
      </c>
      <c r="L153">
        <f>database[[#This Row],[额定充值]]-database[[#This Row],[处理金额]]</f>
        <v>-54</v>
      </c>
      <c r="M153">
        <f>database[[#This Row],[处理金额]]</f>
        <v>180</v>
      </c>
      <c r="N153" t="e">
        <f>VLOOKUP(database[[#This Row],[部门]],bumen[],2,0)</f>
        <v>#N/A</v>
      </c>
      <c r="O153" t="e">
        <f>VLOOKUP(database[[#This Row],[部门]],bumen[],3)</f>
        <v>#N/A</v>
      </c>
      <c r="P153" t="e">
        <f>VLOOKUP(database[[#This Row],[账号]],renyuan[],2,0)</f>
        <v>#N/A</v>
      </c>
      <c r="Q153" s="13" t="s">
        <v>1194</v>
      </c>
      <c r="R153" t="str">
        <f>VLOOKUP(database[[#This Row],[部门代码2]],bumen02,2,0)</f>
        <v>010学生工作处（团委）</v>
      </c>
    </row>
    <row r="154" spans="1:18" x14ac:dyDescent="0.2">
      <c r="A154">
        <f>SUBTOTAL(3,B$2:B154)</f>
        <v>43</v>
      </c>
      <c r="B154">
        <v>43</v>
      </c>
      <c r="C154" s="1" t="s">
        <v>1144</v>
      </c>
      <c r="D154" t="s">
        <v>1145</v>
      </c>
      <c r="E154" t="s">
        <v>1056</v>
      </c>
      <c r="F154">
        <v>168</v>
      </c>
      <c r="G154" t="s">
        <v>1137</v>
      </c>
      <c r="H154" t="e">
        <f>VLOOKUP(C154,renyuan[],3,0)</f>
        <v>#N/A</v>
      </c>
      <c r="I154">
        <f t="shared" si="4"/>
        <v>21</v>
      </c>
      <c r="J154">
        <f t="shared" si="5"/>
        <v>168</v>
      </c>
      <c r="K154">
        <f>database[[#This Row],[处理天数]]*6</f>
        <v>126</v>
      </c>
      <c r="L154">
        <f>database[[#This Row],[额定充值]]-database[[#This Row],[处理金额]]</f>
        <v>-42</v>
      </c>
      <c r="M154">
        <f>database[[#This Row],[处理金额]]</f>
        <v>168</v>
      </c>
      <c r="N154" t="e">
        <f>VLOOKUP(database[[#This Row],[部门]],bumen[],2,0)</f>
        <v>#N/A</v>
      </c>
      <c r="O154" t="e">
        <f>VLOOKUP(database[[#This Row],[部门]],bumen[],3)</f>
        <v>#N/A</v>
      </c>
      <c r="P154" t="e">
        <f>VLOOKUP(database[[#This Row],[账号]],renyuan[],2,0)</f>
        <v>#N/A</v>
      </c>
      <c r="Q154" s="13" t="s">
        <v>1194</v>
      </c>
      <c r="R154" t="str">
        <f>VLOOKUP(database[[#This Row],[部门代码2]],bumen02,2,0)</f>
        <v>010学生工作处（团委）</v>
      </c>
    </row>
    <row r="155" spans="1:18" x14ac:dyDescent="0.2">
      <c r="A155">
        <f>SUBTOTAL(3,B$2:B155)</f>
        <v>44</v>
      </c>
      <c r="B155">
        <v>44</v>
      </c>
      <c r="C155" s="1" t="s">
        <v>1146</v>
      </c>
      <c r="D155" t="s">
        <v>1147</v>
      </c>
      <c r="E155" t="s">
        <v>1056</v>
      </c>
      <c r="F155">
        <v>168</v>
      </c>
      <c r="G155" t="s">
        <v>1137</v>
      </c>
      <c r="H155" t="e">
        <f>VLOOKUP(C155,renyuan[],3,0)</f>
        <v>#N/A</v>
      </c>
      <c r="I155">
        <f t="shared" si="4"/>
        <v>21</v>
      </c>
      <c r="J155">
        <f t="shared" si="5"/>
        <v>168</v>
      </c>
      <c r="K155">
        <f>database[[#This Row],[处理天数]]*6</f>
        <v>126</v>
      </c>
      <c r="L155">
        <f>database[[#This Row],[额定充值]]-database[[#This Row],[处理金额]]</f>
        <v>-42</v>
      </c>
      <c r="M155">
        <f>database[[#This Row],[处理金额]]</f>
        <v>168</v>
      </c>
      <c r="N155" t="e">
        <f>VLOOKUP(database[[#This Row],[部门]],bumen[],2,0)</f>
        <v>#N/A</v>
      </c>
      <c r="O155" t="e">
        <f>VLOOKUP(database[[#This Row],[部门]],bumen[],3)</f>
        <v>#N/A</v>
      </c>
      <c r="P155" t="e">
        <f>VLOOKUP(database[[#This Row],[账号]],renyuan[],2,0)</f>
        <v>#N/A</v>
      </c>
      <c r="Q155" s="13" t="s">
        <v>1194</v>
      </c>
      <c r="R155" t="str">
        <f>VLOOKUP(database[[#This Row],[部门代码2]],bumen02,2,0)</f>
        <v>010学生工作处（团委）</v>
      </c>
    </row>
    <row r="156" spans="1:18" x14ac:dyDescent="0.2">
      <c r="A156">
        <f>SUBTOTAL(3,B$2:B156)</f>
        <v>45</v>
      </c>
      <c r="B156">
        <v>45</v>
      </c>
      <c r="C156" s="1" t="s">
        <v>1148</v>
      </c>
      <c r="D156" t="s">
        <v>1149</v>
      </c>
      <c r="E156" t="s">
        <v>1056</v>
      </c>
      <c r="F156">
        <v>168</v>
      </c>
      <c r="G156" t="s">
        <v>1137</v>
      </c>
      <c r="H156" t="e">
        <f>VLOOKUP(C156,renyuan[],3,0)</f>
        <v>#N/A</v>
      </c>
      <c r="I156">
        <f t="shared" si="4"/>
        <v>21</v>
      </c>
      <c r="J156">
        <f t="shared" si="5"/>
        <v>168</v>
      </c>
      <c r="K156">
        <f>database[[#This Row],[处理天数]]*6</f>
        <v>126</v>
      </c>
      <c r="L156">
        <f>database[[#This Row],[额定充值]]-database[[#This Row],[处理金额]]</f>
        <v>-42</v>
      </c>
      <c r="M156">
        <f>database[[#This Row],[处理金额]]</f>
        <v>168</v>
      </c>
      <c r="N156" t="e">
        <f>VLOOKUP(database[[#This Row],[部门]],bumen[],2,0)</f>
        <v>#N/A</v>
      </c>
      <c r="O156" t="e">
        <f>VLOOKUP(database[[#This Row],[部门]],bumen[],3)</f>
        <v>#N/A</v>
      </c>
      <c r="P156" t="e">
        <f>VLOOKUP(database[[#This Row],[账号]],renyuan[],2,0)</f>
        <v>#N/A</v>
      </c>
      <c r="Q156" s="13" t="s">
        <v>1194</v>
      </c>
      <c r="R156" t="str">
        <f>VLOOKUP(database[[#This Row],[部门代码2]],bumen02,2,0)</f>
        <v>010学生工作处（团委）</v>
      </c>
    </row>
    <row r="157" spans="1:18" x14ac:dyDescent="0.2">
      <c r="A157">
        <f>SUBTOTAL(3,B$2:B157)</f>
        <v>46</v>
      </c>
      <c r="B157">
        <v>46</v>
      </c>
      <c r="C157" s="1" t="s">
        <v>1150</v>
      </c>
      <c r="D157" t="s">
        <v>1151</v>
      </c>
      <c r="E157" t="s">
        <v>1056</v>
      </c>
      <c r="F157">
        <v>180</v>
      </c>
      <c r="G157" t="s">
        <v>1134</v>
      </c>
      <c r="H157" t="e">
        <f>VLOOKUP(C157,renyuan[],3,0)</f>
        <v>#N/A</v>
      </c>
      <c r="I157">
        <f t="shared" si="4"/>
        <v>21</v>
      </c>
      <c r="J157">
        <f t="shared" si="5"/>
        <v>180</v>
      </c>
      <c r="K157">
        <f>database[[#This Row],[处理天数]]*6</f>
        <v>126</v>
      </c>
      <c r="L157">
        <f>database[[#This Row],[额定充值]]-database[[#This Row],[处理金额]]</f>
        <v>-54</v>
      </c>
      <c r="M157">
        <f>database[[#This Row],[处理金额]]</f>
        <v>180</v>
      </c>
      <c r="N157" t="e">
        <f>VLOOKUP(database[[#This Row],[部门]],bumen[],2,0)</f>
        <v>#N/A</v>
      </c>
      <c r="O157" t="e">
        <f>VLOOKUP(database[[#This Row],[部门]],bumen[],3)</f>
        <v>#N/A</v>
      </c>
      <c r="P157" t="e">
        <f>VLOOKUP(database[[#This Row],[账号]],renyuan[],2,0)</f>
        <v>#N/A</v>
      </c>
      <c r="Q157" s="13" t="s">
        <v>1194</v>
      </c>
      <c r="R157" t="str">
        <f>VLOOKUP(database[[#This Row],[部门代码2]],bumen02,2,0)</f>
        <v>010学生工作处（团委）</v>
      </c>
    </row>
    <row r="158" spans="1:18" x14ac:dyDescent="0.2">
      <c r="A158">
        <f>SUBTOTAL(3,B$2:B158)</f>
        <v>47</v>
      </c>
      <c r="B158">
        <v>47</v>
      </c>
      <c r="C158" s="1" t="s">
        <v>1152</v>
      </c>
      <c r="D158" t="s">
        <v>1153</v>
      </c>
      <c r="E158" t="s">
        <v>1056</v>
      </c>
      <c r="F158">
        <v>180</v>
      </c>
      <c r="G158" t="s">
        <v>1137</v>
      </c>
      <c r="H158" t="e">
        <f>VLOOKUP(C158,renyuan[],3,0)</f>
        <v>#N/A</v>
      </c>
      <c r="I158">
        <f t="shared" si="4"/>
        <v>21</v>
      </c>
      <c r="J158">
        <f t="shared" si="5"/>
        <v>180</v>
      </c>
      <c r="K158">
        <f>database[[#This Row],[处理天数]]*6</f>
        <v>126</v>
      </c>
      <c r="L158">
        <f>database[[#This Row],[额定充值]]-database[[#This Row],[处理金额]]</f>
        <v>-54</v>
      </c>
      <c r="M158">
        <f>database[[#This Row],[处理金额]]</f>
        <v>180</v>
      </c>
      <c r="N158" t="e">
        <f>VLOOKUP(database[[#This Row],[部门]],bumen[],2,0)</f>
        <v>#N/A</v>
      </c>
      <c r="O158" t="e">
        <f>VLOOKUP(database[[#This Row],[部门]],bumen[],3)</f>
        <v>#N/A</v>
      </c>
      <c r="P158" t="e">
        <f>VLOOKUP(database[[#This Row],[账号]],renyuan[],2,0)</f>
        <v>#N/A</v>
      </c>
      <c r="Q158" s="13" t="s">
        <v>1194</v>
      </c>
      <c r="R158" t="str">
        <f>VLOOKUP(database[[#This Row],[部门代码2]],bumen02,2,0)</f>
        <v>010学生工作处（团委）</v>
      </c>
    </row>
    <row r="159" spans="1:18" x14ac:dyDescent="0.2">
      <c r="A159">
        <f>SUBTOTAL(3,B$2:B159)</f>
        <v>48</v>
      </c>
      <c r="B159">
        <v>48</v>
      </c>
      <c r="C159" s="1" t="s">
        <v>1154</v>
      </c>
      <c r="D159" t="s">
        <v>1155</v>
      </c>
      <c r="E159" t="s">
        <v>1056</v>
      </c>
      <c r="F159">
        <v>168</v>
      </c>
      <c r="G159" t="s">
        <v>1137</v>
      </c>
      <c r="H159" t="e">
        <f>VLOOKUP(C159,renyuan[],3,0)</f>
        <v>#N/A</v>
      </c>
      <c r="I159">
        <f t="shared" si="4"/>
        <v>21</v>
      </c>
      <c r="J159">
        <f t="shared" si="5"/>
        <v>168</v>
      </c>
      <c r="K159">
        <f>database[[#This Row],[处理天数]]*6</f>
        <v>126</v>
      </c>
      <c r="L159">
        <f>database[[#This Row],[额定充值]]-database[[#This Row],[处理金额]]</f>
        <v>-42</v>
      </c>
      <c r="M159">
        <f>database[[#This Row],[处理金额]]</f>
        <v>168</v>
      </c>
      <c r="N159" t="e">
        <f>VLOOKUP(database[[#This Row],[部门]],bumen[],2,0)</f>
        <v>#N/A</v>
      </c>
      <c r="O159" t="e">
        <f>VLOOKUP(database[[#This Row],[部门]],bumen[],3)</f>
        <v>#N/A</v>
      </c>
      <c r="P159" t="e">
        <f>VLOOKUP(database[[#This Row],[账号]],renyuan[],2,0)</f>
        <v>#N/A</v>
      </c>
      <c r="Q159" s="13" t="s">
        <v>1194</v>
      </c>
      <c r="R159" t="str">
        <f>VLOOKUP(database[[#This Row],[部门代码2]],bumen02,2,0)</f>
        <v>010学生工作处（团委）</v>
      </c>
    </row>
    <row r="160" spans="1:18" x14ac:dyDescent="0.2">
      <c r="A160">
        <f>SUBTOTAL(3,B$2:B160)</f>
        <v>49</v>
      </c>
      <c r="B160">
        <v>49</v>
      </c>
      <c r="C160" s="1" t="s">
        <v>1156</v>
      </c>
      <c r="D160" t="s">
        <v>1157</v>
      </c>
      <c r="E160" t="s">
        <v>1056</v>
      </c>
      <c r="F160">
        <v>168</v>
      </c>
      <c r="G160" t="s">
        <v>1137</v>
      </c>
      <c r="H160" t="e">
        <f>VLOOKUP(C160,renyuan[],3,0)</f>
        <v>#N/A</v>
      </c>
      <c r="I160">
        <f t="shared" si="4"/>
        <v>21</v>
      </c>
      <c r="J160">
        <f t="shared" si="5"/>
        <v>168</v>
      </c>
      <c r="K160">
        <f>database[[#This Row],[处理天数]]*6</f>
        <v>126</v>
      </c>
      <c r="L160">
        <f>database[[#This Row],[额定充值]]-database[[#This Row],[处理金额]]</f>
        <v>-42</v>
      </c>
      <c r="M160">
        <f>database[[#This Row],[处理金额]]</f>
        <v>168</v>
      </c>
      <c r="N160" t="e">
        <f>VLOOKUP(database[[#This Row],[部门]],bumen[],2,0)</f>
        <v>#N/A</v>
      </c>
      <c r="O160" t="e">
        <f>VLOOKUP(database[[#This Row],[部门]],bumen[],3)</f>
        <v>#N/A</v>
      </c>
      <c r="P160" t="e">
        <f>VLOOKUP(database[[#This Row],[账号]],renyuan[],2,0)</f>
        <v>#N/A</v>
      </c>
      <c r="Q160" s="13" t="s">
        <v>1194</v>
      </c>
      <c r="R160" t="str">
        <f>VLOOKUP(database[[#This Row],[部门代码2]],bumen02,2,0)</f>
        <v>010学生工作处（团委）</v>
      </c>
    </row>
    <row r="161" spans="1:18" x14ac:dyDescent="0.2">
      <c r="A161">
        <f>SUBTOTAL(3,B$2:B161)</f>
        <v>50</v>
      </c>
      <c r="B161">
        <v>50</v>
      </c>
      <c r="C161" s="1" t="s">
        <v>1158</v>
      </c>
      <c r="D161" t="s">
        <v>1159</v>
      </c>
      <c r="E161" t="s">
        <v>1056</v>
      </c>
      <c r="F161">
        <v>168</v>
      </c>
      <c r="G161" t="s">
        <v>1137</v>
      </c>
      <c r="H161" t="e">
        <f>VLOOKUP(C161,renyuan[],3,0)</f>
        <v>#N/A</v>
      </c>
      <c r="I161">
        <f t="shared" si="4"/>
        <v>21</v>
      </c>
      <c r="J161">
        <f t="shared" si="5"/>
        <v>168</v>
      </c>
      <c r="K161">
        <f>database[[#This Row],[处理天数]]*6</f>
        <v>126</v>
      </c>
      <c r="L161">
        <f>database[[#This Row],[额定充值]]-database[[#This Row],[处理金额]]</f>
        <v>-42</v>
      </c>
      <c r="M161">
        <f>database[[#This Row],[处理金额]]</f>
        <v>168</v>
      </c>
      <c r="N161" t="e">
        <f>VLOOKUP(database[[#This Row],[部门]],bumen[],2,0)</f>
        <v>#N/A</v>
      </c>
      <c r="O161" t="e">
        <f>VLOOKUP(database[[#This Row],[部门]],bumen[],3)</f>
        <v>#N/A</v>
      </c>
      <c r="P161" t="e">
        <f>VLOOKUP(database[[#This Row],[账号]],renyuan[],2,0)</f>
        <v>#N/A</v>
      </c>
      <c r="Q161" s="13" t="s">
        <v>1194</v>
      </c>
      <c r="R161" t="str">
        <f>VLOOKUP(database[[#This Row],[部门代码2]],bumen02,2,0)</f>
        <v>010学生工作处（团委）</v>
      </c>
    </row>
    <row r="162" spans="1:18" x14ac:dyDescent="0.2">
      <c r="A162">
        <f>SUBTOTAL(3,B$2:B162)</f>
        <v>51</v>
      </c>
      <c r="B162">
        <v>51</v>
      </c>
      <c r="C162" s="1" t="s">
        <v>1160</v>
      </c>
      <c r="D162" t="s">
        <v>1161</v>
      </c>
      <c r="E162" t="s">
        <v>1056</v>
      </c>
      <c r="F162">
        <v>168</v>
      </c>
      <c r="G162" t="s">
        <v>1137</v>
      </c>
      <c r="H162" t="e">
        <f>VLOOKUP(C162,renyuan[],3,0)</f>
        <v>#N/A</v>
      </c>
      <c r="I162">
        <f t="shared" si="4"/>
        <v>21</v>
      </c>
      <c r="J162">
        <f t="shared" si="5"/>
        <v>168</v>
      </c>
      <c r="K162">
        <f>database[[#This Row],[处理天数]]*6</f>
        <v>126</v>
      </c>
      <c r="L162">
        <f>database[[#This Row],[额定充值]]-database[[#This Row],[处理金额]]</f>
        <v>-42</v>
      </c>
      <c r="M162">
        <f>database[[#This Row],[处理金额]]</f>
        <v>168</v>
      </c>
      <c r="N162" t="e">
        <f>VLOOKUP(database[[#This Row],[部门]],bumen[],2,0)</f>
        <v>#N/A</v>
      </c>
      <c r="O162" t="e">
        <f>VLOOKUP(database[[#This Row],[部门]],bumen[],3)</f>
        <v>#N/A</v>
      </c>
      <c r="P162" t="e">
        <f>VLOOKUP(database[[#This Row],[账号]],renyuan[],2,0)</f>
        <v>#N/A</v>
      </c>
      <c r="Q162" s="13" t="s">
        <v>1194</v>
      </c>
      <c r="R162" t="str">
        <f>VLOOKUP(database[[#This Row],[部门代码2]],bumen02,2,0)</f>
        <v>010学生工作处（团委）</v>
      </c>
    </row>
    <row r="163" spans="1:18" x14ac:dyDescent="0.2">
      <c r="A163">
        <f>SUBTOTAL(3,B$2:B163)</f>
        <v>52</v>
      </c>
      <c r="B163">
        <v>52</v>
      </c>
      <c r="C163" s="1" t="s">
        <v>1162</v>
      </c>
      <c r="D163" t="s">
        <v>1163</v>
      </c>
      <c r="E163" t="s">
        <v>1056</v>
      </c>
      <c r="F163">
        <v>180</v>
      </c>
      <c r="G163" t="s">
        <v>1134</v>
      </c>
      <c r="H163" t="e">
        <f>VLOOKUP(C163,renyuan[],3,0)</f>
        <v>#N/A</v>
      </c>
      <c r="I163">
        <f t="shared" si="4"/>
        <v>21</v>
      </c>
      <c r="J163">
        <f t="shared" si="5"/>
        <v>180</v>
      </c>
      <c r="K163">
        <f>database[[#This Row],[处理天数]]*6</f>
        <v>126</v>
      </c>
      <c r="L163">
        <f>database[[#This Row],[额定充值]]-database[[#This Row],[处理金额]]</f>
        <v>-54</v>
      </c>
      <c r="M163">
        <f>database[[#This Row],[处理金额]]</f>
        <v>180</v>
      </c>
      <c r="N163" t="e">
        <f>VLOOKUP(database[[#This Row],[部门]],bumen[],2,0)</f>
        <v>#N/A</v>
      </c>
      <c r="O163" t="e">
        <f>VLOOKUP(database[[#This Row],[部门]],bumen[],3)</f>
        <v>#N/A</v>
      </c>
      <c r="P163" t="e">
        <f>VLOOKUP(database[[#This Row],[账号]],renyuan[],2,0)</f>
        <v>#N/A</v>
      </c>
      <c r="Q163" s="13" t="s">
        <v>1194</v>
      </c>
      <c r="R163" t="str">
        <f>VLOOKUP(database[[#This Row],[部门代码2]],bumen02,2,0)</f>
        <v>010学生工作处（团委）</v>
      </c>
    </row>
    <row r="164" spans="1:18" x14ac:dyDescent="0.2">
      <c r="A164">
        <f>SUBTOTAL(3,B$2:B164)</f>
        <v>53</v>
      </c>
      <c r="B164">
        <v>53</v>
      </c>
      <c r="C164" s="1" t="s">
        <v>1164</v>
      </c>
      <c r="D164" t="s">
        <v>1165</v>
      </c>
      <c r="E164" t="s">
        <v>1056</v>
      </c>
      <c r="F164">
        <v>180</v>
      </c>
      <c r="G164" t="s">
        <v>1134</v>
      </c>
      <c r="H164" t="e">
        <f>VLOOKUP(C164,renyuan[],3,0)</f>
        <v>#N/A</v>
      </c>
      <c r="I164">
        <f t="shared" si="4"/>
        <v>21</v>
      </c>
      <c r="J164">
        <f t="shared" si="5"/>
        <v>180</v>
      </c>
      <c r="K164">
        <f>database[[#This Row],[处理天数]]*6</f>
        <v>126</v>
      </c>
      <c r="L164">
        <f>database[[#This Row],[额定充值]]-database[[#This Row],[处理金额]]</f>
        <v>-54</v>
      </c>
      <c r="M164">
        <f>database[[#This Row],[处理金额]]</f>
        <v>180</v>
      </c>
      <c r="N164" t="e">
        <f>VLOOKUP(database[[#This Row],[部门]],bumen[],2,0)</f>
        <v>#N/A</v>
      </c>
      <c r="O164" t="e">
        <f>VLOOKUP(database[[#This Row],[部门]],bumen[],3)</f>
        <v>#N/A</v>
      </c>
      <c r="P164" t="e">
        <f>VLOOKUP(database[[#This Row],[账号]],renyuan[],2,0)</f>
        <v>#N/A</v>
      </c>
      <c r="Q164" s="13" t="s">
        <v>1194</v>
      </c>
      <c r="R164" t="str">
        <f>VLOOKUP(database[[#This Row],[部门代码2]],bumen02,2,0)</f>
        <v>010学生工作处（团委）</v>
      </c>
    </row>
    <row r="165" spans="1:18" x14ac:dyDescent="0.2">
      <c r="A165">
        <f>SUBTOTAL(3,B$2:B165)</f>
        <v>54</v>
      </c>
      <c r="B165">
        <v>54</v>
      </c>
      <c r="C165" s="1" t="s">
        <v>1166</v>
      </c>
      <c r="D165" t="s">
        <v>1167</v>
      </c>
      <c r="E165" t="s">
        <v>1056</v>
      </c>
      <c r="F165">
        <v>168</v>
      </c>
      <c r="G165" t="s">
        <v>1137</v>
      </c>
      <c r="H165" t="e">
        <f>VLOOKUP(C165,renyuan[],3,0)</f>
        <v>#N/A</v>
      </c>
      <c r="I165">
        <f t="shared" si="4"/>
        <v>21</v>
      </c>
      <c r="J165">
        <f t="shared" si="5"/>
        <v>168</v>
      </c>
      <c r="K165">
        <f>database[[#This Row],[处理天数]]*6</f>
        <v>126</v>
      </c>
      <c r="L165">
        <f>database[[#This Row],[额定充值]]-database[[#This Row],[处理金额]]</f>
        <v>-42</v>
      </c>
      <c r="M165">
        <f>database[[#This Row],[处理金额]]</f>
        <v>168</v>
      </c>
      <c r="N165" t="e">
        <f>VLOOKUP(database[[#This Row],[部门]],bumen[],2,0)</f>
        <v>#N/A</v>
      </c>
      <c r="O165" t="e">
        <f>VLOOKUP(database[[#This Row],[部门]],bumen[],3)</f>
        <v>#N/A</v>
      </c>
      <c r="P165" t="e">
        <f>VLOOKUP(database[[#This Row],[账号]],renyuan[],2,0)</f>
        <v>#N/A</v>
      </c>
      <c r="Q165" s="13" t="s">
        <v>1194</v>
      </c>
      <c r="R165" t="str">
        <f>VLOOKUP(database[[#This Row],[部门代码2]],bumen02,2,0)</f>
        <v>010学生工作处（团委）</v>
      </c>
    </row>
    <row r="166" spans="1:18" x14ac:dyDescent="0.2">
      <c r="A166">
        <f>SUBTOTAL(3,B$2:B166)</f>
        <v>55</v>
      </c>
      <c r="B166">
        <v>55</v>
      </c>
      <c r="C166" s="1" t="s">
        <v>1168</v>
      </c>
      <c r="D166" t="s">
        <v>1169</v>
      </c>
      <c r="E166" t="s">
        <v>1056</v>
      </c>
      <c r="F166">
        <v>168</v>
      </c>
      <c r="G166" t="s">
        <v>1137</v>
      </c>
      <c r="H166" t="e">
        <f>VLOOKUP(C166,renyuan[],3,0)</f>
        <v>#N/A</v>
      </c>
      <c r="I166">
        <f t="shared" si="4"/>
        <v>21</v>
      </c>
      <c r="J166">
        <f t="shared" si="5"/>
        <v>168</v>
      </c>
      <c r="K166">
        <f>database[[#This Row],[处理天数]]*6</f>
        <v>126</v>
      </c>
      <c r="L166">
        <f>database[[#This Row],[额定充值]]-database[[#This Row],[处理金额]]</f>
        <v>-42</v>
      </c>
      <c r="M166">
        <f>database[[#This Row],[处理金额]]</f>
        <v>168</v>
      </c>
      <c r="N166" t="e">
        <f>VLOOKUP(database[[#This Row],[部门]],bumen[],2,0)</f>
        <v>#N/A</v>
      </c>
      <c r="O166" t="e">
        <f>VLOOKUP(database[[#This Row],[部门]],bumen[],3)</f>
        <v>#N/A</v>
      </c>
      <c r="P166" t="e">
        <f>VLOOKUP(database[[#This Row],[账号]],renyuan[],2,0)</f>
        <v>#N/A</v>
      </c>
      <c r="Q166" s="13" t="s">
        <v>1194</v>
      </c>
      <c r="R166" t="str">
        <f>VLOOKUP(database[[#This Row],[部门代码2]],bumen02,2,0)</f>
        <v>010学生工作处（团委）</v>
      </c>
    </row>
    <row r="167" spans="1:18" x14ac:dyDescent="0.2">
      <c r="A167">
        <f>SUBTOTAL(3,B$2:B167)</f>
        <v>56</v>
      </c>
      <c r="B167">
        <v>56</v>
      </c>
      <c r="C167" s="1" t="s">
        <v>1170</v>
      </c>
      <c r="D167" t="s">
        <v>1171</v>
      </c>
      <c r="E167" t="s">
        <v>1056</v>
      </c>
      <c r="F167">
        <v>180</v>
      </c>
      <c r="G167" t="s">
        <v>1134</v>
      </c>
      <c r="H167" t="e">
        <f>VLOOKUP(C167,renyuan[],3,0)</f>
        <v>#N/A</v>
      </c>
      <c r="I167">
        <f t="shared" si="4"/>
        <v>21</v>
      </c>
      <c r="J167">
        <f t="shared" si="5"/>
        <v>180</v>
      </c>
      <c r="K167">
        <f>database[[#This Row],[处理天数]]*6</f>
        <v>126</v>
      </c>
      <c r="L167">
        <f>database[[#This Row],[额定充值]]-database[[#This Row],[处理金额]]</f>
        <v>-54</v>
      </c>
      <c r="M167">
        <f>database[[#This Row],[处理金额]]</f>
        <v>180</v>
      </c>
      <c r="N167" t="e">
        <f>VLOOKUP(database[[#This Row],[部门]],bumen[],2,0)</f>
        <v>#N/A</v>
      </c>
      <c r="O167" t="e">
        <f>VLOOKUP(database[[#This Row],[部门]],bumen[],3)</f>
        <v>#N/A</v>
      </c>
      <c r="P167" t="e">
        <f>VLOOKUP(database[[#This Row],[账号]],renyuan[],2,0)</f>
        <v>#N/A</v>
      </c>
      <c r="Q167" s="13" t="s">
        <v>1194</v>
      </c>
      <c r="R167" t="str">
        <f>VLOOKUP(database[[#This Row],[部门代码2]],bumen02,2,0)</f>
        <v>010学生工作处（团委）</v>
      </c>
    </row>
    <row r="168" spans="1:18" x14ac:dyDescent="0.2">
      <c r="A168">
        <f>SUBTOTAL(3,B$2:B168)</f>
        <v>57</v>
      </c>
      <c r="B168">
        <v>57</v>
      </c>
      <c r="C168" s="1" t="s">
        <v>1172</v>
      </c>
      <c r="D168" t="s">
        <v>1173</v>
      </c>
      <c r="E168" t="s">
        <v>1056</v>
      </c>
      <c r="F168">
        <v>168</v>
      </c>
      <c r="G168" t="s">
        <v>1137</v>
      </c>
      <c r="H168" t="e">
        <f>VLOOKUP(C168,renyuan[],3,0)</f>
        <v>#N/A</v>
      </c>
      <c r="I168">
        <f t="shared" si="4"/>
        <v>21</v>
      </c>
      <c r="J168">
        <f t="shared" si="5"/>
        <v>168</v>
      </c>
      <c r="K168">
        <f>database[[#This Row],[处理天数]]*6</f>
        <v>126</v>
      </c>
      <c r="L168">
        <f>database[[#This Row],[额定充值]]-database[[#This Row],[处理金额]]</f>
        <v>-42</v>
      </c>
      <c r="M168">
        <f>database[[#This Row],[处理金额]]</f>
        <v>168</v>
      </c>
      <c r="N168" t="e">
        <f>VLOOKUP(database[[#This Row],[部门]],bumen[],2,0)</f>
        <v>#N/A</v>
      </c>
      <c r="O168" t="e">
        <f>VLOOKUP(database[[#This Row],[部门]],bumen[],3)</f>
        <v>#N/A</v>
      </c>
      <c r="P168" t="e">
        <f>VLOOKUP(database[[#This Row],[账号]],renyuan[],2,0)</f>
        <v>#N/A</v>
      </c>
      <c r="Q168" s="13" t="s">
        <v>1194</v>
      </c>
      <c r="R168" t="str">
        <f>VLOOKUP(database[[#This Row],[部门代码2]],bumen02,2,0)</f>
        <v>010学生工作处（团委）</v>
      </c>
    </row>
    <row r="169" spans="1:18" x14ac:dyDescent="0.2">
      <c r="A169">
        <f>SUBTOTAL(3,B$2:B169)</f>
        <v>58</v>
      </c>
      <c r="B169">
        <v>58</v>
      </c>
      <c r="C169" s="1" t="s">
        <v>1174</v>
      </c>
      <c r="D169" t="s">
        <v>1175</v>
      </c>
      <c r="E169" t="s">
        <v>1056</v>
      </c>
      <c r="F169">
        <v>168</v>
      </c>
      <c r="G169" t="s">
        <v>1137</v>
      </c>
      <c r="H169" t="e">
        <f>VLOOKUP(C169,renyuan[],3,0)</f>
        <v>#N/A</v>
      </c>
      <c r="I169">
        <f t="shared" si="4"/>
        <v>21</v>
      </c>
      <c r="J169">
        <f t="shared" si="5"/>
        <v>168</v>
      </c>
      <c r="K169">
        <f>database[[#This Row],[处理天数]]*6</f>
        <v>126</v>
      </c>
      <c r="L169">
        <f>database[[#This Row],[额定充值]]-database[[#This Row],[处理金额]]</f>
        <v>-42</v>
      </c>
      <c r="M169">
        <f>database[[#This Row],[处理金额]]</f>
        <v>168</v>
      </c>
      <c r="N169" t="e">
        <f>VLOOKUP(database[[#This Row],[部门]],bumen[],2,0)</f>
        <v>#N/A</v>
      </c>
      <c r="O169" t="e">
        <f>VLOOKUP(database[[#This Row],[部门]],bumen[],3)</f>
        <v>#N/A</v>
      </c>
      <c r="P169" t="e">
        <f>VLOOKUP(database[[#This Row],[账号]],renyuan[],2,0)</f>
        <v>#N/A</v>
      </c>
      <c r="Q169" s="13" t="s">
        <v>1194</v>
      </c>
      <c r="R169" t="str">
        <f>VLOOKUP(database[[#This Row],[部门代码2]],bumen02,2,0)</f>
        <v>010学生工作处（团委）</v>
      </c>
    </row>
    <row r="170" spans="1:18" x14ac:dyDescent="0.2">
      <c r="A170">
        <f>SUBTOTAL(3,B$2:B170)</f>
        <v>59</v>
      </c>
      <c r="B170">
        <v>59</v>
      </c>
      <c r="C170" s="1" t="s">
        <v>1176</v>
      </c>
      <c r="D170" t="s">
        <v>1177</v>
      </c>
      <c r="E170" t="s">
        <v>1056</v>
      </c>
      <c r="F170">
        <v>168</v>
      </c>
      <c r="G170" t="s">
        <v>1137</v>
      </c>
      <c r="H170" t="e">
        <f>VLOOKUP(C170,renyuan[],3,0)</f>
        <v>#N/A</v>
      </c>
      <c r="I170">
        <f t="shared" si="4"/>
        <v>21</v>
      </c>
      <c r="J170">
        <f t="shared" si="5"/>
        <v>168</v>
      </c>
      <c r="K170">
        <f>database[[#This Row],[处理天数]]*6</f>
        <v>126</v>
      </c>
      <c r="L170">
        <f>database[[#This Row],[额定充值]]-database[[#This Row],[处理金额]]</f>
        <v>-42</v>
      </c>
      <c r="M170">
        <f>database[[#This Row],[处理金额]]</f>
        <v>168</v>
      </c>
      <c r="N170" t="e">
        <f>VLOOKUP(database[[#This Row],[部门]],bumen[],2,0)</f>
        <v>#N/A</v>
      </c>
      <c r="O170" t="e">
        <f>VLOOKUP(database[[#This Row],[部门]],bumen[],3)</f>
        <v>#N/A</v>
      </c>
      <c r="P170" t="e">
        <f>VLOOKUP(database[[#This Row],[账号]],renyuan[],2,0)</f>
        <v>#N/A</v>
      </c>
      <c r="Q170" s="13" t="s">
        <v>1194</v>
      </c>
      <c r="R170" t="str">
        <f>VLOOKUP(database[[#This Row],[部门代码2]],bumen02,2,0)</f>
        <v>010学生工作处（团委）</v>
      </c>
    </row>
    <row r="171" spans="1:18" x14ac:dyDescent="0.2">
      <c r="A171">
        <f>SUBTOTAL(3,B$2:B171)</f>
        <v>60</v>
      </c>
      <c r="B171">
        <v>60</v>
      </c>
      <c r="C171" s="1" t="s">
        <v>1178</v>
      </c>
      <c r="D171" t="s">
        <v>1179</v>
      </c>
      <c r="E171" t="s">
        <v>1056</v>
      </c>
      <c r="F171">
        <v>168</v>
      </c>
      <c r="G171" t="s">
        <v>1137</v>
      </c>
      <c r="H171" t="e">
        <f>VLOOKUP(C171,renyuan[],3,0)</f>
        <v>#N/A</v>
      </c>
      <c r="I171">
        <f t="shared" si="4"/>
        <v>21</v>
      </c>
      <c r="J171">
        <f t="shared" si="5"/>
        <v>168</v>
      </c>
      <c r="K171">
        <f>database[[#This Row],[处理天数]]*6</f>
        <v>126</v>
      </c>
      <c r="L171">
        <f>database[[#This Row],[额定充值]]-database[[#This Row],[处理金额]]</f>
        <v>-42</v>
      </c>
      <c r="M171">
        <f>database[[#This Row],[处理金额]]</f>
        <v>168</v>
      </c>
      <c r="N171" t="e">
        <f>VLOOKUP(database[[#This Row],[部门]],bumen[],2,0)</f>
        <v>#N/A</v>
      </c>
      <c r="O171" t="e">
        <f>VLOOKUP(database[[#This Row],[部门]],bumen[],3)</f>
        <v>#N/A</v>
      </c>
      <c r="P171" t="e">
        <f>VLOOKUP(database[[#This Row],[账号]],renyuan[],2,0)</f>
        <v>#N/A</v>
      </c>
      <c r="Q171" s="13" t="s">
        <v>1194</v>
      </c>
      <c r="R171" t="str">
        <f>VLOOKUP(database[[#This Row],[部门代码2]],bumen02,2,0)</f>
        <v>010学生工作处（团委）</v>
      </c>
    </row>
    <row r="172" spans="1:18" x14ac:dyDescent="0.2">
      <c r="A172">
        <f>SUBTOTAL(3,B$2:B172)</f>
        <v>61</v>
      </c>
      <c r="B172">
        <v>61</v>
      </c>
      <c r="C172" s="1" t="s">
        <v>1180</v>
      </c>
      <c r="D172" t="s">
        <v>1181</v>
      </c>
      <c r="E172" t="s">
        <v>1056</v>
      </c>
      <c r="F172">
        <v>180</v>
      </c>
      <c r="G172" t="s">
        <v>1134</v>
      </c>
      <c r="H172" t="e">
        <f>VLOOKUP(C172,renyuan[],3,0)</f>
        <v>#N/A</v>
      </c>
      <c r="I172">
        <f t="shared" si="4"/>
        <v>21</v>
      </c>
      <c r="J172">
        <f t="shared" si="5"/>
        <v>180</v>
      </c>
      <c r="K172">
        <f>database[[#This Row],[处理天数]]*6</f>
        <v>126</v>
      </c>
      <c r="L172">
        <f>database[[#This Row],[额定充值]]-database[[#This Row],[处理金额]]</f>
        <v>-54</v>
      </c>
      <c r="M172">
        <f>database[[#This Row],[处理金额]]</f>
        <v>180</v>
      </c>
      <c r="N172" t="e">
        <f>VLOOKUP(database[[#This Row],[部门]],bumen[],2,0)</f>
        <v>#N/A</v>
      </c>
      <c r="O172" t="e">
        <f>VLOOKUP(database[[#This Row],[部门]],bumen[],3)</f>
        <v>#N/A</v>
      </c>
      <c r="P172" t="e">
        <f>VLOOKUP(database[[#This Row],[账号]],renyuan[],2,0)</f>
        <v>#N/A</v>
      </c>
      <c r="Q172" s="13" t="s">
        <v>1194</v>
      </c>
      <c r="R172" t="str">
        <f>VLOOKUP(database[[#This Row],[部门代码2]],bumen02,2,0)</f>
        <v>010学生工作处（团委）</v>
      </c>
    </row>
    <row r="173" spans="1:18" x14ac:dyDescent="0.2">
      <c r="A173">
        <f>SUBTOTAL(3,B$2:B173)</f>
        <v>62</v>
      </c>
      <c r="B173">
        <v>62</v>
      </c>
      <c r="C173" s="1" t="s">
        <v>1182</v>
      </c>
      <c r="D173" t="s">
        <v>1183</v>
      </c>
      <c r="E173" t="s">
        <v>1056</v>
      </c>
      <c r="F173">
        <v>168</v>
      </c>
      <c r="G173" t="s">
        <v>1137</v>
      </c>
      <c r="H173" t="e">
        <f>VLOOKUP(C173,renyuan[],3,0)</f>
        <v>#N/A</v>
      </c>
      <c r="I173">
        <f t="shared" si="4"/>
        <v>21</v>
      </c>
      <c r="J173">
        <f t="shared" si="5"/>
        <v>168</v>
      </c>
      <c r="K173">
        <f>database[[#This Row],[处理天数]]*6</f>
        <v>126</v>
      </c>
      <c r="L173">
        <f>database[[#This Row],[额定充值]]-database[[#This Row],[处理金额]]</f>
        <v>-42</v>
      </c>
      <c r="M173">
        <f>database[[#This Row],[处理金额]]</f>
        <v>168</v>
      </c>
      <c r="N173" t="e">
        <f>VLOOKUP(database[[#This Row],[部门]],bumen[],2,0)</f>
        <v>#N/A</v>
      </c>
      <c r="O173" t="e">
        <f>VLOOKUP(database[[#This Row],[部门]],bumen[],3)</f>
        <v>#N/A</v>
      </c>
      <c r="P173" t="e">
        <f>VLOOKUP(database[[#This Row],[账号]],renyuan[],2,0)</f>
        <v>#N/A</v>
      </c>
      <c r="Q173" s="13" t="s">
        <v>1194</v>
      </c>
      <c r="R173" t="str">
        <f>VLOOKUP(database[[#This Row],[部门代码2]],bumen02,2,0)</f>
        <v>010学生工作处（团委）</v>
      </c>
    </row>
    <row r="174" spans="1:18" x14ac:dyDescent="0.2">
      <c r="A174">
        <f>SUBTOTAL(3,B$2:B174)</f>
        <v>63</v>
      </c>
      <c r="B174">
        <v>63</v>
      </c>
      <c r="C174" s="1" t="s">
        <v>1184</v>
      </c>
      <c r="D174" t="s">
        <v>1185</v>
      </c>
      <c r="E174" t="s">
        <v>1056</v>
      </c>
      <c r="F174">
        <v>168</v>
      </c>
      <c r="G174" t="s">
        <v>1137</v>
      </c>
      <c r="H174" t="e">
        <f>VLOOKUP(C174,renyuan[],3,0)</f>
        <v>#N/A</v>
      </c>
      <c r="I174">
        <f t="shared" si="4"/>
        <v>21</v>
      </c>
      <c r="J174">
        <f t="shared" si="5"/>
        <v>168</v>
      </c>
      <c r="K174">
        <f>database[[#This Row],[处理天数]]*6</f>
        <v>126</v>
      </c>
      <c r="L174">
        <f>database[[#This Row],[额定充值]]-database[[#This Row],[处理金额]]</f>
        <v>-42</v>
      </c>
      <c r="M174">
        <f>database[[#This Row],[处理金额]]</f>
        <v>168</v>
      </c>
      <c r="N174" t="e">
        <f>VLOOKUP(database[[#This Row],[部门]],bumen[],2,0)</f>
        <v>#N/A</v>
      </c>
      <c r="O174" t="e">
        <f>VLOOKUP(database[[#This Row],[部门]],bumen[],3)</f>
        <v>#N/A</v>
      </c>
      <c r="P174" t="e">
        <f>VLOOKUP(database[[#This Row],[账号]],renyuan[],2,0)</f>
        <v>#N/A</v>
      </c>
      <c r="Q174" s="13" t="s">
        <v>1194</v>
      </c>
      <c r="R174" t="str">
        <f>VLOOKUP(database[[#This Row],[部门代码2]],bumen02,2,0)</f>
        <v>010学生工作处（团委）</v>
      </c>
    </row>
    <row r="175" spans="1:18" x14ac:dyDescent="0.2">
      <c r="A175">
        <f>SUBTOTAL(3,B$2:B175)</f>
        <v>64</v>
      </c>
      <c r="B175">
        <v>64</v>
      </c>
      <c r="C175" s="1" t="s">
        <v>1186</v>
      </c>
      <c r="D175" t="s">
        <v>1187</v>
      </c>
      <c r="E175" t="s">
        <v>1056</v>
      </c>
      <c r="F175">
        <v>180</v>
      </c>
      <c r="G175" t="s">
        <v>1134</v>
      </c>
      <c r="H175" t="e">
        <f>VLOOKUP(C175,renyuan[],3,0)</f>
        <v>#N/A</v>
      </c>
      <c r="I175">
        <f t="shared" si="4"/>
        <v>21</v>
      </c>
      <c r="J175">
        <f t="shared" si="5"/>
        <v>180</v>
      </c>
      <c r="K175">
        <f>database[[#This Row],[处理天数]]*6</f>
        <v>126</v>
      </c>
      <c r="L175">
        <f>database[[#This Row],[额定充值]]-database[[#This Row],[处理金额]]</f>
        <v>-54</v>
      </c>
      <c r="M175">
        <f>database[[#This Row],[处理金额]]</f>
        <v>180</v>
      </c>
      <c r="N175" t="e">
        <f>VLOOKUP(database[[#This Row],[部门]],bumen[],2,0)</f>
        <v>#N/A</v>
      </c>
      <c r="O175" t="e">
        <f>VLOOKUP(database[[#This Row],[部门]],bumen[],3)</f>
        <v>#N/A</v>
      </c>
      <c r="P175" t="e">
        <f>VLOOKUP(database[[#This Row],[账号]],renyuan[],2,0)</f>
        <v>#N/A</v>
      </c>
      <c r="Q175" s="13" t="s">
        <v>1194</v>
      </c>
      <c r="R175" t="str">
        <f>VLOOKUP(database[[#This Row],[部门代码2]],bumen02,2,0)</f>
        <v>010学生工作处（团委）</v>
      </c>
    </row>
    <row r="176" spans="1:18" x14ac:dyDescent="0.2">
      <c r="A176">
        <f>SUBTOTAL(3,B$2:B176)</f>
        <v>65</v>
      </c>
      <c r="B176">
        <v>65</v>
      </c>
      <c r="C176" s="1" t="s">
        <v>1188</v>
      </c>
      <c r="D176" t="s">
        <v>1189</v>
      </c>
      <c r="E176" t="s">
        <v>1056</v>
      </c>
      <c r="F176">
        <v>168</v>
      </c>
      <c r="G176" t="s">
        <v>1137</v>
      </c>
      <c r="H176" t="e">
        <f>VLOOKUP(C176,renyuan[],3,0)</f>
        <v>#N/A</v>
      </c>
      <c r="I176">
        <f t="shared" si="4"/>
        <v>21</v>
      </c>
      <c r="J176">
        <f t="shared" si="5"/>
        <v>168</v>
      </c>
      <c r="K176">
        <f>database[[#This Row],[处理天数]]*6</f>
        <v>126</v>
      </c>
      <c r="L176">
        <f>database[[#This Row],[额定充值]]-database[[#This Row],[处理金额]]</f>
        <v>-42</v>
      </c>
      <c r="M176">
        <f>database[[#This Row],[处理金额]]</f>
        <v>168</v>
      </c>
      <c r="N176" t="e">
        <f>VLOOKUP(database[[#This Row],[部门]],bumen[],2,0)</f>
        <v>#N/A</v>
      </c>
      <c r="O176" t="e">
        <f>VLOOKUP(database[[#This Row],[部门]],bumen[],3)</f>
        <v>#N/A</v>
      </c>
      <c r="P176" t="e">
        <f>VLOOKUP(database[[#This Row],[账号]],renyuan[],2,0)</f>
        <v>#N/A</v>
      </c>
      <c r="Q176" s="13" t="s">
        <v>1194</v>
      </c>
      <c r="R176" t="str">
        <f>VLOOKUP(database[[#This Row],[部门代码2]],bumen02,2,0)</f>
        <v>010学生工作处（团委）</v>
      </c>
    </row>
    <row r="177" spans="1:18" x14ac:dyDescent="0.2">
      <c r="A177">
        <f>SUBTOTAL(3,B$2:B177)</f>
        <v>66</v>
      </c>
      <c r="B177">
        <v>66</v>
      </c>
      <c r="C177" s="1" t="s">
        <v>1190</v>
      </c>
      <c r="D177" t="s">
        <v>1191</v>
      </c>
      <c r="E177" t="s">
        <v>1056</v>
      </c>
      <c r="F177">
        <v>168</v>
      </c>
      <c r="G177" t="s">
        <v>1137</v>
      </c>
      <c r="H177" t="e">
        <f>VLOOKUP(C177,renyuan[],3,0)</f>
        <v>#N/A</v>
      </c>
      <c r="I177">
        <f t="shared" si="4"/>
        <v>21</v>
      </c>
      <c r="J177">
        <f t="shared" si="5"/>
        <v>168</v>
      </c>
      <c r="K177">
        <f>database[[#This Row],[处理天数]]*6</f>
        <v>126</v>
      </c>
      <c r="L177">
        <f>database[[#This Row],[额定充值]]-database[[#This Row],[处理金额]]</f>
        <v>-42</v>
      </c>
      <c r="M177">
        <f>database[[#This Row],[处理金额]]</f>
        <v>168</v>
      </c>
      <c r="N177" t="e">
        <f>VLOOKUP(database[[#This Row],[部门]],bumen[],2,0)</f>
        <v>#N/A</v>
      </c>
      <c r="O177" t="e">
        <f>VLOOKUP(database[[#This Row],[部门]],bumen[],3)</f>
        <v>#N/A</v>
      </c>
      <c r="P177" t="e">
        <f>VLOOKUP(database[[#This Row],[账号]],renyuan[],2,0)</f>
        <v>#N/A</v>
      </c>
      <c r="Q177" s="13" t="s">
        <v>1194</v>
      </c>
      <c r="R177" t="str">
        <f>VLOOKUP(database[[#This Row],[部门代码2]],bumen02,2,0)</f>
        <v>010学生工作处（团委）</v>
      </c>
    </row>
    <row r="178" spans="1:18" x14ac:dyDescent="0.2">
      <c r="A178">
        <f>SUBTOTAL(3,B$2:B178)</f>
        <v>67</v>
      </c>
      <c r="B178">
        <v>67</v>
      </c>
      <c r="C178" s="1" t="s">
        <v>1192</v>
      </c>
      <c r="D178" t="s">
        <v>1193</v>
      </c>
      <c r="E178" t="s">
        <v>1056</v>
      </c>
      <c r="F178">
        <v>180</v>
      </c>
      <c r="G178" t="s">
        <v>1134</v>
      </c>
      <c r="H178" t="e">
        <f>VLOOKUP(C178,renyuan[],3,0)</f>
        <v>#N/A</v>
      </c>
      <c r="I178">
        <f t="shared" si="4"/>
        <v>21</v>
      </c>
      <c r="J178">
        <f t="shared" si="5"/>
        <v>180</v>
      </c>
      <c r="K178">
        <f>database[[#This Row],[处理天数]]*6</f>
        <v>126</v>
      </c>
      <c r="L178">
        <f>database[[#This Row],[额定充值]]-database[[#This Row],[处理金额]]</f>
        <v>-54</v>
      </c>
      <c r="M178">
        <f>database[[#This Row],[处理金额]]</f>
        <v>180</v>
      </c>
      <c r="N178" t="e">
        <f>VLOOKUP(database[[#This Row],[部门]],bumen[],2,0)</f>
        <v>#N/A</v>
      </c>
      <c r="O178" t="e">
        <f>VLOOKUP(database[[#This Row],[部门]],bumen[],3)</f>
        <v>#N/A</v>
      </c>
      <c r="P178" t="e">
        <f>VLOOKUP(database[[#This Row],[账号]],renyuan[],2,0)</f>
        <v>#N/A</v>
      </c>
      <c r="Q178" s="13" t="s">
        <v>1194</v>
      </c>
      <c r="R178" t="str">
        <f>VLOOKUP(database[[#This Row],[部门代码2]],bumen02,2,0)</f>
        <v>010学生工作处（团委）</v>
      </c>
    </row>
    <row r="179" spans="1:18" hidden="1" x14ac:dyDescent="0.2">
      <c r="A179">
        <f>SUBTOTAL(3,B$2:B179)</f>
        <v>67</v>
      </c>
      <c r="B179">
        <v>1</v>
      </c>
      <c r="C179" s="1">
        <v>1992010019</v>
      </c>
      <c r="D179" t="s">
        <v>862</v>
      </c>
      <c r="E179">
        <v>21</v>
      </c>
      <c r="F179">
        <v>126</v>
      </c>
      <c r="H179" t="str">
        <f>VLOOKUP(C179,renyuan[],3,0)</f>
        <v>安全保卫处</v>
      </c>
      <c r="I179">
        <f t="shared" si="4"/>
        <v>21</v>
      </c>
      <c r="J179">
        <f t="shared" si="5"/>
        <v>126</v>
      </c>
      <c r="K179">
        <f>database[[#This Row],[处理天数]]*6</f>
        <v>126</v>
      </c>
      <c r="L179">
        <f>database[[#This Row],[额定充值]]-database[[#This Row],[处理金额]]</f>
        <v>0</v>
      </c>
      <c r="M179">
        <f>database[[#This Row],[处理金额]]</f>
        <v>126</v>
      </c>
      <c r="N179" t="str">
        <f>VLOOKUP(database[[#This Row],[部门]],bumen[],2,0)</f>
        <v>011</v>
      </c>
      <c r="O179" t="e">
        <f>VLOOKUP(database[[#This Row],[部门]],bumen[],3)</f>
        <v>#N/A</v>
      </c>
      <c r="P179" t="str">
        <f>VLOOKUP(database[[#This Row],[账号]],renyuan[],2,0)</f>
        <v>巢君</v>
      </c>
      <c r="Q179" s="13" t="s">
        <v>1195</v>
      </c>
      <c r="R179" t="str">
        <f>VLOOKUP(database[[#This Row],[部门代码2]],bumen02,2,0)</f>
        <v>011安全保卫处</v>
      </c>
    </row>
    <row r="180" spans="1:18" hidden="1" x14ac:dyDescent="0.2">
      <c r="A180">
        <f>SUBTOTAL(3,B$2:B180)</f>
        <v>67</v>
      </c>
      <c r="B180">
        <v>2</v>
      </c>
      <c r="C180" s="1">
        <v>2010010001</v>
      </c>
      <c r="D180" t="s">
        <v>867</v>
      </c>
      <c r="E180">
        <v>21</v>
      </c>
      <c r="F180">
        <v>126</v>
      </c>
      <c r="H180" t="str">
        <f>VLOOKUP(C180,renyuan[],3,0)</f>
        <v>安全保卫处</v>
      </c>
      <c r="I180">
        <f t="shared" si="4"/>
        <v>21</v>
      </c>
      <c r="J180">
        <f t="shared" si="5"/>
        <v>126</v>
      </c>
      <c r="K180">
        <f>database[[#This Row],[处理天数]]*6</f>
        <v>126</v>
      </c>
      <c r="L180">
        <f>database[[#This Row],[额定充值]]-database[[#This Row],[处理金额]]</f>
        <v>0</v>
      </c>
      <c r="M180">
        <f>database[[#This Row],[处理金额]]</f>
        <v>126</v>
      </c>
      <c r="N180" t="str">
        <f>VLOOKUP(database[[#This Row],[部门]],bumen[],2,0)</f>
        <v>011</v>
      </c>
      <c r="O180" t="e">
        <f>VLOOKUP(database[[#This Row],[部门]],bumen[],3)</f>
        <v>#N/A</v>
      </c>
      <c r="P180" t="str">
        <f>VLOOKUP(database[[#This Row],[账号]],renyuan[],2,0)</f>
        <v>王立永</v>
      </c>
      <c r="Q180" s="13" t="s">
        <v>1195</v>
      </c>
      <c r="R180" t="str">
        <f>VLOOKUP(database[[#This Row],[部门代码2]],bumen02,2,0)</f>
        <v>011安全保卫处</v>
      </c>
    </row>
    <row r="181" spans="1:18" hidden="1" x14ac:dyDescent="0.2">
      <c r="A181">
        <f>SUBTOTAL(3,B$2:B181)</f>
        <v>67</v>
      </c>
      <c r="B181">
        <v>3</v>
      </c>
      <c r="C181" s="1">
        <v>2006010003</v>
      </c>
      <c r="D181" t="s">
        <v>865</v>
      </c>
      <c r="E181">
        <v>21</v>
      </c>
      <c r="F181">
        <v>126</v>
      </c>
      <c r="H181" t="str">
        <f>VLOOKUP(C181,renyuan[],3,0)</f>
        <v>安全保卫处</v>
      </c>
      <c r="I181">
        <f t="shared" si="4"/>
        <v>21</v>
      </c>
      <c r="J181">
        <f t="shared" si="5"/>
        <v>126</v>
      </c>
      <c r="K181">
        <f>database[[#This Row],[处理天数]]*6</f>
        <v>126</v>
      </c>
      <c r="L181">
        <f>database[[#This Row],[额定充值]]-database[[#This Row],[处理金额]]</f>
        <v>0</v>
      </c>
      <c r="M181">
        <f>database[[#This Row],[处理金额]]</f>
        <v>126</v>
      </c>
      <c r="N181" t="str">
        <f>VLOOKUP(database[[#This Row],[部门]],bumen[],2,0)</f>
        <v>011</v>
      </c>
      <c r="O181" t="e">
        <f>VLOOKUP(database[[#This Row],[部门]],bumen[],3)</f>
        <v>#N/A</v>
      </c>
      <c r="P181" t="str">
        <f>VLOOKUP(database[[#This Row],[账号]],renyuan[],2,0)</f>
        <v>唐晨辉</v>
      </c>
      <c r="Q181" s="13" t="s">
        <v>1195</v>
      </c>
      <c r="R181" t="str">
        <f>VLOOKUP(database[[#This Row],[部门代码2]],bumen02,2,0)</f>
        <v>011安全保卫处</v>
      </c>
    </row>
    <row r="182" spans="1:18" hidden="1" x14ac:dyDescent="0.2">
      <c r="A182">
        <f>SUBTOTAL(3,B$2:B182)</f>
        <v>67</v>
      </c>
      <c r="B182">
        <v>4</v>
      </c>
      <c r="C182" s="1">
        <v>2012010005</v>
      </c>
      <c r="D182" t="s">
        <v>868</v>
      </c>
      <c r="E182">
        <v>21</v>
      </c>
      <c r="F182">
        <v>126</v>
      </c>
      <c r="H182" t="str">
        <f>VLOOKUP(C182,renyuan[],3,0)</f>
        <v>安全保卫处</v>
      </c>
      <c r="I182">
        <f t="shared" si="4"/>
        <v>21</v>
      </c>
      <c r="J182">
        <f t="shared" si="5"/>
        <v>126</v>
      </c>
      <c r="K182">
        <f>database[[#This Row],[处理天数]]*6</f>
        <v>126</v>
      </c>
      <c r="L182">
        <f>database[[#This Row],[额定充值]]-database[[#This Row],[处理金额]]</f>
        <v>0</v>
      </c>
      <c r="M182">
        <f>database[[#This Row],[处理金额]]</f>
        <v>126</v>
      </c>
      <c r="N182" t="str">
        <f>VLOOKUP(database[[#This Row],[部门]],bumen[],2,0)</f>
        <v>011</v>
      </c>
      <c r="O182" t="e">
        <f>VLOOKUP(database[[#This Row],[部门]],bumen[],3)</f>
        <v>#N/A</v>
      </c>
      <c r="P182" t="str">
        <f>VLOOKUP(database[[#This Row],[账号]],renyuan[],2,0)</f>
        <v>辛勇</v>
      </c>
      <c r="Q182" s="13" t="s">
        <v>1195</v>
      </c>
      <c r="R182" t="str">
        <f>VLOOKUP(database[[#This Row],[部门代码2]],bumen02,2,0)</f>
        <v>011安全保卫处</v>
      </c>
    </row>
    <row r="183" spans="1:18" hidden="1" x14ac:dyDescent="0.2">
      <c r="A183">
        <f>SUBTOTAL(3,B$2:B183)</f>
        <v>67</v>
      </c>
      <c r="B183">
        <v>5</v>
      </c>
      <c r="C183" s="1">
        <v>2006000079</v>
      </c>
      <c r="D183" t="s">
        <v>864</v>
      </c>
      <c r="E183">
        <v>21</v>
      </c>
      <c r="F183">
        <v>126</v>
      </c>
      <c r="H183" t="str">
        <f>VLOOKUP(C183,renyuan[],3,0)</f>
        <v>安全保卫处</v>
      </c>
      <c r="I183">
        <f t="shared" si="4"/>
        <v>21</v>
      </c>
      <c r="J183">
        <f t="shared" si="5"/>
        <v>126</v>
      </c>
      <c r="K183">
        <f>database[[#This Row],[处理天数]]*6</f>
        <v>126</v>
      </c>
      <c r="L183">
        <f>database[[#This Row],[额定充值]]-database[[#This Row],[处理金额]]</f>
        <v>0</v>
      </c>
      <c r="M183">
        <f>database[[#This Row],[处理金额]]</f>
        <v>126</v>
      </c>
      <c r="N183" t="str">
        <f>VLOOKUP(database[[#This Row],[部门]],bumen[],2,0)</f>
        <v>011</v>
      </c>
      <c r="O183" t="e">
        <f>VLOOKUP(database[[#This Row],[部门]],bumen[],3)</f>
        <v>#N/A</v>
      </c>
      <c r="P183" t="str">
        <f>VLOOKUP(database[[#This Row],[账号]],renyuan[],2,0)</f>
        <v>刘一霆</v>
      </c>
      <c r="Q183" s="13" t="s">
        <v>1195</v>
      </c>
      <c r="R183" t="str">
        <f>VLOOKUP(database[[#This Row],[部门代码2]],bumen02,2,0)</f>
        <v>011安全保卫处</v>
      </c>
    </row>
    <row r="184" spans="1:18" hidden="1" x14ac:dyDescent="0.2">
      <c r="A184">
        <f>SUBTOTAL(3,B$2:B184)</f>
        <v>67</v>
      </c>
      <c r="B184">
        <v>6</v>
      </c>
      <c r="C184" s="1">
        <v>2006010077</v>
      </c>
      <c r="D184" t="s">
        <v>866</v>
      </c>
      <c r="E184">
        <v>21</v>
      </c>
      <c r="F184">
        <v>126</v>
      </c>
      <c r="H184" t="str">
        <f>VLOOKUP(C184,renyuan[],3,0)</f>
        <v>安全保卫处</v>
      </c>
      <c r="I184">
        <f t="shared" si="4"/>
        <v>21</v>
      </c>
      <c r="J184">
        <f t="shared" si="5"/>
        <v>126</v>
      </c>
      <c r="K184">
        <f>database[[#This Row],[处理天数]]*6</f>
        <v>126</v>
      </c>
      <c r="L184">
        <f>database[[#This Row],[额定充值]]-database[[#This Row],[处理金额]]</f>
        <v>0</v>
      </c>
      <c r="M184">
        <f>database[[#This Row],[处理金额]]</f>
        <v>126</v>
      </c>
      <c r="N184" t="str">
        <f>VLOOKUP(database[[#This Row],[部门]],bumen[],2,0)</f>
        <v>011</v>
      </c>
      <c r="O184" t="e">
        <f>VLOOKUP(database[[#This Row],[部门]],bumen[],3)</f>
        <v>#N/A</v>
      </c>
      <c r="P184" t="str">
        <f>VLOOKUP(database[[#This Row],[账号]],renyuan[],2,0)</f>
        <v>吴玉江</v>
      </c>
      <c r="Q184" s="13" t="s">
        <v>1195</v>
      </c>
      <c r="R184" t="str">
        <f>VLOOKUP(database[[#This Row],[部门代码2]],bumen02,2,0)</f>
        <v>011安全保卫处</v>
      </c>
    </row>
    <row r="185" spans="1:18" hidden="1" x14ac:dyDescent="0.2">
      <c r="A185">
        <f>SUBTOTAL(3,B$2:B185)</f>
        <v>67</v>
      </c>
      <c r="B185">
        <v>7</v>
      </c>
      <c r="C185" s="1">
        <v>2014010007</v>
      </c>
      <c r="D185" t="s">
        <v>869</v>
      </c>
      <c r="E185">
        <v>21</v>
      </c>
      <c r="F185">
        <v>126</v>
      </c>
      <c r="H185" t="str">
        <f>VLOOKUP(C185,renyuan[],3,0)</f>
        <v>安全保卫处</v>
      </c>
      <c r="I185">
        <f t="shared" si="4"/>
        <v>21</v>
      </c>
      <c r="J185">
        <f t="shared" si="5"/>
        <v>126</v>
      </c>
      <c r="K185">
        <f>database[[#This Row],[处理天数]]*6</f>
        <v>126</v>
      </c>
      <c r="L185">
        <f>database[[#This Row],[额定充值]]-database[[#This Row],[处理金额]]</f>
        <v>0</v>
      </c>
      <c r="M185">
        <f>database[[#This Row],[处理金额]]</f>
        <v>126</v>
      </c>
      <c r="N185" t="str">
        <f>VLOOKUP(database[[#This Row],[部门]],bumen[],2,0)</f>
        <v>011</v>
      </c>
      <c r="O185" t="e">
        <f>VLOOKUP(database[[#This Row],[部门]],bumen[],3)</f>
        <v>#N/A</v>
      </c>
      <c r="P185" t="str">
        <f>VLOOKUP(database[[#This Row],[账号]],renyuan[],2,0)</f>
        <v>杨晓东</v>
      </c>
      <c r="Q185" s="13" t="s">
        <v>1195</v>
      </c>
      <c r="R185" t="str">
        <f>VLOOKUP(database[[#This Row],[部门代码2]],bumen02,2,0)</f>
        <v>011安全保卫处</v>
      </c>
    </row>
    <row r="186" spans="1:18" hidden="1" x14ac:dyDescent="0.2">
      <c r="A186">
        <f>SUBTOTAL(3,B$2:B186)</f>
        <v>67</v>
      </c>
      <c r="B186">
        <v>8</v>
      </c>
      <c r="C186" s="1">
        <v>2020010080</v>
      </c>
      <c r="D186" t="s">
        <v>870</v>
      </c>
      <c r="E186">
        <v>21</v>
      </c>
      <c r="F186">
        <v>126</v>
      </c>
      <c r="H186" t="str">
        <f>VLOOKUP(C186,renyuan[],3,0)</f>
        <v>安全保卫处</v>
      </c>
      <c r="I186">
        <f t="shared" si="4"/>
        <v>21</v>
      </c>
      <c r="J186">
        <f t="shared" si="5"/>
        <v>126</v>
      </c>
      <c r="K186">
        <f>database[[#This Row],[处理天数]]*6</f>
        <v>126</v>
      </c>
      <c r="L186">
        <f>database[[#This Row],[额定充值]]-database[[#This Row],[处理金额]]</f>
        <v>0</v>
      </c>
      <c r="M186">
        <f>database[[#This Row],[处理金额]]</f>
        <v>126</v>
      </c>
      <c r="N186" t="str">
        <f>VLOOKUP(database[[#This Row],[部门]],bumen[],2,0)</f>
        <v>011</v>
      </c>
      <c r="O186" t="e">
        <f>VLOOKUP(database[[#This Row],[部门]],bumen[],3)</f>
        <v>#N/A</v>
      </c>
      <c r="P186" t="str">
        <f>VLOOKUP(database[[#This Row],[账号]],renyuan[],2,0)</f>
        <v>于健</v>
      </c>
      <c r="Q186" s="13" t="s">
        <v>1195</v>
      </c>
      <c r="R186" t="str">
        <f>VLOOKUP(database[[#This Row],[部门代码2]],bumen02,2,0)</f>
        <v>011安全保卫处</v>
      </c>
    </row>
    <row r="187" spans="1:18" hidden="1" x14ac:dyDescent="0.2">
      <c r="A187">
        <f>SUBTOTAL(3,B$2:B187)</f>
        <v>67</v>
      </c>
      <c r="B187">
        <v>1</v>
      </c>
      <c r="C187" s="1">
        <v>2004010003</v>
      </c>
      <c r="D187" t="s">
        <v>103</v>
      </c>
      <c r="E187">
        <v>21</v>
      </c>
      <c r="F187">
        <v>126</v>
      </c>
      <c r="H187" t="str">
        <f>VLOOKUP(C187,renyuan[],3,0)</f>
        <v>招生就业处</v>
      </c>
      <c r="I187">
        <f t="shared" si="4"/>
        <v>21</v>
      </c>
      <c r="J187">
        <f t="shared" si="5"/>
        <v>126</v>
      </c>
      <c r="K187">
        <f>database[[#This Row],[处理天数]]*6</f>
        <v>126</v>
      </c>
      <c r="L187">
        <f>database[[#This Row],[额定充值]]-database[[#This Row],[处理金额]]</f>
        <v>0</v>
      </c>
      <c r="M187">
        <f>database[[#This Row],[处理金额]]</f>
        <v>126</v>
      </c>
      <c r="N187" t="e">
        <f>VLOOKUP(database[[#This Row],[部门]],bumen[],2,0)</f>
        <v>#N/A</v>
      </c>
      <c r="O187" t="str">
        <f>VLOOKUP(database[[#This Row],[部门]],bumen[],3)</f>
        <v>006规划财务处</v>
      </c>
      <c r="P187" t="str">
        <f>VLOOKUP(database[[#This Row],[账号]],renyuan[],2,0)</f>
        <v>张伟帅</v>
      </c>
      <c r="Q187" s="13" t="s">
        <v>1197</v>
      </c>
      <c r="R187" t="str">
        <f>VLOOKUP(database[[#This Row],[部门代码2]],bumen02,2,0)</f>
        <v>012招生就业处（校企与国际合作处）</v>
      </c>
    </row>
    <row r="188" spans="1:18" hidden="1" x14ac:dyDescent="0.2">
      <c r="A188">
        <f>SUBTOTAL(3,B$2:B188)</f>
        <v>67</v>
      </c>
      <c r="B188">
        <v>2</v>
      </c>
      <c r="C188" s="1">
        <v>1992010006</v>
      </c>
      <c r="D188" t="s">
        <v>878</v>
      </c>
      <c r="E188">
        <v>21</v>
      </c>
      <c r="F188">
        <v>126</v>
      </c>
      <c r="H188" t="str">
        <f>VLOOKUP(C188,renyuan[],3,0)</f>
        <v>国际学院</v>
      </c>
      <c r="I188">
        <f t="shared" si="4"/>
        <v>21</v>
      </c>
      <c r="J188">
        <f t="shared" si="5"/>
        <v>126</v>
      </c>
      <c r="K188">
        <f>database[[#This Row],[处理天数]]*6</f>
        <v>126</v>
      </c>
      <c r="L188">
        <f>database[[#This Row],[额定充值]]-database[[#This Row],[处理金额]]</f>
        <v>0</v>
      </c>
      <c r="M188">
        <f>database[[#This Row],[处理金额]]</f>
        <v>126</v>
      </c>
      <c r="N188" t="str">
        <f>VLOOKUP(database[[#This Row],[部门]],bumen[],2,0)</f>
        <v>026</v>
      </c>
      <c r="O188" t="str">
        <f>VLOOKUP(database[[#This Row],[部门]],bumen[],3)</f>
        <v>001办公室</v>
      </c>
      <c r="P188" t="str">
        <f>VLOOKUP(database[[#This Row],[账号]],renyuan[],2,0)</f>
        <v>李志华</v>
      </c>
      <c r="Q188" s="13" t="s">
        <v>1197</v>
      </c>
      <c r="R188" t="str">
        <f>VLOOKUP(database[[#This Row],[部门代码2]],bumen02,2,0)</f>
        <v>012招生就业处（校企与国际合作处）</v>
      </c>
    </row>
    <row r="189" spans="1:18" hidden="1" x14ac:dyDescent="0.2">
      <c r="A189">
        <f>SUBTOTAL(3,B$2:B189)</f>
        <v>67</v>
      </c>
      <c r="B189">
        <v>3</v>
      </c>
      <c r="C189" s="1">
        <v>2014100014</v>
      </c>
      <c r="D189" t="s">
        <v>109</v>
      </c>
      <c r="E189">
        <v>21</v>
      </c>
      <c r="F189">
        <v>126</v>
      </c>
      <c r="H189" t="e">
        <f>VLOOKUP(C189,renyuan[],3,0)</f>
        <v>#N/A</v>
      </c>
      <c r="I189">
        <f t="shared" si="4"/>
        <v>21</v>
      </c>
      <c r="J189">
        <f t="shared" si="5"/>
        <v>126</v>
      </c>
      <c r="K189">
        <f>database[[#This Row],[处理天数]]*6</f>
        <v>126</v>
      </c>
      <c r="L189">
        <f>database[[#This Row],[额定充值]]-database[[#This Row],[处理金额]]</f>
        <v>0</v>
      </c>
      <c r="M189">
        <f>database[[#This Row],[处理金额]]</f>
        <v>126</v>
      </c>
      <c r="N189" t="e">
        <f>VLOOKUP(database[[#This Row],[部门]],bumen[],2,0)</f>
        <v>#N/A</v>
      </c>
      <c r="O189" t="e">
        <f>VLOOKUP(database[[#This Row],[部门]],bumen[],3)</f>
        <v>#N/A</v>
      </c>
      <c r="P189" t="e">
        <f>VLOOKUP(database[[#This Row],[账号]],renyuan[],2,0)</f>
        <v>#N/A</v>
      </c>
      <c r="Q189" s="13" t="s">
        <v>1197</v>
      </c>
      <c r="R189" t="str">
        <f>VLOOKUP(database[[#This Row],[部门代码2]],bumen02,2,0)</f>
        <v>012招生就业处（校企与国际合作处）</v>
      </c>
    </row>
    <row r="190" spans="1:18" hidden="1" x14ac:dyDescent="0.2">
      <c r="A190">
        <f>SUBTOTAL(3,B$2:B190)</f>
        <v>67</v>
      </c>
      <c r="B190">
        <v>4</v>
      </c>
      <c r="C190" s="1">
        <v>2014010011</v>
      </c>
      <c r="D190" t="s">
        <v>108</v>
      </c>
      <c r="E190">
        <v>21</v>
      </c>
      <c r="F190">
        <v>126</v>
      </c>
      <c r="H190" t="str">
        <f>VLOOKUP(C190,renyuan[],3,0)</f>
        <v>招生就业处</v>
      </c>
      <c r="I190">
        <f t="shared" si="4"/>
        <v>21</v>
      </c>
      <c r="J190">
        <f t="shared" si="5"/>
        <v>126</v>
      </c>
      <c r="K190">
        <f>database[[#This Row],[处理天数]]*6</f>
        <v>126</v>
      </c>
      <c r="L190">
        <f>database[[#This Row],[额定充值]]-database[[#This Row],[处理金额]]</f>
        <v>0</v>
      </c>
      <c r="M190">
        <f>database[[#This Row],[处理金额]]</f>
        <v>126</v>
      </c>
      <c r="N190" t="e">
        <f>VLOOKUP(database[[#This Row],[部门]],bumen[],2,0)</f>
        <v>#N/A</v>
      </c>
      <c r="O190" t="str">
        <f>VLOOKUP(database[[#This Row],[部门]],bumen[],3)</f>
        <v>006规划财务处</v>
      </c>
      <c r="P190" t="str">
        <f>VLOOKUP(database[[#This Row],[账号]],renyuan[],2,0)</f>
        <v>单爱东</v>
      </c>
      <c r="Q190" s="13" t="s">
        <v>1197</v>
      </c>
      <c r="R190" t="str">
        <f>VLOOKUP(database[[#This Row],[部门代码2]],bumen02,2,0)</f>
        <v>012招生就业处（校企与国际合作处）</v>
      </c>
    </row>
    <row r="191" spans="1:18" hidden="1" x14ac:dyDescent="0.2">
      <c r="A191">
        <f>SUBTOTAL(3,B$2:B191)</f>
        <v>67</v>
      </c>
      <c r="B191">
        <v>5</v>
      </c>
      <c r="C191" s="1">
        <v>2005010012</v>
      </c>
      <c r="D191" t="s">
        <v>104</v>
      </c>
      <c r="E191">
        <v>21</v>
      </c>
      <c r="F191">
        <v>126</v>
      </c>
      <c r="H191" t="str">
        <f>VLOOKUP(C191,renyuan[],3,0)</f>
        <v>招生就业处</v>
      </c>
      <c r="I191">
        <f t="shared" si="4"/>
        <v>21</v>
      </c>
      <c r="J191">
        <f t="shared" si="5"/>
        <v>126</v>
      </c>
      <c r="K191">
        <f>database[[#This Row],[处理天数]]*6</f>
        <v>126</v>
      </c>
      <c r="L191">
        <f>database[[#This Row],[额定充值]]-database[[#This Row],[处理金额]]</f>
        <v>0</v>
      </c>
      <c r="M191">
        <f>database[[#This Row],[处理金额]]</f>
        <v>126</v>
      </c>
      <c r="N191" t="e">
        <f>VLOOKUP(database[[#This Row],[部门]],bumen[],2,0)</f>
        <v>#N/A</v>
      </c>
      <c r="O191" t="str">
        <f>VLOOKUP(database[[#This Row],[部门]],bumen[],3)</f>
        <v>006规划财务处</v>
      </c>
      <c r="P191" t="str">
        <f>VLOOKUP(database[[#This Row],[账号]],renyuan[],2,0)</f>
        <v>刘付勇</v>
      </c>
      <c r="Q191" s="13" t="s">
        <v>1197</v>
      </c>
      <c r="R191" t="str">
        <f>VLOOKUP(database[[#This Row],[部门代码2]],bumen02,2,0)</f>
        <v>012招生就业处（校企与国际合作处）</v>
      </c>
    </row>
    <row r="192" spans="1:18" hidden="1" x14ac:dyDescent="0.2">
      <c r="A192">
        <f>SUBTOTAL(3,B$2:B192)</f>
        <v>67</v>
      </c>
      <c r="B192">
        <v>6</v>
      </c>
      <c r="C192" s="1">
        <v>2019010031</v>
      </c>
      <c r="D192" t="s">
        <v>111</v>
      </c>
      <c r="E192">
        <v>21</v>
      </c>
      <c r="F192">
        <v>126</v>
      </c>
      <c r="H192" t="str">
        <f>VLOOKUP(C192,renyuan[],3,0)</f>
        <v>招生就业处</v>
      </c>
      <c r="I192">
        <f t="shared" si="4"/>
        <v>21</v>
      </c>
      <c r="J192">
        <f t="shared" si="5"/>
        <v>126</v>
      </c>
      <c r="K192">
        <f>database[[#This Row],[处理天数]]*6</f>
        <v>126</v>
      </c>
      <c r="L192">
        <f>database[[#This Row],[额定充值]]-database[[#This Row],[处理金额]]</f>
        <v>0</v>
      </c>
      <c r="M192">
        <f>database[[#This Row],[处理金额]]</f>
        <v>126</v>
      </c>
      <c r="N192" t="e">
        <f>VLOOKUP(database[[#This Row],[部门]],bumen[],2,0)</f>
        <v>#N/A</v>
      </c>
      <c r="O192" t="str">
        <f>VLOOKUP(database[[#This Row],[部门]],bumen[],3)</f>
        <v>006规划财务处</v>
      </c>
      <c r="P192" t="str">
        <f>VLOOKUP(database[[#This Row],[账号]],renyuan[],2,0)</f>
        <v>张浩亮</v>
      </c>
      <c r="Q192" s="13" t="s">
        <v>1197</v>
      </c>
      <c r="R192" t="str">
        <f>VLOOKUP(database[[#This Row],[部门代码2]],bumen02,2,0)</f>
        <v>012招生就业处（校企与国际合作处）</v>
      </c>
    </row>
    <row r="193" spans="1:18" hidden="1" x14ac:dyDescent="0.2">
      <c r="A193">
        <f>SUBTOTAL(3,B$2:B193)</f>
        <v>67</v>
      </c>
      <c r="B193">
        <v>7</v>
      </c>
      <c r="C193" s="1">
        <v>2013010019</v>
      </c>
      <c r="D193" t="s">
        <v>107</v>
      </c>
      <c r="E193">
        <v>21</v>
      </c>
      <c r="F193">
        <v>126</v>
      </c>
      <c r="H193" t="str">
        <f>VLOOKUP(C193,renyuan[],3,0)</f>
        <v>招生就业处</v>
      </c>
      <c r="I193">
        <f t="shared" si="4"/>
        <v>21</v>
      </c>
      <c r="J193">
        <f t="shared" si="5"/>
        <v>126</v>
      </c>
      <c r="K193">
        <f>database[[#This Row],[处理天数]]*6</f>
        <v>126</v>
      </c>
      <c r="L193">
        <f>database[[#This Row],[额定充值]]-database[[#This Row],[处理金额]]</f>
        <v>0</v>
      </c>
      <c r="M193">
        <f>database[[#This Row],[处理金额]]</f>
        <v>126</v>
      </c>
      <c r="N193" t="e">
        <f>VLOOKUP(database[[#This Row],[部门]],bumen[],2,0)</f>
        <v>#N/A</v>
      </c>
      <c r="O193" t="str">
        <f>VLOOKUP(database[[#This Row],[部门]],bumen[],3)</f>
        <v>006规划财务处</v>
      </c>
      <c r="P193" t="str">
        <f>VLOOKUP(database[[#This Row],[账号]],renyuan[],2,0)</f>
        <v>赵凯</v>
      </c>
      <c r="Q193" s="13" t="s">
        <v>1197</v>
      </c>
      <c r="R193" t="str">
        <f>VLOOKUP(database[[#This Row],[部门代码2]],bumen02,2,0)</f>
        <v>012招生就业处（校企与国际合作处）</v>
      </c>
    </row>
    <row r="194" spans="1:18" hidden="1" x14ac:dyDescent="0.2">
      <c r="A194">
        <f>SUBTOTAL(3,B$2:B194)</f>
        <v>67</v>
      </c>
      <c r="B194">
        <v>8</v>
      </c>
      <c r="C194" s="1">
        <v>2020010077</v>
      </c>
      <c r="D194" t="s">
        <v>115</v>
      </c>
      <c r="F194">
        <v>0</v>
      </c>
      <c r="G194" t="s">
        <v>1196</v>
      </c>
      <c r="H194" t="str">
        <f>VLOOKUP(C194,renyuan[],3,0)</f>
        <v>招生就业处</v>
      </c>
      <c r="I194">
        <f t="shared" ref="I194:I257" si="6">IF(TYPE(E194)=1,E194,VALUE(SUBSTITUTE(E194,"天","")))</f>
        <v>0</v>
      </c>
      <c r="J194">
        <f t="shared" ref="J194:J257" si="7">IF(TYPE(F194)=1,F194,VALUE(SUBSTITUTE(F194,"元","")))</f>
        <v>0</v>
      </c>
      <c r="K194">
        <f>database[[#This Row],[处理天数]]*6</f>
        <v>0</v>
      </c>
      <c r="L194">
        <f>database[[#This Row],[额定充值]]-database[[#This Row],[处理金额]]</f>
        <v>0</v>
      </c>
      <c r="M194">
        <f>database[[#This Row],[处理金额]]</f>
        <v>0</v>
      </c>
      <c r="N194" t="e">
        <f>VLOOKUP(database[[#This Row],[部门]],bumen[],2,0)</f>
        <v>#N/A</v>
      </c>
      <c r="O194" t="str">
        <f>VLOOKUP(database[[#This Row],[部门]],bumen[],3)</f>
        <v>006规划财务处</v>
      </c>
      <c r="P194" t="str">
        <f>VLOOKUP(database[[#This Row],[账号]],renyuan[],2,0)</f>
        <v>郑哲鸣</v>
      </c>
      <c r="Q194" s="13" t="s">
        <v>1197</v>
      </c>
      <c r="R194" t="str">
        <f>VLOOKUP(database[[#This Row],[部门代码2]],bumen02,2,0)</f>
        <v>012招生就业处（校企与国际合作处）</v>
      </c>
    </row>
    <row r="195" spans="1:18" hidden="1" x14ac:dyDescent="0.2">
      <c r="A195">
        <f>SUBTOTAL(3,B$2:B195)</f>
        <v>67</v>
      </c>
      <c r="B195">
        <v>9</v>
      </c>
      <c r="C195" s="1">
        <v>2019010151</v>
      </c>
      <c r="D195" t="s">
        <v>112</v>
      </c>
      <c r="E195">
        <v>21</v>
      </c>
      <c r="F195">
        <v>126</v>
      </c>
      <c r="H195" t="str">
        <f>VLOOKUP(C195,renyuan[],3,0)</f>
        <v>招生就业处</v>
      </c>
      <c r="I195">
        <f t="shared" si="6"/>
        <v>21</v>
      </c>
      <c r="J195">
        <f t="shared" si="7"/>
        <v>126</v>
      </c>
      <c r="K195">
        <f>database[[#This Row],[处理天数]]*6</f>
        <v>126</v>
      </c>
      <c r="L195">
        <f>database[[#This Row],[额定充值]]-database[[#This Row],[处理金额]]</f>
        <v>0</v>
      </c>
      <c r="M195">
        <f>database[[#This Row],[处理金额]]</f>
        <v>126</v>
      </c>
      <c r="N195" t="e">
        <f>VLOOKUP(database[[#This Row],[部门]],bumen[],2,0)</f>
        <v>#N/A</v>
      </c>
      <c r="O195" t="str">
        <f>VLOOKUP(database[[#This Row],[部门]],bumen[],3)</f>
        <v>006规划财务处</v>
      </c>
      <c r="P195" t="str">
        <f>VLOOKUP(database[[#This Row],[账号]],renyuan[],2,0)</f>
        <v>常广发</v>
      </c>
      <c r="Q195" s="13" t="s">
        <v>1197</v>
      </c>
      <c r="R195" t="str">
        <f>VLOOKUP(database[[#This Row],[部门代码2]],bumen02,2,0)</f>
        <v>012招生就业处（校企与国际合作处）</v>
      </c>
    </row>
    <row r="196" spans="1:18" hidden="1" x14ac:dyDescent="0.2">
      <c r="A196">
        <f>SUBTOTAL(3,B$2:B196)</f>
        <v>67</v>
      </c>
      <c r="B196">
        <v>10</v>
      </c>
      <c r="C196" s="1">
        <v>2021010016</v>
      </c>
      <c r="D196" t="s">
        <v>116</v>
      </c>
      <c r="E196">
        <v>21</v>
      </c>
      <c r="F196">
        <v>126</v>
      </c>
      <c r="H196" t="str">
        <f>VLOOKUP(C196,renyuan[],3,0)</f>
        <v>招生就业处</v>
      </c>
      <c r="I196">
        <f t="shared" si="6"/>
        <v>21</v>
      </c>
      <c r="J196">
        <f t="shared" si="7"/>
        <v>126</v>
      </c>
      <c r="K196">
        <f>database[[#This Row],[处理天数]]*6</f>
        <v>126</v>
      </c>
      <c r="L196">
        <f>database[[#This Row],[额定充值]]-database[[#This Row],[处理金额]]</f>
        <v>0</v>
      </c>
      <c r="M196">
        <f>database[[#This Row],[处理金额]]</f>
        <v>126</v>
      </c>
      <c r="N196" t="e">
        <f>VLOOKUP(database[[#This Row],[部门]],bumen[],2,0)</f>
        <v>#N/A</v>
      </c>
      <c r="O196" t="str">
        <f>VLOOKUP(database[[#This Row],[部门]],bumen[],3)</f>
        <v>006规划财务处</v>
      </c>
      <c r="P196" t="str">
        <f>VLOOKUP(database[[#This Row],[账号]],renyuan[],2,0)</f>
        <v>潘晓倩</v>
      </c>
      <c r="Q196" s="13" t="s">
        <v>1197</v>
      </c>
      <c r="R196" t="str">
        <f>VLOOKUP(database[[#This Row],[部门代码2]],bumen02,2,0)</f>
        <v>012招生就业处（校企与国际合作处）</v>
      </c>
    </row>
    <row r="197" spans="1:18" hidden="1" x14ac:dyDescent="0.2">
      <c r="A197">
        <f>SUBTOTAL(3,B$2:B197)</f>
        <v>67</v>
      </c>
      <c r="B197">
        <v>11</v>
      </c>
      <c r="C197" s="1">
        <v>2015010008</v>
      </c>
      <c r="D197" t="s">
        <v>110</v>
      </c>
      <c r="E197">
        <v>21</v>
      </c>
      <c r="F197">
        <v>126</v>
      </c>
      <c r="H197" t="str">
        <f>VLOOKUP(C197,renyuan[],3,0)</f>
        <v>招生就业处</v>
      </c>
      <c r="I197">
        <f t="shared" si="6"/>
        <v>21</v>
      </c>
      <c r="J197">
        <f t="shared" si="7"/>
        <v>126</v>
      </c>
      <c r="K197">
        <f>database[[#This Row],[处理天数]]*6</f>
        <v>126</v>
      </c>
      <c r="L197">
        <f>database[[#This Row],[额定充值]]-database[[#This Row],[处理金额]]</f>
        <v>0</v>
      </c>
      <c r="M197">
        <f>database[[#This Row],[处理金额]]</f>
        <v>126</v>
      </c>
      <c r="N197" t="e">
        <f>VLOOKUP(database[[#This Row],[部门]],bumen[],2,0)</f>
        <v>#N/A</v>
      </c>
      <c r="O197" t="str">
        <f>VLOOKUP(database[[#This Row],[部门]],bumen[],3)</f>
        <v>006规划财务处</v>
      </c>
      <c r="P197" t="str">
        <f>VLOOKUP(database[[#This Row],[账号]],renyuan[],2,0)</f>
        <v>朱常亮</v>
      </c>
      <c r="Q197" s="13" t="s">
        <v>1197</v>
      </c>
      <c r="R197" t="str">
        <f>VLOOKUP(database[[#This Row],[部门代码2]],bumen02,2,0)</f>
        <v>012招生就业处（校企与国际合作处）</v>
      </c>
    </row>
    <row r="198" spans="1:18" hidden="1" x14ac:dyDescent="0.2">
      <c r="A198">
        <f>SUBTOTAL(3,B$2:B198)</f>
        <v>67</v>
      </c>
      <c r="B198">
        <v>12</v>
      </c>
      <c r="C198" s="1">
        <v>2023010023</v>
      </c>
      <c r="D198" t="s">
        <v>117</v>
      </c>
      <c r="E198">
        <v>21</v>
      </c>
      <c r="F198">
        <v>126</v>
      </c>
      <c r="H198" t="str">
        <f>VLOOKUP(C198,renyuan[],3,0)</f>
        <v>招生就业处</v>
      </c>
      <c r="I198">
        <f t="shared" si="6"/>
        <v>21</v>
      </c>
      <c r="J198">
        <f t="shared" si="7"/>
        <v>126</v>
      </c>
      <c r="K198">
        <f>database[[#This Row],[处理天数]]*6</f>
        <v>126</v>
      </c>
      <c r="L198">
        <f>database[[#This Row],[额定充值]]-database[[#This Row],[处理金额]]</f>
        <v>0</v>
      </c>
      <c r="M198">
        <f>database[[#This Row],[处理金额]]</f>
        <v>126</v>
      </c>
      <c r="N198" t="e">
        <f>VLOOKUP(database[[#This Row],[部门]],bumen[],2,0)</f>
        <v>#N/A</v>
      </c>
      <c r="O198" t="str">
        <f>VLOOKUP(database[[#This Row],[部门]],bumen[],3)</f>
        <v>006规划财务处</v>
      </c>
      <c r="P198" t="str">
        <f>VLOOKUP(database[[#This Row],[账号]],renyuan[],2,0)</f>
        <v>綦真</v>
      </c>
      <c r="Q198" s="13" t="s">
        <v>1197</v>
      </c>
      <c r="R198" t="str">
        <f>VLOOKUP(database[[#This Row],[部门代码2]],bumen02,2,0)</f>
        <v>012招生就业处（校企与国际合作处）</v>
      </c>
    </row>
    <row r="199" spans="1:18" hidden="1" x14ac:dyDescent="0.2">
      <c r="A199">
        <f>SUBTOTAL(3,B$2:B199)</f>
        <v>67</v>
      </c>
      <c r="B199">
        <v>13</v>
      </c>
      <c r="C199" s="1" t="s">
        <v>105</v>
      </c>
      <c r="D199" t="s">
        <v>106</v>
      </c>
      <c r="E199">
        <v>21</v>
      </c>
      <c r="F199">
        <v>126</v>
      </c>
      <c r="H199" t="e">
        <f>VLOOKUP(C199,renyuan[],3,0)</f>
        <v>#N/A</v>
      </c>
      <c r="I199">
        <f t="shared" si="6"/>
        <v>21</v>
      </c>
      <c r="J199">
        <f t="shared" si="7"/>
        <v>126</v>
      </c>
      <c r="K199">
        <f>database[[#This Row],[处理天数]]*6</f>
        <v>126</v>
      </c>
      <c r="L199">
        <f>database[[#This Row],[额定充值]]-database[[#This Row],[处理金额]]</f>
        <v>0</v>
      </c>
      <c r="M199">
        <f>database[[#This Row],[处理金额]]</f>
        <v>126</v>
      </c>
      <c r="N199" t="e">
        <f>VLOOKUP(database[[#This Row],[部门]],bumen[],2,0)</f>
        <v>#N/A</v>
      </c>
      <c r="O199" t="e">
        <f>VLOOKUP(database[[#This Row],[部门]],bumen[],3)</f>
        <v>#N/A</v>
      </c>
      <c r="P199" t="e">
        <f>VLOOKUP(database[[#This Row],[账号]],renyuan[],2,0)</f>
        <v>#N/A</v>
      </c>
      <c r="Q199" s="13" t="s">
        <v>1197</v>
      </c>
      <c r="R199" t="str">
        <f>VLOOKUP(database[[#This Row],[部门代码2]],bumen02,2,0)</f>
        <v>012招生就业处（校企与国际合作处）</v>
      </c>
    </row>
    <row r="200" spans="1:18" hidden="1" x14ac:dyDescent="0.2">
      <c r="A200">
        <f>SUBTOTAL(3,B$2:B200)</f>
        <v>67</v>
      </c>
      <c r="B200">
        <v>14</v>
      </c>
      <c r="C200" s="1" t="s">
        <v>113</v>
      </c>
      <c r="D200" t="s">
        <v>114</v>
      </c>
      <c r="E200">
        <v>21</v>
      </c>
      <c r="F200">
        <v>126</v>
      </c>
      <c r="H200" t="e">
        <f>VLOOKUP(C200,renyuan[],3,0)</f>
        <v>#N/A</v>
      </c>
      <c r="I200">
        <f t="shared" si="6"/>
        <v>21</v>
      </c>
      <c r="J200">
        <f t="shared" si="7"/>
        <v>126</v>
      </c>
      <c r="K200">
        <f>database[[#This Row],[处理天数]]*6</f>
        <v>126</v>
      </c>
      <c r="L200">
        <f>database[[#This Row],[额定充值]]-database[[#This Row],[处理金额]]</f>
        <v>0</v>
      </c>
      <c r="M200">
        <f>database[[#This Row],[处理金额]]</f>
        <v>126</v>
      </c>
      <c r="N200" t="e">
        <f>VLOOKUP(database[[#This Row],[部门]],bumen[],2,0)</f>
        <v>#N/A</v>
      </c>
      <c r="O200" t="e">
        <f>VLOOKUP(database[[#This Row],[部门]],bumen[],3)</f>
        <v>#N/A</v>
      </c>
      <c r="P200" t="e">
        <f>VLOOKUP(database[[#This Row],[账号]],renyuan[],2,0)</f>
        <v>#N/A</v>
      </c>
      <c r="Q200" s="13" t="s">
        <v>1197</v>
      </c>
      <c r="R200" t="str">
        <f>VLOOKUP(database[[#This Row],[部门代码2]],bumen02,2,0)</f>
        <v>012招生就业处（校企与国际合作处）</v>
      </c>
    </row>
    <row r="201" spans="1:18" hidden="1" x14ac:dyDescent="0.2">
      <c r="A201">
        <f>SUBTOTAL(3,B$2:B201)</f>
        <v>67</v>
      </c>
      <c r="B201">
        <v>15</v>
      </c>
      <c r="C201" s="1">
        <v>2003010007</v>
      </c>
      <c r="D201" t="s">
        <v>101</v>
      </c>
      <c r="E201">
        <v>21</v>
      </c>
      <c r="F201">
        <v>126</v>
      </c>
      <c r="H201" t="str">
        <f>VLOOKUP(C201,renyuan[],3,0)</f>
        <v>招生就业处</v>
      </c>
      <c r="I201">
        <f t="shared" si="6"/>
        <v>21</v>
      </c>
      <c r="J201">
        <f t="shared" si="7"/>
        <v>126</v>
      </c>
      <c r="K201">
        <f>database[[#This Row],[处理天数]]*6</f>
        <v>126</v>
      </c>
      <c r="L201">
        <f>database[[#This Row],[额定充值]]-database[[#This Row],[处理金额]]</f>
        <v>0</v>
      </c>
      <c r="M201">
        <f>database[[#This Row],[处理金额]]</f>
        <v>126</v>
      </c>
      <c r="N201" t="e">
        <f>VLOOKUP(database[[#This Row],[部门]],bumen[],2,0)</f>
        <v>#N/A</v>
      </c>
      <c r="O201" t="str">
        <f>VLOOKUP(database[[#This Row],[部门]],bumen[],3)</f>
        <v>006规划财务处</v>
      </c>
      <c r="P201" t="str">
        <f>VLOOKUP(database[[#This Row],[账号]],renyuan[],2,0)</f>
        <v>石震</v>
      </c>
      <c r="Q201" s="13" t="s">
        <v>1197</v>
      </c>
      <c r="R201" t="str">
        <f>VLOOKUP(database[[#This Row],[部门代码2]],bumen02,2,0)</f>
        <v>012招生就业处（校企与国际合作处）</v>
      </c>
    </row>
    <row r="202" spans="1:18" hidden="1" x14ac:dyDescent="0.2">
      <c r="A202">
        <f>SUBTOTAL(3,B$2:B202)</f>
        <v>67</v>
      </c>
      <c r="B202">
        <v>16</v>
      </c>
      <c r="C202" s="1">
        <v>2023010073</v>
      </c>
      <c r="D202" t="s">
        <v>118</v>
      </c>
      <c r="E202">
        <v>21</v>
      </c>
      <c r="F202">
        <v>126</v>
      </c>
      <c r="H202" t="str">
        <f>VLOOKUP(C202,renyuan[],3,0)</f>
        <v>招生就业处</v>
      </c>
      <c r="I202">
        <f t="shared" si="6"/>
        <v>21</v>
      </c>
      <c r="J202">
        <f t="shared" si="7"/>
        <v>126</v>
      </c>
      <c r="K202">
        <f>database[[#This Row],[处理天数]]*6</f>
        <v>126</v>
      </c>
      <c r="L202">
        <f>database[[#This Row],[额定充值]]-database[[#This Row],[处理金额]]</f>
        <v>0</v>
      </c>
      <c r="M202">
        <f>database[[#This Row],[处理金额]]</f>
        <v>126</v>
      </c>
      <c r="N202" t="e">
        <f>VLOOKUP(database[[#This Row],[部门]],bumen[],2,0)</f>
        <v>#N/A</v>
      </c>
      <c r="O202" t="str">
        <f>VLOOKUP(database[[#This Row],[部门]],bumen[],3)</f>
        <v>006规划财务处</v>
      </c>
      <c r="P202" t="str">
        <f>VLOOKUP(database[[#This Row],[账号]],renyuan[],2,0)</f>
        <v>于灏</v>
      </c>
      <c r="Q202" s="13" t="s">
        <v>1197</v>
      </c>
      <c r="R202" t="str">
        <f>VLOOKUP(database[[#This Row],[部门代码2]],bumen02,2,0)</f>
        <v>012招生就业处（校企与国际合作处）</v>
      </c>
    </row>
    <row r="203" spans="1:18" hidden="1" x14ac:dyDescent="0.2">
      <c r="A203">
        <f>SUBTOTAL(3,B$2:B203)</f>
        <v>67</v>
      </c>
      <c r="B203">
        <v>1</v>
      </c>
      <c r="C203" s="1">
        <v>1998010004</v>
      </c>
      <c r="D203" t="s">
        <v>93</v>
      </c>
      <c r="E203">
        <v>21</v>
      </c>
      <c r="F203">
        <v>126</v>
      </c>
      <c r="H203" t="str">
        <f>VLOOKUP(C203,renyuan[],3,0)</f>
        <v>科研处</v>
      </c>
      <c r="I203">
        <f t="shared" si="6"/>
        <v>21</v>
      </c>
      <c r="J203">
        <f t="shared" si="7"/>
        <v>126</v>
      </c>
      <c r="K203">
        <f>database[[#This Row],[处理天数]]*6</f>
        <v>126</v>
      </c>
      <c r="L203">
        <f>database[[#This Row],[额定充值]]-database[[#This Row],[处理金额]]</f>
        <v>0</v>
      </c>
      <c r="M203">
        <f>database[[#This Row],[处理金额]]</f>
        <v>126</v>
      </c>
      <c r="N203" t="e">
        <f>VLOOKUP(database[[#This Row],[部门]],bumen[],2,0)</f>
        <v>#N/A</v>
      </c>
      <c r="O203" t="str">
        <f>VLOOKUP(database[[#This Row],[部门]],bumen[],3)</f>
        <v>001办公室</v>
      </c>
      <c r="P203" t="str">
        <f>VLOOKUP(database[[#This Row],[账号]],renyuan[],2,0)</f>
        <v>黄春海</v>
      </c>
      <c r="Q203" s="13" t="s">
        <v>1198</v>
      </c>
      <c r="R203" t="str">
        <f>VLOOKUP(database[[#This Row],[部门代码2]],bumen02,2,0)</f>
        <v>013科研处（质量管理办公室）</v>
      </c>
    </row>
    <row r="204" spans="1:18" hidden="1" x14ac:dyDescent="0.2">
      <c r="A204">
        <f>SUBTOTAL(3,B$2:B204)</f>
        <v>67</v>
      </c>
      <c r="B204">
        <v>2</v>
      </c>
      <c r="C204" s="1">
        <v>2009020003</v>
      </c>
      <c r="D204" t="s">
        <v>97</v>
      </c>
      <c r="E204">
        <v>21</v>
      </c>
      <c r="F204">
        <v>126</v>
      </c>
      <c r="H204" t="str">
        <f>VLOOKUP(C204,renyuan[],3,0)</f>
        <v>科研处</v>
      </c>
      <c r="I204">
        <f t="shared" si="6"/>
        <v>21</v>
      </c>
      <c r="J204">
        <f t="shared" si="7"/>
        <v>126</v>
      </c>
      <c r="K204">
        <f>database[[#This Row],[处理天数]]*6</f>
        <v>126</v>
      </c>
      <c r="L204">
        <f>database[[#This Row],[额定充值]]-database[[#This Row],[处理金额]]</f>
        <v>0</v>
      </c>
      <c r="M204">
        <f>database[[#This Row],[处理金额]]</f>
        <v>126</v>
      </c>
      <c r="N204" t="e">
        <f>VLOOKUP(database[[#This Row],[部门]],bumen[],2,0)</f>
        <v>#N/A</v>
      </c>
      <c r="O204" t="str">
        <f>VLOOKUP(database[[#This Row],[部门]],bumen[],3)</f>
        <v>001办公室</v>
      </c>
      <c r="P204" t="str">
        <f>VLOOKUP(database[[#This Row],[账号]],renyuan[],2,0)</f>
        <v>赵桂玉</v>
      </c>
      <c r="Q204" s="13" t="s">
        <v>1198</v>
      </c>
      <c r="R204" t="str">
        <f>VLOOKUP(database[[#This Row],[部门代码2]],bumen02,2,0)</f>
        <v>013科研处（质量管理办公室）</v>
      </c>
    </row>
    <row r="205" spans="1:18" hidden="1" x14ac:dyDescent="0.2">
      <c r="A205">
        <f>SUBTOTAL(3,B$2:B205)</f>
        <v>67</v>
      </c>
      <c r="B205">
        <v>3</v>
      </c>
      <c r="C205" s="1">
        <v>2003010004</v>
      </c>
      <c r="D205" t="s">
        <v>96</v>
      </c>
      <c r="E205">
        <v>21</v>
      </c>
      <c r="F205">
        <v>126</v>
      </c>
      <c r="H205" t="str">
        <f>VLOOKUP(C205,renyuan[],3,0)</f>
        <v>科研处</v>
      </c>
      <c r="I205">
        <f t="shared" si="6"/>
        <v>21</v>
      </c>
      <c r="J205">
        <f t="shared" si="7"/>
        <v>126</v>
      </c>
      <c r="K205">
        <f>database[[#This Row],[处理天数]]*6</f>
        <v>126</v>
      </c>
      <c r="L205">
        <f>database[[#This Row],[额定充值]]-database[[#This Row],[处理金额]]</f>
        <v>0</v>
      </c>
      <c r="M205">
        <f>database[[#This Row],[处理金额]]</f>
        <v>126</v>
      </c>
      <c r="N205" t="e">
        <f>VLOOKUP(database[[#This Row],[部门]],bumen[],2,0)</f>
        <v>#N/A</v>
      </c>
      <c r="O205" t="str">
        <f>VLOOKUP(database[[#This Row],[部门]],bumen[],3)</f>
        <v>001办公室</v>
      </c>
      <c r="P205" t="str">
        <f>VLOOKUP(database[[#This Row],[账号]],renyuan[],2,0)</f>
        <v>张悦平</v>
      </c>
      <c r="Q205" s="13" t="s">
        <v>1198</v>
      </c>
      <c r="R205" t="str">
        <f>VLOOKUP(database[[#This Row],[部门代码2]],bumen02,2,0)</f>
        <v>013科研处（质量管理办公室）</v>
      </c>
    </row>
    <row r="206" spans="1:18" hidden="1" x14ac:dyDescent="0.2">
      <c r="A206">
        <f>SUBTOTAL(3,B$2:B206)</f>
        <v>67</v>
      </c>
      <c r="B206">
        <v>4</v>
      </c>
      <c r="C206" s="1">
        <v>2001010002</v>
      </c>
      <c r="D206" t="s">
        <v>95</v>
      </c>
      <c r="E206">
        <v>21</v>
      </c>
      <c r="F206">
        <v>126</v>
      </c>
      <c r="H206" t="str">
        <f>VLOOKUP(C206,renyuan[],3,0)</f>
        <v>科研处</v>
      </c>
      <c r="I206">
        <f t="shared" si="6"/>
        <v>21</v>
      </c>
      <c r="J206">
        <f t="shared" si="7"/>
        <v>126</v>
      </c>
      <c r="K206">
        <f>database[[#This Row],[处理天数]]*6</f>
        <v>126</v>
      </c>
      <c r="L206">
        <f>database[[#This Row],[额定充值]]-database[[#This Row],[处理金额]]</f>
        <v>0</v>
      </c>
      <c r="M206">
        <f>database[[#This Row],[处理金额]]</f>
        <v>126</v>
      </c>
      <c r="N206" t="e">
        <f>VLOOKUP(database[[#This Row],[部门]],bumen[],2,0)</f>
        <v>#N/A</v>
      </c>
      <c r="O206" t="str">
        <f>VLOOKUP(database[[#This Row],[部门]],bumen[],3)</f>
        <v>001办公室</v>
      </c>
      <c r="P206" t="str">
        <f>VLOOKUP(database[[#This Row],[账号]],renyuan[],2,0)</f>
        <v>丁兆花</v>
      </c>
      <c r="Q206" s="13" t="s">
        <v>1198</v>
      </c>
      <c r="R206" t="str">
        <f>VLOOKUP(database[[#This Row],[部门代码2]],bumen02,2,0)</f>
        <v>013科研处（质量管理办公室）</v>
      </c>
    </row>
    <row r="207" spans="1:18" hidden="1" x14ac:dyDescent="0.2">
      <c r="A207">
        <f>SUBTOTAL(3,B$2:B207)</f>
        <v>67</v>
      </c>
      <c r="B207">
        <v>5</v>
      </c>
      <c r="C207" s="1">
        <v>2014010030</v>
      </c>
      <c r="D207" t="s">
        <v>98</v>
      </c>
      <c r="E207">
        <v>21</v>
      </c>
      <c r="F207">
        <v>126</v>
      </c>
      <c r="H207" t="str">
        <f>VLOOKUP(C207,renyuan[],3,0)</f>
        <v>科研处</v>
      </c>
      <c r="I207">
        <f t="shared" si="6"/>
        <v>21</v>
      </c>
      <c r="J207">
        <f t="shared" si="7"/>
        <v>126</v>
      </c>
      <c r="K207">
        <f>database[[#This Row],[处理天数]]*6</f>
        <v>126</v>
      </c>
      <c r="L207">
        <f>database[[#This Row],[额定充值]]-database[[#This Row],[处理金额]]</f>
        <v>0</v>
      </c>
      <c r="M207">
        <f>database[[#This Row],[处理金额]]</f>
        <v>126</v>
      </c>
      <c r="N207" t="e">
        <f>VLOOKUP(database[[#This Row],[部门]],bumen[],2,0)</f>
        <v>#N/A</v>
      </c>
      <c r="O207" t="str">
        <f>VLOOKUP(database[[#This Row],[部门]],bumen[],3)</f>
        <v>001办公室</v>
      </c>
      <c r="P207" t="str">
        <f>VLOOKUP(database[[#This Row],[账号]],renyuan[],2,0)</f>
        <v>苏刚</v>
      </c>
      <c r="Q207" s="13" t="s">
        <v>1198</v>
      </c>
      <c r="R207" t="str">
        <f>VLOOKUP(database[[#This Row],[部门代码2]],bumen02,2,0)</f>
        <v>013科研处（质量管理办公室）</v>
      </c>
    </row>
    <row r="208" spans="1:18" hidden="1" x14ac:dyDescent="0.2">
      <c r="A208">
        <f>SUBTOTAL(3,B$2:B208)</f>
        <v>67</v>
      </c>
      <c r="B208">
        <v>6</v>
      </c>
      <c r="C208" s="1">
        <v>2016010015</v>
      </c>
      <c r="D208" t="s">
        <v>99</v>
      </c>
      <c r="E208">
        <v>4</v>
      </c>
      <c r="F208">
        <v>24</v>
      </c>
      <c r="H208" t="str">
        <f>VLOOKUP(C208,renyuan[],3,0)</f>
        <v>科研处</v>
      </c>
      <c r="I208">
        <f t="shared" si="6"/>
        <v>4</v>
      </c>
      <c r="J208">
        <f t="shared" si="7"/>
        <v>24</v>
      </c>
      <c r="K208">
        <f>database[[#This Row],[处理天数]]*6</f>
        <v>24</v>
      </c>
      <c r="L208">
        <f>database[[#This Row],[额定充值]]-database[[#This Row],[处理金额]]</f>
        <v>0</v>
      </c>
      <c r="M208">
        <f>database[[#This Row],[处理金额]]</f>
        <v>24</v>
      </c>
      <c r="N208" t="e">
        <f>VLOOKUP(database[[#This Row],[部门]],bumen[],2,0)</f>
        <v>#N/A</v>
      </c>
      <c r="O208" t="str">
        <f>VLOOKUP(database[[#This Row],[部门]],bumen[],3)</f>
        <v>001办公室</v>
      </c>
      <c r="P208" t="str">
        <f>VLOOKUP(database[[#This Row],[账号]],renyuan[],2,0)</f>
        <v>韩苹</v>
      </c>
      <c r="Q208" s="13" t="s">
        <v>1198</v>
      </c>
      <c r="R208" t="str">
        <f>VLOOKUP(database[[#This Row],[部门代码2]],bumen02,2,0)</f>
        <v>013科研处（质量管理办公室）</v>
      </c>
    </row>
    <row r="209" spans="1:18" hidden="1" x14ac:dyDescent="0.2">
      <c r="A209">
        <f>SUBTOTAL(3,B$2:B209)</f>
        <v>67</v>
      </c>
      <c r="B209">
        <v>7</v>
      </c>
      <c r="C209" s="1">
        <v>2020010079</v>
      </c>
      <c r="D209" t="s">
        <v>100</v>
      </c>
      <c r="E209">
        <v>15</v>
      </c>
      <c r="F209">
        <v>90</v>
      </c>
      <c r="H209" t="str">
        <f>VLOOKUP(C209,renyuan[],3,0)</f>
        <v>科研处</v>
      </c>
      <c r="I209">
        <f t="shared" si="6"/>
        <v>15</v>
      </c>
      <c r="J209">
        <f t="shared" si="7"/>
        <v>90</v>
      </c>
      <c r="K209">
        <f>database[[#This Row],[处理天数]]*6</f>
        <v>90</v>
      </c>
      <c r="L209">
        <f>database[[#This Row],[额定充值]]-database[[#This Row],[处理金额]]</f>
        <v>0</v>
      </c>
      <c r="M209">
        <f>database[[#This Row],[处理金额]]</f>
        <v>90</v>
      </c>
      <c r="N209" t="e">
        <f>VLOOKUP(database[[#This Row],[部门]],bumen[],2,0)</f>
        <v>#N/A</v>
      </c>
      <c r="O209" t="str">
        <f>VLOOKUP(database[[#This Row],[部门]],bumen[],3)</f>
        <v>001办公室</v>
      </c>
      <c r="P209" t="str">
        <f>VLOOKUP(database[[#This Row],[账号]],renyuan[],2,0)</f>
        <v>胡星星</v>
      </c>
      <c r="Q209" s="13" t="s">
        <v>1198</v>
      </c>
      <c r="R209" t="str">
        <f>VLOOKUP(database[[#This Row],[部门代码2]],bumen02,2,0)</f>
        <v>013科研处（质量管理办公室）</v>
      </c>
    </row>
    <row r="210" spans="1:18" hidden="1" x14ac:dyDescent="0.2">
      <c r="A210">
        <f>SUBTOTAL(3,B$2:B210)</f>
        <v>67</v>
      </c>
      <c r="B210">
        <v>1</v>
      </c>
      <c r="C210" s="1">
        <v>2005010007</v>
      </c>
      <c r="D210" t="s">
        <v>875</v>
      </c>
      <c r="E210">
        <v>19</v>
      </c>
      <c r="F210">
        <v>114</v>
      </c>
      <c r="H210" t="str">
        <f>VLOOKUP(C210,renyuan[],3,0)</f>
        <v>智慧校园技术中心</v>
      </c>
      <c r="I210">
        <f t="shared" si="6"/>
        <v>19</v>
      </c>
      <c r="J210">
        <f t="shared" si="7"/>
        <v>114</v>
      </c>
      <c r="K210">
        <f>database[[#This Row],[处理天数]]*6</f>
        <v>114</v>
      </c>
      <c r="L210">
        <f>database[[#This Row],[额定充值]]-database[[#This Row],[处理金额]]</f>
        <v>0</v>
      </c>
      <c r="M210">
        <f>database[[#This Row],[处理金额]]</f>
        <v>114</v>
      </c>
      <c r="N210" t="str">
        <f>VLOOKUP(database[[#This Row],[部门]],bumen[],2,0)</f>
        <v>014</v>
      </c>
      <c r="O210" t="str">
        <f>VLOOKUP(database[[#This Row],[部门]],bumen[],3)</f>
        <v>030园林工程学院</v>
      </c>
      <c r="P210" t="str">
        <f>VLOOKUP(database[[#This Row],[账号]],renyuan[],2,0)</f>
        <v>王全胜</v>
      </c>
      <c r="Q210" s="13" t="s">
        <v>1199</v>
      </c>
      <c r="R210" t="str">
        <f>VLOOKUP(database[[#This Row],[部门代码2]],bumen02,2,0)</f>
        <v>014智慧校园技术中心</v>
      </c>
    </row>
    <row r="211" spans="1:18" hidden="1" x14ac:dyDescent="0.2">
      <c r="A211">
        <f>SUBTOTAL(3,B$2:B211)</f>
        <v>67</v>
      </c>
      <c r="B211">
        <v>2</v>
      </c>
      <c r="C211" s="1">
        <v>2005010006</v>
      </c>
      <c r="D211" t="s">
        <v>874</v>
      </c>
      <c r="E211">
        <v>21</v>
      </c>
      <c r="F211">
        <v>126</v>
      </c>
      <c r="H211" t="str">
        <f>VLOOKUP(C211,renyuan[],3,0)</f>
        <v>智慧校园技术中心</v>
      </c>
      <c r="I211">
        <f t="shared" si="6"/>
        <v>21</v>
      </c>
      <c r="J211">
        <f t="shared" si="7"/>
        <v>126</v>
      </c>
      <c r="K211">
        <f>database[[#This Row],[处理天数]]*6</f>
        <v>126</v>
      </c>
      <c r="L211">
        <f>database[[#This Row],[额定充值]]-database[[#This Row],[处理金额]]</f>
        <v>0</v>
      </c>
      <c r="M211">
        <f>database[[#This Row],[处理金额]]</f>
        <v>126</v>
      </c>
      <c r="N211" t="str">
        <f>VLOOKUP(database[[#This Row],[部门]],bumen[],2,0)</f>
        <v>014</v>
      </c>
      <c r="O211" t="str">
        <f>VLOOKUP(database[[#This Row],[部门]],bumen[],3)</f>
        <v>030园林工程学院</v>
      </c>
      <c r="P211" t="str">
        <f>VLOOKUP(database[[#This Row],[账号]],renyuan[],2,0)</f>
        <v>于海鹏</v>
      </c>
      <c r="Q211" s="13" t="s">
        <v>1199</v>
      </c>
      <c r="R211" t="str">
        <f>VLOOKUP(database[[#This Row],[部门代码2]],bumen02,2,0)</f>
        <v>014智慧校园技术中心</v>
      </c>
    </row>
    <row r="212" spans="1:18" hidden="1" x14ac:dyDescent="0.2">
      <c r="A212">
        <f>SUBTOTAL(3,B$2:B212)</f>
        <v>67</v>
      </c>
      <c r="B212">
        <v>3</v>
      </c>
      <c r="C212" s="1">
        <v>2004010011</v>
      </c>
      <c r="D212" t="s">
        <v>872</v>
      </c>
      <c r="E212">
        <v>21</v>
      </c>
      <c r="F212">
        <v>126</v>
      </c>
      <c r="H212" t="str">
        <f>VLOOKUP(C212,renyuan[],3,0)</f>
        <v>智慧校园技术中心</v>
      </c>
      <c r="I212">
        <f t="shared" si="6"/>
        <v>21</v>
      </c>
      <c r="J212">
        <f t="shared" si="7"/>
        <v>126</v>
      </c>
      <c r="K212">
        <f>database[[#This Row],[处理天数]]*6</f>
        <v>126</v>
      </c>
      <c r="L212">
        <f>database[[#This Row],[额定充值]]-database[[#This Row],[处理金额]]</f>
        <v>0</v>
      </c>
      <c r="M212">
        <f>database[[#This Row],[处理金额]]</f>
        <v>126</v>
      </c>
      <c r="N212" t="str">
        <f>VLOOKUP(database[[#This Row],[部门]],bumen[],2,0)</f>
        <v>014</v>
      </c>
      <c r="O212" t="str">
        <f>VLOOKUP(database[[#This Row],[部门]],bumen[],3)</f>
        <v>030园林工程学院</v>
      </c>
      <c r="P212" t="str">
        <f>VLOOKUP(database[[#This Row],[账号]],renyuan[],2,0)</f>
        <v>王群朋</v>
      </c>
      <c r="Q212" s="13" t="s">
        <v>1199</v>
      </c>
      <c r="R212" t="str">
        <f>VLOOKUP(database[[#This Row],[部门代码2]],bumen02,2,0)</f>
        <v>014智慧校园技术中心</v>
      </c>
    </row>
    <row r="213" spans="1:18" hidden="1" x14ac:dyDescent="0.2">
      <c r="A213">
        <f>SUBTOTAL(3,B$2:B213)</f>
        <v>67</v>
      </c>
      <c r="B213">
        <v>4</v>
      </c>
      <c r="C213" s="1">
        <v>2019010037</v>
      </c>
      <c r="D213" t="s">
        <v>876</v>
      </c>
      <c r="E213">
        <v>21</v>
      </c>
      <c r="F213">
        <v>126</v>
      </c>
      <c r="H213" t="str">
        <f>VLOOKUP(C213,renyuan[],3,0)</f>
        <v>智慧校园技术中心</v>
      </c>
      <c r="I213">
        <f t="shared" si="6"/>
        <v>21</v>
      </c>
      <c r="J213">
        <f t="shared" si="7"/>
        <v>126</v>
      </c>
      <c r="K213">
        <f>database[[#This Row],[处理天数]]*6</f>
        <v>126</v>
      </c>
      <c r="L213">
        <f>database[[#This Row],[额定充值]]-database[[#This Row],[处理金额]]</f>
        <v>0</v>
      </c>
      <c r="M213">
        <f>database[[#This Row],[处理金额]]</f>
        <v>126</v>
      </c>
      <c r="N213" t="str">
        <f>VLOOKUP(database[[#This Row],[部门]],bumen[],2,0)</f>
        <v>014</v>
      </c>
      <c r="O213" t="str">
        <f>VLOOKUP(database[[#This Row],[部门]],bumen[],3)</f>
        <v>030园林工程学院</v>
      </c>
      <c r="P213" t="str">
        <f>VLOOKUP(database[[#This Row],[账号]],renyuan[],2,0)</f>
        <v>于风雷</v>
      </c>
      <c r="Q213" s="13" t="s">
        <v>1199</v>
      </c>
      <c r="R213" t="str">
        <f>VLOOKUP(database[[#This Row],[部门代码2]],bumen02,2,0)</f>
        <v>014智慧校园技术中心</v>
      </c>
    </row>
    <row r="214" spans="1:18" hidden="1" x14ac:dyDescent="0.2">
      <c r="A214">
        <f>SUBTOTAL(3,B$2:B214)</f>
        <v>67</v>
      </c>
      <c r="B214">
        <v>5</v>
      </c>
      <c r="C214" s="1">
        <v>2023010075</v>
      </c>
      <c r="D214" t="s">
        <v>877</v>
      </c>
      <c r="E214">
        <v>21</v>
      </c>
      <c r="F214">
        <v>126</v>
      </c>
      <c r="H214" t="str">
        <f>VLOOKUP(C214,renyuan[],3,0)</f>
        <v>智慧校园技术中心</v>
      </c>
      <c r="I214">
        <f t="shared" si="6"/>
        <v>21</v>
      </c>
      <c r="J214">
        <f t="shared" si="7"/>
        <v>126</v>
      </c>
      <c r="K214">
        <f>database[[#This Row],[处理天数]]*6</f>
        <v>126</v>
      </c>
      <c r="L214">
        <f>database[[#This Row],[额定充值]]-database[[#This Row],[处理金额]]</f>
        <v>0</v>
      </c>
      <c r="M214">
        <f>database[[#This Row],[处理金额]]</f>
        <v>126</v>
      </c>
      <c r="N214" t="str">
        <f>VLOOKUP(database[[#This Row],[部门]],bumen[],2,0)</f>
        <v>014</v>
      </c>
      <c r="O214" t="str">
        <f>VLOOKUP(database[[#This Row],[部门]],bumen[],3)</f>
        <v>030园林工程学院</v>
      </c>
      <c r="P214" t="str">
        <f>VLOOKUP(database[[#This Row],[账号]],renyuan[],2,0)</f>
        <v>崔薇</v>
      </c>
      <c r="Q214" s="13" t="s">
        <v>1199</v>
      </c>
      <c r="R214" t="str">
        <f>VLOOKUP(database[[#This Row],[部门代码2]],bumen02,2,0)</f>
        <v>014智慧校园技术中心</v>
      </c>
    </row>
    <row r="215" spans="1:18" hidden="1" x14ac:dyDescent="0.2">
      <c r="A215">
        <f>SUBTOTAL(3,B$2:B215)</f>
        <v>67</v>
      </c>
      <c r="B215">
        <v>1</v>
      </c>
      <c r="C215" s="1" t="s">
        <v>402</v>
      </c>
      <c r="D215" t="s">
        <v>403</v>
      </c>
      <c r="E215">
        <v>21</v>
      </c>
      <c r="F215">
        <v>126</v>
      </c>
      <c r="H215" t="e">
        <f>VLOOKUP(C215,renyuan[],3,0)</f>
        <v>#N/A</v>
      </c>
      <c r="I215">
        <f t="shared" si="6"/>
        <v>21</v>
      </c>
      <c r="J215">
        <f t="shared" si="7"/>
        <v>126</v>
      </c>
      <c r="K215">
        <f>database[[#This Row],[处理天数]]*6</f>
        <v>126</v>
      </c>
      <c r="L215">
        <f>database[[#This Row],[额定充值]]-database[[#This Row],[处理金额]]</f>
        <v>0</v>
      </c>
      <c r="M215">
        <f>database[[#This Row],[处理金额]]</f>
        <v>126</v>
      </c>
      <c r="N215" t="e">
        <f>VLOOKUP(database[[#This Row],[部门]],bumen[],2,0)</f>
        <v>#N/A</v>
      </c>
      <c r="O215" t="e">
        <f>VLOOKUP(database[[#This Row],[部门]],bumen[],3)</f>
        <v>#N/A</v>
      </c>
      <c r="P215" t="e">
        <f>VLOOKUP(database[[#This Row],[账号]],renyuan[],2,0)</f>
        <v>#N/A</v>
      </c>
      <c r="Q215" s="13" t="s">
        <v>1201</v>
      </c>
      <c r="R215" t="str">
        <f>VLOOKUP(database[[#This Row],[部门代码2]],bumen02,2,0)</f>
        <v>015职业培训与评价中心</v>
      </c>
    </row>
    <row r="216" spans="1:18" hidden="1" x14ac:dyDescent="0.2">
      <c r="A216">
        <f>SUBTOTAL(3,B$2:B216)</f>
        <v>67</v>
      </c>
      <c r="B216">
        <v>2</v>
      </c>
      <c r="C216" s="1" t="s">
        <v>411</v>
      </c>
      <c r="D216" t="s">
        <v>412</v>
      </c>
      <c r="E216">
        <v>21</v>
      </c>
      <c r="F216">
        <v>126</v>
      </c>
      <c r="H216" t="e">
        <f>VLOOKUP(C216,renyuan[],3,0)</f>
        <v>#N/A</v>
      </c>
      <c r="I216">
        <f t="shared" si="6"/>
        <v>21</v>
      </c>
      <c r="J216">
        <f t="shared" si="7"/>
        <v>126</v>
      </c>
      <c r="K216">
        <f>database[[#This Row],[处理天数]]*6</f>
        <v>126</v>
      </c>
      <c r="L216">
        <f>database[[#This Row],[额定充值]]-database[[#This Row],[处理金额]]</f>
        <v>0</v>
      </c>
      <c r="M216">
        <f>database[[#This Row],[处理金额]]</f>
        <v>126</v>
      </c>
      <c r="N216" t="e">
        <f>VLOOKUP(database[[#This Row],[部门]],bumen[],2,0)</f>
        <v>#N/A</v>
      </c>
      <c r="O216" t="e">
        <f>VLOOKUP(database[[#This Row],[部门]],bumen[],3)</f>
        <v>#N/A</v>
      </c>
      <c r="P216" t="e">
        <f>VLOOKUP(database[[#This Row],[账号]],renyuan[],2,0)</f>
        <v>#N/A</v>
      </c>
      <c r="Q216" s="13" t="s">
        <v>1201</v>
      </c>
      <c r="R216" t="str">
        <f>VLOOKUP(database[[#This Row],[部门代码2]],bumen02,2,0)</f>
        <v>015职业培训与评价中心</v>
      </c>
    </row>
    <row r="217" spans="1:18" hidden="1" x14ac:dyDescent="0.2">
      <c r="A217">
        <f>SUBTOTAL(3,B$2:B217)</f>
        <v>67</v>
      </c>
      <c r="B217">
        <v>3</v>
      </c>
      <c r="C217" s="1" t="s">
        <v>405</v>
      </c>
      <c r="D217" t="s">
        <v>406</v>
      </c>
      <c r="E217">
        <v>21</v>
      </c>
      <c r="F217">
        <v>126</v>
      </c>
      <c r="H217" t="e">
        <f>VLOOKUP(C217,renyuan[],3,0)</f>
        <v>#N/A</v>
      </c>
      <c r="I217">
        <f t="shared" si="6"/>
        <v>21</v>
      </c>
      <c r="J217">
        <f t="shared" si="7"/>
        <v>126</v>
      </c>
      <c r="K217">
        <f>database[[#This Row],[处理天数]]*6</f>
        <v>126</v>
      </c>
      <c r="L217">
        <f>database[[#This Row],[额定充值]]-database[[#This Row],[处理金额]]</f>
        <v>0</v>
      </c>
      <c r="M217">
        <f>database[[#This Row],[处理金额]]</f>
        <v>126</v>
      </c>
      <c r="N217" t="e">
        <f>VLOOKUP(database[[#This Row],[部门]],bumen[],2,0)</f>
        <v>#N/A</v>
      </c>
      <c r="O217" t="e">
        <f>VLOOKUP(database[[#This Row],[部门]],bumen[],3)</f>
        <v>#N/A</v>
      </c>
      <c r="P217" t="e">
        <f>VLOOKUP(database[[#This Row],[账号]],renyuan[],2,0)</f>
        <v>#N/A</v>
      </c>
      <c r="Q217" s="13" t="s">
        <v>1201</v>
      </c>
      <c r="R217" t="str">
        <f>VLOOKUP(database[[#This Row],[部门代码2]],bumen02,2,0)</f>
        <v>015职业培训与评价中心</v>
      </c>
    </row>
    <row r="218" spans="1:18" hidden="1" x14ac:dyDescent="0.2">
      <c r="A218">
        <f>SUBTOTAL(3,B$2:B218)</f>
        <v>67</v>
      </c>
      <c r="B218">
        <v>4</v>
      </c>
      <c r="C218" s="1" t="s">
        <v>397</v>
      </c>
      <c r="D218" t="s">
        <v>398</v>
      </c>
      <c r="E218">
        <v>21</v>
      </c>
      <c r="F218">
        <v>126</v>
      </c>
      <c r="H218" t="e">
        <f>VLOOKUP(C218,renyuan[],3,0)</f>
        <v>#N/A</v>
      </c>
      <c r="I218">
        <f t="shared" si="6"/>
        <v>21</v>
      </c>
      <c r="J218">
        <f t="shared" si="7"/>
        <v>126</v>
      </c>
      <c r="K218">
        <f>database[[#This Row],[处理天数]]*6</f>
        <v>126</v>
      </c>
      <c r="L218">
        <f>database[[#This Row],[额定充值]]-database[[#This Row],[处理金额]]</f>
        <v>0</v>
      </c>
      <c r="M218">
        <f>database[[#This Row],[处理金额]]</f>
        <v>126</v>
      </c>
      <c r="N218" t="e">
        <f>VLOOKUP(database[[#This Row],[部门]],bumen[],2,0)</f>
        <v>#N/A</v>
      </c>
      <c r="O218" t="e">
        <f>VLOOKUP(database[[#This Row],[部门]],bumen[],3)</f>
        <v>#N/A</v>
      </c>
      <c r="P218" t="e">
        <f>VLOOKUP(database[[#This Row],[账号]],renyuan[],2,0)</f>
        <v>#N/A</v>
      </c>
      <c r="Q218" s="13" t="s">
        <v>1201</v>
      </c>
      <c r="R218" t="str">
        <f>VLOOKUP(database[[#This Row],[部门代码2]],bumen02,2,0)</f>
        <v>015职业培训与评价中心</v>
      </c>
    </row>
    <row r="219" spans="1:18" hidden="1" x14ac:dyDescent="0.2">
      <c r="A219">
        <f>SUBTOTAL(3,B$2:B219)</f>
        <v>67</v>
      </c>
      <c r="B219">
        <v>5</v>
      </c>
      <c r="C219" s="1" t="s">
        <v>976</v>
      </c>
      <c r="D219" t="s">
        <v>977</v>
      </c>
      <c r="E219">
        <v>21</v>
      </c>
      <c r="F219">
        <v>126</v>
      </c>
      <c r="H219" t="e">
        <f>VLOOKUP(C219,renyuan[],3,0)</f>
        <v>#N/A</v>
      </c>
      <c r="I219">
        <f t="shared" si="6"/>
        <v>21</v>
      </c>
      <c r="J219">
        <f t="shared" si="7"/>
        <v>126</v>
      </c>
      <c r="K219">
        <f>database[[#This Row],[处理天数]]*6</f>
        <v>126</v>
      </c>
      <c r="L219">
        <f>database[[#This Row],[额定充值]]-database[[#This Row],[处理金额]]</f>
        <v>0</v>
      </c>
      <c r="M219">
        <f>database[[#This Row],[处理金额]]</f>
        <v>126</v>
      </c>
      <c r="N219" t="e">
        <f>VLOOKUP(database[[#This Row],[部门]],bumen[],2,0)</f>
        <v>#N/A</v>
      </c>
      <c r="O219" t="e">
        <f>VLOOKUP(database[[#This Row],[部门]],bumen[],3)</f>
        <v>#N/A</v>
      </c>
      <c r="P219" t="e">
        <f>VLOOKUP(database[[#This Row],[账号]],renyuan[],2,0)</f>
        <v>#N/A</v>
      </c>
      <c r="Q219" s="13" t="s">
        <v>1201</v>
      </c>
      <c r="R219" t="str">
        <f>VLOOKUP(database[[#This Row],[部门代码2]],bumen02,2,0)</f>
        <v>015职业培训与评价中心</v>
      </c>
    </row>
    <row r="220" spans="1:18" hidden="1" x14ac:dyDescent="0.2">
      <c r="A220">
        <f>SUBTOTAL(3,B$2:B220)</f>
        <v>67</v>
      </c>
      <c r="B220">
        <v>6</v>
      </c>
      <c r="C220" s="1" t="s">
        <v>415</v>
      </c>
      <c r="D220" t="s">
        <v>416</v>
      </c>
      <c r="E220">
        <v>21</v>
      </c>
      <c r="F220">
        <v>126</v>
      </c>
      <c r="H220" t="e">
        <f>VLOOKUP(C220,renyuan[],3,0)</f>
        <v>#N/A</v>
      </c>
      <c r="I220">
        <f t="shared" si="6"/>
        <v>21</v>
      </c>
      <c r="J220">
        <f t="shared" si="7"/>
        <v>126</v>
      </c>
      <c r="K220">
        <f>database[[#This Row],[处理天数]]*6</f>
        <v>126</v>
      </c>
      <c r="L220">
        <f>database[[#This Row],[额定充值]]-database[[#This Row],[处理金额]]</f>
        <v>0</v>
      </c>
      <c r="M220">
        <f>database[[#This Row],[处理金额]]</f>
        <v>126</v>
      </c>
      <c r="N220" t="e">
        <f>VLOOKUP(database[[#This Row],[部门]],bumen[],2,0)</f>
        <v>#N/A</v>
      </c>
      <c r="O220" t="e">
        <f>VLOOKUP(database[[#This Row],[部门]],bumen[],3)</f>
        <v>#N/A</v>
      </c>
      <c r="P220" t="e">
        <f>VLOOKUP(database[[#This Row],[账号]],renyuan[],2,0)</f>
        <v>#N/A</v>
      </c>
      <c r="Q220" s="13" t="s">
        <v>1201</v>
      </c>
      <c r="R220" t="str">
        <f>VLOOKUP(database[[#This Row],[部门代码2]],bumen02,2,0)</f>
        <v>015职业培训与评价中心</v>
      </c>
    </row>
    <row r="221" spans="1:18" hidden="1" x14ac:dyDescent="0.2">
      <c r="A221">
        <f>SUBTOTAL(3,B$2:B221)</f>
        <v>67</v>
      </c>
      <c r="B221">
        <v>7</v>
      </c>
      <c r="C221" s="1" t="s">
        <v>409</v>
      </c>
      <c r="D221" t="s">
        <v>410</v>
      </c>
      <c r="E221">
        <v>21</v>
      </c>
      <c r="F221">
        <v>126</v>
      </c>
      <c r="H221" t="e">
        <f>VLOOKUP(C221,renyuan[],3,0)</f>
        <v>#N/A</v>
      </c>
      <c r="I221">
        <f t="shared" si="6"/>
        <v>21</v>
      </c>
      <c r="J221">
        <f t="shared" si="7"/>
        <v>126</v>
      </c>
      <c r="K221">
        <f>database[[#This Row],[处理天数]]*6</f>
        <v>126</v>
      </c>
      <c r="L221">
        <f>database[[#This Row],[额定充值]]-database[[#This Row],[处理金额]]</f>
        <v>0</v>
      </c>
      <c r="M221">
        <f>database[[#This Row],[处理金额]]</f>
        <v>126</v>
      </c>
      <c r="N221" t="e">
        <f>VLOOKUP(database[[#This Row],[部门]],bumen[],2,0)</f>
        <v>#N/A</v>
      </c>
      <c r="O221" t="e">
        <f>VLOOKUP(database[[#This Row],[部门]],bumen[],3)</f>
        <v>#N/A</v>
      </c>
      <c r="P221" t="e">
        <f>VLOOKUP(database[[#This Row],[账号]],renyuan[],2,0)</f>
        <v>#N/A</v>
      </c>
      <c r="Q221" s="13" t="s">
        <v>1201</v>
      </c>
      <c r="R221" t="str">
        <f>VLOOKUP(database[[#This Row],[部门代码2]],bumen02,2,0)</f>
        <v>015职业培训与评价中心</v>
      </c>
    </row>
    <row r="222" spans="1:18" hidden="1" x14ac:dyDescent="0.2">
      <c r="A222">
        <f>SUBTOTAL(3,B$2:B222)</f>
        <v>67</v>
      </c>
      <c r="B222">
        <v>8</v>
      </c>
      <c r="C222" s="1" t="s">
        <v>413</v>
      </c>
      <c r="D222" t="s">
        <v>414</v>
      </c>
      <c r="E222">
        <v>21</v>
      </c>
      <c r="F222">
        <v>126</v>
      </c>
      <c r="H222" t="e">
        <f>VLOOKUP(C222,renyuan[],3,0)</f>
        <v>#N/A</v>
      </c>
      <c r="I222">
        <f t="shared" si="6"/>
        <v>21</v>
      </c>
      <c r="J222">
        <f t="shared" si="7"/>
        <v>126</v>
      </c>
      <c r="K222">
        <f>database[[#This Row],[处理天数]]*6</f>
        <v>126</v>
      </c>
      <c r="L222">
        <f>database[[#This Row],[额定充值]]-database[[#This Row],[处理金额]]</f>
        <v>0</v>
      </c>
      <c r="M222">
        <f>database[[#This Row],[处理金额]]</f>
        <v>126</v>
      </c>
      <c r="N222" t="e">
        <f>VLOOKUP(database[[#This Row],[部门]],bumen[],2,0)</f>
        <v>#N/A</v>
      </c>
      <c r="O222" t="e">
        <f>VLOOKUP(database[[#This Row],[部门]],bumen[],3)</f>
        <v>#N/A</v>
      </c>
      <c r="P222" t="e">
        <f>VLOOKUP(database[[#This Row],[账号]],renyuan[],2,0)</f>
        <v>#N/A</v>
      </c>
      <c r="Q222" s="13" t="s">
        <v>1201</v>
      </c>
      <c r="R222" t="str">
        <f>VLOOKUP(database[[#This Row],[部门代码2]],bumen02,2,0)</f>
        <v>015职业培训与评价中心</v>
      </c>
    </row>
    <row r="223" spans="1:18" hidden="1" x14ac:dyDescent="0.2">
      <c r="A223">
        <f>SUBTOTAL(3,B$2:B223)</f>
        <v>67</v>
      </c>
      <c r="B223">
        <v>9</v>
      </c>
      <c r="C223" s="1" t="s">
        <v>400</v>
      </c>
      <c r="D223" t="s">
        <v>401</v>
      </c>
      <c r="E223">
        <v>21</v>
      </c>
      <c r="F223">
        <v>126</v>
      </c>
      <c r="H223" t="e">
        <f>VLOOKUP(C223,renyuan[],3,0)</f>
        <v>#N/A</v>
      </c>
      <c r="I223">
        <f t="shared" si="6"/>
        <v>21</v>
      </c>
      <c r="J223">
        <f t="shared" si="7"/>
        <v>126</v>
      </c>
      <c r="K223">
        <f>database[[#This Row],[处理天数]]*6</f>
        <v>126</v>
      </c>
      <c r="L223">
        <f>database[[#This Row],[额定充值]]-database[[#This Row],[处理金额]]</f>
        <v>0</v>
      </c>
      <c r="M223">
        <f>database[[#This Row],[处理金额]]</f>
        <v>126</v>
      </c>
      <c r="N223" t="e">
        <f>VLOOKUP(database[[#This Row],[部门]],bumen[],2,0)</f>
        <v>#N/A</v>
      </c>
      <c r="O223" t="e">
        <f>VLOOKUP(database[[#This Row],[部门]],bumen[],3)</f>
        <v>#N/A</v>
      </c>
      <c r="P223" t="e">
        <f>VLOOKUP(database[[#This Row],[账号]],renyuan[],2,0)</f>
        <v>#N/A</v>
      </c>
      <c r="Q223" s="13" t="s">
        <v>1201</v>
      </c>
      <c r="R223" t="str">
        <f>VLOOKUP(database[[#This Row],[部门代码2]],bumen02,2,0)</f>
        <v>015职业培训与评价中心</v>
      </c>
    </row>
    <row r="224" spans="1:18" hidden="1" x14ac:dyDescent="0.2">
      <c r="A224">
        <f>SUBTOTAL(3,B$2:B224)</f>
        <v>67</v>
      </c>
      <c r="B224">
        <v>10</v>
      </c>
      <c r="C224" s="1" t="s">
        <v>978</v>
      </c>
      <c r="D224" t="s">
        <v>979</v>
      </c>
      <c r="E224">
        <v>21</v>
      </c>
      <c r="F224">
        <v>126</v>
      </c>
      <c r="H224" t="e">
        <f>VLOOKUP(C224,renyuan[],3,0)</f>
        <v>#N/A</v>
      </c>
      <c r="I224">
        <f t="shared" si="6"/>
        <v>21</v>
      </c>
      <c r="J224">
        <f t="shared" si="7"/>
        <v>126</v>
      </c>
      <c r="K224">
        <f>database[[#This Row],[处理天数]]*6</f>
        <v>126</v>
      </c>
      <c r="L224">
        <f>database[[#This Row],[额定充值]]-database[[#This Row],[处理金额]]</f>
        <v>0</v>
      </c>
      <c r="M224">
        <f>database[[#This Row],[处理金额]]</f>
        <v>126</v>
      </c>
      <c r="N224" t="e">
        <f>VLOOKUP(database[[#This Row],[部门]],bumen[],2,0)</f>
        <v>#N/A</v>
      </c>
      <c r="O224" t="e">
        <f>VLOOKUP(database[[#This Row],[部门]],bumen[],3)</f>
        <v>#N/A</v>
      </c>
      <c r="P224" t="e">
        <f>VLOOKUP(database[[#This Row],[账号]],renyuan[],2,0)</f>
        <v>#N/A</v>
      </c>
      <c r="Q224" s="13" t="s">
        <v>1201</v>
      </c>
      <c r="R224" t="str">
        <f>VLOOKUP(database[[#This Row],[部门代码2]],bumen02,2,0)</f>
        <v>015职业培训与评价中心</v>
      </c>
    </row>
    <row r="225" spans="1:18" hidden="1" x14ac:dyDescent="0.2">
      <c r="A225">
        <f>SUBTOTAL(3,B$2:B225)</f>
        <v>67</v>
      </c>
      <c r="B225">
        <v>11</v>
      </c>
      <c r="C225" s="1">
        <v>2019010067</v>
      </c>
      <c r="D225" t="s">
        <v>407</v>
      </c>
      <c r="E225">
        <v>21</v>
      </c>
      <c r="F225">
        <v>126</v>
      </c>
      <c r="H225" t="str">
        <f>VLOOKUP(C225,renyuan[],3,0)</f>
        <v>职业培训与评价中心</v>
      </c>
      <c r="I225">
        <f t="shared" si="6"/>
        <v>21</v>
      </c>
      <c r="J225">
        <f t="shared" si="7"/>
        <v>126</v>
      </c>
      <c r="K225">
        <f>database[[#This Row],[处理天数]]*6</f>
        <v>126</v>
      </c>
      <c r="L225">
        <f>database[[#This Row],[额定充值]]-database[[#This Row],[处理金额]]</f>
        <v>0</v>
      </c>
      <c r="M225">
        <f>database[[#This Row],[处理金额]]</f>
        <v>126</v>
      </c>
      <c r="N225" t="str">
        <f>VLOOKUP(database[[#This Row],[部门]],bumen[],2,0)</f>
        <v>015</v>
      </c>
      <c r="O225" t="str">
        <f>VLOOKUP(database[[#This Row],[部门]],bumen[],3)</f>
        <v>015职业培训与评价中心</v>
      </c>
      <c r="P225" t="str">
        <f>VLOOKUP(database[[#This Row],[账号]],renyuan[],2,0)</f>
        <v>高春霞</v>
      </c>
      <c r="Q225" s="13" t="s">
        <v>1201</v>
      </c>
      <c r="R225" t="str">
        <f>VLOOKUP(database[[#This Row],[部门代码2]],bumen02,2,0)</f>
        <v>015职业培训与评价中心</v>
      </c>
    </row>
    <row r="226" spans="1:18" hidden="1" x14ac:dyDescent="0.2">
      <c r="A226">
        <f>SUBTOTAL(3,B$2:B226)</f>
        <v>67</v>
      </c>
      <c r="B226">
        <v>12</v>
      </c>
      <c r="C226" s="1" t="s">
        <v>417</v>
      </c>
      <c r="D226" t="s">
        <v>418</v>
      </c>
      <c r="E226">
        <v>21</v>
      </c>
      <c r="F226">
        <v>126</v>
      </c>
      <c r="H226" t="e">
        <f>VLOOKUP(C226,renyuan[],3,0)</f>
        <v>#N/A</v>
      </c>
      <c r="I226">
        <f t="shared" si="6"/>
        <v>21</v>
      </c>
      <c r="J226">
        <f t="shared" si="7"/>
        <v>126</v>
      </c>
      <c r="K226">
        <f>database[[#This Row],[处理天数]]*6</f>
        <v>126</v>
      </c>
      <c r="L226">
        <f>database[[#This Row],[额定充值]]-database[[#This Row],[处理金额]]</f>
        <v>0</v>
      </c>
      <c r="M226">
        <f>database[[#This Row],[处理金额]]</f>
        <v>126</v>
      </c>
      <c r="N226" t="e">
        <f>VLOOKUP(database[[#This Row],[部门]],bumen[],2,0)</f>
        <v>#N/A</v>
      </c>
      <c r="O226" t="e">
        <f>VLOOKUP(database[[#This Row],[部门]],bumen[],3)</f>
        <v>#N/A</v>
      </c>
      <c r="P226" t="e">
        <f>VLOOKUP(database[[#This Row],[账号]],renyuan[],2,0)</f>
        <v>#N/A</v>
      </c>
      <c r="Q226" s="13" t="s">
        <v>1201</v>
      </c>
      <c r="R226" t="str">
        <f>VLOOKUP(database[[#This Row],[部门代码2]],bumen02,2,0)</f>
        <v>015职业培训与评价中心</v>
      </c>
    </row>
    <row r="227" spans="1:18" hidden="1" x14ac:dyDescent="0.2">
      <c r="A227">
        <f>SUBTOTAL(3,B$2:B227)</f>
        <v>67</v>
      </c>
      <c r="B227">
        <v>13</v>
      </c>
      <c r="C227" s="1">
        <v>2023020001</v>
      </c>
      <c r="D227" t="s">
        <v>980</v>
      </c>
      <c r="E227">
        <v>21</v>
      </c>
      <c r="F227">
        <v>126</v>
      </c>
      <c r="H227" t="str">
        <f>VLOOKUP(C227,renyuan[],3,0)</f>
        <v>职业培训与评价中心</v>
      </c>
      <c r="I227">
        <f t="shared" si="6"/>
        <v>21</v>
      </c>
      <c r="J227">
        <f t="shared" si="7"/>
        <v>126</v>
      </c>
      <c r="K227">
        <f>database[[#This Row],[处理天数]]*6</f>
        <v>126</v>
      </c>
      <c r="L227">
        <f>database[[#This Row],[额定充值]]-database[[#This Row],[处理金额]]</f>
        <v>0</v>
      </c>
      <c r="M227">
        <f>database[[#This Row],[处理金额]]</f>
        <v>126</v>
      </c>
      <c r="N227" t="str">
        <f>VLOOKUP(database[[#This Row],[部门]],bumen[],2,0)</f>
        <v>015</v>
      </c>
      <c r="O227" t="str">
        <f>VLOOKUP(database[[#This Row],[部门]],bumen[],3)</f>
        <v>015职业培训与评价中心</v>
      </c>
      <c r="P227" t="str">
        <f>VLOOKUP(database[[#This Row],[账号]],renyuan[],2,0)</f>
        <v>丛全</v>
      </c>
      <c r="Q227" s="13" t="s">
        <v>1201</v>
      </c>
      <c r="R227" t="str">
        <f>VLOOKUP(database[[#This Row],[部门代码2]],bumen02,2,0)</f>
        <v>015职业培训与评价中心</v>
      </c>
    </row>
    <row r="228" spans="1:18" hidden="1" x14ac:dyDescent="0.2">
      <c r="A228">
        <f>SUBTOTAL(3,B$2:B228)</f>
        <v>67</v>
      </c>
      <c r="B228">
        <v>14</v>
      </c>
      <c r="C228" s="1">
        <v>2007020012</v>
      </c>
      <c r="D228" t="s">
        <v>404</v>
      </c>
      <c r="E228">
        <v>21</v>
      </c>
      <c r="F228">
        <v>126</v>
      </c>
      <c r="H228" t="str">
        <f>VLOOKUP(C228,renyuan[],3,0)</f>
        <v>职业培训与评价中心</v>
      </c>
      <c r="I228">
        <f t="shared" si="6"/>
        <v>21</v>
      </c>
      <c r="J228">
        <f t="shared" si="7"/>
        <v>126</v>
      </c>
      <c r="K228">
        <f>database[[#This Row],[处理天数]]*6</f>
        <v>126</v>
      </c>
      <c r="L228">
        <f>database[[#This Row],[额定充值]]-database[[#This Row],[处理金额]]</f>
        <v>0</v>
      </c>
      <c r="M228">
        <f>database[[#This Row],[处理金额]]</f>
        <v>126</v>
      </c>
      <c r="N228" t="str">
        <f>VLOOKUP(database[[#This Row],[部门]],bumen[],2,0)</f>
        <v>015</v>
      </c>
      <c r="O228" t="str">
        <f>VLOOKUP(database[[#This Row],[部门]],bumen[],3)</f>
        <v>015职业培训与评价中心</v>
      </c>
      <c r="P228" t="str">
        <f>VLOOKUP(database[[#This Row],[账号]],renyuan[],2,0)</f>
        <v>化人山</v>
      </c>
      <c r="Q228" s="13" t="s">
        <v>1201</v>
      </c>
      <c r="R228" t="str">
        <f>VLOOKUP(database[[#This Row],[部门代码2]],bumen02,2,0)</f>
        <v>015职业培训与评价中心</v>
      </c>
    </row>
    <row r="229" spans="1:18" hidden="1" x14ac:dyDescent="0.2">
      <c r="A229">
        <f>SUBTOTAL(3,B$2:B229)</f>
        <v>67</v>
      </c>
      <c r="B229">
        <v>15</v>
      </c>
      <c r="C229" s="1">
        <v>2023010076</v>
      </c>
      <c r="D229" t="s">
        <v>419</v>
      </c>
      <c r="E229">
        <v>21</v>
      </c>
      <c r="F229">
        <v>126</v>
      </c>
      <c r="H229" t="str">
        <f>VLOOKUP(C229,renyuan[],3,0)</f>
        <v>职业培训与评价中心</v>
      </c>
      <c r="I229">
        <f t="shared" si="6"/>
        <v>21</v>
      </c>
      <c r="J229">
        <f t="shared" si="7"/>
        <v>126</v>
      </c>
      <c r="K229">
        <f>database[[#This Row],[处理天数]]*6</f>
        <v>126</v>
      </c>
      <c r="L229">
        <f>database[[#This Row],[额定充值]]-database[[#This Row],[处理金额]]</f>
        <v>0</v>
      </c>
      <c r="M229">
        <f>database[[#This Row],[处理金额]]</f>
        <v>126</v>
      </c>
      <c r="N229" t="str">
        <f>VLOOKUP(database[[#This Row],[部门]],bumen[],2,0)</f>
        <v>015</v>
      </c>
      <c r="O229" t="str">
        <f>VLOOKUP(database[[#This Row],[部门]],bumen[],3)</f>
        <v>015职业培训与评价中心</v>
      </c>
      <c r="P229" t="str">
        <f>VLOOKUP(database[[#This Row],[账号]],renyuan[],2,0)</f>
        <v>王奕然</v>
      </c>
      <c r="Q229" s="13" t="s">
        <v>1201</v>
      </c>
      <c r="R229" t="str">
        <f>VLOOKUP(database[[#This Row],[部门代码2]],bumen02,2,0)</f>
        <v>015职业培训与评价中心</v>
      </c>
    </row>
    <row r="230" spans="1:18" hidden="1" x14ac:dyDescent="0.2">
      <c r="A230">
        <f>SUBTOTAL(3,B$2:B230)</f>
        <v>67</v>
      </c>
      <c r="B230">
        <v>16</v>
      </c>
      <c r="C230" s="1">
        <v>2022010015</v>
      </c>
      <c r="D230" t="s">
        <v>846</v>
      </c>
      <c r="E230">
        <v>21</v>
      </c>
      <c r="F230">
        <v>126</v>
      </c>
      <c r="H230" t="str">
        <f>VLOOKUP(C230,renyuan[],3,0)</f>
        <v>建筑工程学院</v>
      </c>
      <c r="I230">
        <f t="shared" si="6"/>
        <v>21</v>
      </c>
      <c r="J230">
        <f t="shared" si="7"/>
        <v>126</v>
      </c>
      <c r="K230">
        <f>database[[#This Row],[处理天数]]*6</f>
        <v>126</v>
      </c>
      <c r="L230">
        <f>database[[#This Row],[额定充值]]-database[[#This Row],[处理金额]]</f>
        <v>0</v>
      </c>
      <c r="M230">
        <f>database[[#This Row],[处理金额]]</f>
        <v>126</v>
      </c>
      <c r="N230" t="str">
        <f>VLOOKUP(database[[#This Row],[部门]],bumen[],2,0)</f>
        <v>025</v>
      </c>
      <c r="O230" t="str">
        <f>VLOOKUP(database[[#This Row],[部门]],bumen[],3)</f>
        <v>001办公室</v>
      </c>
      <c r="P230" t="str">
        <f>VLOOKUP(database[[#This Row],[账号]],renyuan[],2,0)</f>
        <v>张巍</v>
      </c>
      <c r="Q230" s="13" t="s">
        <v>1201</v>
      </c>
      <c r="R230" t="str">
        <f>VLOOKUP(database[[#This Row],[部门代码2]],bumen02,2,0)</f>
        <v>015职业培训与评价中心</v>
      </c>
    </row>
    <row r="231" spans="1:18" hidden="1" x14ac:dyDescent="0.2">
      <c r="A231">
        <f>SUBTOTAL(3,B$2:B231)</f>
        <v>67</v>
      </c>
      <c r="B231">
        <v>17</v>
      </c>
      <c r="C231" s="1">
        <v>2023020029</v>
      </c>
      <c r="D231" t="s">
        <v>1200</v>
      </c>
      <c r="E231">
        <v>21</v>
      </c>
      <c r="F231">
        <v>126</v>
      </c>
      <c r="H231" t="e">
        <f>VLOOKUP(C231,renyuan[],3,0)</f>
        <v>#N/A</v>
      </c>
      <c r="I231">
        <f t="shared" si="6"/>
        <v>21</v>
      </c>
      <c r="J231">
        <f t="shared" si="7"/>
        <v>126</v>
      </c>
      <c r="K231">
        <f>database[[#This Row],[处理天数]]*6</f>
        <v>126</v>
      </c>
      <c r="L231">
        <f>database[[#This Row],[额定充值]]-database[[#This Row],[处理金额]]</f>
        <v>0</v>
      </c>
      <c r="M231">
        <f>database[[#This Row],[处理金额]]</f>
        <v>126</v>
      </c>
      <c r="N231" t="e">
        <f>VLOOKUP(database[[#This Row],[部门]],bumen[],2,0)</f>
        <v>#N/A</v>
      </c>
      <c r="O231" t="e">
        <f>VLOOKUP(database[[#This Row],[部门]],bumen[],3)</f>
        <v>#N/A</v>
      </c>
      <c r="P231" t="e">
        <f>VLOOKUP(database[[#This Row],[账号]],renyuan[],2,0)</f>
        <v>#N/A</v>
      </c>
      <c r="Q231" s="13" t="s">
        <v>1201</v>
      </c>
      <c r="R231" t="str">
        <f>VLOOKUP(database[[#This Row],[部门代码2]],bumen02,2,0)</f>
        <v>015职业培训与评价中心</v>
      </c>
    </row>
    <row r="232" spans="1:18" hidden="1" x14ac:dyDescent="0.2">
      <c r="A232">
        <f>SUBTOTAL(3,B$2:B232)</f>
        <v>67</v>
      </c>
      <c r="B232">
        <v>1</v>
      </c>
      <c r="C232" s="1">
        <v>1992010018</v>
      </c>
      <c r="D232" t="s">
        <v>819</v>
      </c>
      <c r="E232">
        <v>21</v>
      </c>
      <c r="F232">
        <v>126</v>
      </c>
      <c r="H232" t="str">
        <f>VLOOKUP(C232,renyuan[],3,0)</f>
        <v>图书馆</v>
      </c>
      <c r="I232">
        <f t="shared" si="6"/>
        <v>21</v>
      </c>
      <c r="J232">
        <f t="shared" si="7"/>
        <v>126</v>
      </c>
      <c r="K232">
        <f>database[[#This Row],[处理天数]]*6</f>
        <v>126</v>
      </c>
      <c r="L232">
        <f>database[[#This Row],[额定充值]]-database[[#This Row],[处理金额]]</f>
        <v>0</v>
      </c>
      <c r="M232">
        <f>database[[#This Row],[处理金额]]</f>
        <v>126</v>
      </c>
      <c r="N232" t="str">
        <f>VLOOKUP(database[[#This Row],[部门]],bumen[],2,0)</f>
        <v>016</v>
      </c>
      <c r="O232" t="str">
        <f>VLOOKUP(database[[#This Row],[部门]],bumen[],3)</f>
        <v>001办公室</v>
      </c>
      <c r="P232" t="str">
        <f>VLOOKUP(database[[#This Row],[账号]],renyuan[],2,0)</f>
        <v>王丹民</v>
      </c>
      <c r="Q232" s="13" t="s">
        <v>1202</v>
      </c>
      <c r="R232" t="str">
        <f>VLOOKUP(database[[#This Row],[部门代码2]],bumen02,2,0)</f>
        <v>016图书馆</v>
      </c>
    </row>
    <row r="233" spans="1:18" hidden="1" x14ac:dyDescent="0.2">
      <c r="A233">
        <f>SUBTOTAL(3,B$2:B233)</f>
        <v>67</v>
      </c>
      <c r="B233">
        <v>2</v>
      </c>
      <c r="C233" s="1">
        <v>2014010013</v>
      </c>
      <c r="D233" t="s">
        <v>824</v>
      </c>
      <c r="E233">
        <v>21</v>
      </c>
      <c r="F233">
        <v>126</v>
      </c>
      <c r="H233" t="str">
        <f>VLOOKUP(C233,renyuan[],3,0)</f>
        <v>图书馆</v>
      </c>
      <c r="I233">
        <f t="shared" si="6"/>
        <v>21</v>
      </c>
      <c r="J233">
        <f t="shared" si="7"/>
        <v>126</v>
      </c>
      <c r="K233">
        <f>database[[#This Row],[处理天数]]*6</f>
        <v>126</v>
      </c>
      <c r="L233">
        <f>database[[#This Row],[额定充值]]-database[[#This Row],[处理金额]]</f>
        <v>0</v>
      </c>
      <c r="M233">
        <f>database[[#This Row],[处理金额]]</f>
        <v>126</v>
      </c>
      <c r="N233" t="str">
        <f>VLOOKUP(database[[#This Row],[部门]],bumen[],2,0)</f>
        <v>016</v>
      </c>
      <c r="O233" t="str">
        <f>VLOOKUP(database[[#This Row],[部门]],bumen[],3)</f>
        <v>001办公室</v>
      </c>
      <c r="P233" t="str">
        <f>VLOOKUP(database[[#This Row],[账号]],renyuan[],2,0)</f>
        <v>何献忠</v>
      </c>
      <c r="Q233" s="13" t="s">
        <v>1202</v>
      </c>
      <c r="R233" t="str">
        <f>VLOOKUP(database[[#This Row],[部门代码2]],bumen02,2,0)</f>
        <v>016图书馆</v>
      </c>
    </row>
    <row r="234" spans="1:18" hidden="1" x14ac:dyDescent="0.2">
      <c r="A234">
        <f>SUBTOTAL(3,B$2:B234)</f>
        <v>67</v>
      </c>
      <c r="B234">
        <v>3</v>
      </c>
      <c r="C234" s="1">
        <v>2008010007</v>
      </c>
      <c r="D234" t="s">
        <v>822</v>
      </c>
      <c r="E234">
        <v>21</v>
      </c>
      <c r="F234">
        <v>126</v>
      </c>
      <c r="H234" t="str">
        <f>VLOOKUP(C234,renyuan[],3,0)</f>
        <v>图书馆</v>
      </c>
      <c r="I234">
        <f t="shared" si="6"/>
        <v>21</v>
      </c>
      <c r="J234">
        <f t="shared" si="7"/>
        <v>126</v>
      </c>
      <c r="K234">
        <f>database[[#This Row],[处理天数]]*6</f>
        <v>126</v>
      </c>
      <c r="L234">
        <f>database[[#This Row],[额定充值]]-database[[#This Row],[处理金额]]</f>
        <v>0</v>
      </c>
      <c r="M234">
        <f>database[[#This Row],[处理金额]]</f>
        <v>126</v>
      </c>
      <c r="N234" t="str">
        <f>VLOOKUP(database[[#This Row],[部门]],bumen[],2,0)</f>
        <v>016</v>
      </c>
      <c r="O234" t="str">
        <f>VLOOKUP(database[[#This Row],[部门]],bumen[],3)</f>
        <v>001办公室</v>
      </c>
      <c r="P234" t="str">
        <f>VLOOKUP(database[[#This Row],[账号]],renyuan[],2,0)</f>
        <v>王雯</v>
      </c>
      <c r="Q234" s="13" t="s">
        <v>1202</v>
      </c>
      <c r="R234" t="str">
        <f>VLOOKUP(database[[#This Row],[部门代码2]],bumen02,2,0)</f>
        <v>016图书馆</v>
      </c>
    </row>
    <row r="235" spans="1:18" hidden="1" x14ac:dyDescent="0.2">
      <c r="A235">
        <f>SUBTOTAL(3,B$2:B235)</f>
        <v>67</v>
      </c>
      <c r="B235">
        <v>4</v>
      </c>
      <c r="C235" s="1">
        <v>2005010018</v>
      </c>
      <c r="D235" t="s">
        <v>821</v>
      </c>
      <c r="E235">
        <v>21</v>
      </c>
      <c r="F235">
        <v>126</v>
      </c>
      <c r="H235" t="str">
        <f>VLOOKUP(C235,renyuan[],3,0)</f>
        <v>图书馆</v>
      </c>
      <c r="I235">
        <f t="shared" si="6"/>
        <v>21</v>
      </c>
      <c r="J235">
        <f t="shared" si="7"/>
        <v>126</v>
      </c>
      <c r="K235">
        <f>database[[#This Row],[处理天数]]*6</f>
        <v>126</v>
      </c>
      <c r="L235">
        <f>database[[#This Row],[额定充值]]-database[[#This Row],[处理金额]]</f>
        <v>0</v>
      </c>
      <c r="M235">
        <f>database[[#This Row],[处理金额]]</f>
        <v>126</v>
      </c>
      <c r="N235" t="str">
        <f>VLOOKUP(database[[#This Row],[部门]],bumen[],2,0)</f>
        <v>016</v>
      </c>
      <c r="O235" t="str">
        <f>VLOOKUP(database[[#This Row],[部门]],bumen[],3)</f>
        <v>001办公室</v>
      </c>
      <c r="P235" t="str">
        <f>VLOOKUP(database[[#This Row],[账号]],renyuan[],2,0)</f>
        <v>梁丽菊</v>
      </c>
      <c r="Q235" s="13" t="s">
        <v>1202</v>
      </c>
      <c r="R235" t="str">
        <f>VLOOKUP(database[[#This Row],[部门代码2]],bumen02,2,0)</f>
        <v>016图书馆</v>
      </c>
    </row>
    <row r="236" spans="1:18" hidden="1" x14ac:dyDescent="0.2">
      <c r="A236">
        <f>SUBTOTAL(3,B$2:B236)</f>
        <v>67</v>
      </c>
      <c r="B236">
        <v>5</v>
      </c>
      <c r="C236" s="1">
        <v>2004010017</v>
      </c>
      <c r="D236" t="s">
        <v>820</v>
      </c>
      <c r="E236">
        <v>21</v>
      </c>
      <c r="F236">
        <v>126</v>
      </c>
      <c r="H236" t="str">
        <f>VLOOKUP(C236,renyuan[],3,0)</f>
        <v>图书馆</v>
      </c>
      <c r="I236">
        <f t="shared" si="6"/>
        <v>21</v>
      </c>
      <c r="J236">
        <f t="shared" si="7"/>
        <v>126</v>
      </c>
      <c r="K236">
        <f>database[[#This Row],[处理天数]]*6</f>
        <v>126</v>
      </c>
      <c r="L236">
        <f>database[[#This Row],[额定充值]]-database[[#This Row],[处理金额]]</f>
        <v>0</v>
      </c>
      <c r="M236">
        <f>database[[#This Row],[处理金额]]</f>
        <v>126</v>
      </c>
      <c r="N236" t="str">
        <f>VLOOKUP(database[[#This Row],[部门]],bumen[],2,0)</f>
        <v>016</v>
      </c>
      <c r="O236" t="str">
        <f>VLOOKUP(database[[#This Row],[部门]],bumen[],3)</f>
        <v>001办公室</v>
      </c>
      <c r="P236" t="str">
        <f>VLOOKUP(database[[#This Row],[账号]],renyuan[],2,0)</f>
        <v>车志敬</v>
      </c>
      <c r="Q236" s="13" t="s">
        <v>1202</v>
      </c>
      <c r="R236" t="str">
        <f>VLOOKUP(database[[#This Row],[部门代码2]],bumen02,2,0)</f>
        <v>016图书馆</v>
      </c>
    </row>
    <row r="237" spans="1:18" hidden="1" x14ac:dyDescent="0.2">
      <c r="A237">
        <f>SUBTOTAL(3,B$2:B237)</f>
        <v>67</v>
      </c>
      <c r="B237">
        <v>6</v>
      </c>
      <c r="C237" s="1">
        <v>2013010009</v>
      </c>
      <c r="D237" t="s">
        <v>823</v>
      </c>
      <c r="E237">
        <v>21</v>
      </c>
      <c r="F237">
        <v>126</v>
      </c>
      <c r="H237" t="str">
        <f>VLOOKUP(C237,renyuan[],3,0)</f>
        <v>图书馆</v>
      </c>
      <c r="I237">
        <f t="shared" si="6"/>
        <v>21</v>
      </c>
      <c r="J237">
        <f t="shared" si="7"/>
        <v>126</v>
      </c>
      <c r="K237">
        <f>database[[#This Row],[处理天数]]*6</f>
        <v>126</v>
      </c>
      <c r="L237">
        <f>database[[#This Row],[额定充值]]-database[[#This Row],[处理金额]]</f>
        <v>0</v>
      </c>
      <c r="M237">
        <f>database[[#This Row],[处理金额]]</f>
        <v>126</v>
      </c>
      <c r="N237" t="str">
        <f>VLOOKUP(database[[#This Row],[部门]],bumen[],2,0)</f>
        <v>016</v>
      </c>
      <c r="O237" t="str">
        <f>VLOOKUP(database[[#This Row],[部门]],bumen[],3)</f>
        <v>001办公室</v>
      </c>
      <c r="P237" t="str">
        <f>VLOOKUP(database[[#This Row],[账号]],renyuan[],2,0)</f>
        <v>孙爽</v>
      </c>
      <c r="Q237" s="13" t="s">
        <v>1202</v>
      </c>
      <c r="R237" t="str">
        <f>VLOOKUP(database[[#This Row],[部门代码2]],bumen02,2,0)</f>
        <v>016图书馆</v>
      </c>
    </row>
    <row r="238" spans="1:18" hidden="1" x14ac:dyDescent="0.2">
      <c r="A238">
        <f>SUBTOTAL(3,B$2:B238)</f>
        <v>67</v>
      </c>
      <c r="B238">
        <v>7</v>
      </c>
      <c r="C238" s="1">
        <v>2016010017</v>
      </c>
      <c r="D238" t="s">
        <v>825</v>
      </c>
      <c r="E238">
        <v>21</v>
      </c>
      <c r="F238">
        <v>126</v>
      </c>
      <c r="H238" t="str">
        <f>VLOOKUP(C238,renyuan[],3,0)</f>
        <v>图书馆</v>
      </c>
      <c r="I238">
        <f t="shared" si="6"/>
        <v>21</v>
      </c>
      <c r="J238">
        <f t="shared" si="7"/>
        <v>126</v>
      </c>
      <c r="K238">
        <f>database[[#This Row],[处理天数]]*6</f>
        <v>126</v>
      </c>
      <c r="L238">
        <f>database[[#This Row],[额定充值]]-database[[#This Row],[处理金额]]</f>
        <v>0</v>
      </c>
      <c r="M238">
        <f>database[[#This Row],[处理金额]]</f>
        <v>126</v>
      </c>
      <c r="N238" t="str">
        <f>VLOOKUP(database[[#This Row],[部门]],bumen[],2,0)</f>
        <v>016</v>
      </c>
      <c r="O238" t="str">
        <f>VLOOKUP(database[[#This Row],[部门]],bumen[],3)</f>
        <v>001办公室</v>
      </c>
      <c r="P238" t="str">
        <f>VLOOKUP(database[[#This Row],[账号]],renyuan[],2,0)</f>
        <v>常改</v>
      </c>
      <c r="Q238" s="13" t="s">
        <v>1202</v>
      </c>
      <c r="R238" t="str">
        <f>VLOOKUP(database[[#This Row],[部门代码2]],bumen02,2,0)</f>
        <v>016图书馆</v>
      </c>
    </row>
    <row r="239" spans="1:18" hidden="1" x14ac:dyDescent="0.2">
      <c r="A239">
        <f>SUBTOTAL(3,B$2:B239)</f>
        <v>67</v>
      </c>
      <c r="B239">
        <v>1</v>
      </c>
      <c r="C239" s="1">
        <v>2006010058</v>
      </c>
      <c r="D239" t="s">
        <v>576</v>
      </c>
      <c r="E239">
        <v>15</v>
      </c>
      <c r="F239">
        <v>90</v>
      </c>
      <c r="G239" t="s">
        <v>1203</v>
      </c>
      <c r="H239" t="str">
        <f>VLOOKUP(C239,renyuan[],3,0)</f>
        <v>智能制造学院</v>
      </c>
      <c r="I239">
        <f t="shared" si="6"/>
        <v>15</v>
      </c>
      <c r="J239">
        <f t="shared" si="7"/>
        <v>90</v>
      </c>
      <c r="K239">
        <f>database[[#This Row],[处理天数]]*6</f>
        <v>90</v>
      </c>
      <c r="L239">
        <f>database[[#This Row],[额定充值]]-database[[#This Row],[处理金额]]</f>
        <v>0</v>
      </c>
      <c r="M239">
        <f>database[[#This Row],[处理金额]]</f>
        <v>90</v>
      </c>
      <c r="N239" t="str">
        <f>VLOOKUP(database[[#This Row],[部门]],bumen[],2,0)</f>
        <v>017</v>
      </c>
      <c r="O239" t="str">
        <f>VLOOKUP(database[[#This Row],[部门]],bumen[],3)</f>
        <v>030园林工程学院</v>
      </c>
      <c r="P239" t="str">
        <f>VLOOKUP(database[[#This Row],[账号]],renyuan[],2,0)</f>
        <v>崔桂发</v>
      </c>
      <c r="Q239" s="13" t="s">
        <v>1040</v>
      </c>
      <c r="R239" t="str">
        <f>VLOOKUP(database[[#This Row],[部门代码2]],bumen02,2,0)</f>
        <v>017智能制造学院</v>
      </c>
    </row>
    <row r="240" spans="1:18" hidden="1" x14ac:dyDescent="0.2">
      <c r="A240">
        <f>SUBTOTAL(3,B$2:B240)</f>
        <v>67</v>
      </c>
      <c r="B240">
        <v>2</v>
      </c>
      <c r="C240" s="1">
        <v>2006010006</v>
      </c>
      <c r="D240" t="s">
        <v>526</v>
      </c>
      <c r="E240">
        <v>21</v>
      </c>
      <c r="F240">
        <v>126</v>
      </c>
      <c r="H240" t="str">
        <f>VLOOKUP(C240,renyuan[],3,0)</f>
        <v>智能制造学院</v>
      </c>
      <c r="I240">
        <f t="shared" si="6"/>
        <v>21</v>
      </c>
      <c r="J240">
        <f t="shared" si="7"/>
        <v>126</v>
      </c>
      <c r="K240">
        <f>database[[#This Row],[处理天数]]*6</f>
        <v>126</v>
      </c>
      <c r="L240">
        <f>database[[#This Row],[额定充值]]-database[[#This Row],[处理金额]]</f>
        <v>0</v>
      </c>
      <c r="M240">
        <f>database[[#This Row],[处理金额]]</f>
        <v>126</v>
      </c>
      <c r="N240" t="str">
        <f>VLOOKUP(database[[#This Row],[部门]],bumen[],2,0)</f>
        <v>017</v>
      </c>
      <c r="O240" t="str">
        <f>VLOOKUP(database[[#This Row],[部门]],bumen[],3)</f>
        <v>030园林工程学院</v>
      </c>
      <c r="P240" t="str">
        <f>VLOOKUP(database[[#This Row],[账号]],renyuan[],2,0)</f>
        <v>朱青</v>
      </c>
      <c r="Q240" s="13" t="s">
        <v>1040</v>
      </c>
      <c r="R240" t="str">
        <f>VLOOKUP(database[[#This Row],[部门代码2]],bumen02,2,0)</f>
        <v>017智能制造学院</v>
      </c>
    </row>
    <row r="241" spans="1:18" hidden="1" x14ac:dyDescent="0.2">
      <c r="A241">
        <f>SUBTOTAL(3,B$2:B241)</f>
        <v>67</v>
      </c>
      <c r="B241">
        <v>3</v>
      </c>
      <c r="C241" s="1">
        <v>2006010066</v>
      </c>
      <c r="D241" t="s">
        <v>587</v>
      </c>
      <c r="E241">
        <v>17</v>
      </c>
      <c r="F241">
        <v>102</v>
      </c>
      <c r="G241" t="s">
        <v>1204</v>
      </c>
      <c r="H241" t="str">
        <f>VLOOKUP(C241,renyuan[],3,0)</f>
        <v>智能制造学院</v>
      </c>
      <c r="I241">
        <f t="shared" si="6"/>
        <v>17</v>
      </c>
      <c r="J241">
        <f t="shared" si="7"/>
        <v>102</v>
      </c>
      <c r="K241">
        <f>database[[#This Row],[处理天数]]*6</f>
        <v>102</v>
      </c>
      <c r="L241">
        <f>database[[#This Row],[额定充值]]-database[[#This Row],[处理金额]]</f>
        <v>0</v>
      </c>
      <c r="M241">
        <f>database[[#This Row],[处理金额]]</f>
        <v>102</v>
      </c>
      <c r="N241" t="str">
        <f>VLOOKUP(database[[#This Row],[部门]],bumen[],2,0)</f>
        <v>017</v>
      </c>
      <c r="O241" t="str">
        <f>VLOOKUP(database[[#This Row],[部门]],bumen[],3)</f>
        <v>030园林工程学院</v>
      </c>
      <c r="P241" t="str">
        <f>VLOOKUP(database[[#This Row],[账号]],renyuan[],2,0)</f>
        <v>顾曙光</v>
      </c>
      <c r="Q241" s="13" t="s">
        <v>1040</v>
      </c>
      <c r="R241" t="str">
        <f>VLOOKUP(database[[#This Row],[部门代码2]],bumen02,2,0)</f>
        <v>017智能制造学院</v>
      </c>
    </row>
    <row r="242" spans="1:18" hidden="1" x14ac:dyDescent="0.2">
      <c r="A242">
        <f>SUBTOTAL(3,B$2:B242)</f>
        <v>67</v>
      </c>
      <c r="B242">
        <v>4</v>
      </c>
      <c r="C242" s="1">
        <v>2011010004</v>
      </c>
      <c r="D242" t="s">
        <v>619</v>
      </c>
      <c r="E242">
        <v>21</v>
      </c>
      <c r="F242">
        <v>126</v>
      </c>
      <c r="H242" t="str">
        <f>VLOOKUP(C242,renyuan[],3,0)</f>
        <v>智能制造学院</v>
      </c>
      <c r="I242">
        <f t="shared" si="6"/>
        <v>21</v>
      </c>
      <c r="J242">
        <f t="shared" si="7"/>
        <v>126</v>
      </c>
      <c r="K242">
        <f>database[[#This Row],[处理天数]]*6</f>
        <v>126</v>
      </c>
      <c r="L242">
        <f>database[[#This Row],[额定充值]]-database[[#This Row],[处理金额]]</f>
        <v>0</v>
      </c>
      <c r="M242">
        <f>database[[#This Row],[处理金额]]</f>
        <v>126</v>
      </c>
      <c r="N242" t="str">
        <f>VLOOKUP(database[[#This Row],[部门]],bumen[],2,0)</f>
        <v>017</v>
      </c>
      <c r="O242" t="str">
        <f>VLOOKUP(database[[#This Row],[部门]],bumen[],3)</f>
        <v>030园林工程学院</v>
      </c>
      <c r="P242" t="str">
        <f>VLOOKUP(database[[#This Row],[账号]],renyuan[],2,0)</f>
        <v>邴伟利</v>
      </c>
      <c r="Q242" s="13" t="s">
        <v>1040</v>
      </c>
      <c r="R242" t="str">
        <f>VLOOKUP(database[[#This Row],[部门代码2]],bumen02,2,0)</f>
        <v>017智能制造学院</v>
      </c>
    </row>
    <row r="243" spans="1:18" hidden="1" x14ac:dyDescent="0.2">
      <c r="A243">
        <f>SUBTOTAL(3,B$2:B243)</f>
        <v>67</v>
      </c>
      <c r="B243">
        <v>5</v>
      </c>
      <c r="C243" s="1">
        <v>2009020008</v>
      </c>
      <c r="D243" t="s">
        <v>616</v>
      </c>
      <c r="E243">
        <v>21</v>
      </c>
      <c r="F243">
        <v>126</v>
      </c>
      <c r="H243" t="str">
        <f>VLOOKUP(C243,renyuan[],3,0)</f>
        <v>智能制造学院</v>
      </c>
      <c r="I243">
        <f t="shared" si="6"/>
        <v>21</v>
      </c>
      <c r="J243">
        <f t="shared" si="7"/>
        <v>126</v>
      </c>
      <c r="K243">
        <f>database[[#This Row],[处理天数]]*6</f>
        <v>126</v>
      </c>
      <c r="L243">
        <f>database[[#This Row],[额定充值]]-database[[#This Row],[处理金额]]</f>
        <v>0</v>
      </c>
      <c r="M243">
        <f>database[[#This Row],[处理金额]]</f>
        <v>126</v>
      </c>
      <c r="N243" t="str">
        <f>VLOOKUP(database[[#This Row],[部门]],bumen[],2,0)</f>
        <v>017</v>
      </c>
      <c r="O243" t="str">
        <f>VLOOKUP(database[[#This Row],[部门]],bumen[],3)</f>
        <v>030园林工程学院</v>
      </c>
      <c r="P243" t="str">
        <f>VLOOKUP(database[[#This Row],[账号]],renyuan[],2,0)</f>
        <v>杨艳</v>
      </c>
      <c r="Q243" s="13" t="s">
        <v>1040</v>
      </c>
      <c r="R243" t="str">
        <f>VLOOKUP(database[[#This Row],[部门代码2]],bumen02,2,0)</f>
        <v>017智能制造学院</v>
      </c>
    </row>
    <row r="244" spans="1:18" hidden="1" x14ac:dyDescent="0.2">
      <c r="A244">
        <f>SUBTOTAL(3,B$2:B244)</f>
        <v>67</v>
      </c>
      <c r="B244">
        <v>6</v>
      </c>
      <c r="C244" s="1">
        <v>2004010033</v>
      </c>
      <c r="D244" t="s">
        <v>521</v>
      </c>
      <c r="E244">
        <v>21</v>
      </c>
      <c r="F244">
        <v>126</v>
      </c>
      <c r="H244" t="str">
        <f>VLOOKUP(C244,renyuan[],3,0)</f>
        <v>智能制造学院</v>
      </c>
      <c r="I244">
        <f t="shared" si="6"/>
        <v>21</v>
      </c>
      <c r="J244">
        <f t="shared" si="7"/>
        <v>126</v>
      </c>
      <c r="K244">
        <f>database[[#This Row],[处理天数]]*6</f>
        <v>126</v>
      </c>
      <c r="L244">
        <f>database[[#This Row],[额定充值]]-database[[#This Row],[处理金额]]</f>
        <v>0</v>
      </c>
      <c r="M244">
        <f>database[[#This Row],[处理金额]]</f>
        <v>126</v>
      </c>
      <c r="N244" t="str">
        <f>VLOOKUP(database[[#This Row],[部门]],bumen[],2,0)</f>
        <v>017</v>
      </c>
      <c r="O244" t="str">
        <f>VLOOKUP(database[[#This Row],[部门]],bumen[],3)</f>
        <v>030园林工程学院</v>
      </c>
      <c r="P244" t="str">
        <f>VLOOKUP(database[[#This Row],[账号]],renyuan[],2,0)</f>
        <v>徐兰英</v>
      </c>
      <c r="Q244" s="13" t="s">
        <v>1040</v>
      </c>
      <c r="R244" t="str">
        <f>VLOOKUP(database[[#This Row],[部门代码2]],bumen02,2,0)</f>
        <v>017智能制造学院</v>
      </c>
    </row>
    <row r="245" spans="1:18" hidden="1" x14ac:dyDescent="0.2">
      <c r="A245">
        <f>SUBTOTAL(3,B$2:B245)</f>
        <v>67</v>
      </c>
      <c r="B245">
        <v>7</v>
      </c>
      <c r="C245" s="1">
        <v>2006010033</v>
      </c>
      <c r="D245" t="s">
        <v>547</v>
      </c>
      <c r="E245">
        <v>16</v>
      </c>
      <c r="F245">
        <v>96</v>
      </c>
      <c r="G245" t="s">
        <v>1205</v>
      </c>
      <c r="H245" t="str">
        <f>VLOOKUP(C245,renyuan[],3,0)</f>
        <v>智能制造学院</v>
      </c>
      <c r="I245">
        <f t="shared" si="6"/>
        <v>16</v>
      </c>
      <c r="J245">
        <f t="shared" si="7"/>
        <v>96</v>
      </c>
      <c r="K245">
        <f>database[[#This Row],[处理天数]]*6</f>
        <v>96</v>
      </c>
      <c r="L245">
        <f>database[[#This Row],[额定充值]]-database[[#This Row],[处理金额]]</f>
        <v>0</v>
      </c>
      <c r="M245">
        <f>database[[#This Row],[处理金额]]</f>
        <v>96</v>
      </c>
      <c r="N245" t="str">
        <f>VLOOKUP(database[[#This Row],[部门]],bumen[],2,0)</f>
        <v>017</v>
      </c>
      <c r="O245" t="str">
        <f>VLOOKUP(database[[#This Row],[部门]],bumen[],3)</f>
        <v>030园林工程学院</v>
      </c>
      <c r="P245" t="str">
        <f>VLOOKUP(database[[#This Row],[账号]],renyuan[],2,0)</f>
        <v>徐丕兵</v>
      </c>
      <c r="Q245" s="13" t="s">
        <v>1040</v>
      </c>
      <c r="R245" t="str">
        <f>VLOOKUP(database[[#This Row],[部门代码2]],bumen02,2,0)</f>
        <v>017智能制造学院</v>
      </c>
    </row>
    <row r="246" spans="1:18" hidden="1" x14ac:dyDescent="0.2">
      <c r="A246">
        <f>SUBTOTAL(3,B$2:B246)</f>
        <v>67</v>
      </c>
      <c r="B246">
        <v>8</v>
      </c>
      <c r="C246" s="1">
        <v>2014010027</v>
      </c>
      <c r="D246" t="s">
        <v>638</v>
      </c>
      <c r="E246">
        <v>21</v>
      </c>
      <c r="F246">
        <v>126</v>
      </c>
      <c r="H246" t="str">
        <f>VLOOKUP(C246,renyuan[],3,0)</f>
        <v>智能制造学院</v>
      </c>
      <c r="I246">
        <f t="shared" si="6"/>
        <v>21</v>
      </c>
      <c r="J246">
        <f t="shared" si="7"/>
        <v>126</v>
      </c>
      <c r="K246">
        <f>database[[#This Row],[处理天数]]*6</f>
        <v>126</v>
      </c>
      <c r="L246">
        <f>database[[#This Row],[额定充值]]-database[[#This Row],[处理金额]]</f>
        <v>0</v>
      </c>
      <c r="M246">
        <f>database[[#This Row],[处理金额]]</f>
        <v>126</v>
      </c>
      <c r="N246" t="str">
        <f>VLOOKUP(database[[#This Row],[部门]],bumen[],2,0)</f>
        <v>017</v>
      </c>
      <c r="O246" t="str">
        <f>VLOOKUP(database[[#This Row],[部门]],bumen[],3)</f>
        <v>030园林工程学院</v>
      </c>
      <c r="P246" t="str">
        <f>VLOOKUP(database[[#This Row],[账号]],renyuan[],2,0)</f>
        <v>杨仕存</v>
      </c>
      <c r="Q246" s="13" t="s">
        <v>1040</v>
      </c>
      <c r="R246" t="str">
        <f>VLOOKUP(database[[#This Row],[部门代码2]],bumen02,2,0)</f>
        <v>017智能制造学院</v>
      </c>
    </row>
    <row r="247" spans="1:18" hidden="1" x14ac:dyDescent="0.2">
      <c r="A247">
        <f>SUBTOTAL(3,B$2:B247)</f>
        <v>67</v>
      </c>
      <c r="B247">
        <v>9</v>
      </c>
      <c r="C247" s="1">
        <v>2015010022</v>
      </c>
      <c r="D247" t="s">
        <v>641</v>
      </c>
      <c r="E247">
        <v>21</v>
      </c>
      <c r="F247">
        <v>126</v>
      </c>
      <c r="H247" t="str">
        <f>VLOOKUP(C247,renyuan[],3,0)</f>
        <v>智能制造学院</v>
      </c>
      <c r="I247">
        <f t="shared" si="6"/>
        <v>21</v>
      </c>
      <c r="J247">
        <f t="shared" si="7"/>
        <v>126</v>
      </c>
      <c r="K247">
        <f>database[[#This Row],[处理天数]]*6</f>
        <v>126</v>
      </c>
      <c r="L247">
        <f>database[[#This Row],[额定充值]]-database[[#This Row],[处理金额]]</f>
        <v>0</v>
      </c>
      <c r="M247">
        <f>database[[#This Row],[处理金额]]</f>
        <v>126</v>
      </c>
      <c r="N247" t="str">
        <f>VLOOKUP(database[[#This Row],[部门]],bumen[],2,0)</f>
        <v>017</v>
      </c>
      <c r="O247" t="str">
        <f>VLOOKUP(database[[#This Row],[部门]],bumen[],3)</f>
        <v>030园林工程学院</v>
      </c>
      <c r="P247" t="str">
        <f>VLOOKUP(database[[#This Row],[账号]],renyuan[],2,0)</f>
        <v>隋国娜</v>
      </c>
      <c r="Q247" s="13" t="s">
        <v>1040</v>
      </c>
      <c r="R247" t="str">
        <f>VLOOKUP(database[[#This Row],[部门代码2]],bumen02,2,0)</f>
        <v>017智能制造学院</v>
      </c>
    </row>
    <row r="248" spans="1:18" hidden="1" x14ac:dyDescent="0.2">
      <c r="A248">
        <f>SUBTOTAL(3,B$2:B248)</f>
        <v>67</v>
      </c>
      <c r="B248">
        <v>10</v>
      </c>
      <c r="C248" s="1" t="s">
        <v>500</v>
      </c>
      <c r="D248" t="s">
        <v>501</v>
      </c>
      <c r="E248">
        <v>21</v>
      </c>
      <c r="F248">
        <v>126</v>
      </c>
      <c r="H248" t="e">
        <f>VLOOKUP(C248,renyuan[],3,0)</f>
        <v>#N/A</v>
      </c>
      <c r="I248">
        <f t="shared" si="6"/>
        <v>21</v>
      </c>
      <c r="J248">
        <f t="shared" si="7"/>
        <v>126</v>
      </c>
      <c r="K248">
        <f>database[[#This Row],[处理天数]]*6</f>
        <v>126</v>
      </c>
      <c r="L248">
        <f>database[[#This Row],[额定充值]]-database[[#This Row],[处理金额]]</f>
        <v>0</v>
      </c>
      <c r="M248">
        <f>database[[#This Row],[处理金额]]</f>
        <v>126</v>
      </c>
      <c r="N248" t="e">
        <f>VLOOKUP(database[[#This Row],[部门]],bumen[],2,0)</f>
        <v>#N/A</v>
      </c>
      <c r="O248" t="e">
        <f>VLOOKUP(database[[#This Row],[部门]],bumen[],3)</f>
        <v>#N/A</v>
      </c>
      <c r="P248" t="e">
        <f>VLOOKUP(database[[#This Row],[账号]],renyuan[],2,0)</f>
        <v>#N/A</v>
      </c>
      <c r="Q248" s="13" t="s">
        <v>1040</v>
      </c>
      <c r="R248" t="str">
        <f>VLOOKUP(database[[#This Row],[部门代码2]],bumen02,2,0)</f>
        <v>017智能制造学院</v>
      </c>
    </row>
    <row r="249" spans="1:18" hidden="1" x14ac:dyDescent="0.2">
      <c r="A249">
        <f>SUBTOTAL(3,B$2:B249)</f>
        <v>67</v>
      </c>
      <c r="B249">
        <v>11</v>
      </c>
      <c r="C249" s="1" t="s">
        <v>503</v>
      </c>
      <c r="D249" t="s">
        <v>504</v>
      </c>
      <c r="E249">
        <v>0</v>
      </c>
      <c r="F249">
        <v>0</v>
      </c>
      <c r="G249" t="s">
        <v>1206</v>
      </c>
      <c r="H249" t="e">
        <f>VLOOKUP(C249,renyuan[],3,0)</f>
        <v>#N/A</v>
      </c>
      <c r="I249">
        <f t="shared" si="6"/>
        <v>0</v>
      </c>
      <c r="J249">
        <f t="shared" si="7"/>
        <v>0</v>
      </c>
      <c r="K249">
        <f>database[[#This Row],[处理天数]]*6</f>
        <v>0</v>
      </c>
      <c r="L249">
        <f>database[[#This Row],[额定充值]]-database[[#This Row],[处理金额]]</f>
        <v>0</v>
      </c>
      <c r="M249">
        <f>database[[#This Row],[处理金额]]</f>
        <v>0</v>
      </c>
      <c r="N249" t="e">
        <f>VLOOKUP(database[[#This Row],[部门]],bumen[],2,0)</f>
        <v>#N/A</v>
      </c>
      <c r="O249" t="e">
        <f>VLOOKUP(database[[#This Row],[部门]],bumen[],3)</f>
        <v>#N/A</v>
      </c>
      <c r="P249" t="e">
        <f>VLOOKUP(database[[#This Row],[账号]],renyuan[],2,0)</f>
        <v>#N/A</v>
      </c>
      <c r="Q249" s="13" t="s">
        <v>1040</v>
      </c>
      <c r="R249" t="str">
        <f>VLOOKUP(database[[#This Row],[部门代码2]],bumen02,2,0)</f>
        <v>017智能制造学院</v>
      </c>
    </row>
    <row r="250" spans="1:18" hidden="1" x14ac:dyDescent="0.2">
      <c r="A250">
        <f>SUBTOTAL(3,B$2:B250)</f>
        <v>67</v>
      </c>
      <c r="B250">
        <v>12</v>
      </c>
      <c r="C250" s="1" t="s">
        <v>505</v>
      </c>
      <c r="D250" t="s">
        <v>506</v>
      </c>
      <c r="E250">
        <v>21</v>
      </c>
      <c r="F250">
        <v>126</v>
      </c>
      <c r="H250" t="e">
        <f>VLOOKUP(C250,renyuan[],3,0)</f>
        <v>#N/A</v>
      </c>
      <c r="I250">
        <f t="shared" si="6"/>
        <v>21</v>
      </c>
      <c r="J250">
        <f t="shared" si="7"/>
        <v>126</v>
      </c>
      <c r="K250">
        <f>database[[#This Row],[处理天数]]*6</f>
        <v>126</v>
      </c>
      <c r="L250">
        <f>database[[#This Row],[额定充值]]-database[[#This Row],[处理金额]]</f>
        <v>0</v>
      </c>
      <c r="M250">
        <f>database[[#This Row],[处理金额]]</f>
        <v>126</v>
      </c>
      <c r="N250" t="e">
        <f>VLOOKUP(database[[#This Row],[部门]],bumen[],2,0)</f>
        <v>#N/A</v>
      </c>
      <c r="O250" t="e">
        <f>VLOOKUP(database[[#This Row],[部门]],bumen[],3)</f>
        <v>#N/A</v>
      </c>
      <c r="P250" t="e">
        <f>VLOOKUP(database[[#This Row],[账号]],renyuan[],2,0)</f>
        <v>#N/A</v>
      </c>
      <c r="Q250" s="13" t="s">
        <v>1040</v>
      </c>
      <c r="R250" t="str">
        <f>VLOOKUP(database[[#This Row],[部门代码2]],bumen02,2,0)</f>
        <v>017智能制造学院</v>
      </c>
    </row>
    <row r="251" spans="1:18" hidden="1" x14ac:dyDescent="0.2">
      <c r="A251">
        <f>SUBTOTAL(3,B$2:B251)</f>
        <v>67</v>
      </c>
      <c r="B251">
        <v>13</v>
      </c>
      <c r="C251" s="1" t="s">
        <v>507</v>
      </c>
      <c r="D251" t="s">
        <v>508</v>
      </c>
      <c r="E251">
        <v>21</v>
      </c>
      <c r="F251">
        <v>126</v>
      </c>
      <c r="H251" t="e">
        <f>VLOOKUP(C251,renyuan[],3,0)</f>
        <v>#N/A</v>
      </c>
      <c r="I251">
        <f t="shared" si="6"/>
        <v>21</v>
      </c>
      <c r="J251">
        <f t="shared" si="7"/>
        <v>126</v>
      </c>
      <c r="K251">
        <f>database[[#This Row],[处理天数]]*6</f>
        <v>126</v>
      </c>
      <c r="L251">
        <f>database[[#This Row],[额定充值]]-database[[#This Row],[处理金额]]</f>
        <v>0</v>
      </c>
      <c r="M251">
        <f>database[[#This Row],[处理金额]]</f>
        <v>126</v>
      </c>
      <c r="N251" t="e">
        <f>VLOOKUP(database[[#This Row],[部门]],bumen[],2,0)</f>
        <v>#N/A</v>
      </c>
      <c r="O251" t="e">
        <f>VLOOKUP(database[[#This Row],[部门]],bumen[],3)</f>
        <v>#N/A</v>
      </c>
      <c r="P251" t="e">
        <f>VLOOKUP(database[[#This Row],[账号]],renyuan[],2,0)</f>
        <v>#N/A</v>
      </c>
      <c r="Q251" s="13" t="s">
        <v>1040</v>
      </c>
      <c r="R251" t="str">
        <f>VLOOKUP(database[[#This Row],[部门代码2]],bumen02,2,0)</f>
        <v>017智能制造学院</v>
      </c>
    </row>
    <row r="252" spans="1:18" hidden="1" x14ac:dyDescent="0.2">
      <c r="A252">
        <f>SUBTOTAL(3,B$2:B252)</f>
        <v>67</v>
      </c>
      <c r="B252">
        <v>14</v>
      </c>
      <c r="C252" s="1" t="s">
        <v>509</v>
      </c>
      <c r="D252" t="s">
        <v>510</v>
      </c>
      <c r="E252">
        <v>21</v>
      </c>
      <c r="F252">
        <v>126</v>
      </c>
      <c r="H252" t="e">
        <f>VLOOKUP(C252,renyuan[],3,0)</f>
        <v>#N/A</v>
      </c>
      <c r="I252">
        <f t="shared" si="6"/>
        <v>21</v>
      </c>
      <c r="J252">
        <f t="shared" si="7"/>
        <v>126</v>
      </c>
      <c r="K252">
        <f>database[[#This Row],[处理天数]]*6</f>
        <v>126</v>
      </c>
      <c r="L252">
        <f>database[[#This Row],[额定充值]]-database[[#This Row],[处理金额]]</f>
        <v>0</v>
      </c>
      <c r="M252">
        <f>database[[#This Row],[处理金额]]</f>
        <v>126</v>
      </c>
      <c r="N252" t="e">
        <f>VLOOKUP(database[[#This Row],[部门]],bumen[],2,0)</f>
        <v>#N/A</v>
      </c>
      <c r="O252" t="e">
        <f>VLOOKUP(database[[#This Row],[部门]],bumen[],3)</f>
        <v>#N/A</v>
      </c>
      <c r="P252" t="e">
        <f>VLOOKUP(database[[#This Row],[账号]],renyuan[],2,0)</f>
        <v>#N/A</v>
      </c>
      <c r="Q252" s="13" t="s">
        <v>1040</v>
      </c>
      <c r="R252" t="str">
        <f>VLOOKUP(database[[#This Row],[部门代码2]],bumen02,2,0)</f>
        <v>017智能制造学院</v>
      </c>
    </row>
    <row r="253" spans="1:18" hidden="1" x14ac:dyDescent="0.2">
      <c r="A253">
        <f>SUBTOTAL(3,B$2:B253)</f>
        <v>67</v>
      </c>
      <c r="B253">
        <v>15</v>
      </c>
      <c r="C253" s="1" t="s">
        <v>511</v>
      </c>
      <c r="D253" t="s">
        <v>512</v>
      </c>
      <c r="E253">
        <v>21</v>
      </c>
      <c r="F253">
        <v>126</v>
      </c>
      <c r="H253" t="e">
        <f>VLOOKUP(C253,renyuan[],3,0)</f>
        <v>#N/A</v>
      </c>
      <c r="I253">
        <f t="shared" si="6"/>
        <v>21</v>
      </c>
      <c r="J253">
        <f t="shared" si="7"/>
        <v>126</v>
      </c>
      <c r="K253">
        <f>database[[#This Row],[处理天数]]*6</f>
        <v>126</v>
      </c>
      <c r="L253">
        <f>database[[#This Row],[额定充值]]-database[[#This Row],[处理金额]]</f>
        <v>0</v>
      </c>
      <c r="M253">
        <f>database[[#This Row],[处理金额]]</f>
        <v>126</v>
      </c>
      <c r="N253" t="e">
        <f>VLOOKUP(database[[#This Row],[部门]],bumen[],2,0)</f>
        <v>#N/A</v>
      </c>
      <c r="O253" t="e">
        <f>VLOOKUP(database[[#This Row],[部门]],bumen[],3)</f>
        <v>#N/A</v>
      </c>
      <c r="P253" t="e">
        <f>VLOOKUP(database[[#This Row],[账号]],renyuan[],2,0)</f>
        <v>#N/A</v>
      </c>
      <c r="Q253" s="13" t="s">
        <v>1040</v>
      </c>
      <c r="R253" t="str">
        <f>VLOOKUP(database[[#This Row],[部门代码2]],bumen02,2,0)</f>
        <v>017智能制造学院</v>
      </c>
    </row>
    <row r="254" spans="1:18" hidden="1" x14ac:dyDescent="0.2">
      <c r="A254">
        <f>SUBTOTAL(3,B$2:B254)</f>
        <v>67</v>
      </c>
      <c r="B254">
        <v>16</v>
      </c>
      <c r="C254" s="1" t="s">
        <v>513</v>
      </c>
      <c r="D254" t="s">
        <v>514</v>
      </c>
      <c r="E254">
        <v>21</v>
      </c>
      <c r="F254">
        <v>126</v>
      </c>
      <c r="H254" t="e">
        <f>VLOOKUP(C254,renyuan[],3,0)</f>
        <v>#N/A</v>
      </c>
      <c r="I254">
        <f t="shared" si="6"/>
        <v>21</v>
      </c>
      <c r="J254">
        <f t="shared" si="7"/>
        <v>126</v>
      </c>
      <c r="K254">
        <f>database[[#This Row],[处理天数]]*6</f>
        <v>126</v>
      </c>
      <c r="L254">
        <f>database[[#This Row],[额定充值]]-database[[#This Row],[处理金额]]</f>
        <v>0</v>
      </c>
      <c r="M254">
        <f>database[[#This Row],[处理金额]]</f>
        <v>126</v>
      </c>
      <c r="N254" t="e">
        <f>VLOOKUP(database[[#This Row],[部门]],bumen[],2,0)</f>
        <v>#N/A</v>
      </c>
      <c r="O254" t="e">
        <f>VLOOKUP(database[[#This Row],[部门]],bumen[],3)</f>
        <v>#N/A</v>
      </c>
      <c r="P254" t="e">
        <f>VLOOKUP(database[[#This Row],[账号]],renyuan[],2,0)</f>
        <v>#N/A</v>
      </c>
      <c r="Q254" s="13" t="s">
        <v>1040</v>
      </c>
      <c r="R254" t="str">
        <f>VLOOKUP(database[[#This Row],[部门代码2]],bumen02,2,0)</f>
        <v>017智能制造学院</v>
      </c>
    </row>
    <row r="255" spans="1:18" hidden="1" x14ac:dyDescent="0.2">
      <c r="A255">
        <f>SUBTOTAL(3,B$2:B255)</f>
        <v>67</v>
      </c>
      <c r="B255">
        <v>17</v>
      </c>
      <c r="C255" s="1" t="s">
        <v>515</v>
      </c>
      <c r="D255" t="s">
        <v>516</v>
      </c>
      <c r="E255">
        <v>18</v>
      </c>
      <c r="F255">
        <v>108</v>
      </c>
      <c r="G255" t="s">
        <v>1207</v>
      </c>
      <c r="H255" t="e">
        <f>VLOOKUP(C255,renyuan[],3,0)</f>
        <v>#N/A</v>
      </c>
      <c r="I255">
        <f t="shared" si="6"/>
        <v>18</v>
      </c>
      <c r="J255">
        <f t="shared" si="7"/>
        <v>108</v>
      </c>
      <c r="K255">
        <f>database[[#This Row],[处理天数]]*6</f>
        <v>108</v>
      </c>
      <c r="L255">
        <f>database[[#This Row],[额定充值]]-database[[#This Row],[处理金额]]</f>
        <v>0</v>
      </c>
      <c r="M255">
        <f>database[[#This Row],[处理金额]]</f>
        <v>108</v>
      </c>
      <c r="N255" t="e">
        <f>VLOOKUP(database[[#This Row],[部门]],bumen[],2,0)</f>
        <v>#N/A</v>
      </c>
      <c r="O255" t="e">
        <f>VLOOKUP(database[[#This Row],[部门]],bumen[],3)</f>
        <v>#N/A</v>
      </c>
      <c r="P255" t="e">
        <f>VLOOKUP(database[[#This Row],[账号]],renyuan[],2,0)</f>
        <v>#N/A</v>
      </c>
      <c r="Q255" s="13" t="s">
        <v>1040</v>
      </c>
      <c r="R255" t="str">
        <f>VLOOKUP(database[[#This Row],[部门代码2]],bumen02,2,0)</f>
        <v>017智能制造学院</v>
      </c>
    </row>
    <row r="256" spans="1:18" hidden="1" x14ac:dyDescent="0.2">
      <c r="A256">
        <f>SUBTOTAL(3,B$2:B256)</f>
        <v>67</v>
      </c>
      <c r="B256">
        <v>18</v>
      </c>
      <c r="C256" s="1" t="s">
        <v>517</v>
      </c>
      <c r="D256" t="s">
        <v>518</v>
      </c>
      <c r="E256">
        <v>21</v>
      </c>
      <c r="F256">
        <v>126</v>
      </c>
      <c r="H256" t="e">
        <f>VLOOKUP(C256,renyuan[],3,0)</f>
        <v>#N/A</v>
      </c>
      <c r="I256">
        <f t="shared" si="6"/>
        <v>21</v>
      </c>
      <c r="J256">
        <f t="shared" si="7"/>
        <v>126</v>
      </c>
      <c r="K256">
        <f>database[[#This Row],[处理天数]]*6</f>
        <v>126</v>
      </c>
      <c r="L256">
        <f>database[[#This Row],[额定充值]]-database[[#This Row],[处理金额]]</f>
        <v>0</v>
      </c>
      <c r="M256">
        <f>database[[#This Row],[处理金额]]</f>
        <v>126</v>
      </c>
      <c r="N256" t="e">
        <f>VLOOKUP(database[[#This Row],[部门]],bumen[],2,0)</f>
        <v>#N/A</v>
      </c>
      <c r="O256" t="e">
        <f>VLOOKUP(database[[#This Row],[部门]],bumen[],3)</f>
        <v>#N/A</v>
      </c>
      <c r="P256" t="e">
        <f>VLOOKUP(database[[#This Row],[账号]],renyuan[],2,0)</f>
        <v>#N/A</v>
      </c>
      <c r="Q256" s="13" t="s">
        <v>1040</v>
      </c>
      <c r="R256" t="str">
        <f>VLOOKUP(database[[#This Row],[部门代码2]],bumen02,2,0)</f>
        <v>017智能制造学院</v>
      </c>
    </row>
    <row r="257" spans="1:18" hidden="1" x14ac:dyDescent="0.2">
      <c r="A257">
        <f>SUBTOTAL(3,B$2:B257)</f>
        <v>67</v>
      </c>
      <c r="B257">
        <v>19</v>
      </c>
      <c r="C257" s="1" t="s">
        <v>519</v>
      </c>
      <c r="D257" t="s">
        <v>520</v>
      </c>
      <c r="E257">
        <v>21</v>
      </c>
      <c r="F257">
        <v>126</v>
      </c>
      <c r="H257" t="e">
        <f>VLOOKUP(C257,renyuan[],3,0)</f>
        <v>#N/A</v>
      </c>
      <c r="I257">
        <f t="shared" si="6"/>
        <v>21</v>
      </c>
      <c r="J257">
        <f t="shared" si="7"/>
        <v>126</v>
      </c>
      <c r="K257">
        <f>database[[#This Row],[处理天数]]*6</f>
        <v>126</v>
      </c>
      <c r="L257">
        <f>database[[#This Row],[额定充值]]-database[[#This Row],[处理金额]]</f>
        <v>0</v>
      </c>
      <c r="M257">
        <f>database[[#This Row],[处理金额]]</f>
        <v>126</v>
      </c>
      <c r="N257" t="e">
        <f>VLOOKUP(database[[#This Row],[部门]],bumen[],2,0)</f>
        <v>#N/A</v>
      </c>
      <c r="O257" t="e">
        <f>VLOOKUP(database[[#This Row],[部门]],bumen[],3)</f>
        <v>#N/A</v>
      </c>
      <c r="P257" t="e">
        <f>VLOOKUP(database[[#This Row],[账号]],renyuan[],2,0)</f>
        <v>#N/A</v>
      </c>
      <c r="Q257" s="13" t="s">
        <v>1040</v>
      </c>
      <c r="R257" t="str">
        <f>VLOOKUP(database[[#This Row],[部门代码2]],bumen02,2,0)</f>
        <v>017智能制造学院</v>
      </c>
    </row>
    <row r="258" spans="1:18" hidden="1" x14ac:dyDescent="0.2">
      <c r="A258">
        <f>SUBTOTAL(3,B$2:B258)</f>
        <v>67</v>
      </c>
      <c r="B258">
        <v>20</v>
      </c>
      <c r="C258" s="1" t="s">
        <v>522</v>
      </c>
      <c r="D258" t="s">
        <v>523</v>
      </c>
      <c r="E258">
        <v>21</v>
      </c>
      <c r="F258">
        <v>126</v>
      </c>
      <c r="H258" t="e">
        <f>VLOOKUP(C258,renyuan[],3,0)</f>
        <v>#N/A</v>
      </c>
      <c r="I258">
        <f t="shared" ref="I258:I321" si="8">IF(TYPE(E258)=1,E258,VALUE(SUBSTITUTE(E258,"天","")))</f>
        <v>21</v>
      </c>
      <c r="J258">
        <f t="shared" ref="J258:J321" si="9">IF(TYPE(F258)=1,F258,VALUE(SUBSTITUTE(F258,"元","")))</f>
        <v>126</v>
      </c>
      <c r="K258">
        <f>database[[#This Row],[处理天数]]*6</f>
        <v>126</v>
      </c>
      <c r="L258">
        <f>database[[#This Row],[额定充值]]-database[[#This Row],[处理金额]]</f>
        <v>0</v>
      </c>
      <c r="M258">
        <f>database[[#This Row],[处理金额]]</f>
        <v>126</v>
      </c>
      <c r="N258" t="e">
        <f>VLOOKUP(database[[#This Row],[部门]],bumen[],2,0)</f>
        <v>#N/A</v>
      </c>
      <c r="O258" t="e">
        <f>VLOOKUP(database[[#This Row],[部门]],bumen[],3)</f>
        <v>#N/A</v>
      </c>
      <c r="P258" t="e">
        <f>VLOOKUP(database[[#This Row],[账号]],renyuan[],2,0)</f>
        <v>#N/A</v>
      </c>
      <c r="Q258" s="13" t="s">
        <v>1040</v>
      </c>
      <c r="R258" t="str">
        <f>VLOOKUP(database[[#This Row],[部门代码2]],bumen02,2,0)</f>
        <v>017智能制造学院</v>
      </c>
    </row>
    <row r="259" spans="1:18" hidden="1" x14ac:dyDescent="0.2">
      <c r="A259">
        <f>SUBTOTAL(3,B$2:B259)</f>
        <v>67</v>
      </c>
      <c r="B259">
        <v>21</v>
      </c>
      <c r="C259" s="1" t="s">
        <v>524</v>
      </c>
      <c r="D259" t="s">
        <v>525</v>
      </c>
      <c r="E259">
        <v>20</v>
      </c>
      <c r="F259">
        <v>120</v>
      </c>
      <c r="G259" t="s">
        <v>1208</v>
      </c>
      <c r="H259" t="e">
        <f>VLOOKUP(C259,renyuan[],3,0)</f>
        <v>#N/A</v>
      </c>
      <c r="I259">
        <f t="shared" si="8"/>
        <v>20</v>
      </c>
      <c r="J259">
        <f t="shared" si="9"/>
        <v>120</v>
      </c>
      <c r="K259">
        <f>database[[#This Row],[处理天数]]*6</f>
        <v>120</v>
      </c>
      <c r="L259">
        <f>database[[#This Row],[额定充值]]-database[[#This Row],[处理金额]]</f>
        <v>0</v>
      </c>
      <c r="M259">
        <f>database[[#This Row],[处理金额]]</f>
        <v>120</v>
      </c>
      <c r="N259" t="e">
        <f>VLOOKUP(database[[#This Row],[部门]],bumen[],2,0)</f>
        <v>#N/A</v>
      </c>
      <c r="O259" t="e">
        <f>VLOOKUP(database[[#This Row],[部门]],bumen[],3)</f>
        <v>#N/A</v>
      </c>
      <c r="P259" t="e">
        <f>VLOOKUP(database[[#This Row],[账号]],renyuan[],2,0)</f>
        <v>#N/A</v>
      </c>
      <c r="Q259" s="13" t="s">
        <v>1040</v>
      </c>
      <c r="R259" t="str">
        <f>VLOOKUP(database[[#This Row],[部门代码2]],bumen02,2,0)</f>
        <v>017智能制造学院</v>
      </c>
    </row>
    <row r="260" spans="1:18" hidden="1" x14ac:dyDescent="0.2">
      <c r="A260">
        <f>SUBTOTAL(3,B$2:B260)</f>
        <v>67</v>
      </c>
      <c r="B260">
        <v>22</v>
      </c>
      <c r="C260" s="1" t="s">
        <v>527</v>
      </c>
      <c r="D260" t="s">
        <v>528</v>
      </c>
      <c r="E260">
        <v>21</v>
      </c>
      <c r="F260">
        <v>126</v>
      </c>
      <c r="H260" t="e">
        <f>VLOOKUP(C260,renyuan[],3,0)</f>
        <v>#N/A</v>
      </c>
      <c r="I260">
        <f t="shared" si="8"/>
        <v>21</v>
      </c>
      <c r="J260">
        <f t="shared" si="9"/>
        <v>126</v>
      </c>
      <c r="K260">
        <f>database[[#This Row],[处理天数]]*6</f>
        <v>126</v>
      </c>
      <c r="L260">
        <f>database[[#This Row],[额定充值]]-database[[#This Row],[处理金额]]</f>
        <v>0</v>
      </c>
      <c r="M260">
        <f>database[[#This Row],[处理金额]]</f>
        <v>126</v>
      </c>
      <c r="N260" t="e">
        <f>VLOOKUP(database[[#This Row],[部门]],bumen[],2,0)</f>
        <v>#N/A</v>
      </c>
      <c r="O260" t="e">
        <f>VLOOKUP(database[[#This Row],[部门]],bumen[],3)</f>
        <v>#N/A</v>
      </c>
      <c r="P260" t="e">
        <f>VLOOKUP(database[[#This Row],[账号]],renyuan[],2,0)</f>
        <v>#N/A</v>
      </c>
      <c r="Q260" s="13" t="s">
        <v>1040</v>
      </c>
      <c r="R260" t="str">
        <f>VLOOKUP(database[[#This Row],[部门代码2]],bumen02,2,0)</f>
        <v>017智能制造学院</v>
      </c>
    </row>
    <row r="261" spans="1:18" hidden="1" x14ac:dyDescent="0.2">
      <c r="A261">
        <f>SUBTOTAL(3,B$2:B261)</f>
        <v>67</v>
      </c>
      <c r="B261">
        <v>23</v>
      </c>
      <c r="C261" s="1" t="s">
        <v>529</v>
      </c>
      <c r="D261" t="s">
        <v>530</v>
      </c>
      <c r="E261">
        <v>21</v>
      </c>
      <c r="F261">
        <v>126</v>
      </c>
      <c r="H261" t="e">
        <f>VLOOKUP(C261,renyuan[],3,0)</f>
        <v>#N/A</v>
      </c>
      <c r="I261">
        <f t="shared" si="8"/>
        <v>21</v>
      </c>
      <c r="J261">
        <f t="shared" si="9"/>
        <v>126</v>
      </c>
      <c r="K261">
        <f>database[[#This Row],[处理天数]]*6</f>
        <v>126</v>
      </c>
      <c r="L261">
        <f>database[[#This Row],[额定充值]]-database[[#This Row],[处理金额]]</f>
        <v>0</v>
      </c>
      <c r="M261">
        <f>database[[#This Row],[处理金额]]</f>
        <v>126</v>
      </c>
      <c r="N261" t="e">
        <f>VLOOKUP(database[[#This Row],[部门]],bumen[],2,0)</f>
        <v>#N/A</v>
      </c>
      <c r="O261" t="e">
        <f>VLOOKUP(database[[#This Row],[部门]],bumen[],3)</f>
        <v>#N/A</v>
      </c>
      <c r="P261" t="e">
        <f>VLOOKUP(database[[#This Row],[账号]],renyuan[],2,0)</f>
        <v>#N/A</v>
      </c>
      <c r="Q261" s="13" t="s">
        <v>1040</v>
      </c>
      <c r="R261" t="str">
        <f>VLOOKUP(database[[#This Row],[部门代码2]],bumen02,2,0)</f>
        <v>017智能制造学院</v>
      </c>
    </row>
    <row r="262" spans="1:18" hidden="1" x14ac:dyDescent="0.2">
      <c r="A262">
        <f>SUBTOTAL(3,B$2:B262)</f>
        <v>67</v>
      </c>
      <c r="B262">
        <v>24</v>
      </c>
      <c r="C262" s="1" t="s">
        <v>531</v>
      </c>
      <c r="D262" t="s">
        <v>532</v>
      </c>
      <c r="E262">
        <v>21</v>
      </c>
      <c r="F262">
        <v>126</v>
      </c>
      <c r="H262" t="e">
        <f>VLOOKUP(C262,renyuan[],3,0)</f>
        <v>#N/A</v>
      </c>
      <c r="I262">
        <f t="shared" si="8"/>
        <v>21</v>
      </c>
      <c r="J262">
        <f t="shared" si="9"/>
        <v>126</v>
      </c>
      <c r="K262">
        <f>database[[#This Row],[处理天数]]*6</f>
        <v>126</v>
      </c>
      <c r="L262">
        <f>database[[#This Row],[额定充值]]-database[[#This Row],[处理金额]]</f>
        <v>0</v>
      </c>
      <c r="M262">
        <f>database[[#This Row],[处理金额]]</f>
        <v>126</v>
      </c>
      <c r="N262" t="e">
        <f>VLOOKUP(database[[#This Row],[部门]],bumen[],2,0)</f>
        <v>#N/A</v>
      </c>
      <c r="O262" t="e">
        <f>VLOOKUP(database[[#This Row],[部门]],bumen[],3)</f>
        <v>#N/A</v>
      </c>
      <c r="P262" t="e">
        <f>VLOOKUP(database[[#This Row],[账号]],renyuan[],2,0)</f>
        <v>#N/A</v>
      </c>
      <c r="Q262" s="13" t="s">
        <v>1040</v>
      </c>
      <c r="R262" t="str">
        <f>VLOOKUP(database[[#This Row],[部门代码2]],bumen02,2,0)</f>
        <v>017智能制造学院</v>
      </c>
    </row>
    <row r="263" spans="1:18" hidden="1" x14ac:dyDescent="0.2">
      <c r="A263">
        <f>SUBTOTAL(3,B$2:B263)</f>
        <v>67</v>
      </c>
      <c r="B263">
        <v>25</v>
      </c>
      <c r="C263" s="1" t="s">
        <v>533</v>
      </c>
      <c r="D263" t="s">
        <v>534</v>
      </c>
      <c r="E263">
        <v>18</v>
      </c>
      <c r="F263">
        <v>108</v>
      </c>
      <c r="G263" t="s">
        <v>1209</v>
      </c>
      <c r="H263" t="e">
        <f>VLOOKUP(C263,renyuan[],3,0)</f>
        <v>#N/A</v>
      </c>
      <c r="I263">
        <f t="shared" si="8"/>
        <v>18</v>
      </c>
      <c r="J263">
        <f t="shared" si="9"/>
        <v>108</v>
      </c>
      <c r="K263">
        <f>database[[#This Row],[处理天数]]*6</f>
        <v>108</v>
      </c>
      <c r="L263">
        <f>database[[#This Row],[额定充值]]-database[[#This Row],[处理金额]]</f>
        <v>0</v>
      </c>
      <c r="M263">
        <f>database[[#This Row],[处理金额]]</f>
        <v>108</v>
      </c>
      <c r="N263" t="e">
        <f>VLOOKUP(database[[#This Row],[部门]],bumen[],2,0)</f>
        <v>#N/A</v>
      </c>
      <c r="O263" t="e">
        <f>VLOOKUP(database[[#This Row],[部门]],bumen[],3)</f>
        <v>#N/A</v>
      </c>
      <c r="P263" t="e">
        <f>VLOOKUP(database[[#This Row],[账号]],renyuan[],2,0)</f>
        <v>#N/A</v>
      </c>
      <c r="Q263" s="13" t="s">
        <v>1040</v>
      </c>
      <c r="R263" t="str">
        <f>VLOOKUP(database[[#This Row],[部门代码2]],bumen02,2,0)</f>
        <v>017智能制造学院</v>
      </c>
    </row>
    <row r="264" spans="1:18" hidden="1" x14ac:dyDescent="0.2">
      <c r="A264">
        <f>SUBTOTAL(3,B$2:B264)</f>
        <v>67</v>
      </c>
      <c r="B264">
        <v>26</v>
      </c>
      <c r="C264" s="1" t="s">
        <v>535</v>
      </c>
      <c r="D264" t="s">
        <v>536</v>
      </c>
      <c r="E264">
        <v>17</v>
      </c>
      <c r="F264">
        <v>102</v>
      </c>
      <c r="G264" t="s">
        <v>1210</v>
      </c>
      <c r="H264" t="e">
        <f>VLOOKUP(C264,renyuan[],3,0)</f>
        <v>#N/A</v>
      </c>
      <c r="I264">
        <f t="shared" si="8"/>
        <v>17</v>
      </c>
      <c r="J264">
        <f t="shared" si="9"/>
        <v>102</v>
      </c>
      <c r="K264">
        <f>database[[#This Row],[处理天数]]*6</f>
        <v>102</v>
      </c>
      <c r="L264">
        <f>database[[#This Row],[额定充值]]-database[[#This Row],[处理金额]]</f>
        <v>0</v>
      </c>
      <c r="M264">
        <f>database[[#This Row],[处理金额]]</f>
        <v>102</v>
      </c>
      <c r="N264" t="e">
        <f>VLOOKUP(database[[#This Row],[部门]],bumen[],2,0)</f>
        <v>#N/A</v>
      </c>
      <c r="O264" t="e">
        <f>VLOOKUP(database[[#This Row],[部门]],bumen[],3)</f>
        <v>#N/A</v>
      </c>
      <c r="P264" t="e">
        <f>VLOOKUP(database[[#This Row],[账号]],renyuan[],2,0)</f>
        <v>#N/A</v>
      </c>
      <c r="Q264" s="13" t="s">
        <v>1040</v>
      </c>
      <c r="R264" t="str">
        <f>VLOOKUP(database[[#This Row],[部门代码2]],bumen02,2,0)</f>
        <v>017智能制造学院</v>
      </c>
    </row>
    <row r="265" spans="1:18" hidden="1" x14ac:dyDescent="0.2">
      <c r="A265">
        <f>SUBTOTAL(3,B$2:B265)</f>
        <v>67</v>
      </c>
      <c r="B265">
        <v>27</v>
      </c>
      <c r="C265" s="1" t="s">
        <v>537</v>
      </c>
      <c r="D265" t="s">
        <v>538</v>
      </c>
      <c r="E265">
        <v>21</v>
      </c>
      <c r="F265">
        <v>126</v>
      </c>
      <c r="H265" t="e">
        <f>VLOOKUP(C265,renyuan[],3,0)</f>
        <v>#N/A</v>
      </c>
      <c r="I265">
        <f t="shared" si="8"/>
        <v>21</v>
      </c>
      <c r="J265">
        <f t="shared" si="9"/>
        <v>126</v>
      </c>
      <c r="K265">
        <f>database[[#This Row],[处理天数]]*6</f>
        <v>126</v>
      </c>
      <c r="L265">
        <f>database[[#This Row],[额定充值]]-database[[#This Row],[处理金额]]</f>
        <v>0</v>
      </c>
      <c r="M265">
        <f>database[[#This Row],[处理金额]]</f>
        <v>126</v>
      </c>
      <c r="N265" t="e">
        <f>VLOOKUP(database[[#This Row],[部门]],bumen[],2,0)</f>
        <v>#N/A</v>
      </c>
      <c r="O265" t="e">
        <f>VLOOKUP(database[[#This Row],[部门]],bumen[],3)</f>
        <v>#N/A</v>
      </c>
      <c r="P265" t="e">
        <f>VLOOKUP(database[[#This Row],[账号]],renyuan[],2,0)</f>
        <v>#N/A</v>
      </c>
      <c r="Q265" s="13" t="s">
        <v>1040</v>
      </c>
      <c r="R265" t="str">
        <f>VLOOKUP(database[[#This Row],[部门代码2]],bumen02,2,0)</f>
        <v>017智能制造学院</v>
      </c>
    </row>
    <row r="266" spans="1:18" hidden="1" x14ac:dyDescent="0.2">
      <c r="A266">
        <f>SUBTOTAL(3,B$2:B266)</f>
        <v>67</v>
      </c>
      <c r="B266">
        <v>28</v>
      </c>
      <c r="C266" s="1" t="s">
        <v>539</v>
      </c>
      <c r="D266" t="s">
        <v>540</v>
      </c>
      <c r="E266">
        <v>21</v>
      </c>
      <c r="F266">
        <v>126</v>
      </c>
      <c r="H266" t="e">
        <f>VLOOKUP(C266,renyuan[],3,0)</f>
        <v>#N/A</v>
      </c>
      <c r="I266">
        <f t="shared" si="8"/>
        <v>21</v>
      </c>
      <c r="J266">
        <f t="shared" si="9"/>
        <v>126</v>
      </c>
      <c r="K266">
        <f>database[[#This Row],[处理天数]]*6</f>
        <v>126</v>
      </c>
      <c r="L266">
        <f>database[[#This Row],[额定充值]]-database[[#This Row],[处理金额]]</f>
        <v>0</v>
      </c>
      <c r="M266">
        <f>database[[#This Row],[处理金额]]</f>
        <v>126</v>
      </c>
      <c r="N266" t="e">
        <f>VLOOKUP(database[[#This Row],[部门]],bumen[],2,0)</f>
        <v>#N/A</v>
      </c>
      <c r="O266" t="e">
        <f>VLOOKUP(database[[#This Row],[部门]],bumen[],3)</f>
        <v>#N/A</v>
      </c>
      <c r="P266" t="e">
        <f>VLOOKUP(database[[#This Row],[账号]],renyuan[],2,0)</f>
        <v>#N/A</v>
      </c>
      <c r="Q266" s="13" t="s">
        <v>1040</v>
      </c>
      <c r="R266" t="str">
        <f>VLOOKUP(database[[#This Row],[部门代码2]],bumen02,2,0)</f>
        <v>017智能制造学院</v>
      </c>
    </row>
    <row r="267" spans="1:18" hidden="1" x14ac:dyDescent="0.2">
      <c r="A267">
        <f>SUBTOTAL(3,B$2:B267)</f>
        <v>67</v>
      </c>
      <c r="B267">
        <v>29</v>
      </c>
      <c r="C267" s="1" t="s">
        <v>541</v>
      </c>
      <c r="D267" t="s">
        <v>542</v>
      </c>
      <c r="E267">
        <v>21</v>
      </c>
      <c r="F267">
        <v>126</v>
      </c>
      <c r="H267" t="e">
        <f>VLOOKUP(C267,renyuan[],3,0)</f>
        <v>#N/A</v>
      </c>
      <c r="I267">
        <f t="shared" si="8"/>
        <v>21</v>
      </c>
      <c r="J267">
        <f t="shared" si="9"/>
        <v>126</v>
      </c>
      <c r="K267">
        <f>database[[#This Row],[处理天数]]*6</f>
        <v>126</v>
      </c>
      <c r="L267">
        <f>database[[#This Row],[额定充值]]-database[[#This Row],[处理金额]]</f>
        <v>0</v>
      </c>
      <c r="M267">
        <f>database[[#This Row],[处理金额]]</f>
        <v>126</v>
      </c>
      <c r="N267" t="e">
        <f>VLOOKUP(database[[#This Row],[部门]],bumen[],2,0)</f>
        <v>#N/A</v>
      </c>
      <c r="O267" t="e">
        <f>VLOOKUP(database[[#This Row],[部门]],bumen[],3)</f>
        <v>#N/A</v>
      </c>
      <c r="P267" t="e">
        <f>VLOOKUP(database[[#This Row],[账号]],renyuan[],2,0)</f>
        <v>#N/A</v>
      </c>
      <c r="Q267" s="13" t="s">
        <v>1040</v>
      </c>
      <c r="R267" t="str">
        <f>VLOOKUP(database[[#This Row],[部门代码2]],bumen02,2,0)</f>
        <v>017智能制造学院</v>
      </c>
    </row>
    <row r="268" spans="1:18" hidden="1" x14ac:dyDescent="0.2">
      <c r="A268">
        <f>SUBTOTAL(3,B$2:B268)</f>
        <v>67</v>
      </c>
      <c r="B268">
        <v>30</v>
      </c>
      <c r="C268" s="1" t="s">
        <v>543</v>
      </c>
      <c r="D268" t="s">
        <v>544</v>
      </c>
      <c r="E268">
        <v>21</v>
      </c>
      <c r="F268">
        <v>126</v>
      </c>
      <c r="H268" t="e">
        <f>VLOOKUP(C268,renyuan[],3,0)</f>
        <v>#N/A</v>
      </c>
      <c r="I268">
        <f t="shared" si="8"/>
        <v>21</v>
      </c>
      <c r="J268">
        <f t="shared" si="9"/>
        <v>126</v>
      </c>
      <c r="K268">
        <f>database[[#This Row],[处理天数]]*6</f>
        <v>126</v>
      </c>
      <c r="L268">
        <f>database[[#This Row],[额定充值]]-database[[#This Row],[处理金额]]</f>
        <v>0</v>
      </c>
      <c r="M268">
        <f>database[[#This Row],[处理金额]]</f>
        <v>126</v>
      </c>
      <c r="N268" t="e">
        <f>VLOOKUP(database[[#This Row],[部门]],bumen[],2,0)</f>
        <v>#N/A</v>
      </c>
      <c r="O268" t="e">
        <f>VLOOKUP(database[[#This Row],[部门]],bumen[],3)</f>
        <v>#N/A</v>
      </c>
      <c r="P268" t="e">
        <f>VLOOKUP(database[[#This Row],[账号]],renyuan[],2,0)</f>
        <v>#N/A</v>
      </c>
      <c r="Q268" s="13" t="s">
        <v>1040</v>
      </c>
      <c r="R268" t="str">
        <f>VLOOKUP(database[[#This Row],[部门代码2]],bumen02,2,0)</f>
        <v>017智能制造学院</v>
      </c>
    </row>
    <row r="269" spans="1:18" hidden="1" x14ac:dyDescent="0.2">
      <c r="A269">
        <f>SUBTOTAL(3,B$2:B269)</f>
        <v>67</v>
      </c>
      <c r="B269">
        <v>31</v>
      </c>
      <c r="C269" s="1" t="s">
        <v>545</v>
      </c>
      <c r="D269" t="s">
        <v>546</v>
      </c>
      <c r="E269">
        <v>21</v>
      </c>
      <c r="F269">
        <v>126</v>
      </c>
      <c r="H269" t="e">
        <f>VLOOKUP(C269,renyuan[],3,0)</f>
        <v>#N/A</v>
      </c>
      <c r="I269">
        <f t="shared" si="8"/>
        <v>21</v>
      </c>
      <c r="J269">
        <f t="shared" si="9"/>
        <v>126</v>
      </c>
      <c r="K269">
        <f>database[[#This Row],[处理天数]]*6</f>
        <v>126</v>
      </c>
      <c r="L269">
        <f>database[[#This Row],[额定充值]]-database[[#This Row],[处理金额]]</f>
        <v>0</v>
      </c>
      <c r="M269">
        <f>database[[#This Row],[处理金额]]</f>
        <v>126</v>
      </c>
      <c r="N269" t="e">
        <f>VLOOKUP(database[[#This Row],[部门]],bumen[],2,0)</f>
        <v>#N/A</v>
      </c>
      <c r="O269" t="e">
        <f>VLOOKUP(database[[#This Row],[部门]],bumen[],3)</f>
        <v>#N/A</v>
      </c>
      <c r="P269" t="e">
        <f>VLOOKUP(database[[#This Row],[账号]],renyuan[],2,0)</f>
        <v>#N/A</v>
      </c>
      <c r="Q269" s="13" t="s">
        <v>1040</v>
      </c>
      <c r="R269" t="str">
        <f>VLOOKUP(database[[#This Row],[部门代码2]],bumen02,2,0)</f>
        <v>017智能制造学院</v>
      </c>
    </row>
    <row r="270" spans="1:18" hidden="1" x14ac:dyDescent="0.2">
      <c r="A270">
        <f>SUBTOTAL(3,B$2:B270)</f>
        <v>67</v>
      </c>
      <c r="B270">
        <v>32</v>
      </c>
      <c r="C270" s="1" t="s">
        <v>548</v>
      </c>
      <c r="D270" t="s">
        <v>549</v>
      </c>
      <c r="E270">
        <v>21</v>
      </c>
      <c r="F270">
        <v>126</v>
      </c>
      <c r="H270" t="e">
        <f>VLOOKUP(C270,renyuan[],3,0)</f>
        <v>#N/A</v>
      </c>
      <c r="I270">
        <f t="shared" si="8"/>
        <v>21</v>
      </c>
      <c r="J270">
        <f t="shared" si="9"/>
        <v>126</v>
      </c>
      <c r="K270">
        <f>database[[#This Row],[处理天数]]*6</f>
        <v>126</v>
      </c>
      <c r="L270">
        <f>database[[#This Row],[额定充值]]-database[[#This Row],[处理金额]]</f>
        <v>0</v>
      </c>
      <c r="M270">
        <f>database[[#This Row],[处理金额]]</f>
        <v>126</v>
      </c>
      <c r="N270" t="e">
        <f>VLOOKUP(database[[#This Row],[部门]],bumen[],2,0)</f>
        <v>#N/A</v>
      </c>
      <c r="O270" t="e">
        <f>VLOOKUP(database[[#This Row],[部门]],bumen[],3)</f>
        <v>#N/A</v>
      </c>
      <c r="P270" t="e">
        <f>VLOOKUP(database[[#This Row],[账号]],renyuan[],2,0)</f>
        <v>#N/A</v>
      </c>
      <c r="Q270" s="13" t="s">
        <v>1040</v>
      </c>
      <c r="R270" t="str">
        <f>VLOOKUP(database[[#This Row],[部门代码2]],bumen02,2,0)</f>
        <v>017智能制造学院</v>
      </c>
    </row>
    <row r="271" spans="1:18" hidden="1" x14ac:dyDescent="0.2">
      <c r="A271">
        <f>SUBTOTAL(3,B$2:B271)</f>
        <v>67</v>
      </c>
      <c r="B271">
        <v>33</v>
      </c>
      <c r="C271" s="1" t="s">
        <v>550</v>
      </c>
      <c r="D271" t="s">
        <v>551</v>
      </c>
      <c r="E271">
        <v>21</v>
      </c>
      <c r="F271">
        <v>126</v>
      </c>
      <c r="H271" t="e">
        <f>VLOOKUP(C271,renyuan[],3,0)</f>
        <v>#N/A</v>
      </c>
      <c r="I271">
        <f t="shared" si="8"/>
        <v>21</v>
      </c>
      <c r="J271">
        <f t="shared" si="9"/>
        <v>126</v>
      </c>
      <c r="K271">
        <f>database[[#This Row],[处理天数]]*6</f>
        <v>126</v>
      </c>
      <c r="L271">
        <f>database[[#This Row],[额定充值]]-database[[#This Row],[处理金额]]</f>
        <v>0</v>
      </c>
      <c r="M271">
        <f>database[[#This Row],[处理金额]]</f>
        <v>126</v>
      </c>
      <c r="N271" t="e">
        <f>VLOOKUP(database[[#This Row],[部门]],bumen[],2,0)</f>
        <v>#N/A</v>
      </c>
      <c r="O271" t="e">
        <f>VLOOKUP(database[[#This Row],[部门]],bumen[],3)</f>
        <v>#N/A</v>
      </c>
      <c r="P271" t="e">
        <f>VLOOKUP(database[[#This Row],[账号]],renyuan[],2,0)</f>
        <v>#N/A</v>
      </c>
      <c r="Q271" s="13" t="s">
        <v>1040</v>
      </c>
      <c r="R271" t="str">
        <f>VLOOKUP(database[[#This Row],[部门代码2]],bumen02,2,0)</f>
        <v>017智能制造学院</v>
      </c>
    </row>
    <row r="272" spans="1:18" hidden="1" x14ac:dyDescent="0.2">
      <c r="A272">
        <f>SUBTOTAL(3,B$2:B272)</f>
        <v>67</v>
      </c>
      <c r="B272">
        <v>34</v>
      </c>
      <c r="C272" s="1" t="s">
        <v>552</v>
      </c>
      <c r="D272" t="s">
        <v>553</v>
      </c>
      <c r="E272">
        <v>21</v>
      </c>
      <c r="F272">
        <v>126</v>
      </c>
      <c r="H272" t="e">
        <f>VLOOKUP(C272,renyuan[],3,0)</f>
        <v>#N/A</v>
      </c>
      <c r="I272">
        <f t="shared" si="8"/>
        <v>21</v>
      </c>
      <c r="J272">
        <f t="shared" si="9"/>
        <v>126</v>
      </c>
      <c r="K272">
        <f>database[[#This Row],[处理天数]]*6</f>
        <v>126</v>
      </c>
      <c r="L272">
        <f>database[[#This Row],[额定充值]]-database[[#This Row],[处理金额]]</f>
        <v>0</v>
      </c>
      <c r="M272">
        <f>database[[#This Row],[处理金额]]</f>
        <v>126</v>
      </c>
      <c r="N272" t="e">
        <f>VLOOKUP(database[[#This Row],[部门]],bumen[],2,0)</f>
        <v>#N/A</v>
      </c>
      <c r="O272" t="e">
        <f>VLOOKUP(database[[#This Row],[部门]],bumen[],3)</f>
        <v>#N/A</v>
      </c>
      <c r="P272" t="e">
        <f>VLOOKUP(database[[#This Row],[账号]],renyuan[],2,0)</f>
        <v>#N/A</v>
      </c>
      <c r="Q272" s="13" t="s">
        <v>1040</v>
      </c>
      <c r="R272" t="str">
        <f>VLOOKUP(database[[#This Row],[部门代码2]],bumen02,2,0)</f>
        <v>017智能制造学院</v>
      </c>
    </row>
    <row r="273" spans="1:18" hidden="1" x14ac:dyDescent="0.2">
      <c r="A273">
        <f>SUBTOTAL(3,B$2:B273)</f>
        <v>67</v>
      </c>
      <c r="B273">
        <v>35</v>
      </c>
      <c r="C273" s="1" t="s">
        <v>554</v>
      </c>
      <c r="D273" t="s">
        <v>555</v>
      </c>
      <c r="E273">
        <v>20</v>
      </c>
      <c r="F273">
        <v>120</v>
      </c>
      <c r="G273" t="s">
        <v>1211</v>
      </c>
      <c r="H273" t="e">
        <f>VLOOKUP(C273,renyuan[],3,0)</f>
        <v>#N/A</v>
      </c>
      <c r="I273">
        <f t="shared" si="8"/>
        <v>20</v>
      </c>
      <c r="J273">
        <f t="shared" si="9"/>
        <v>120</v>
      </c>
      <c r="K273">
        <f>database[[#This Row],[处理天数]]*6</f>
        <v>120</v>
      </c>
      <c r="L273">
        <f>database[[#This Row],[额定充值]]-database[[#This Row],[处理金额]]</f>
        <v>0</v>
      </c>
      <c r="M273">
        <f>database[[#This Row],[处理金额]]</f>
        <v>120</v>
      </c>
      <c r="N273" t="e">
        <f>VLOOKUP(database[[#This Row],[部门]],bumen[],2,0)</f>
        <v>#N/A</v>
      </c>
      <c r="O273" t="e">
        <f>VLOOKUP(database[[#This Row],[部门]],bumen[],3)</f>
        <v>#N/A</v>
      </c>
      <c r="P273" t="e">
        <f>VLOOKUP(database[[#This Row],[账号]],renyuan[],2,0)</f>
        <v>#N/A</v>
      </c>
      <c r="Q273" s="13" t="s">
        <v>1040</v>
      </c>
      <c r="R273" t="str">
        <f>VLOOKUP(database[[#This Row],[部门代码2]],bumen02,2,0)</f>
        <v>017智能制造学院</v>
      </c>
    </row>
    <row r="274" spans="1:18" hidden="1" x14ac:dyDescent="0.2">
      <c r="A274">
        <f>SUBTOTAL(3,B$2:B274)</f>
        <v>67</v>
      </c>
      <c r="B274">
        <v>36</v>
      </c>
      <c r="C274" s="1" t="s">
        <v>556</v>
      </c>
      <c r="D274" t="s">
        <v>557</v>
      </c>
      <c r="E274">
        <v>21</v>
      </c>
      <c r="F274">
        <v>126</v>
      </c>
      <c r="H274" t="e">
        <f>VLOOKUP(C274,renyuan[],3,0)</f>
        <v>#N/A</v>
      </c>
      <c r="I274">
        <f t="shared" si="8"/>
        <v>21</v>
      </c>
      <c r="J274">
        <f t="shared" si="9"/>
        <v>126</v>
      </c>
      <c r="K274">
        <f>database[[#This Row],[处理天数]]*6</f>
        <v>126</v>
      </c>
      <c r="L274">
        <f>database[[#This Row],[额定充值]]-database[[#This Row],[处理金额]]</f>
        <v>0</v>
      </c>
      <c r="M274">
        <f>database[[#This Row],[处理金额]]</f>
        <v>126</v>
      </c>
      <c r="N274" t="e">
        <f>VLOOKUP(database[[#This Row],[部门]],bumen[],2,0)</f>
        <v>#N/A</v>
      </c>
      <c r="O274" t="e">
        <f>VLOOKUP(database[[#This Row],[部门]],bumen[],3)</f>
        <v>#N/A</v>
      </c>
      <c r="P274" t="e">
        <f>VLOOKUP(database[[#This Row],[账号]],renyuan[],2,0)</f>
        <v>#N/A</v>
      </c>
      <c r="Q274" s="13" t="s">
        <v>1040</v>
      </c>
      <c r="R274" t="str">
        <f>VLOOKUP(database[[#This Row],[部门代码2]],bumen02,2,0)</f>
        <v>017智能制造学院</v>
      </c>
    </row>
    <row r="275" spans="1:18" hidden="1" x14ac:dyDescent="0.2">
      <c r="A275">
        <f>SUBTOTAL(3,B$2:B275)</f>
        <v>67</v>
      </c>
      <c r="B275">
        <v>37</v>
      </c>
      <c r="C275" s="1" t="s">
        <v>558</v>
      </c>
      <c r="D275" t="s">
        <v>559</v>
      </c>
      <c r="E275">
        <v>21</v>
      </c>
      <c r="F275">
        <v>126</v>
      </c>
      <c r="H275" t="e">
        <f>VLOOKUP(C275,renyuan[],3,0)</f>
        <v>#N/A</v>
      </c>
      <c r="I275">
        <f t="shared" si="8"/>
        <v>21</v>
      </c>
      <c r="J275">
        <f t="shared" si="9"/>
        <v>126</v>
      </c>
      <c r="K275">
        <f>database[[#This Row],[处理天数]]*6</f>
        <v>126</v>
      </c>
      <c r="L275">
        <f>database[[#This Row],[额定充值]]-database[[#This Row],[处理金额]]</f>
        <v>0</v>
      </c>
      <c r="M275">
        <f>database[[#This Row],[处理金额]]</f>
        <v>126</v>
      </c>
      <c r="N275" t="e">
        <f>VLOOKUP(database[[#This Row],[部门]],bumen[],2,0)</f>
        <v>#N/A</v>
      </c>
      <c r="O275" t="e">
        <f>VLOOKUP(database[[#This Row],[部门]],bumen[],3)</f>
        <v>#N/A</v>
      </c>
      <c r="P275" t="e">
        <f>VLOOKUP(database[[#This Row],[账号]],renyuan[],2,0)</f>
        <v>#N/A</v>
      </c>
      <c r="Q275" s="13" t="s">
        <v>1040</v>
      </c>
      <c r="R275" t="str">
        <f>VLOOKUP(database[[#This Row],[部门代码2]],bumen02,2,0)</f>
        <v>017智能制造学院</v>
      </c>
    </row>
    <row r="276" spans="1:18" hidden="1" x14ac:dyDescent="0.2">
      <c r="A276">
        <f>SUBTOTAL(3,B$2:B276)</f>
        <v>67</v>
      </c>
      <c r="B276">
        <v>38</v>
      </c>
      <c r="C276" s="1" t="s">
        <v>560</v>
      </c>
      <c r="D276" t="s">
        <v>561</v>
      </c>
      <c r="E276">
        <v>21</v>
      </c>
      <c r="F276">
        <v>126</v>
      </c>
      <c r="H276" t="e">
        <f>VLOOKUP(C276,renyuan[],3,0)</f>
        <v>#N/A</v>
      </c>
      <c r="I276">
        <f t="shared" si="8"/>
        <v>21</v>
      </c>
      <c r="J276">
        <f t="shared" si="9"/>
        <v>126</v>
      </c>
      <c r="K276">
        <f>database[[#This Row],[处理天数]]*6</f>
        <v>126</v>
      </c>
      <c r="L276">
        <f>database[[#This Row],[额定充值]]-database[[#This Row],[处理金额]]</f>
        <v>0</v>
      </c>
      <c r="M276">
        <f>database[[#This Row],[处理金额]]</f>
        <v>126</v>
      </c>
      <c r="N276" t="e">
        <f>VLOOKUP(database[[#This Row],[部门]],bumen[],2,0)</f>
        <v>#N/A</v>
      </c>
      <c r="O276" t="e">
        <f>VLOOKUP(database[[#This Row],[部门]],bumen[],3)</f>
        <v>#N/A</v>
      </c>
      <c r="P276" t="e">
        <f>VLOOKUP(database[[#This Row],[账号]],renyuan[],2,0)</f>
        <v>#N/A</v>
      </c>
      <c r="Q276" s="13" t="s">
        <v>1040</v>
      </c>
      <c r="R276" t="str">
        <f>VLOOKUP(database[[#This Row],[部门代码2]],bumen02,2,0)</f>
        <v>017智能制造学院</v>
      </c>
    </row>
    <row r="277" spans="1:18" hidden="1" x14ac:dyDescent="0.2">
      <c r="A277">
        <f>SUBTOTAL(3,B$2:B277)</f>
        <v>67</v>
      </c>
      <c r="B277">
        <v>39</v>
      </c>
      <c r="C277" s="1" t="s">
        <v>562</v>
      </c>
      <c r="D277" t="s">
        <v>563</v>
      </c>
      <c r="E277">
        <v>21</v>
      </c>
      <c r="F277">
        <v>126</v>
      </c>
      <c r="H277" t="e">
        <f>VLOOKUP(C277,renyuan[],3,0)</f>
        <v>#N/A</v>
      </c>
      <c r="I277">
        <f t="shared" si="8"/>
        <v>21</v>
      </c>
      <c r="J277">
        <f t="shared" si="9"/>
        <v>126</v>
      </c>
      <c r="K277">
        <f>database[[#This Row],[处理天数]]*6</f>
        <v>126</v>
      </c>
      <c r="L277">
        <f>database[[#This Row],[额定充值]]-database[[#This Row],[处理金额]]</f>
        <v>0</v>
      </c>
      <c r="M277">
        <f>database[[#This Row],[处理金额]]</f>
        <v>126</v>
      </c>
      <c r="N277" t="e">
        <f>VLOOKUP(database[[#This Row],[部门]],bumen[],2,0)</f>
        <v>#N/A</v>
      </c>
      <c r="O277" t="e">
        <f>VLOOKUP(database[[#This Row],[部门]],bumen[],3)</f>
        <v>#N/A</v>
      </c>
      <c r="P277" t="e">
        <f>VLOOKUP(database[[#This Row],[账号]],renyuan[],2,0)</f>
        <v>#N/A</v>
      </c>
      <c r="Q277" s="13" t="s">
        <v>1040</v>
      </c>
      <c r="R277" t="str">
        <f>VLOOKUP(database[[#This Row],[部门代码2]],bumen02,2,0)</f>
        <v>017智能制造学院</v>
      </c>
    </row>
    <row r="278" spans="1:18" hidden="1" x14ac:dyDescent="0.2">
      <c r="A278">
        <f>SUBTOTAL(3,B$2:B278)</f>
        <v>67</v>
      </c>
      <c r="B278">
        <v>40</v>
      </c>
      <c r="C278" s="1" t="s">
        <v>564</v>
      </c>
      <c r="D278" t="s">
        <v>565</v>
      </c>
      <c r="E278">
        <v>21</v>
      </c>
      <c r="F278">
        <v>126</v>
      </c>
      <c r="H278" t="e">
        <f>VLOOKUP(C278,renyuan[],3,0)</f>
        <v>#N/A</v>
      </c>
      <c r="I278">
        <f t="shared" si="8"/>
        <v>21</v>
      </c>
      <c r="J278">
        <f t="shared" si="9"/>
        <v>126</v>
      </c>
      <c r="K278">
        <f>database[[#This Row],[处理天数]]*6</f>
        <v>126</v>
      </c>
      <c r="L278">
        <f>database[[#This Row],[额定充值]]-database[[#This Row],[处理金额]]</f>
        <v>0</v>
      </c>
      <c r="M278">
        <f>database[[#This Row],[处理金额]]</f>
        <v>126</v>
      </c>
      <c r="N278" t="e">
        <f>VLOOKUP(database[[#This Row],[部门]],bumen[],2,0)</f>
        <v>#N/A</v>
      </c>
      <c r="O278" t="e">
        <f>VLOOKUP(database[[#This Row],[部门]],bumen[],3)</f>
        <v>#N/A</v>
      </c>
      <c r="P278" t="e">
        <f>VLOOKUP(database[[#This Row],[账号]],renyuan[],2,0)</f>
        <v>#N/A</v>
      </c>
      <c r="Q278" s="13" t="s">
        <v>1040</v>
      </c>
      <c r="R278" t="str">
        <f>VLOOKUP(database[[#This Row],[部门代码2]],bumen02,2,0)</f>
        <v>017智能制造学院</v>
      </c>
    </row>
    <row r="279" spans="1:18" hidden="1" x14ac:dyDescent="0.2">
      <c r="A279">
        <f>SUBTOTAL(3,B$2:B279)</f>
        <v>67</v>
      </c>
      <c r="B279">
        <v>41</v>
      </c>
      <c r="C279" s="1" t="s">
        <v>566</v>
      </c>
      <c r="D279" t="s">
        <v>567</v>
      </c>
      <c r="E279">
        <v>21</v>
      </c>
      <c r="F279">
        <v>126</v>
      </c>
      <c r="H279" t="e">
        <f>VLOOKUP(C279,renyuan[],3,0)</f>
        <v>#N/A</v>
      </c>
      <c r="I279">
        <f t="shared" si="8"/>
        <v>21</v>
      </c>
      <c r="J279">
        <f t="shared" si="9"/>
        <v>126</v>
      </c>
      <c r="K279">
        <f>database[[#This Row],[处理天数]]*6</f>
        <v>126</v>
      </c>
      <c r="L279">
        <f>database[[#This Row],[额定充值]]-database[[#This Row],[处理金额]]</f>
        <v>0</v>
      </c>
      <c r="M279">
        <f>database[[#This Row],[处理金额]]</f>
        <v>126</v>
      </c>
      <c r="N279" t="e">
        <f>VLOOKUP(database[[#This Row],[部门]],bumen[],2,0)</f>
        <v>#N/A</v>
      </c>
      <c r="O279" t="e">
        <f>VLOOKUP(database[[#This Row],[部门]],bumen[],3)</f>
        <v>#N/A</v>
      </c>
      <c r="P279" t="e">
        <f>VLOOKUP(database[[#This Row],[账号]],renyuan[],2,0)</f>
        <v>#N/A</v>
      </c>
      <c r="Q279" s="13" t="s">
        <v>1040</v>
      </c>
      <c r="R279" t="str">
        <f>VLOOKUP(database[[#This Row],[部门代码2]],bumen02,2,0)</f>
        <v>017智能制造学院</v>
      </c>
    </row>
    <row r="280" spans="1:18" hidden="1" x14ac:dyDescent="0.2">
      <c r="A280">
        <f>SUBTOTAL(3,B$2:B280)</f>
        <v>67</v>
      </c>
      <c r="B280">
        <v>42</v>
      </c>
      <c r="C280" s="1" t="s">
        <v>568</v>
      </c>
      <c r="D280" t="s">
        <v>569</v>
      </c>
      <c r="E280">
        <v>21</v>
      </c>
      <c r="F280">
        <v>126</v>
      </c>
      <c r="H280" t="e">
        <f>VLOOKUP(C280,renyuan[],3,0)</f>
        <v>#N/A</v>
      </c>
      <c r="I280">
        <f t="shared" si="8"/>
        <v>21</v>
      </c>
      <c r="J280">
        <f t="shared" si="9"/>
        <v>126</v>
      </c>
      <c r="K280">
        <f>database[[#This Row],[处理天数]]*6</f>
        <v>126</v>
      </c>
      <c r="L280">
        <f>database[[#This Row],[额定充值]]-database[[#This Row],[处理金额]]</f>
        <v>0</v>
      </c>
      <c r="M280">
        <f>database[[#This Row],[处理金额]]</f>
        <v>126</v>
      </c>
      <c r="N280" t="e">
        <f>VLOOKUP(database[[#This Row],[部门]],bumen[],2,0)</f>
        <v>#N/A</v>
      </c>
      <c r="O280" t="e">
        <f>VLOOKUP(database[[#This Row],[部门]],bumen[],3)</f>
        <v>#N/A</v>
      </c>
      <c r="P280" t="e">
        <f>VLOOKUP(database[[#This Row],[账号]],renyuan[],2,0)</f>
        <v>#N/A</v>
      </c>
      <c r="Q280" s="13" t="s">
        <v>1040</v>
      </c>
      <c r="R280" t="str">
        <f>VLOOKUP(database[[#This Row],[部门代码2]],bumen02,2,0)</f>
        <v>017智能制造学院</v>
      </c>
    </row>
    <row r="281" spans="1:18" hidden="1" x14ac:dyDescent="0.2">
      <c r="A281">
        <f>SUBTOTAL(3,B$2:B281)</f>
        <v>67</v>
      </c>
      <c r="B281">
        <v>43</v>
      </c>
      <c r="C281" s="1" t="s">
        <v>570</v>
      </c>
      <c r="D281" t="s">
        <v>571</v>
      </c>
      <c r="E281">
        <v>21</v>
      </c>
      <c r="F281">
        <v>126</v>
      </c>
      <c r="H281" t="e">
        <f>VLOOKUP(C281,renyuan[],3,0)</f>
        <v>#N/A</v>
      </c>
      <c r="I281">
        <f t="shared" si="8"/>
        <v>21</v>
      </c>
      <c r="J281">
        <f t="shared" si="9"/>
        <v>126</v>
      </c>
      <c r="K281">
        <f>database[[#This Row],[处理天数]]*6</f>
        <v>126</v>
      </c>
      <c r="L281">
        <f>database[[#This Row],[额定充值]]-database[[#This Row],[处理金额]]</f>
        <v>0</v>
      </c>
      <c r="M281">
        <f>database[[#This Row],[处理金额]]</f>
        <v>126</v>
      </c>
      <c r="N281" t="e">
        <f>VLOOKUP(database[[#This Row],[部门]],bumen[],2,0)</f>
        <v>#N/A</v>
      </c>
      <c r="O281" t="e">
        <f>VLOOKUP(database[[#This Row],[部门]],bumen[],3)</f>
        <v>#N/A</v>
      </c>
      <c r="P281" t="e">
        <f>VLOOKUP(database[[#This Row],[账号]],renyuan[],2,0)</f>
        <v>#N/A</v>
      </c>
      <c r="Q281" s="13" t="s">
        <v>1040</v>
      </c>
      <c r="R281" t="str">
        <f>VLOOKUP(database[[#This Row],[部门代码2]],bumen02,2,0)</f>
        <v>017智能制造学院</v>
      </c>
    </row>
    <row r="282" spans="1:18" hidden="1" x14ac:dyDescent="0.2">
      <c r="A282">
        <f>SUBTOTAL(3,B$2:B282)</f>
        <v>67</v>
      </c>
      <c r="B282">
        <v>44</v>
      </c>
      <c r="C282" s="1" t="s">
        <v>572</v>
      </c>
      <c r="D282" t="s">
        <v>573</v>
      </c>
      <c r="E282">
        <v>2</v>
      </c>
      <c r="F282">
        <v>12</v>
      </c>
      <c r="G282" t="s">
        <v>1212</v>
      </c>
      <c r="H282" t="e">
        <f>VLOOKUP(C282,renyuan[],3,0)</f>
        <v>#N/A</v>
      </c>
      <c r="I282">
        <f t="shared" si="8"/>
        <v>2</v>
      </c>
      <c r="J282">
        <f t="shared" si="9"/>
        <v>12</v>
      </c>
      <c r="K282">
        <f>database[[#This Row],[处理天数]]*6</f>
        <v>12</v>
      </c>
      <c r="L282">
        <f>database[[#This Row],[额定充值]]-database[[#This Row],[处理金额]]</f>
        <v>0</v>
      </c>
      <c r="M282">
        <f>database[[#This Row],[处理金额]]</f>
        <v>12</v>
      </c>
      <c r="N282" t="e">
        <f>VLOOKUP(database[[#This Row],[部门]],bumen[],2,0)</f>
        <v>#N/A</v>
      </c>
      <c r="O282" t="e">
        <f>VLOOKUP(database[[#This Row],[部门]],bumen[],3)</f>
        <v>#N/A</v>
      </c>
      <c r="P282" t="e">
        <f>VLOOKUP(database[[#This Row],[账号]],renyuan[],2,0)</f>
        <v>#N/A</v>
      </c>
      <c r="Q282" s="13" t="s">
        <v>1040</v>
      </c>
      <c r="R282" t="str">
        <f>VLOOKUP(database[[#This Row],[部门代码2]],bumen02,2,0)</f>
        <v>017智能制造学院</v>
      </c>
    </row>
    <row r="283" spans="1:18" hidden="1" x14ac:dyDescent="0.2">
      <c r="A283">
        <f>SUBTOTAL(3,B$2:B283)</f>
        <v>67</v>
      </c>
      <c r="B283">
        <v>45</v>
      </c>
      <c r="C283" s="1" t="s">
        <v>574</v>
      </c>
      <c r="D283" t="s">
        <v>575</v>
      </c>
      <c r="E283">
        <v>21</v>
      </c>
      <c r="F283">
        <v>126</v>
      </c>
      <c r="H283" t="e">
        <f>VLOOKUP(C283,renyuan[],3,0)</f>
        <v>#N/A</v>
      </c>
      <c r="I283">
        <f t="shared" si="8"/>
        <v>21</v>
      </c>
      <c r="J283">
        <f t="shared" si="9"/>
        <v>126</v>
      </c>
      <c r="K283">
        <f>database[[#This Row],[处理天数]]*6</f>
        <v>126</v>
      </c>
      <c r="L283">
        <f>database[[#This Row],[额定充值]]-database[[#This Row],[处理金额]]</f>
        <v>0</v>
      </c>
      <c r="M283">
        <f>database[[#This Row],[处理金额]]</f>
        <v>126</v>
      </c>
      <c r="N283" t="e">
        <f>VLOOKUP(database[[#This Row],[部门]],bumen[],2,0)</f>
        <v>#N/A</v>
      </c>
      <c r="O283" t="e">
        <f>VLOOKUP(database[[#This Row],[部门]],bumen[],3)</f>
        <v>#N/A</v>
      </c>
      <c r="P283" t="e">
        <f>VLOOKUP(database[[#This Row],[账号]],renyuan[],2,0)</f>
        <v>#N/A</v>
      </c>
      <c r="Q283" s="13" t="s">
        <v>1040</v>
      </c>
      <c r="R283" t="str">
        <f>VLOOKUP(database[[#This Row],[部门代码2]],bumen02,2,0)</f>
        <v>017智能制造学院</v>
      </c>
    </row>
    <row r="284" spans="1:18" hidden="1" x14ac:dyDescent="0.2">
      <c r="A284">
        <f>SUBTOTAL(3,B$2:B284)</f>
        <v>67</v>
      </c>
      <c r="B284">
        <v>46</v>
      </c>
      <c r="C284" s="1" t="s">
        <v>577</v>
      </c>
      <c r="D284" t="s">
        <v>578</v>
      </c>
      <c r="E284">
        <v>21</v>
      </c>
      <c r="F284">
        <v>126</v>
      </c>
      <c r="H284" t="e">
        <f>VLOOKUP(C284,renyuan[],3,0)</f>
        <v>#N/A</v>
      </c>
      <c r="I284">
        <f t="shared" si="8"/>
        <v>21</v>
      </c>
      <c r="J284">
        <f t="shared" si="9"/>
        <v>126</v>
      </c>
      <c r="K284">
        <f>database[[#This Row],[处理天数]]*6</f>
        <v>126</v>
      </c>
      <c r="L284">
        <f>database[[#This Row],[额定充值]]-database[[#This Row],[处理金额]]</f>
        <v>0</v>
      </c>
      <c r="M284">
        <f>database[[#This Row],[处理金额]]</f>
        <v>126</v>
      </c>
      <c r="N284" t="e">
        <f>VLOOKUP(database[[#This Row],[部门]],bumen[],2,0)</f>
        <v>#N/A</v>
      </c>
      <c r="O284" t="e">
        <f>VLOOKUP(database[[#This Row],[部门]],bumen[],3)</f>
        <v>#N/A</v>
      </c>
      <c r="P284" t="e">
        <f>VLOOKUP(database[[#This Row],[账号]],renyuan[],2,0)</f>
        <v>#N/A</v>
      </c>
      <c r="Q284" s="13" t="s">
        <v>1040</v>
      </c>
      <c r="R284" t="str">
        <f>VLOOKUP(database[[#This Row],[部门代码2]],bumen02,2,0)</f>
        <v>017智能制造学院</v>
      </c>
    </row>
    <row r="285" spans="1:18" hidden="1" x14ac:dyDescent="0.2">
      <c r="A285">
        <f>SUBTOTAL(3,B$2:B285)</f>
        <v>67</v>
      </c>
      <c r="B285">
        <v>47</v>
      </c>
      <c r="C285" s="1" t="s">
        <v>579</v>
      </c>
      <c r="D285" t="s">
        <v>580</v>
      </c>
      <c r="E285">
        <v>21</v>
      </c>
      <c r="F285">
        <v>126</v>
      </c>
      <c r="H285" t="e">
        <f>VLOOKUP(C285,renyuan[],3,0)</f>
        <v>#N/A</v>
      </c>
      <c r="I285">
        <f t="shared" si="8"/>
        <v>21</v>
      </c>
      <c r="J285">
        <f t="shared" si="9"/>
        <v>126</v>
      </c>
      <c r="K285">
        <f>database[[#This Row],[处理天数]]*6</f>
        <v>126</v>
      </c>
      <c r="L285">
        <f>database[[#This Row],[额定充值]]-database[[#This Row],[处理金额]]</f>
        <v>0</v>
      </c>
      <c r="M285">
        <f>database[[#This Row],[处理金额]]</f>
        <v>126</v>
      </c>
      <c r="N285" t="e">
        <f>VLOOKUP(database[[#This Row],[部门]],bumen[],2,0)</f>
        <v>#N/A</v>
      </c>
      <c r="O285" t="e">
        <f>VLOOKUP(database[[#This Row],[部门]],bumen[],3)</f>
        <v>#N/A</v>
      </c>
      <c r="P285" t="e">
        <f>VLOOKUP(database[[#This Row],[账号]],renyuan[],2,0)</f>
        <v>#N/A</v>
      </c>
      <c r="Q285" s="13" t="s">
        <v>1040</v>
      </c>
      <c r="R285" t="str">
        <f>VLOOKUP(database[[#This Row],[部门代码2]],bumen02,2,0)</f>
        <v>017智能制造学院</v>
      </c>
    </row>
    <row r="286" spans="1:18" hidden="1" x14ac:dyDescent="0.2">
      <c r="A286">
        <f>SUBTOTAL(3,B$2:B286)</f>
        <v>67</v>
      </c>
      <c r="B286">
        <v>48</v>
      </c>
      <c r="C286" s="1" t="s">
        <v>581</v>
      </c>
      <c r="D286" t="s">
        <v>582</v>
      </c>
      <c r="E286">
        <v>21</v>
      </c>
      <c r="F286">
        <v>126</v>
      </c>
      <c r="H286" t="e">
        <f>VLOOKUP(C286,renyuan[],3,0)</f>
        <v>#N/A</v>
      </c>
      <c r="I286">
        <f t="shared" si="8"/>
        <v>21</v>
      </c>
      <c r="J286">
        <f t="shared" si="9"/>
        <v>126</v>
      </c>
      <c r="K286">
        <f>database[[#This Row],[处理天数]]*6</f>
        <v>126</v>
      </c>
      <c r="L286">
        <f>database[[#This Row],[额定充值]]-database[[#This Row],[处理金额]]</f>
        <v>0</v>
      </c>
      <c r="M286">
        <f>database[[#This Row],[处理金额]]</f>
        <v>126</v>
      </c>
      <c r="N286" t="e">
        <f>VLOOKUP(database[[#This Row],[部门]],bumen[],2,0)</f>
        <v>#N/A</v>
      </c>
      <c r="O286" t="e">
        <f>VLOOKUP(database[[#This Row],[部门]],bumen[],3)</f>
        <v>#N/A</v>
      </c>
      <c r="P286" t="e">
        <f>VLOOKUP(database[[#This Row],[账号]],renyuan[],2,0)</f>
        <v>#N/A</v>
      </c>
      <c r="Q286" s="13" t="s">
        <v>1040</v>
      </c>
      <c r="R286" t="str">
        <f>VLOOKUP(database[[#This Row],[部门代码2]],bumen02,2,0)</f>
        <v>017智能制造学院</v>
      </c>
    </row>
    <row r="287" spans="1:18" hidden="1" x14ac:dyDescent="0.2">
      <c r="A287">
        <f>SUBTOTAL(3,B$2:B287)</f>
        <v>67</v>
      </c>
      <c r="B287">
        <v>49</v>
      </c>
      <c r="C287" s="1" t="s">
        <v>583</v>
      </c>
      <c r="D287" t="s">
        <v>584</v>
      </c>
      <c r="E287">
        <v>21</v>
      </c>
      <c r="F287">
        <v>126</v>
      </c>
      <c r="H287" t="e">
        <f>VLOOKUP(C287,renyuan[],3,0)</f>
        <v>#N/A</v>
      </c>
      <c r="I287">
        <f t="shared" si="8"/>
        <v>21</v>
      </c>
      <c r="J287">
        <f t="shared" si="9"/>
        <v>126</v>
      </c>
      <c r="K287">
        <f>database[[#This Row],[处理天数]]*6</f>
        <v>126</v>
      </c>
      <c r="L287">
        <f>database[[#This Row],[额定充值]]-database[[#This Row],[处理金额]]</f>
        <v>0</v>
      </c>
      <c r="M287">
        <f>database[[#This Row],[处理金额]]</f>
        <v>126</v>
      </c>
      <c r="N287" t="e">
        <f>VLOOKUP(database[[#This Row],[部门]],bumen[],2,0)</f>
        <v>#N/A</v>
      </c>
      <c r="O287" t="e">
        <f>VLOOKUP(database[[#This Row],[部门]],bumen[],3)</f>
        <v>#N/A</v>
      </c>
      <c r="P287" t="e">
        <f>VLOOKUP(database[[#This Row],[账号]],renyuan[],2,0)</f>
        <v>#N/A</v>
      </c>
      <c r="Q287" s="13" t="s">
        <v>1040</v>
      </c>
      <c r="R287" t="str">
        <f>VLOOKUP(database[[#This Row],[部门代码2]],bumen02,2,0)</f>
        <v>017智能制造学院</v>
      </c>
    </row>
    <row r="288" spans="1:18" hidden="1" x14ac:dyDescent="0.2">
      <c r="A288">
        <f>SUBTOTAL(3,B$2:B288)</f>
        <v>67</v>
      </c>
      <c r="B288">
        <v>50</v>
      </c>
      <c r="C288" s="1" t="s">
        <v>585</v>
      </c>
      <c r="D288" t="s">
        <v>586</v>
      </c>
      <c r="E288">
        <v>21</v>
      </c>
      <c r="F288">
        <v>126</v>
      </c>
      <c r="H288" t="e">
        <f>VLOOKUP(C288,renyuan[],3,0)</f>
        <v>#N/A</v>
      </c>
      <c r="I288">
        <f t="shared" si="8"/>
        <v>21</v>
      </c>
      <c r="J288">
        <f t="shared" si="9"/>
        <v>126</v>
      </c>
      <c r="K288">
        <f>database[[#This Row],[处理天数]]*6</f>
        <v>126</v>
      </c>
      <c r="L288">
        <f>database[[#This Row],[额定充值]]-database[[#This Row],[处理金额]]</f>
        <v>0</v>
      </c>
      <c r="M288">
        <f>database[[#This Row],[处理金额]]</f>
        <v>126</v>
      </c>
      <c r="N288" t="e">
        <f>VLOOKUP(database[[#This Row],[部门]],bumen[],2,0)</f>
        <v>#N/A</v>
      </c>
      <c r="O288" t="e">
        <f>VLOOKUP(database[[#This Row],[部门]],bumen[],3)</f>
        <v>#N/A</v>
      </c>
      <c r="P288" t="e">
        <f>VLOOKUP(database[[#This Row],[账号]],renyuan[],2,0)</f>
        <v>#N/A</v>
      </c>
      <c r="Q288" s="13" t="s">
        <v>1040</v>
      </c>
      <c r="R288" t="str">
        <f>VLOOKUP(database[[#This Row],[部门代码2]],bumen02,2,0)</f>
        <v>017智能制造学院</v>
      </c>
    </row>
    <row r="289" spans="1:18" hidden="1" x14ac:dyDescent="0.2">
      <c r="A289">
        <f>SUBTOTAL(3,B$2:B289)</f>
        <v>67</v>
      </c>
      <c r="B289">
        <v>51</v>
      </c>
      <c r="C289" s="1" t="s">
        <v>588</v>
      </c>
      <c r="D289" t="s">
        <v>589</v>
      </c>
      <c r="E289">
        <v>21</v>
      </c>
      <c r="F289">
        <v>126</v>
      </c>
      <c r="H289" t="e">
        <f>VLOOKUP(C289,renyuan[],3,0)</f>
        <v>#N/A</v>
      </c>
      <c r="I289">
        <f t="shared" si="8"/>
        <v>21</v>
      </c>
      <c r="J289">
        <f t="shared" si="9"/>
        <v>126</v>
      </c>
      <c r="K289">
        <f>database[[#This Row],[处理天数]]*6</f>
        <v>126</v>
      </c>
      <c r="L289">
        <f>database[[#This Row],[额定充值]]-database[[#This Row],[处理金额]]</f>
        <v>0</v>
      </c>
      <c r="M289">
        <f>database[[#This Row],[处理金额]]</f>
        <v>126</v>
      </c>
      <c r="N289" t="e">
        <f>VLOOKUP(database[[#This Row],[部门]],bumen[],2,0)</f>
        <v>#N/A</v>
      </c>
      <c r="O289" t="e">
        <f>VLOOKUP(database[[#This Row],[部门]],bumen[],3)</f>
        <v>#N/A</v>
      </c>
      <c r="P289" t="e">
        <f>VLOOKUP(database[[#This Row],[账号]],renyuan[],2,0)</f>
        <v>#N/A</v>
      </c>
      <c r="Q289" s="13" t="s">
        <v>1040</v>
      </c>
      <c r="R289" t="str">
        <f>VLOOKUP(database[[#This Row],[部门代码2]],bumen02,2,0)</f>
        <v>017智能制造学院</v>
      </c>
    </row>
    <row r="290" spans="1:18" hidden="1" x14ac:dyDescent="0.2">
      <c r="A290">
        <f>SUBTOTAL(3,B$2:B290)</f>
        <v>67</v>
      </c>
      <c r="B290">
        <v>52</v>
      </c>
      <c r="C290" s="1" t="s">
        <v>590</v>
      </c>
      <c r="D290" t="s">
        <v>591</v>
      </c>
      <c r="E290">
        <v>21</v>
      </c>
      <c r="F290">
        <v>126</v>
      </c>
      <c r="H290" t="e">
        <f>VLOOKUP(C290,renyuan[],3,0)</f>
        <v>#N/A</v>
      </c>
      <c r="I290">
        <f t="shared" si="8"/>
        <v>21</v>
      </c>
      <c r="J290">
        <f t="shared" si="9"/>
        <v>126</v>
      </c>
      <c r="K290">
        <f>database[[#This Row],[处理天数]]*6</f>
        <v>126</v>
      </c>
      <c r="L290">
        <f>database[[#This Row],[额定充值]]-database[[#This Row],[处理金额]]</f>
        <v>0</v>
      </c>
      <c r="M290">
        <f>database[[#This Row],[处理金额]]</f>
        <v>126</v>
      </c>
      <c r="N290" t="e">
        <f>VLOOKUP(database[[#This Row],[部门]],bumen[],2,0)</f>
        <v>#N/A</v>
      </c>
      <c r="O290" t="e">
        <f>VLOOKUP(database[[#This Row],[部门]],bumen[],3)</f>
        <v>#N/A</v>
      </c>
      <c r="P290" t="e">
        <f>VLOOKUP(database[[#This Row],[账号]],renyuan[],2,0)</f>
        <v>#N/A</v>
      </c>
      <c r="Q290" s="13" t="s">
        <v>1040</v>
      </c>
      <c r="R290" t="str">
        <f>VLOOKUP(database[[#This Row],[部门代码2]],bumen02,2,0)</f>
        <v>017智能制造学院</v>
      </c>
    </row>
    <row r="291" spans="1:18" hidden="1" x14ac:dyDescent="0.2">
      <c r="A291">
        <f>SUBTOTAL(3,B$2:B291)</f>
        <v>67</v>
      </c>
      <c r="B291">
        <v>53</v>
      </c>
      <c r="C291" s="1" t="s">
        <v>592</v>
      </c>
      <c r="D291" t="s">
        <v>593</v>
      </c>
      <c r="E291">
        <v>21</v>
      </c>
      <c r="F291">
        <v>126</v>
      </c>
      <c r="H291" t="e">
        <f>VLOOKUP(C291,renyuan[],3,0)</f>
        <v>#N/A</v>
      </c>
      <c r="I291">
        <f t="shared" si="8"/>
        <v>21</v>
      </c>
      <c r="J291">
        <f t="shared" si="9"/>
        <v>126</v>
      </c>
      <c r="K291">
        <f>database[[#This Row],[处理天数]]*6</f>
        <v>126</v>
      </c>
      <c r="L291">
        <f>database[[#This Row],[额定充值]]-database[[#This Row],[处理金额]]</f>
        <v>0</v>
      </c>
      <c r="M291">
        <f>database[[#This Row],[处理金额]]</f>
        <v>126</v>
      </c>
      <c r="N291" t="e">
        <f>VLOOKUP(database[[#This Row],[部门]],bumen[],2,0)</f>
        <v>#N/A</v>
      </c>
      <c r="O291" t="e">
        <f>VLOOKUP(database[[#This Row],[部门]],bumen[],3)</f>
        <v>#N/A</v>
      </c>
      <c r="P291" t="e">
        <f>VLOOKUP(database[[#This Row],[账号]],renyuan[],2,0)</f>
        <v>#N/A</v>
      </c>
      <c r="Q291" s="13" t="s">
        <v>1040</v>
      </c>
      <c r="R291" t="str">
        <f>VLOOKUP(database[[#This Row],[部门代码2]],bumen02,2,0)</f>
        <v>017智能制造学院</v>
      </c>
    </row>
    <row r="292" spans="1:18" hidden="1" x14ac:dyDescent="0.2">
      <c r="A292">
        <f>SUBTOTAL(3,B$2:B292)</f>
        <v>67</v>
      </c>
      <c r="B292">
        <v>54</v>
      </c>
      <c r="C292" s="1" t="s">
        <v>594</v>
      </c>
      <c r="D292" t="s">
        <v>595</v>
      </c>
      <c r="E292">
        <v>21</v>
      </c>
      <c r="F292">
        <v>126</v>
      </c>
      <c r="H292" t="e">
        <f>VLOOKUP(C292,renyuan[],3,0)</f>
        <v>#N/A</v>
      </c>
      <c r="I292">
        <f t="shared" si="8"/>
        <v>21</v>
      </c>
      <c r="J292">
        <f t="shared" si="9"/>
        <v>126</v>
      </c>
      <c r="K292">
        <f>database[[#This Row],[处理天数]]*6</f>
        <v>126</v>
      </c>
      <c r="L292">
        <f>database[[#This Row],[额定充值]]-database[[#This Row],[处理金额]]</f>
        <v>0</v>
      </c>
      <c r="M292">
        <f>database[[#This Row],[处理金额]]</f>
        <v>126</v>
      </c>
      <c r="N292" t="e">
        <f>VLOOKUP(database[[#This Row],[部门]],bumen[],2,0)</f>
        <v>#N/A</v>
      </c>
      <c r="O292" t="e">
        <f>VLOOKUP(database[[#This Row],[部门]],bumen[],3)</f>
        <v>#N/A</v>
      </c>
      <c r="P292" t="e">
        <f>VLOOKUP(database[[#This Row],[账号]],renyuan[],2,0)</f>
        <v>#N/A</v>
      </c>
      <c r="Q292" s="13" t="s">
        <v>1040</v>
      </c>
      <c r="R292" t="str">
        <f>VLOOKUP(database[[#This Row],[部门代码2]],bumen02,2,0)</f>
        <v>017智能制造学院</v>
      </c>
    </row>
    <row r="293" spans="1:18" hidden="1" x14ac:dyDescent="0.2">
      <c r="A293">
        <f>SUBTOTAL(3,B$2:B293)</f>
        <v>67</v>
      </c>
      <c r="B293">
        <v>55</v>
      </c>
      <c r="C293" s="1" t="s">
        <v>596</v>
      </c>
      <c r="D293" t="s">
        <v>597</v>
      </c>
      <c r="E293">
        <v>21</v>
      </c>
      <c r="F293">
        <v>126</v>
      </c>
      <c r="H293" t="e">
        <f>VLOOKUP(C293,renyuan[],3,0)</f>
        <v>#N/A</v>
      </c>
      <c r="I293">
        <f t="shared" si="8"/>
        <v>21</v>
      </c>
      <c r="J293">
        <f t="shared" si="9"/>
        <v>126</v>
      </c>
      <c r="K293">
        <f>database[[#This Row],[处理天数]]*6</f>
        <v>126</v>
      </c>
      <c r="L293">
        <f>database[[#This Row],[额定充值]]-database[[#This Row],[处理金额]]</f>
        <v>0</v>
      </c>
      <c r="M293">
        <f>database[[#This Row],[处理金额]]</f>
        <v>126</v>
      </c>
      <c r="N293" t="e">
        <f>VLOOKUP(database[[#This Row],[部门]],bumen[],2,0)</f>
        <v>#N/A</v>
      </c>
      <c r="O293" t="e">
        <f>VLOOKUP(database[[#This Row],[部门]],bumen[],3)</f>
        <v>#N/A</v>
      </c>
      <c r="P293" t="e">
        <f>VLOOKUP(database[[#This Row],[账号]],renyuan[],2,0)</f>
        <v>#N/A</v>
      </c>
      <c r="Q293" s="13" t="s">
        <v>1040</v>
      </c>
      <c r="R293" t="str">
        <f>VLOOKUP(database[[#This Row],[部门代码2]],bumen02,2,0)</f>
        <v>017智能制造学院</v>
      </c>
    </row>
    <row r="294" spans="1:18" hidden="1" x14ac:dyDescent="0.2">
      <c r="A294">
        <f>SUBTOTAL(3,B$2:B294)</f>
        <v>67</v>
      </c>
      <c r="B294">
        <v>56</v>
      </c>
      <c r="C294" s="1" t="s">
        <v>598</v>
      </c>
      <c r="D294" t="s">
        <v>599</v>
      </c>
      <c r="E294">
        <v>21</v>
      </c>
      <c r="F294">
        <v>126</v>
      </c>
      <c r="H294" t="e">
        <f>VLOOKUP(C294,renyuan[],3,0)</f>
        <v>#N/A</v>
      </c>
      <c r="I294">
        <f t="shared" si="8"/>
        <v>21</v>
      </c>
      <c r="J294">
        <f t="shared" si="9"/>
        <v>126</v>
      </c>
      <c r="K294">
        <f>database[[#This Row],[处理天数]]*6</f>
        <v>126</v>
      </c>
      <c r="L294">
        <f>database[[#This Row],[额定充值]]-database[[#This Row],[处理金额]]</f>
        <v>0</v>
      </c>
      <c r="M294">
        <f>database[[#This Row],[处理金额]]</f>
        <v>126</v>
      </c>
      <c r="N294" t="e">
        <f>VLOOKUP(database[[#This Row],[部门]],bumen[],2,0)</f>
        <v>#N/A</v>
      </c>
      <c r="O294" t="e">
        <f>VLOOKUP(database[[#This Row],[部门]],bumen[],3)</f>
        <v>#N/A</v>
      </c>
      <c r="P294" t="e">
        <f>VLOOKUP(database[[#This Row],[账号]],renyuan[],2,0)</f>
        <v>#N/A</v>
      </c>
      <c r="Q294" s="13" t="s">
        <v>1040</v>
      </c>
      <c r="R294" t="str">
        <f>VLOOKUP(database[[#This Row],[部门代码2]],bumen02,2,0)</f>
        <v>017智能制造学院</v>
      </c>
    </row>
    <row r="295" spans="1:18" hidden="1" x14ac:dyDescent="0.2">
      <c r="A295">
        <f>SUBTOTAL(3,B$2:B295)</f>
        <v>67</v>
      </c>
      <c r="B295">
        <v>57</v>
      </c>
      <c r="C295" s="1" t="s">
        <v>600</v>
      </c>
      <c r="D295" t="s">
        <v>601</v>
      </c>
      <c r="E295">
        <v>21</v>
      </c>
      <c r="F295">
        <v>126</v>
      </c>
      <c r="H295" t="e">
        <f>VLOOKUP(C295,renyuan[],3,0)</f>
        <v>#N/A</v>
      </c>
      <c r="I295">
        <f t="shared" si="8"/>
        <v>21</v>
      </c>
      <c r="J295">
        <f t="shared" si="9"/>
        <v>126</v>
      </c>
      <c r="K295">
        <f>database[[#This Row],[处理天数]]*6</f>
        <v>126</v>
      </c>
      <c r="L295">
        <f>database[[#This Row],[额定充值]]-database[[#This Row],[处理金额]]</f>
        <v>0</v>
      </c>
      <c r="M295">
        <f>database[[#This Row],[处理金额]]</f>
        <v>126</v>
      </c>
      <c r="N295" t="e">
        <f>VLOOKUP(database[[#This Row],[部门]],bumen[],2,0)</f>
        <v>#N/A</v>
      </c>
      <c r="O295" t="e">
        <f>VLOOKUP(database[[#This Row],[部门]],bumen[],3)</f>
        <v>#N/A</v>
      </c>
      <c r="P295" t="e">
        <f>VLOOKUP(database[[#This Row],[账号]],renyuan[],2,0)</f>
        <v>#N/A</v>
      </c>
      <c r="Q295" s="13" t="s">
        <v>1040</v>
      </c>
      <c r="R295" t="str">
        <f>VLOOKUP(database[[#This Row],[部门代码2]],bumen02,2,0)</f>
        <v>017智能制造学院</v>
      </c>
    </row>
    <row r="296" spans="1:18" hidden="1" x14ac:dyDescent="0.2">
      <c r="A296">
        <f>SUBTOTAL(3,B$2:B296)</f>
        <v>67</v>
      </c>
      <c r="B296">
        <v>58</v>
      </c>
      <c r="C296" s="1" t="s">
        <v>602</v>
      </c>
      <c r="D296" t="s">
        <v>603</v>
      </c>
      <c r="E296">
        <v>21</v>
      </c>
      <c r="F296">
        <v>126</v>
      </c>
      <c r="H296" t="e">
        <f>VLOOKUP(C296,renyuan[],3,0)</f>
        <v>#N/A</v>
      </c>
      <c r="I296">
        <f t="shared" si="8"/>
        <v>21</v>
      </c>
      <c r="J296">
        <f t="shared" si="9"/>
        <v>126</v>
      </c>
      <c r="K296">
        <f>database[[#This Row],[处理天数]]*6</f>
        <v>126</v>
      </c>
      <c r="L296">
        <f>database[[#This Row],[额定充值]]-database[[#This Row],[处理金额]]</f>
        <v>0</v>
      </c>
      <c r="M296">
        <f>database[[#This Row],[处理金额]]</f>
        <v>126</v>
      </c>
      <c r="N296" t="e">
        <f>VLOOKUP(database[[#This Row],[部门]],bumen[],2,0)</f>
        <v>#N/A</v>
      </c>
      <c r="O296" t="e">
        <f>VLOOKUP(database[[#This Row],[部门]],bumen[],3)</f>
        <v>#N/A</v>
      </c>
      <c r="P296" t="e">
        <f>VLOOKUP(database[[#This Row],[账号]],renyuan[],2,0)</f>
        <v>#N/A</v>
      </c>
      <c r="Q296" s="13" t="s">
        <v>1040</v>
      </c>
      <c r="R296" t="str">
        <f>VLOOKUP(database[[#This Row],[部门代码2]],bumen02,2,0)</f>
        <v>017智能制造学院</v>
      </c>
    </row>
    <row r="297" spans="1:18" hidden="1" x14ac:dyDescent="0.2">
      <c r="A297">
        <f>SUBTOTAL(3,B$2:B297)</f>
        <v>67</v>
      </c>
      <c r="B297">
        <v>59</v>
      </c>
      <c r="C297" s="1" t="s">
        <v>604</v>
      </c>
      <c r="D297" t="s">
        <v>605</v>
      </c>
      <c r="E297">
        <v>21</v>
      </c>
      <c r="F297">
        <v>126</v>
      </c>
      <c r="H297" t="e">
        <f>VLOOKUP(C297,renyuan[],3,0)</f>
        <v>#N/A</v>
      </c>
      <c r="I297">
        <f t="shared" si="8"/>
        <v>21</v>
      </c>
      <c r="J297">
        <f t="shared" si="9"/>
        <v>126</v>
      </c>
      <c r="K297">
        <f>database[[#This Row],[处理天数]]*6</f>
        <v>126</v>
      </c>
      <c r="L297">
        <f>database[[#This Row],[额定充值]]-database[[#This Row],[处理金额]]</f>
        <v>0</v>
      </c>
      <c r="M297">
        <f>database[[#This Row],[处理金额]]</f>
        <v>126</v>
      </c>
      <c r="N297" t="e">
        <f>VLOOKUP(database[[#This Row],[部门]],bumen[],2,0)</f>
        <v>#N/A</v>
      </c>
      <c r="O297" t="e">
        <f>VLOOKUP(database[[#This Row],[部门]],bumen[],3)</f>
        <v>#N/A</v>
      </c>
      <c r="P297" t="e">
        <f>VLOOKUP(database[[#This Row],[账号]],renyuan[],2,0)</f>
        <v>#N/A</v>
      </c>
      <c r="Q297" s="13" t="s">
        <v>1040</v>
      </c>
      <c r="R297" t="str">
        <f>VLOOKUP(database[[#This Row],[部门代码2]],bumen02,2,0)</f>
        <v>017智能制造学院</v>
      </c>
    </row>
    <row r="298" spans="1:18" hidden="1" x14ac:dyDescent="0.2">
      <c r="A298">
        <f>SUBTOTAL(3,B$2:B298)</f>
        <v>67</v>
      </c>
      <c r="B298">
        <v>60</v>
      </c>
      <c r="C298" s="1" t="s">
        <v>606</v>
      </c>
      <c r="D298" t="s">
        <v>607</v>
      </c>
      <c r="E298">
        <v>21</v>
      </c>
      <c r="F298">
        <v>126</v>
      </c>
      <c r="H298" t="e">
        <f>VLOOKUP(C298,renyuan[],3,0)</f>
        <v>#N/A</v>
      </c>
      <c r="I298">
        <f t="shared" si="8"/>
        <v>21</v>
      </c>
      <c r="J298">
        <f t="shared" si="9"/>
        <v>126</v>
      </c>
      <c r="K298">
        <f>database[[#This Row],[处理天数]]*6</f>
        <v>126</v>
      </c>
      <c r="L298">
        <f>database[[#This Row],[额定充值]]-database[[#This Row],[处理金额]]</f>
        <v>0</v>
      </c>
      <c r="M298">
        <f>database[[#This Row],[处理金额]]</f>
        <v>126</v>
      </c>
      <c r="N298" t="e">
        <f>VLOOKUP(database[[#This Row],[部门]],bumen[],2,0)</f>
        <v>#N/A</v>
      </c>
      <c r="O298" t="e">
        <f>VLOOKUP(database[[#This Row],[部门]],bumen[],3)</f>
        <v>#N/A</v>
      </c>
      <c r="P298" t="e">
        <f>VLOOKUP(database[[#This Row],[账号]],renyuan[],2,0)</f>
        <v>#N/A</v>
      </c>
      <c r="Q298" s="13" t="s">
        <v>1040</v>
      </c>
      <c r="R298" t="str">
        <f>VLOOKUP(database[[#This Row],[部门代码2]],bumen02,2,0)</f>
        <v>017智能制造学院</v>
      </c>
    </row>
    <row r="299" spans="1:18" hidden="1" x14ac:dyDescent="0.2">
      <c r="A299">
        <f>SUBTOTAL(3,B$2:B299)</f>
        <v>67</v>
      </c>
      <c r="B299">
        <v>61</v>
      </c>
      <c r="C299" s="1" t="s">
        <v>608</v>
      </c>
      <c r="D299" t="s">
        <v>609</v>
      </c>
      <c r="E299">
        <v>17</v>
      </c>
      <c r="F299">
        <v>102</v>
      </c>
      <c r="G299" t="s">
        <v>1213</v>
      </c>
      <c r="H299" t="e">
        <f>VLOOKUP(C299,renyuan[],3,0)</f>
        <v>#N/A</v>
      </c>
      <c r="I299">
        <f t="shared" si="8"/>
        <v>17</v>
      </c>
      <c r="J299">
        <f t="shared" si="9"/>
        <v>102</v>
      </c>
      <c r="K299">
        <f>database[[#This Row],[处理天数]]*6</f>
        <v>102</v>
      </c>
      <c r="L299">
        <f>database[[#This Row],[额定充值]]-database[[#This Row],[处理金额]]</f>
        <v>0</v>
      </c>
      <c r="M299">
        <f>database[[#This Row],[处理金额]]</f>
        <v>102</v>
      </c>
      <c r="N299" t="e">
        <f>VLOOKUP(database[[#This Row],[部门]],bumen[],2,0)</f>
        <v>#N/A</v>
      </c>
      <c r="O299" t="e">
        <f>VLOOKUP(database[[#This Row],[部门]],bumen[],3)</f>
        <v>#N/A</v>
      </c>
      <c r="P299" t="e">
        <f>VLOOKUP(database[[#This Row],[账号]],renyuan[],2,0)</f>
        <v>#N/A</v>
      </c>
      <c r="Q299" s="13" t="s">
        <v>1040</v>
      </c>
      <c r="R299" t="str">
        <f>VLOOKUP(database[[#This Row],[部门代码2]],bumen02,2,0)</f>
        <v>017智能制造学院</v>
      </c>
    </row>
    <row r="300" spans="1:18" hidden="1" x14ac:dyDescent="0.2">
      <c r="A300">
        <f>SUBTOTAL(3,B$2:B300)</f>
        <v>67</v>
      </c>
      <c r="B300">
        <v>62</v>
      </c>
      <c r="C300" s="1" t="s">
        <v>610</v>
      </c>
      <c r="D300" t="s">
        <v>611</v>
      </c>
      <c r="E300">
        <v>21</v>
      </c>
      <c r="F300">
        <v>126</v>
      </c>
      <c r="H300" t="e">
        <f>VLOOKUP(C300,renyuan[],3,0)</f>
        <v>#N/A</v>
      </c>
      <c r="I300">
        <f t="shared" si="8"/>
        <v>21</v>
      </c>
      <c r="J300">
        <f t="shared" si="9"/>
        <v>126</v>
      </c>
      <c r="K300">
        <f>database[[#This Row],[处理天数]]*6</f>
        <v>126</v>
      </c>
      <c r="L300">
        <f>database[[#This Row],[额定充值]]-database[[#This Row],[处理金额]]</f>
        <v>0</v>
      </c>
      <c r="M300">
        <f>database[[#This Row],[处理金额]]</f>
        <v>126</v>
      </c>
      <c r="N300" t="e">
        <f>VLOOKUP(database[[#This Row],[部门]],bumen[],2,0)</f>
        <v>#N/A</v>
      </c>
      <c r="O300" t="e">
        <f>VLOOKUP(database[[#This Row],[部门]],bumen[],3)</f>
        <v>#N/A</v>
      </c>
      <c r="P300" t="e">
        <f>VLOOKUP(database[[#This Row],[账号]],renyuan[],2,0)</f>
        <v>#N/A</v>
      </c>
      <c r="Q300" s="13" t="s">
        <v>1040</v>
      </c>
      <c r="R300" t="str">
        <f>VLOOKUP(database[[#This Row],[部门代码2]],bumen02,2,0)</f>
        <v>017智能制造学院</v>
      </c>
    </row>
    <row r="301" spans="1:18" hidden="1" x14ac:dyDescent="0.2">
      <c r="A301">
        <f>SUBTOTAL(3,B$2:B301)</f>
        <v>67</v>
      </c>
      <c r="B301">
        <v>63</v>
      </c>
      <c r="C301" s="1" t="s">
        <v>612</v>
      </c>
      <c r="D301" t="s">
        <v>613</v>
      </c>
      <c r="E301">
        <v>21</v>
      </c>
      <c r="F301">
        <v>126</v>
      </c>
      <c r="H301" t="e">
        <f>VLOOKUP(C301,renyuan[],3,0)</f>
        <v>#N/A</v>
      </c>
      <c r="I301">
        <f t="shared" si="8"/>
        <v>21</v>
      </c>
      <c r="J301">
        <f t="shared" si="9"/>
        <v>126</v>
      </c>
      <c r="K301">
        <f>database[[#This Row],[处理天数]]*6</f>
        <v>126</v>
      </c>
      <c r="L301">
        <f>database[[#This Row],[额定充值]]-database[[#This Row],[处理金额]]</f>
        <v>0</v>
      </c>
      <c r="M301">
        <f>database[[#This Row],[处理金额]]</f>
        <v>126</v>
      </c>
      <c r="N301" t="e">
        <f>VLOOKUP(database[[#This Row],[部门]],bumen[],2,0)</f>
        <v>#N/A</v>
      </c>
      <c r="O301" t="e">
        <f>VLOOKUP(database[[#This Row],[部门]],bumen[],3)</f>
        <v>#N/A</v>
      </c>
      <c r="P301" t="e">
        <f>VLOOKUP(database[[#This Row],[账号]],renyuan[],2,0)</f>
        <v>#N/A</v>
      </c>
      <c r="Q301" s="13" t="s">
        <v>1040</v>
      </c>
      <c r="R301" t="str">
        <f>VLOOKUP(database[[#This Row],[部门代码2]],bumen02,2,0)</f>
        <v>017智能制造学院</v>
      </c>
    </row>
    <row r="302" spans="1:18" hidden="1" x14ac:dyDescent="0.2">
      <c r="A302">
        <f>SUBTOTAL(3,B$2:B302)</f>
        <v>67</v>
      </c>
      <c r="B302">
        <v>64</v>
      </c>
      <c r="C302" s="1" t="s">
        <v>614</v>
      </c>
      <c r="D302" t="s">
        <v>615</v>
      </c>
      <c r="E302">
        <v>21</v>
      </c>
      <c r="F302">
        <v>126</v>
      </c>
      <c r="H302" t="e">
        <f>VLOOKUP(C302,renyuan[],3,0)</f>
        <v>#N/A</v>
      </c>
      <c r="I302">
        <f t="shared" si="8"/>
        <v>21</v>
      </c>
      <c r="J302">
        <f t="shared" si="9"/>
        <v>126</v>
      </c>
      <c r="K302">
        <f>database[[#This Row],[处理天数]]*6</f>
        <v>126</v>
      </c>
      <c r="L302">
        <f>database[[#This Row],[额定充值]]-database[[#This Row],[处理金额]]</f>
        <v>0</v>
      </c>
      <c r="M302">
        <f>database[[#This Row],[处理金额]]</f>
        <v>126</v>
      </c>
      <c r="N302" t="e">
        <f>VLOOKUP(database[[#This Row],[部门]],bumen[],2,0)</f>
        <v>#N/A</v>
      </c>
      <c r="O302" t="e">
        <f>VLOOKUP(database[[#This Row],[部门]],bumen[],3)</f>
        <v>#N/A</v>
      </c>
      <c r="P302" t="e">
        <f>VLOOKUP(database[[#This Row],[账号]],renyuan[],2,0)</f>
        <v>#N/A</v>
      </c>
      <c r="Q302" s="13" t="s">
        <v>1040</v>
      </c>
      <c r="R302" t="str">
        <f>VLOOKUP(database[[#This Row],[部门代码2]],bumen02,2,0)</f>
        <v>017智能制造学院</v>
      </c>
    </row>
    <row r="303" spans="1:18" hidden="1" x14ac:dyDescent="0.2">
      <c r="A303">
        <f>SUBTOTAL(3,B$2:B303)</f>
        <v>67</v>
      </c>
      <c r="B303">
        <v>65</v>
      </c>
      <c r="C303" s="1" t="s">
        <v>617</v>
      </c>
      <c r="D303" t="s">
        <v>618</v>
      </c>
      <c r="E303">
        <v>21</v>
      </c>
      <c r="F303">
        <v>126</v>
      </c>
      <c r="H303" t="e">
        <f>VLOOKUP(C303,renyuan[],3,0)</f>
        <v>#N/A</v>
      </c>
      <c r="I303">
        <f t="shared" si="8"/>
        <v>21</v>
      </c>
      <c r="J303">
        <f t="shared" si="9"/>
        <v>126</v>
      </c>
      <c r="K303">
        <f>database[[#This Row],[处理天数]]*6</f>
        <v>126</v>
      </c>
      <c r="L303">
        <f>database[[#This Row],[额定充值]]-database[[#This Row],[处理金额]]</f>
        <v>0</v>
      </c>
      <c r="M303">
        <f>database[[#This Row],[处理金额]]</f>
        <v>126</v>
      </c>
      <c r="N303" t="e">
        <f>VLOOKUP(database[[#This Row],[部门]],bumen[],2,0)</f>
        <v>#N/A</v>
      </c>
      <c r="O303" t="e">
        <f>VLOOKUP(database[[#This Row],[部门]],bumen[],3)</f>
        <v>#N/A</v>
      </c>
      <c r="P303" t="e">
        <f>VLOOKUP(database[[#This Row],[账号]],renyuan[],2,0)</f>
        <v>#N/A</v>
      </c>
      <c r="Q303" s="13" t="s">
        <v>1040</v>
      </c>
      <c r="R303" t="str">
        <f>VLOOKUP(database[[#This Row],[部门代码2]],bumen02,2,0)</f>
        <v>017智能制造学院</v>
      </c>
    </row>
    <row r="304" spans="1:18" hidden="1" x14ac:dyDescent="0.2">
      <c r="A304">
        <f>SUBTOTAL(3,B$2:B304)</f>
        <v>67</v>
      </c>
      <c r="B304">
        <v>66</v>
      </c>
      <c r="C304" s="1" t="s">
        <v>620</v>
      </c>
      <c r="D304" t="s">
        <v>621</v>
      </c>
      <c r="E304">
        <v>19</v>
      </c>
      <c r="F304">
        <v>114</v>
      </c>
      <c r="G304" t="s">
        <v>1214</v>
      </c>
      <c r="H304" t="e">
        <f>VLOOKUP(C304,renyuan[],3,0)</f>
        <v>#N/A</v>
      </c>
      <c r="I304">
        <f t="shared" si="8"/>
        <v>19</v>
      </c>
      <c r="J304">
        <f t="shared" si="9"/>
        <v>114</v>
      </c>
      <c r="K304">
        <f>database[[#This Row],[处理天数]]*6</f>
        <v>114</v>
      </c>
      <c r="L304">
        <f>database[[#This Row],[额定充值]]-database[[#This Row],[处理金额]]</f>
        <v>0</v>
      </c>
      <c r="M304">
        <f>database[[#This Row],[处理金额]]</f>
        <v>114</v>
      </c>
      <c r="N304" t="e">
        <f>VLOOKUP(database[[#This Row],[部门]],bumen[],2,0)</f>
        <v>#N/A</v>
      </c>
      <c r="O304" t="e">
        <f>VLOOKUP(database[[#This Row],[部门]],bumen[],3)</f>
        <v>#N/A</v>
      </c>
      <c r="P304" t="e">
        <f>VLOOKUP(database[[#This Row],[账号]],renyuan[],2,0)</f>
        <v>#N/A</v>
      </c>
      <c r="Q304" s="13" t="s">
        <v>1040</v>
      </c>
      <c r="R304" t="str">
        <f>VLOOKUP(database[[#This Row],[部门代码2]],bumen02,2,0)</f>
        <v>017智能制造学院</v>
      </c>
    </row>
    <row r="305" spans="1:18" hidden="1" x14ac:dyDescent="0.2">
      <c r="A305">
        <f>SUBTOTAL(3,B$2:B305)</f>
        <v>67</v>
      </c>
      <c r="B305">
        <v>67</v>
      </c>
      <c r="C305" s="1" t="s">
        <v>622</v>
      </c>
      <c r="D305" t="s">
        <v>623</v>
      </c>
      <c r="E305">
        <v>21</v>
      </c>
      <c r="F305">
        <v>126</v>
      </c>
      <c r="H305" t="e">
        <f>VLOOKUP(C305,renyuan[],3,0)</f>
        <v>#N/A</v>
      </c>
      <c r="I305">
        <f t="shared" si="8"/>
        <v>21</v>
      </c>
      <c r="J305">
        <f t="shared" si="9"/>
        <v>126</v>
      </c>
      <c r="K305">
        <f>database[[#This Row],[处理天数]]*6</f>
        <v>126</v>
      </c>
      <c r="L305">
        <f>database[[#This Row],[额定充值]]-database[[#This Row],[处理金额]]</f>
        <v>0</v>
      </c>
      <c r="M305">
        <f>database[[#This Row],[处理金额]]</f>
        <v>126</v>
      </c>
      <c r="N305" t="e">
        <f>VLOOKUP(database[[#This Row],[部门]],bumen[],2,0)</f>
        <v>#N/A</v>
      </c>
      <c r="O305" t="e">
        <f>VLOOKUP(database[[#This Row],[部门]],bumen[],3)</f>
        <v>#N/A</v>
      </c>
      <c r="P305" t="e">
        <f>VLOOKUP(database[[#This Row],[账号]],renyuan[],2,0)</f>
        <v>#N/A</v>
      </c>
      <c r="Q305" s="13" t="s">
        <v>1040</v>
      </c>
      <c r="R305" t="str">
        <f>VLOOKUP(database[[#This Row],[部门代码2]],bumen02,2,0)</f>
        <v>017智能制造学院</v>
      </c>
    </row>
    <row r="306" spans="1:18" hidden="1" x14ac:dyDescent="0.2">
      <c r="A306">
        <f>SUBTOTAL(3,B$2:B306)</f>
        <v>67</v>
      </c>
      <c r="B306">
        <v>68</v>
      </c>
      <c r="C306" s="1" t="s">
        <v>624</v>
      </c>
      <c r="D306" t="s">
        <v>625</v>
      </c>
      <c r="E306">
        <v>15</v>
      </c>
      <c r="F306">
        <v>90</v>
      </c>
      <c r="G306" t="s">
        <v>1215</v>
      </c>
      <c r="H306" t="e">
        <f>VLOOKUP(C306,renyuan[],3,0)</f>
        <v>#N/A</v>
      </c>
      <c r="I306">
        <f t="shared" si="8"/>
        <v>15</v>
      </c>
      <c r="J306">
        <f t="shared" si="9"/>
        <v>90</v>
      </c>
      <c r="K306">
        <f>database[[#This Row],[处理天数]]*6</f>
        <v>90</v>
      </c>
      <c r="L306">
        <f>database[[#This Row],[额定充值]]-database[[#This Row],[处理金额]]</f>
        <v>0</v>
      </c>
      <c r="M306">
        <f>database[[#This Row],[处理金额]]</f>
        <v>90</v>
      </c>
      <c r="N306" t="e">
        <f>VLOOKUP(database[[#This Row],[部门]],bumen[],2,0)</f>
        <v>#N/A</v>
      </c>
      <c r="O306" t="e">
        <f>VLOOKUP(database[[#This Row],[部门]],bumen[],3)</f>
        <v>#N/A</v>
      </c>
      <c r="P306" t="e">
        <f>VLOOKUP(database[[#This Row],[账号]],renyuan[],2,0)</f>
        <v>#N/A</v>
      </c>
      <c r="Q306" s="13" t="s">
        <v>1040</v>
      </c>
      <c r="R306" t="str">
        <f>VLOOKUP(database[[#This Row],[部门代码2]],bumen02,2,0)</f>
        <v>017智能制造学院</v>
      </c>
    </row>
    <row r="307" spans="1:18" hidden="1" x14ac:dyDescent="0.2">
      <c r="A307">
        <f>SUBTOTAL(3,B$2:B307)</f>
        <v>67</v>
      </c>
      <c r="B307">
        <v>69</v>
      </c>
      <c r="C307" s="1" t="s">
        <v>626</v>
      </c>
      <c r="D307" t="s">
        <v>627</v>
      </c>
      <c r="E307">
        <v>21</v>
      </c>
      <c r="F307">
        <v>126</v>
      </c>
      <c r="H307" t="e">
        <f>VLOOKUP(C307,renyuan[],3,0)</f>
        <v>#N/A</v>
      </c>
      <c r="I307">
        <f t="shared" si="8"/>
        <v>21</v>
      </c>
      <c r="J307">
        <f t="shared" si="9"/>
        <v>126</v>
      </c>
      <c r="K307">
        <f>database[[#This Row],[处理天数]]*6</f>
        <v>126</v>
      </c>
      <c r="L307">
        <f>database[[#This Row],[额定充值]]-database[[#This Row],[处理金额]]</f>
        <v>0</v>
      </c>
      <c r="M307">
        <f>database[[#This Row],[处理金额]]</f>
        <v>126</v>
      </c>
      <c r="N307" t="e">
        <f>VLOOKUP(database[[#This Row],[部门]],bumen[],2,0)</f>
        <v>#N/A</v>
      </c>
      <c r="O307" t="e">
        <f>VLOOKUP(database[[#This Row],[部门]],bumen[],3)</f>
        <v>#N/A</v>
      </c>
      <c r="P307" t="e">
        <f>VLOOKUP(database[[#This Row],[账号]],renyuan[],2,0)</f>
        <v>#N/A</v>
      </c>
      <c r="Q307" s="13" t="s">
        <v>1040</v>
      </c>
      <c r="R307" t="str">
        <f>VLOOKUP(database[[#This Row],[部门代码2]],bumen02,2,0)</f>
        <v>017智能制造学院</v>
      </c>
    </row>
    <row r="308" spans="1:18" hidden="1" x14ac:dyDescent="0.2">
      <c r="A308">
        <f>SUBTOTAL(3,B$2:B308)</f>
        <v>67</v>
      </c>
      <c r="B308">
        <v>70</v>
      </c>
      <c r="C308" s="1" t="s">
        <v>628</v>
      </c>
      <c r="D308" t="s">
        <v>629</v>
      </c>
      <c r="E308">
        <v>21</v>
      </c>
      <c r="F308">
        <v>126</v>
      </c>
      <c r="H308" t="e">
        <f>VLOOKUP(C308,renyuan[],3,0)</f>
        <v>#N/A</v>
      </c>
      <c r="I308">
        <f t="shared" si="8"/>
        <v>21</v>
      </c>
      <c r="J308">
        <f t="shared" si="9"/>
        <v>126</v>
      </c>
      <c r="K308">
        <f>database[[#This Row],[处理天数]]*6</f>
        <v>126</v>
      </c>
      <c r="L308">
        <f>database[[#This Row],[额定充值]]-database[[#This Row],[处理金额]]</f>
        <v>0</v>
      </c>
      <c r="M308">
        <f>database[[#This Row],[处理金额]]</f>
        <v>126</v>
      </c>
      <c r="N308" t="e">
        <f>VLOOKUP(database[[#This Row],[部门]],bumen[],2,0)</f>
        <v>#N/A</v>
      </c>
      <c r="O308" t="e">
        <f>VLOOKUP(database[[#This Row],[部门]],bumen[],3)</f>
        <v>#N/A</v>
      </c>
      <c r="P308" t="e">
        <f>VLOOKUP(database[[#This Row],[账号]],renyuan[],2,0)</f>
        <v>#N/A</v>
      </c>
      <c r="Q308" s="13" t="s">
        <v>1040</v>
      </c>
      <c r="R308" t="str">
        <f>VLOOKUP(database[[#This Row],[部门代码2]],bumen02,2,0)</f>
        <v>017智能制造学院</v>
      </c>
    </row>
    <row r="309" spans="1:18" hidden="1" x14ac:dyDescent="0.2">
      <c r="A309">
        <f>SUBTOTAL(3,B$2:B309)</f>
        <v>67</v>
      </c>
      <c r="B309">
        <v>71</v>
      </c>
      <c r="C309" s="1" t="s">
        <v>630</v>
      </c>
      <c r="D309" t="s">
        <v>631</v>
      </c>
      <c r="E309">
        <v>21</v>
      </c>
      <c r="F309">
        <v>126</v>
      </c>
      <c r="H309" t="e">
        <f>VLOOKUP(C309,renyuan[],3,0)</f>
        <v>#N/A</v>
      </c>
      <c r="I309">
        <f t="shared" si="8"/>
        <v>21</v>
      </c>
      <c r="J309">
        <f t="shared" si="9"/>
        <v>126</v>
      </c>
      <c r="K309">
        <f>database[[#This Row],[处理天数]]*6</f>
        <v>126</v>
      </c>
      <c r="L309">
        <f>database[[#This Row],[额定充值]]-database[[#This Row],[处理金额]]</f>
        <v>0</v>
      </c>
      <c r="M309">
        <f>database[[#This Row],[处理金额]]</f>
        <v>126</v>
      </c>
      <c r="N309" t="e">
        <f>VLOOKUP(database[[#This Row],[部门]],bumen[],2,0)</f>
        <v>#N/A</v>
      </c>
      <c r="O309" t="e">
        <f>VLOOKUP(database[[#This Row],[部门]],bumen[],3)</f>
        <v>#N/A</v>
      </c>
      <c r="P309" t="e">
        <f>VLOOKUP(database[[#This Row],[账号]],renyuan[],2,0)</f>
        <v>#N/A</v>
      </c>
      <c r="Q309" s="13" t="s">
        <v>1040</v>
      </c>
      <c r="R309" t="str">
        <f>VLOOKUP(database[[#This Row],[部门代码2]],bumen02,2,0)</f>
        <v>017智能制造学院</v>
      </c>
    </row>
    <row r="310" spans="1:18" hidden="1" x14ac:dyDescent="0.2">
      <c r="A310">
        <f>SUBTOTAL(3,B$2:B310)</f>
        <v>67</v>
      </c>
      <c r="B310">
        <v>72</v>
      </c>
      <c r="C310" s="1" t="s">
        <v>632</v>
      </c>
      <c r="D310" t="s">
        <v>633</v>
      </c>
      <c r="E310">
        <v>21</v>
      </c>
      <c r="F310">
        <v>126</v>
      </c>
      <c r="H310" t="e">
        <f>VLOOKUP(C310,renyuan[],3,0)</f>
        <v>#N/A</v>
      </c>
      <c r="I310">
        <f t="shared" si="8"/>
        <v>21</v>
      </c>
      <c r="J310">
        <f t="shared" si="9"/>
        <v>126</v>
      </c>
      <c r="K310">
        <f>database[[#This Row],[处理天数]]*6</f>
        <v>126</v>
      </c>
      <c r="L310">
        <f>database[[#This Row],[额定充值]]-database[[#This Row],[处理金额]]</f>
        <v>0</v>
      </c>
      <c r="M310">
        <f>database[[#This Row],[处理金额]]</f>
        <v>126</v>
      </c>
      <c r="N310" t="e">
        <f>VLOOKUP(database[[#This Row],[部门]],bumen[],2,0)</f>
        <v>#N/A</v>
      </c>
      <c r="O310" t="e">
        <f>VLOOKUP(database[[#This Row],[部门]],bumen[],3)</f>
        <v>#N/A</v>
      </c>
      <c r="P310" t="e">
        <f>VLOOKUP(database[[#This Row],[账号]],renyuan[],2,0)</f>
        <v>#N/A</v>
      </c>
      <c r="Q310" s="13" t="s">
        <v>1040</v>
      </c>
      <c r="R310" t="str">
        <f>VLOOKUP(database[[#This Row],[部门代码2]],bumen02,2,0)</f>
        <v>017智能制造学院</v>
      </c>
    </row>
    <row r="311" spans="1:18" hidden="1" x14ac:dyDescent="0.2">
      <c r="A311">
        <f>SUBTOTAL(3,B$2:B311)</f>
        <v>67</v>
      </c>
      <c r="B311">
        <v>73</v>
      </c>
      <c r="C311" s="1" t="s">
        <v>634</v>
      </c>
      <c r="D311" t="s">
        <v>635</v>
      </c>
      <c r="E311">
        <v>21</v>
      </c>
      <c r="F311">
        <v>126</v>
      </c>
      <c r="H311" t="e">
        <f>VLOOKUP(C311,renyuan[],3,0)</f>
        <v>#N/A</v>
      </c>
      <c r="I311">
        <f t="shared" si="8"/>
        <v>21</v>
      </c>
      <c r="J311">
        <f t="shared" si="9"/>
        <v>126</v>
      </c>
      <c r="K311">
        <f>database[[#This Row],[处理天数]]*6</f>
        <v>126</v>
      </c>
      <c r="L311">
        <f>database[[#This Row],[额定充值]]-database[[#This Row],[处理金额]]</f>
        <v>0</v>
      </c>
      <c r="M311">
        <f>database[[#This Row],[处理金额]]</f>
        <v>126</v>
      </c>
      <c r="N311" t="e">
        <f>VLOOKUP(database[[#This Row],[部门]],bumen[],2,0)</f>
        <v>#N/A</v>
      </c>
      <c r="O311" t="e">
        <f>VLOOKUP(database[[#This Row],[部门]],bumen[],3)</f>
        <v>#N/A</v>
      </c>
      <c r="P311" t="e">
        <f>VLOOKUP(database[[#This Row],[账号]],renyuan[],2,0)</f>
        <v>#N/A</v>
      </c>
      <c r="Q311" s="13" t="s">
        <v>1040</v>
      </c>
      <c r="R311" t="str">
        <f>VLOOKUP(database[[#This Row],[部门代码2]],bumen02,2,0)</f>
        <v>017智能制造学院</v>
      </c>
    </row>
    <row r="312" spans="1:18" hidden="1" x14ac:dyDescent="0.2">
      <c r="A312">
        <f>SUBTOTAL(3,B$2:B312)</f>
        <v>67</v>
      </c>
      <c r="B312">
        <v>74</v>
      </c>
      <c r="C312" s="1" t="s">
        <v>636</v>
      </c>
      <c r="D312" t="s">
        <v>637</v>
      </c>
      <c r="E312">
        <v>16</v>
      </c>
      <c r="F312">
        <v>96</v>
      </c>
      <c r="G312" t="s">
        <v>1216</v>
      </c>
      <c r="H312" t="e">
        <f>VLOOKUP(C312,renyuan[],3,0)</f>
        <v>#N/A</v>
      </c>
      <c r="I312">
        <f t="shared" si="8"/>
        <v>16</v>
      </c>
      <c r="J312">
        <f t="shared" si="9"/>
        <v>96</v>
      </c>
      <c r="K312">
        <f>database[[#This Row],[处理天数]]*6</f>
        <v>96</v>
      </c>
      <c r="L312">
        <f>database[[#This Row],[额定充值]]-database[[#This Row],[处理金额]]</f>
        <v>0</v>
      </c>
      <c r="M312">
        <f>database[[#This Row],[处理金额]]</f>
        <v>96</v>
      </c>
      <c r="N312" t="e">
        <f>VLOOKUP(database[[#This Row],[部门]],bumen[],2,0)</f>
        <v>#N/A</v>
      </c>
      <c r="O312" t="e">
        <f>VLOOKUP(database[[#This Row],[部门]],bumen[],3)</f>
        <v>#N/A</v>
      </c>
      <c r="P312" t="e">
        <f>VLOOKUP(database[[#This Row],[账号]],renyuan[],2,0)</f>
        <v>#N/A</v>
      </c>
      <c r="Q312" s="13" t="s">
        <v>1040</v>
      </c>
      <c r="R312" t="str">
        <f>VLOOKUP(database[[#This Row],[部门代码2]],bumen02,2,0)</f>
        <v>017智能制造学院</v>
      </c>
    </row>
    <row r="313" spans="1:18" hidden="1" x14ac:dyDescent="0.2">
      <c r="A313">
        <f>SUBTOTAL(3,B$2:B313)</f>
        <v>67</v>
      </c>
      <c r="B313">
        <v>75</v>
      </c>
      <c r="C313" s="1" t="s">
        <v>639</v>
      </c>
      <c r="D313" t="s">
        <v>640</v>
      </c>
      <c r="E313">
        <v>11</v>
      </c>
      <c r="F313">
        <v>66</v>
      </c>
      <c r="G313" t="s">
        <v>1217</v>
      </c>
      <c r="H313" t="e">
        <f>VLOOKUP(C313,renyuan[],3,0)</f>
        <v>#N/A</v>
      </c>
      <c r="I313">
        <f t="shared" si="8"/>
        <v>11</v>
      </c>
      <c r="J313">
        <f t="shared" si="9"/>
        <v>66</v>
      </c>
      <c r="K313">
        <f>database[[#This Row],[处理天数]]*6</f>
        <v>66</v>
      </c>
      <c r="L313">
        <f>database[[#This Row],[额定充值]]-database[[#This Row],[处理金额]]</f>
        <v>0</v>
      </c>
      <c r="M313">
        <f>database[[#This Row],[处理金额]]</f>
        <v>66</v>
      </c>
      <c r="N313" t="e">
        <f>VLOOKUP(database[[#This Row],[部门]],bumen[],2,0)</f>
        <v>#N/A</v>
      </c>
      <c r="O313" t="e">
        <f>VLOOKUP(database[[#This Row],[部门]],bumen[],3)</f>
        <v>#N/A</v>
      </c>
      <c r="P313" t="e">
        <f>VLOOKUP(database[[#This Row],[账号]],renyuan[],2,0)</f>
        <v>#N/A</v>
      </c>
      <c r="Q313" s="13" t="s">
        <v>1040</v>
      </c>
      <c r="R313" t="str">
        <f>VLOOKUP(database[[#This Row],[部门代码2]],bumen02,2,0)</f>
        <v>017智能制造学院</v>
      </c>
    </row>
    <row r="314" spans="1:18" hidden="1" x14ac:dyDescent="0.2">
      <c r="A314">
        <f>SUBTOTAL(3,B$2:B314)</f>
        <v>67</v>
      </c>
      <c r="B314">
        <v>76</v>
      </c>
      <c r="C314" s="1" t="s">
        <v>642</v>
      </c>
      <c r="D314" t="s">
        <v>643</v>
      </c>
      <c r="E314">
        <v>21</v>
      </c>
      <c r="F314">
        <v>126</v>
      </c>
      <c r="H314" t="e">
        <f>VLOOKUP(C314,renyuan[],3,0)</f>
        <v>#N/A</v>
      </c>
      <c r="I314">
        <f t="shared" si="8"/>
        <v>21</v>
      </c>
      <c r="J314">
        <f t="shared" si="9"/>
        <v>126</v>
      </c>
      <c r="K314">
        <f>database[[#This Row],[处理天数]]*6</f>
        <v>126</v>
      </c>
      <c r="L314">
        <f>database[[#This Row],[额定充值]]-database[[#This Row],[处理金额]]</f>
        <v>0</v>
      </c>
      <c r="M314">
        <f>database[[#This Row],[处理金额]]</f>
        <v>126</v>
      </c>
      <c r="N314" t="e">
        <f>VLOOKUP(database[[#This Row],[部门]],bumen[],2,0)</f>
        <v>#N/A</v>
      </c>
      <c r="O314" t="e">
        <f>VLOOKUP(database[[#This Row],[部门]],bumen[],3)</f>
        <v>#N/A</v>
      </c>
      <c r="P314" t="e">
        <f>VLOOKUP(database[[#This Row],[账号]],renyuan[],2,0)</f>
        <v>#N/A</v>
      </c>
      <c r="Q314" s="13" t="s">
        <v>1040</v>
      </c>
      <c r="R314" t="str">
        <f>VLOOKUP(database[[#This Row],[部门代码2]],bumen02,2,0)</f>
        <v>017智能制造学院</v>
      </c>
    </row>
    <row r="315" spans="1:18" hidden="1" x14ac:dyDescent="0.2">
      <c r="A315">
        <f>SUBTOTAL(3,B$2:B315)</f>
        <v>67</v>
      </c>
      <c r="B315">
        <v>77</v>
      </c>
      <c r="C315" s="1" t="s">
        <v>644</v>
      </c>
      <c r="D315" t="s">
        <v>645</v>
      </c>
      <c r="E315">
        <v>21</v>
      </c>
      <c r="F315">
        <v>126</v>
      </c>
      <c r="H315" t="e">
        <f>VLOOKUP(C315,renyuan[],3,0)</f>
        <v>#N/A</v>
      </c>
      <c r="I315">
        <f t="shared" si="8"/>
        <v>21</v>
      </c>
      <c r="J315">
        <f t="shared" si="9"/>
        <v>126</v>
      </c>
      <c r="K315">
        <f>database[[#This Row],[处理天数]]*6</f>
        <v>126</v>
      </c>
      <c r="L315">
        <f>database[[#This Row],[额定充值]]-database[[#This Row],[处理金额]]</f>
        <v>0</v>
      </c>
      <c r="M315">
        <f>database[[#This Row],[处理金额]]</f>
        <v>126</v>
      </c>
      <c r="N315" t="e">
        <f>VLOOKUP(database[[#This Row],[部门]],bumen[],2,0)</f>
        <v>#N/A</v>
      </c>
      <c r="O315" t="e">
        <f>VLOOKUP(database[[#This Row],[部门]],bumen[],3)</f>
        <v>#N/A</v>
      </c>
      <c r="P315" t="e">
        <f>VLOOKUP(database[[#This Row],[账号]],renyuan[],2,0)</f>
        <v>#N/A</v>
      </c>
      <c r="Q315" s="13" t="s">
        <v>1040</v>
      </c>
      <c r="R315" t="str">
        <f>VLOOKUP(database[[#This Row],[部门代码2]],bumen02,2,0)</f>
        <v>017智能制造学院</v>
      </c>
    </row>
    <row r="316" spans="1:18" hidden="1" x14ac:dyDescent="0.2">
      <c r="A316">
        <f>SUBTOTAL(3,B$2:B316)</f>
        <v>67</v>
      </c>
      <c r="B316">
        <v>78</v>
      </c>
      <c r="C316" s="1" t="s">
        <v>646</v>
      </c>
      <c r="D316" t="s">
        <v>647</v>
      </c>
      <c r="E316">
        <v>21</v>
      </c>
      <c r="F316">
        <v>126</v>
      </c>
      <c r="H316" t="e">
        <f>VLOOKUP(C316,renyuan[],3,0)</f>
        <v>#N/A</v>
      </c>
      <c r="I316">
        <f t="shared" si="8"/>
        <v>21</v>
      </c>
      <c r="J316">
        <f t="shared" si="9"/>
        <v>126</v>
      </c>
      <c r="K316">
        <f>database[[#This Row],[处理天数]]*6</f>
        <v>126</v>
      </c>
      <c r="L316">
        <f>database[[#This Row],[额定充值]]-database[[#This Row],[处理金额]]</f>
        <v>0</v>
      </c>
      <c r="M316">
        <f>database[[#This Row],[处理金额]]</f>
        <v>126</v>
      </c>
      <c r="N316" t="e">
        <f>VLOOKUP(database[[#This Row],[部门]],bumen[],2,0)</f>
        <v>#N/A</v>
      </c>
      <c r="O316" t="e">
        <f>VLOOKUP(database[[#This Row],[部门]],bumen[],3)</f>
        <v>#N/A</v>
      </c>
      <c r="P316" t="e">
        <f>VLOOKUP(database[[#This Row],[账号]],renyuan[],2,0)</f>
        <v>#N/A</v>
      </c>
      <c r="Q316" s="13" t="s">
        <v>1040</v>
      </c>
      <c r="R316" t="str">
        <f>VLOOKUP(database[[#This Row],[部门代码2]],bumen02,2,0)</f>
        <v>017智能制造学院</v>
      </c>
    </row>
    <row r="317" spans="1:18" hidden="1" x14ac:dyDescent="0.2">
      <c r="A317">
        <f>SUBTOTAL(3,B$2:B317)</f>
        <v>67</v>
      </c>
      <c r="B317">
        <v>79</v>
      </c>
      <c r="C317" s="1" t="s">
        <v>648</v>
      </c>
      <c r="D317" t="s">
        <v>649</v>
      </c>
      <c r="E317">
        <v>21</v>
      </c>
      <c r="F317">
        <v>126</v>
      </c>
      <c r="H317" t="e">
        <f>VLOOKUP(C317,renyuan[],3,0)</f>
        <v>#N/A</v>
      </c>
      <c r="I317">
        <f t="shared" si="8"/>
        <v>21</v>
      </c>
      <c r="J317">
        <f t="shared" si="9"/>
        <v>126</v>
      </c>
      <c r="K317">
        <f>database[[#This Row],[处理天数]]*6</f>
        <v>126</v>
      </c>
      <c r="L317">
        <f>database[[#This Row],[额定充值]]-database[[#This Row],[处理金额]]</f>
        <v>0</v>
      </c>
      <c r="M317">
        <f>database[[#This Row],[处理金额]]</f>
        <v>126</v>
      </c>
      <c r="N317" t="e">
        <f>VLOOKUP(database[[#This Row],[部门]],bumen[],2,0)</f>
        <v>#N/A</v>
      </c>
      <c r="O317" t="e">
        <f>VLOOKUP(database[[#This Row],[部门]],bumen[],3)</f>
        <v>#N/A</v>
      </c>
      <c r="P317" t="e">
        <f>VLOOKUP(database[[#This Row],[账号]],renyuan[],2,0)</f>
        <v>#N/A</v>
      </c>
      <c r="Q317" s="13" t="s">
        <v>1040</v>
      </c>
      <c r="R317" t="str">
        <f>VLOOKUP(database[[#This Row],[部门代码2]],bumen02,2,0)</f>
        <v>017智能制造学院</v>
      </c>
    </row>
    <row r="318" spans="1:18" hidden="1" x14ac:dyDescent="0.2">
      <c r="A318">
        <f>SUBTOTAL(3,B$2:B318)</f>
        <v>67</v>
      </c>
      <c r="B318">
        <v>80</v>
      </c>
      <c r="C318" s="1" t="s">
        <v>650</v>
      </c>
      <c r="D318" t="s">
        <v>651</v>
      </c>
      <c r="E318">
        <v>21</v>
      </c>
      <c r="F318">
        <v>126</v>
      </c>
      <c r="H318" t="e">
        <f>VLOOKUP(C318,renyuan[],3,0)</f>
        <v>#N/A</v>
      </c>
      <c r="I318">
        <f t="shared" si="8"/>
        <v>21</v>
      </c>
      <c r="J318">
        <f t="shared" si="9"/>
        <v>126</v>
      </c>
      <c r="K318">
        <f>database[[#This Row],[处理天数]]*6</f>
        <v>126</v>
      </c>
      <c r="L318">
        <f>database[[#This Row],[额定充值]]-database[[#This Row],[处理金额]]</f>
        <v>0</v>
      </c>
      <c r="M318">
        <f>database[[#This Row],[处理金额]]</f>
        <v>126</v>
      </c>
      <c r="N318" t="e">
        <f>VLOOKUP(database[[#This Row],[部门]],bumen[],2,0)</f>
        <v>#N/A</v>
      </c>
      <c r="O318" t="e">
        <f>VLOOKUP(database[[#This Row],[部门]],bumen[],3)</f>
        <v>#N/A</v>
      </c>
      <c r="P318" t="e">
        <f>VLOOKUP(database[[#This Row],[账号]],renyuan[],2,0)</f>
        <v>#N/A</v>
      </c>
      <c r="Q318" s="13" t="s">
        <v>1040</v>
      </c>
      <c r="R318" t="str">
        <f>VLOOKUP(database[[#This Row],[部门代码2]],bumen02,2,0)</f>
        <v>017智能制造学院</v>
      </c>
    </row>
    <row r="319" spans="1:18" hidden="1" x14ac:dyDescent="0.2">
      <c r="A319">
        <f>SUBTOTAL(3,B$2:B319)</f>
        <v>67</v>
      </c>
      <c r="B319">
        <v>81</v>
      </c>
      <c r="C319" s="1">
        <v>2018010007</v>
      </c>
      <c r="D319" t="s">
        <v>652</v>
      </c>
      <c r="E319">
        <v>21</v>
      </c>
      <c r="F319">
        <v>126</v>
      </c>
      <c r="H319" t="str">
        <f>VLOOKUP(C319,renyuan[],3,0)</f>
        <v>智能制造学院</v>
      </c>
      <c r="I319">
        <f t="shared" si="8"/>
        <v>21</v>
      </c>
      <c r="J319">
        <f t="shared" si="9"/>
        <v>126</v>
      </c>
      <c r="K319">
        <f>database[[#This Row],[处理天数]]*6</f>
        <v>126</v>
      </c>
      <c r="L319">
        <f>database[[#This Row],[额定充值]]-database[[#This Row],[处理金额]]</f>
        <v>0</v>
      </c>
      <c r="M319">
        <f>database[[#This Row],[处理金额]]</f>
        <v>126</v>
      </c>
      <c r="N319" t="str">
        <f>VLOOKUP(database[[#This Row],[部门]],bumen[],2,0)</f>
        <v>017</v>
      </c>
      <c r="O319" t="str">
        <f>VLOOKUP(database[[#This Row],[部门]],bumen[],3)</f>
        <v>030园林工程学院</v>
      </c>
      <c r="P319" t="str">
        <f>VLOOKUP(database[[#This Row],[账号]],renyuan[],2,0)</f>
        <v>周腾军</v>
      </c>
      <c r="Q319" s="13" t="s">
        <v>1040</v>
      </c>
      <c r="R319" t="str">
        <f>VLOOKUP(database[[#This Row],[部门代码2]],bumen02,2,0)</f>
        <v>017智能制造学院</v>
      </c>
    </row>
    <row r="320" spans="1:18" hidden="1" x14ac:dyDescent="0.2">
      <c r="A320">
        <f>SUBTOTAL(3,B$2:B320)</f>
        <v>67</v>
      </c>
      <c r="B320">
        <v>82</v>
      </c>
      <c r="C320" s="1" t="s">
        <v>671</v>
      </c>
      <c r="D320" t="s">
        <v>672</v>
      </c>
      <c r="E320">
        <v>21</v>
      </c>
      <c r="F320">
        <v>126</v>
      </c>
      <c r="H320" t="e">
        <f>VLOOKUP(C320,renyuan[],3,0)</f>
        <v>#N/A</v>
      </c>
      <c r="I320">
        <f t="shared" si="8"/>
        <v>21</v>
      </c>
      <c r="J320">
        <f t="shared" si="9"/>
        <v>126</v>
      </c>
      <c r="K320">
        <f>database[[#This Row],[处理天数]]*6</f>
        <v>126</v>
      </c>
      <c r="L320">
        <f>database[[#This Row],[额定充值]]-database[[#This Row],[处理金额]]</f>
        <v>0</v>
      </c>
      <c r="M320">
        <f>database[[#This Row],[处理金额]]</f>
        <v>126</v>
      </c>
      <c r="N320" t="e">
        <f>VLOOKUP(database[[#This Row],[部门]],bumen[],2,0)</f>
        <v>#N/A</v>
      </c>
      <c r="O320" t="e">
        <f>VLOOKUP(database[[#This Row],[部门]],bumen[],3)</f>
        <v>#N/A</v>
      </c>
      <c r="P320" t="e">
        <f>VLOOKUP(database[[#This Row],[账号]],renyuan[],2,0)</f>
        <v>#N/A</v>
      </c>
      <c r="Q320" s="13" t="s">
        <v>1040</v>
      </c>
      <c r="R320" t="str">
        <f>VLOOKUP(database[[#This Row],[部门代码2]],bumen02,2,0)</f>
        <v>017智能制造学院</v>
      </c>
    </row>
    <row r="321" spans="1:18" hidden="1" x14ac:dyDescent="0.2">
      <c r="A321">
        <f>SUBTOTAL(3,B$2:B321)</f>
        <v>67</v>
      </c>
      <c r="B321">
        <v>83</v>
      </c>
      <c r="C321" s="1" t="s">
        <v>669</v>
      </c>
      <c r="D321" t="s">
        <v>670</v>
      </c>
      <c r="E321">
        <v>21</v>
      </c>
      <c r="F321">
        <v>126</v>
      </c>
      <c r="H321" t="e">
        <f>VLOOKUP(C321,renyuan[],3,0)</f>
        <v>#N/A</v>
      </c>
      <c r="I321">
        <f t="shared" si="8"/>
        <v>21</v>
      </c>
      <c r="J321">
        <f t="shared" si="9"/>
        <v>126</v>
      </c>
      <c r="K321">
        <f>database[[#This Row],[处理天数]]*6</f>
        <v>126</v>
      </c>
      <c r="L321">
        <f>database[[#This Row],[额定充值]]-database[[#This Row],[处理金额]]</f>
        <v>0</v>
      </c>
      <c r="M321">
        <f>database[[#This Row],[处理金额]]</f>
        <v>126</v>
      </c>
      <c r="N321" t="e">
        <f>VLOOKUP(database[[#This Row],[部门]],bumen[],2,0)</f>
        <v>#N/A</v>
      </c>
      <c r="O321" t="e">
        <f>VLOOKUP(database[[#This Row],[部门]],bumen[],3)</f>
        <v>#N/A</v>
      </c>
      <c r="P321" t="e">
        <f>VLOOKUP(database[[#This Row],[账号]],renyuan[],2,0)</f>
        <v>#N/A</v>
      </c>
      <c r="Q321" s="13" t="s">
        <v>1040</v>
      </c>
      <c r="R321" t="str">
        <f>VLOOKUP(database[[#This Row],[部门代码2]],bumen02,2,0)</f>
        <v>017智能制造学院</v>
      </c>
    </row>
    <row r="322" spans="1:18" hidden="1" x14ac:dyDescent="0.2">
      <c r="A322">
        <f>SUBTOTAL(3,B$2:B322)</f>
        <v>67</v>
      </c>
      <c r="B322">
        <v>84</v>
      </c>
      <c r="C322" s="1" t="s">
        <v>667</v>
      </c>
      <c r="D322" t="s">
        <v>668</v>
      </c>
      <c r="E322">
        <v>21</v>
      </c>
      <c r="F322">
        <v>126</v>
      </c>
      <c r="H322" t="e">
        <f>VLOOKUP(C322,renyuan[],3,0)</f>
        <v>#N/A</v>
      </c>
      <c r="I322">
        <f t="shared" ref="I322:I385" si="10">IF(TYPE(E322)=1,E322,VALUE(SUBSTITUTE(E322,"天","")))</f>
        <v>21</v>
      </c>
      <c r="J322">
        <f t="shared" ref="J322:J385" si="11">IF(TYPE(F322)=1,F322,VALUE(SUBSTITUTE(F322,"元","")))</f>
        <v>126</v>
      </c>
      <c r="K322">
        <f>database[[#This Row],[处理天数]]*6</f>
        <v>126</v>
      </c>
      <c r="L322">
        <f>database[[#This Row],[额定充值]]-database[[#This Row],[处理金额]]</f>
        <v>0</v>
      </c>
      <c r="M322">
        <f>database[[#This Row],[处理金额]]</f>
        <v>126</v>
      </c>
      <c r="N322" t="e">
        <f>VLOOKUP(database[[#This Row],[部门]],bumen[],2,0)</f>
        <v>#N/A</v>
      </c>
      <c r="O322" t="e">
        <f>VLOOKUP(database[[#This Row],[部门]],bumen[],3)</f>
        <v>#N/A</v>
      </c>
      <c r="P322" t="e">
        <f>VLOOKUP(database[[#This Row],[账号]],renyuan[],2,0)</f>
        <v>#N/A</v>
      </c>
      <c r="Q322" s="13" t="s">
        <v>1040</v>
      </c>
      <c r="R322" t="str">
        <f>VLOOKUP(database[[#This Row],[部门代码2]],bumen02,2,0)</f>
        <v>017智能制造学院</v>
      </c>
    </row>
    <row r="323" spans="1:18" hidden="1" x14ac:dyDescent="0.2">
      <c r="A323">
        <f>SUBTOTAL(3,B$2:B323)</f>
        <v>67</v>
      </c>
      <c r="B323">
        <v>85</v>
      </c>
      <c r="C323" s="1" t="s">
        <v>665</v>
      </c>
      <c r="D323" t="s">
        <v>666</v>
      </c>
      <c r="E323">
        <v>21</v>
      </c>
      <c r="F323">
        <v>126</v>
      </c>
      <c r="H323" t="e">
        <f>VLOOKUP(C323,renyuan[],3,0)</f>
        <v>#N/A</v>
      </c>
      <c r="I323">
        <f t="shared" si="10"/>
        <v>21</v>
      </c>
      <c r="J323">
        <f t="shared" si="11"/>
        <v>126</v>
      </c>
      <c r="K323">
        <f>database[[#This Row],[处理天数]]*6</f>
        <v>126</v>
      </c>
      <c r="L323">
        <f>database[[#This Row],[额定充值]]-database[[#This Row],[处理金额]]</f>
        <v>0</v>
      </c>
      <c r="M323">
        <f>database[[#This Row],[处理金额]]</f>
        <v>126</v>
      </c>
      <c r="N323" t="e">
        <f>VLOOKUP(database[[#This Row],[部门]],bumen[],2,0)</f>
        <v>#N/A</v>
      </c>
      <c r="O323" t="e">
        <f>VLOOKUP(database[[#This Row],[部门]],bumen[],3)</f>
        <v>#N/A</v>
      </c>
      <c r="P323" t="e">
        <f>VLOOKUP(database[[#This Row],[账号]],renyuan[],2,0)</f>
        <v>#N/A</v>
      </c>
      <c r="Q323" s="13" t="s">
        <v>1040</v>
      </c>
      <c r="R323" t="str">
        <f>VLOOKUP(database[[#This Row],[部门代码2]],bumen02,2,0)</f>
        <v>017智能制造学院</v>
      </c>
    </row>
    <row r="324" spans="1:18" hidden="1" x14ac:dyDescent="0.2">
      <c r="A324">
        <f>SUBTOTAL(3,B$2:B324)</f>
        <v>67</v>
      </c>
      <c r="B324">
        <v>86</v>
      </c>
      <c r="C324" s="1" t="s">
        <v>663</v>
      </c>
      <c r="D324" t="s">
        <v>664</v>
      </c>
      <c r="E324">
        <v>21</v>
      </c>
      <c r="F324">
        <v>126</v>
      </c>
      <c r="H324" t="e">
        <f>VLOOKUP(C324,renyuan[],3,0)</f>
        <v>#N/A</v>
      </c>
      <c r="I324">
        <f t="shared" si="10"/>
        <v>21</v>
      </c>
      <c r="J324">
        <f t="shared" si="11"/>
        <v>126</v>
      </c>
      <c r="K324">
        <f>database[[#This Row],[处理天数]]*6</f>
        <v>126</v>
      </c>
      <c r="L324">
        <f>database[[#This Row],[额定充值]]-database[[#This Row],[处理金额]]</f>
        <v>0</v>
      </c>
      <c r="M324">
        <f>database[[#This Row],[处理金额]]</f>
        <v>126</v>
      </c>
      <c r="N324" t="e">
        <f>VLOOKUP(database[[#This Row],[部门]],bumen[],2,0)</f>
        <v>#N/A</v>
      </c>
      <c r="O324" t="e">
        <f>VLOOKUP(database[[#This Row],[部门]],bumen[],3)</f>
        <v>#N/A</v>
      </c>
      <c r="P324" t="e">
        <f>VLOOKUP(database[[#This Row],[账号]],renyuan[],2,0)</f>
        <v>#N/A</v>
      </c>
      <c r="Q324" s="13" t="s">
        <v>1040</v>
      </c>
      <c r="R324" t="str">
        <f>VLOOKUP(database[[#This Row],[部门代码2]],bumen02,2,0)</f>
        <v>017智能制造学院</v>
      </c>
    </row>
    <row r="325" spans="1:18" hidden="1" x14ac:dyDescent="0.2">
      <c r="A325">
        <f>SUBTOTAL(3,B$2:B325)</f>
        <v>67</v>
      </c>
      <c r="B325">
        <v>87</v>
      </c>
      <c r="C325" s="1" t="s">
        <v>661</v>
      </c>
      <c r="D325" t="s">
        <v>662</v>
      </c>
      <c r="E325">
        <v>0</v>
      </c>
      <c r="F325">
        <v>0</v>
      </c>
      <c r="G325" t="s">
        <v>1218</v>
      </c>
      <c r="H325" t="e">
        <f>VLOOKUP(C325,renyuan[],3,0)</f>
        <v>#N/A</v>
      </c>
      <c r="I325">
        <f t="shared" si="10"/>
        <v>0</v>
      </c>
      <c r="J325">
        <f t="shared" si="11"/>
        <v>0</v>
      </c>
      <c r="K325">
        <f>database[[#This Row],[处理天数]]*6</f>
        <v>0</v>
      </c>
      <c r="L325">
        <f>database[[#This Row],[额定充值]]-database[[#This Row],[处理金额]]</f>
        <v>0</v>
      </c>
      <c r="M325">
        <f>database[[#This Row],[处理金额]]</f>
        <v>0</v>
      </c>
      <c r="N325" t="e">
        <f>VLOOKUP(database[[#This Row],[部门]],bumen[],2,0)</f>
        <v>#N/A</v>
      </c>
      <c r="O325" t="e">
        <f>VLOOKUP(database[[#This Row],[部门]],bumen[],3)</f>
        <v>#N/A</v>
      </c>
      <c r="P325" t="e">
        <f>VLOOKUP(database[[#This Row],[账号]],renyuan[],2,0)</f>
        <v>#N/A</v>
      </c>
      <c r="Q325" s="13" t="s">
        <v>1040</v>
      </c>
      <c r="R325" t="str">
        <f>VLOOKUP(database[[#This Row],[部门代码2]],bumen02,2,0)</f>
        <v>017智能制造学院</v>
      </c>
    </row>
    <row r="326" spans="1:18" hidden="1" x14ac:dyDescent="0.2">
      <c r="A326">
        <f>SUBTOTAL(3,B$2:B326)</f>
        <v>67</v>
      </c>
      <c r="B326">
        <v>88</v>
      </c>
      <c r="C326" s="1" t="s">
        <v>673</v>
      </c>
      <c r="D326" t="s">
        <v>674</v>
      </c>
      <c r="E326">
        <v>21</v>
      </c>
      <c r="F326">
        <v>126</v>
      </c>
      <c r="H326" t="e">
        <f>VLOOKUP(C326,renyuan[],3,0)</f>
        <v>#N/A</v>
      </c>
      <c r="I326">
        <f t="shared" si="10"/>
        <v>21</v>
      </c>
      <c r="J326">
        <f t="shared" si="11"/>
        <v>126</v>
      </c>
      <c r="K326">
        <f>database[[#This Row],[处理天数]]*6</f>
        <v>126</v>
      </c>
      <c r="L326">
        <f>database[[#This Row],[额定充值]]-database[[#This Row],[处理金额]]</f>
        <v>0</v>
      </c>
      <c r="M326">
        <f>database[[#This Row],[处理金额]]</f>
        <v>126</v>
      </c>
      <c r="N326" t="e">
        <f>VLOOKUP(database[[#This Row],[部门]],bumen[],2,0)</f>
        <v>#N/A</v>
      </c>
      <c r="O326" t="e">
        <f>VLOOKUP(database[[#This Row],[部门]],bumen[],3)</f>
        <v>#N/A</v>
      </c>
      <c r="P326" t="e">
        <f>VLOOKUP(database[[#This Row],[账号]],renyuan[],2,0)</f>
        <v>#N/A</v>
      </c>
      <c r="Q326" s="13" t="s">
        <v>1040</v>
      </c>
      <c r="R326" t="str">
        <f>VLOOKUP(database[[#This Row],[部门代码2]],bumen02,2,0)</f>
        <v>017智能制造学院</v>
      </c>
    </row>
    <row r="327" spans="1:18" hidden="1" x14ac:dyDescent="0.2">
      <c r="A327">
        <f>SUBTOTAL(3,B$2:B327)</f>
        <v>67</v>
      </c>
      <c r="B327">
        <v>89</v>
      </c>
      <c r="C327" s="1" t="s">
        <v>675</v>
      </c>
      <c r="D327" t="s">
        <v>676</v>
      </c>
      <c r="E327">
        <v>21</v>
      </c>
      <c r="F327">
        <v>126</v>
      </c>
      <c r="H327" t="e">
        <f>VLOOKUP(C327,renyuan[],3,0)</f>
        <v>#N/A</v>
      </c>
      <c r="I327">
        <f t="shared" si="10"/>
        <v>21</v>
      </c>
      <c r="J327">
        <f t="shared" si="11"/>
        <v>126</v>
      </c>
      <c r="K327">
        <f>database[[#This Row],[处理天数]]*6</f>
        <v>126</v>
      </c>
      <c r="L327">
        <f>database[[#This Row],[额定充值]]-database[[#This Row],[处理金额]]</f>
        <v>0</v>
      </c>
      <c r="M327">
        <f>database[[#This Row],[处理金额]]</f>
        <v>126</v>
      </c>
      <c r="N327" t="e">
        <f>VLOOKUP(database[[#This Row],[部门]],bumen[],2,0)</f>
        <v>#N/A</v>
      </c>
      <c r="O327" t="e">
        <f>VLOOKUP(database[[#This Row],[部门]],bumen[],3)</f>
        <v>#N/A</v>
      </c>
      <c r="P327" t="e">
        <f>VLOOKUP(database[[#This Row],[账号]],renyuan[],2,0)</f>
        <v>#N/A</v>
      </c>
      <c r="Q327" s="13" t="s">
        <v>1040</v>
      </c>
      <c r="R327" t="str">
        <f>VLOOKUP(database[[#This Row],[部门代码2]],bumen02,2,0)</f>
        <v>017智能制造学院</v>
      </c>
    </row>
    <row r="328" spans="1:18" hidden="1" x14ac:dyDescent="0.2">
      <c r="A328">
        <f>SUBTOTAL(3,B$2:B328)</f>
        <v>67</v>
      </c>
      <c r="B328">
        <v>90</v>
      </c>
      <c r="C328" s="1" t="s">
        <v>677</v>
      </c>
      <c r="D328" t="s">
        <v>678</v>
      </c>
      <c r="E328">
        <v>21</v>
      </c>
      <c r="F328">
        <v>126</v>
      </c>
      <c r="H328" t="e">
        <f>VLOOKUP(C328,renyuan[],3,0)</f>
        <v>#N/A</v>
      </c>
      <c r="I328">
        <f t="shared" si="10"/>
        <v>21</v>
      </c>
      <c r="J328">
        <f t="shared" si="11"/>
        <v>126</v>
      </c>
      <c r="K328">
        <f>database[[#This Row],[处理天数]]*6</f>
        <v>126</v>
      </c>
      <c r="L328">
        <f>database[[#This Row],[额定充值]]-database[[#This Row],[处理金额]]</f>
        <v>0</v>
      </c>
      <c r="M328">
        <f>database[[#This Row],[处理金额]]</f>
        <v>126</v>
      </c>
      <c r="N328" t="e">
        <f>VLOOKUP(database[[#This Row],[部门]],bumen[],2,0)</f>
        <v>#N/A</v>
      </c>
      <c r="O328" t="e">
        <f>VLOOKUP(database[[#This Row],[部门]],bumen[],3)</f>
        <v>#N/A</v>
      </c>
      <c r="P328" t="e">
        <f>VLOOKUP(database[[#This Row],[账号]],renyuan[],2,0)</f>
        <v>#N/A</v>
      </c>
      <c r="Q328" s="13" t="s">
        <v>1040</v>
      </c>
      <c r="R328" t="str">
        <f>VLOOKUP(database[[#This Row],[部门代码2]],bumen02,2,0)</f>
        <v>017智能制造学院</v>
      </c>
    </row>
    <row r="329" spans="1:18" hidden="1" x14ac:dyDescent="0.2">
      <c r="A329">
        <f>SUBTOTAL(3,B$2:B329)</f>
        <v>67</v>
      </c>
      <c r="B329">
        <v>91</v>
      </c>
      <c r="C329" s="1" t="s">
        <v>679</v>
      </c>
      <c r="D329" t="s">
        <v>680</v>
      </c>
      <c r="E329">
        <v>21</v>
      </c>
      <c r="F329">
        <v>126</v>
      </c>
      <c r="H329" t="e">
        <f>VLOOKUP(C329,renyuan[],3,0)</f>
        <v>#N/A</v>
      </c>
      <c r="I329">
        <f t="shared" si="10"/>
        <v>21</v>
      </c>
      <c r="J329">
        <f t="shared" si="11"/>
        <v>126</v>
      </c>
      <c r="K329">
        <f>database[[#This Row],[处理天数]]*6</f>
        <v>126</v>
      </c>
      <c r="L329">
        <f>database[[#This Row],[额定充值]]-database[[#This Row],[处理金额]]</f>
        <v>0</v>
      </c>
      <c r="M329">
        <f>database[[#This Row],[处理金额]]</f>
        <v>126</v>
      </c>
      <c r="N329" t="e">
        <f>VLOOKUP(database[[#This Row],[部门]],bumen[],2,0)</f>
        <v>#N/A</v>
      </c>
      <c r="O329" t="e">
        <f>VLOOKUP(database[[#This Row],[部门]],bumen[],3)</f>
        <v>#N/A</v>
      </c>
      <c r="P329" t="e">
        <f>VLOOKUP(database[[#This Row],[账号]],renyuan[],2,0)</f>
        <v>#N/A</v>
      </c>
      <c r="Q329" s="13" t="s">
        <v>1040</v>
      </c>
      <c r="R329" t="str">
        <f>VLOOKUP(database[[#This Row],[部门代码2]],bumen02,2,0)</f>
        <v>017智能制造学院</v>
      </c>
    </row>
    <row r="330" spans="1:18" hidden="1" x14ac:dyDescent="0.2">
      <c r="A330">
        <f>SUBTOTAL(3,B$2:B330)</f>
        <v>67</v>
      </c>
      <c r="B330">
        <v>92</v>
      </c>
      <c r="C330" s="1" t="s">
        <v>681</v>
      </c>
      <c r="D330" t="s">
        <v>682</v>
      </c>
      <c r="E330">
        <v>20</v>
      </c>
      <c r="F330">
        <v>120</v>
      </c>
      <c r="G330" t="s">
        <v>1219</v>
      </c>
      <c r="H330" t="e">
        <f>VLOOKUP(C330,renyuan[],3,0)</f>
        <v>#N/A</v>
      </c>
      <c r="I330">
        <f t="shared" si="10"/>
        <v>20</v>
      </c>
      <c r="J330">
        <f t="shared" si="11"/>
        <v>120</v>
      </c>
      <c r="K330">
        <f>database[[#This Row],[处理天数]]*6</f>
        <v>120</v>
      </c>
      <c r="L330">
        <f>database[[#This Row],[额定充值]]-database[[#This Row],[处理金额]]</f>
        <v>0</v>
      </c>
      <c r="M330">
        <f>database[[#This Row],[处理金额]]</f>
        <v>120</v>
      </c>
      <c r="N330" t="e">
        <f>VLOOKUP(database[[#This Row],[部门]],bumen[],2,0)</f>
        <v>#N/A</v>
      </c>
      <c r="O330" t="e">
        <f>VLOOKUP(database[[#This Row],[部门]],bumen[],3)</f>
        <v>#N/A</v>
      </c>
      <c r="P330" t="e">
        <f>VLOOKUP(database[[#This Row],[账号]],renyuan[],2,0)</f>
        <v>#N/A</v>
      </c>
      <c r="Q330" s="13" t="s">
        <v>1040</v>
      </c>
      <c r="R330" t="str">
        <f>VLOOKUP(database[[#This Row],[部门代码2]],bumen02,2,0)</f>
        <v>017智能制造学院</v>
      </c>
    </row>
    <row r="331" spans="1:18" hidden="1" x14ac:dyDescent="0.2">
      <c r="A331">
        <f>SUBTOTAL(3,B$2:B331)</f>
        <v>67</v>
      </c>
      <c r="B331">
        <v>93</v>
      </c>
      <c r="C331" s="1" t="s">
        <v>683</v>
      </c>
      <c r="D331" t="s">
        <v>684</v>
      </c>
      <c r="E331">
        <v>20</v>
      </c>
      <c r="F331">
        <v>120</v>
      </c>
      <c r="G331" t="s">
        <v>1220</v>
      </c>
      <c r="H331" t="e">
        <f>VLOOKUP(C331,renyuan[],3,0)</f>
        <v>#N/A</v>
      </c>
      <c r="I331">
        <f t="shared" si="10"/>
        <v>20</v>
      </c>
      <c r="J331">
        <f t="shared" si="11"/>
        <v>120</v>
      </c>
      <c r="K331">
        <f>database[[#This Row],[处理天数]]*6</f>
        <v>120</v>
      </c>
      <c r="L331">
        <f>database[[#This Row],[额定充值]]-database[[#This Row],[处理金额]]</f>
        <v>0</v>
      </c>
      <c r="M331">
        <f>database[[#This Row],[处理金额]]</f>
        <v>120</v>
      </c>
      <c r="N331" t="e">
        <f>VLOOKUP(database[[#This Row],[部门]],bumen[],2,0)</f>
        <v>#N/A</v>
      </c>
      <c r="O331" t="e">
        <f>VLOOKUP(database[[#This Row],[部门]],bumen[],3)</f>
        <v>#N/A</v>
      </c>
      <c r="P331" t="e">
        <f>VLOOKUP(database[[#This Row],[账号]],renyuan[],2,0)</f>
        <v>#N/A</v>
      </c>
      <c r="Q331" s="13" t="s">
        <v>1040</v>
      </c>
      <c r="R331" t="str">
        <f>VLOOKUP(database[[#This Row],[部门代码2]],bumen02,2,0)</f>
        <v>017智能制造学院</v>
      </c>
    </row>
    <row r="332" spans="1:18" hidden="1" x14ac:dyDescent="0.2">
      <c r="A332">
        <f>SUBTOTAL(3,B$2:B332)</f>
        <v>67</v>
      </c>
      <c r="B332">
        <v>94</v>
      </c>
      <c r="C332" s="1" t="s">
        <v>685</v>
      </c>
      <c r="D332" t="s">
        <v>686</v>
      </c>
      <c r="E332">
        <v>21</v>
      </c>
      <c r="F332">
        <v>126</v>
      </c>
      <c r="H332" t="e">
        <f>VLOOKUP(C332,renyuan[],3,0)</f>
        <v>#N/A</v>
      </c>
      <c r="I332">
        <f t="shared" si="10"/>
        <v>21</v>
      </c>
      <c r="J332">
        <f t="shared" si="11"/>
        <v>126</v>
      </c>
      <c r="K332">
        <f>database[[#This Row],[处理天数]]*6</f>
        <v>126</v>
      </c>
      <c r="L332">
        <f>database[[#This Row],[额定充值]]-database[[#This Row],[处理金额]]</f>
        <v>0</v>
      </c>
      <c r="M332">
        <f>database[[#This Row],[处理金额]]</f>
        <v>126</v>
      </c>
      <c r="N332" t="e">
        <f>VLOOKUP(database[[#This Row],[部门]],bumen[],2,0)</f>
        <v>#N/A</v>
      </c>
      <c r="O332" t="e">
        <f>VLOOKUP(database[[#This Row],[部门]],bumen[],3)</f>
        <v>#N/A</v>
      </c>
      <c r="P332" t="e">
        <f>VLOOKUP(database[[#This Row],[账号]],renyuan[],2,0)</f>
        <v>#N/A</v>
      </c>
      <c r="Q332" s="13" t="s">
        <v>1040</v>
      </c>
      <c r="R332" t="str">
        <f>VLOOKUP(database[[#This Row],[部门代码2]],bumen02,2,0)</f>
        <v>017智能制造学院</v>
      </c>
    </row>
    <row r="333" spans="1:18" hidden="1" x14ac:dyDescent="0.2">
      <c r="A333">
        <f>SUBTOTAL(3,B$2:B333)</f>
        <v>67</v>
      </c>
      <c r="B333">
        <v>95</v>
      </c>
      <c r="C333" s="1" t="s">
        <v>653</v>
      </c>
      <c r="D333" t="s">
        <v>654</v>
      </c>
      <c r="E333">
        <v>20</v>
      </c>
      <c r="F333">
        <v>120</v>
      </c>
      <c r="G333" t="s">
        <v>1221</v>
      </c>
      <c r="H333" t="e">
        <f>VLOOKUP(C333,renyuan[],3,0)</f>
        <v>#N/A</v>
      </c>
      <c r="I333">
        <f t="shared" si="10"/>
        <v>20</v>
      </c>
      <c r="J333">
        <f t="shared" si="11"/>
        <v>120</v>
      </c>
      <c r="K333">
        <f>database[[#This Row],[处理天数]]*6</f>
        <v>120</v>
      </c>
      <c r="L333">
        <f>database[[#This Row],[额定充值]]-database[[#This Row],[处理金额]]</f>
        <v>0</v>
      </c>
      <c r="M333">
        <f>database[[#This Row],[处理金额]]</f>
        <v>120</v>
      </c>
      <c r="N333" t="e">
        <f>VLOOKUP(database[[#This Row],[部门]],bumen[],2,0)</f>
        <v>#N/A</v>
      </c>
      <c r="O333" t="e">
        <f>VLOOKUP(database[[#This Row],[部门]],bumen[],3)</f>
        <v>#N/A</v>
      </c>
      <c r="P333" t="e">
        <f>VLOOKUP(database[[#This Row],[账号]],renyuan[],2,0)</f>
        <v>#N/A</v>
      </c>
      <c r="Q333" s="13" t="s">
        <v>1040</v>
      </c>
      <c r="R333" t="str">
        <f>VLOOKUP(database[[#This Row],[部门代码2]],bumen02,2,0)</f>
        <v>017智能制造学院</v>
      </c>
    </row>
    <row r="334" spans="1:18" hidden="1" x14ac:dyDescent="0.2">
      <c r="A334">
        <f>SUBTOTAL(3,B$2:B334)</f>
        <v>67</v>
      </c>
      <c r="B334">
        <v>96</v>
      </c>
      <c r="C334" s="1" t="s">
        <v>655</v>
      </c>
      <c r="D334" t="s">
        <v>656</v>
      </c>
      <c r="E334">
        <v>21</v>
      </c>
      <c r="F334">
        <v>126</v>
      </c>
      <c r="H334" t="e">
        <f>VLOOKUP(C334,renyuan[],3,0)</f>
        <v>#N/A</v>
      </c>
      <c r="I334">
        <f t="shared" si="10"/>
        <v>21</v>
      </c>
      <c r="J334">
        <f t="shared" si="11"/>
        <v>126</v>
      </c>
      <c r="K334">
        <f>database[[#This Row],[处理天数]]*6</f>
        <v>126</v>
      </c>
      <c r="L334">
        <f>database[[#This Row],[额定充值]]-database[[#This Row],[处理金额]]</f>
        <v>0</v>
      </c>
      <c r="M334">
        <f>database[[#This Row],[处理金额]]</f>
        <v>126</v>
      </c>
      <c r="N334" t="e">
        <f>VLOOKUP(database[[#This Row],[部门]],bumen[],2,0)</f>
        <v>#N/A</v>
      </c>
      <c r="O334" t="e">
        <f>VLOOKUP(database[[#This Row],[部门]],bumen[],3)</f>
        <v>#N/A</v>
      </c>
      <c r="P334" t="e">
        <f>VLOOKUP(database[[#This Row],[账号]],renyuan[],2,0)</f>
        <v>#N/A</v>
      </c>
      <c r="Q334" s="13" t="s">
        <v>1040</v>
      </c>
      <c r="R334" t="str">
        <f>VLOOKUP(database[[#This Row],[部门代码2]],bumen02,2,0)</f>
        <v>017智能制造学院</v>
      </c>
    </row>
    <row r="335" spans="1:18" hidden="1" x14ac:dyDescent="0.2">
      <c r="A335">
        <f>SUBTOTAL(3,B$2:B335)</f>
        <v>67</v>
      </c>
      <c r="B335">
        <v>97</v>
      </c>
      <c r="C335" s="1" t="s">
        <v>657</v>
      </c>
      <c r="D335" t="s">
        <v>658</v>
      </c>
      <c r="E335">
        <v>21</v>
      </c>
      <c r="F335">
        <v>126</v>
      </c>
      <c r="H335" t="e">
        <f>VLOOKUP(C335,renyuan[],3,0)</f>
        <v>#N/A</v>
      </c>
      <c r="I335">
        <f t="shared" si="10"/>
        <v>21</v>
      </c>
      <c r="J335">
        <f t="shared" si="11"/>
        <v>126</v>
      </c>
      <c r="K335">
        <f>database[[#This Row],[处理天数]]*6</f>
        <v>126</v>
      </c>
      <c r="L335">
        <f>database[[#This Row],[额定充值]]-database[[#This Row],[处理金额]]</f>
        <v>0</v>
      </c>
      <c r="M335">
        <f>database[[#This Row],[处理金额]]</f>
        <v>126</v>
      </c>
      <c r="N335" t="e">
        <f>VLOOKUP(database[[#This Row],[部门]],bumen[],2,0)</f>
        <v>#N/A</v>
      </c>
      <c r="O335" t="e">
        <f>VLOOKUP(database[[#This Row],[部门]],bumen[],3)</f>
        <v>#N/A</v>
      </c>
      <c r="P335" t="e">
        <f>VLOOKUP(database[[#This Row],[账号]],renyuan[],2,0)</f>
        <v>#N/A</v>
      </c>
      <c r="Q335" s="13" t="s">
        <v>1040</v>
      </c>
      <c r="R335" t="str">
        <f>VLOOKUP(database[[#This Row],[部门代码2]],bumen02,2,0)</f>
        <v>017智能制造学院</v>
      </c>
    </row>
    <row r="336" spans="1:18" hidden="1" x14ac:dyDescent="0.2">
      <c r="A336">
        <f>SUBTOTAL(3,B$2:B336)</f>
        <v>67</v>
      </c>
      <c r="B336">
        <v>98</v>
      </c>
      <c r="C336" s="1" t="s">
        <v>659</v>
      </c>
      <c r="D336" t="s">
        <v>660</v>
      </c>
      <c r="E336">
        <v>21</v>
      </c>
      <c r="F336">
        <v>126</v>
      </c>
      <c r="H336" t="e">
        <f>VLOOKUP(C336,renyuan[],3,0)</f>
        <v>#N/A</v>
      </c>
      <c r="I336">
        <f t="shared" si="10"/>
        <v>21</v>
      </c>
      <c r="J336">
        <f t="shared" si="11"/>
        <v>126</v>
      </c>
      <c r="K336">
        <f>database[[#This Row],[处理天数]]*6</f>
        <v>126</v>
      </c>
      <c r="L336">
        <f>database[[#This Row],[额定充值]]-database[[#This Row],[处理金额]]</f>
        <v>0</v>
      </c>
      <c r="M336">
        <f>database[[#This Row],[处理金额]]</f>
        <v>126</v>
      </c>
      <c r="N336" t="e">
        <f>VLOOKUP(database[[#This Row],[部门]],bumen[],2,0)</f>
        <v>#N/A</v>
      </c>
      <c r="O336" t="e">
        <f>VLOOKUP(database[[#This Row],[部门]],bumen[],3)</f>
        <v>#N/A</v>
      </c>
      <c r="P336" t="e">
        <f>VLOOKUP(database[[#This Row],[账号]],renyuan[],2,0)</f>
        <v>#N/A</v>
      </c>
      <c r="Q336" s="13" t="s">
        <v>1040</v>
      </c>
      <c r="R336" t="str">
        <f>VLOOKUP(database[[#This Row],[部门代码2]],bumen02,2,0)</f>
        <v>017智能制造学院</v>
      </c>
    </row>
    <row r="337" spans="1:18" hidden="1" x14ac:dyDescent="0.2">
      <c r="A337">
        <f>SUBTOTAL(3,B$2:B337)</f>
        <v>67</v>
      </c>
      <c r="B337">
        <v>99</v>
      </c>
      <c r="C337" s="1" t="s">
        <v>703</v>
      </c>
      <c r="D337" t="s">
        <v>704</v>
      </c>
      <c r="E337">
        <v>21</v>
      </c>
      <c r="F337">
        <v>126</v>
      </c>
      <c r="H337" t="e">
        <f>VLOOKUP(C337,renyuan[],3,0)</f>
        <v>#N/A</v>
      </c>
      <c r="I337">
        <f t="shared" si="10"/>
        <v>21</v>
      </c>
      <c r="J337">
        <f t="shared" si="11"/>
        <v>126</v>
      </c>
      <c r="K337">
        <f>database[[#This Row],[处理天数]]*6</f>
        <v>126</v>
      </c>
      <c r="L337">
        <f>database[[#This Row],[额定充值]]-database[[#This Row],[处理金额]]</f>
        <v>0</v>
      </c>
      <c r="M337">
        <f>database[[#This Row],[处理金额]]</f>
        <v>126</v>
      </c>
      <c r="N337" t="e">
        <f>VLOOKUP(database[[#This Row],[部门]],bumen[],2,0)</f>
        <v>#N/A</v>
      </c>
      <c r="O337" t="e">
        <f>VLOOKUP(database[[#This Row],[部门]],bumen[],3)</f>
        <v>#N/A</v>
      </c>
      <c r="P337" t="e">
        <f>VLOOKUP(database[[#This Row],[账号]],renyuan[],2,0)</f>
        <v>#N/A</v>
      </c>
      <c r="Q337" s="13" t="s">
        <v>1040</v>
      </c>
      <c r="R337" t="str">
        <f>VLOOKUP(database[[#This Row],[部门代码2]],bumen02,2,0)</f>
        <v>017智能制造学院</v>
      </c>
    </row>
    <row r="338" spans="1:18" hidden="1" x14ac:dyDescent="0.2">
      <c r="A338">
        <f>SUBTOTAL(3,B$2:B338)</f>
        <v>67</v>
      </c>
      <c r="B338">
        <v>100</v>
      </c>
      <c r="C338" s="1" t="s">
        <v>687</v>
      </c>
      <c r="D338" t="s">
        <v>688</v>
      </c>
      <c r="E338">
        <v>21</v>
      </c>
      <c r="F338">
        <v>126</v>
      </c>
      <c r="H338" t="e">
        <f>VLOOKUP(C338,renyuan[],3,0)</f>
        <v>#N/A</v>
      </c>
      <c r="I338">
        <f t="shared" si="10"/>
        <v>21</v>
      </c>
      <c r="J338">
        <f t="shared" si="11"/>
        <v>126</v>
      </c>
      <c r="K338">
        <f>database[[#This Row],[处理天数]]*6</f>
        <v>126</v>
      </c>
      <c r="L338">
        <f>database[[#This Row],[额定充值]]-database[[#This Row],[处理金额]]</f>
        <v>0</v>
      </c>
      <c r="M338">
        <f>database[[#This Row],[处理金额]]</f>
        <v>126</v>
      </c>
      <c r="N338" t="e">
        <f>VLOOKUP(database[[#This Row],[部门]],bumen[],2,0)</f>
        <v>#N/A</v>
      </c>
      <c r="O338" t="e">
        <f>VLOOKUP(database[[#This Row],[部门]],bumen[],3)</f>
        <v>#N/A</v>
      </c>
      <c r="P338" t="e">
        <f>VLOOKUP(database[[#This Row],[账号]],renyuan[],2,0)</f>
        <v>#N/A</v>
      </c>
      <c r="Q338" s="13" t="s">
        <v>1040</v>
      </c>
      <c r="R338" t="str">
        <f>VLOOKUP(database[[#This Row],[部门代码2]],bumen02,2,0)</f>
        <v>017智能制造学院</v>
      </c>
    </row>
    <row r="339" spans="1:18" hidden="1" x14ac:dyDescent="0.2">
      <c r="A339">
        <f>SUBTOTAL(3,B$2:B339)</f>
        <v>67</v>
      </c>
      <c r="B339">
        <v>101</v>
      </c>
      <c r="C339" s="1" t="s">
        <v>689</v>
      </c>
      <c r="D339" t="s">
        <v>690</v>
      </c>
      <c r="E339">
        <v>21</v>
      </c>
      <c r="F339">
        <v>126</v>
      </c>
      <c r="H339" t="e">
        <f>VLOOKUP(C339,renyuan[],3,0)</f>
        <v>#N/A</v>
      </c>
      <c r="I339">
        <f t="shared" si="10"/>
        <v>21</v>
      </c>
      <c r="J339">
        <f t="shared" si="11"/>
        <v>126</v>
      </c>
      <c r="K339">
        <f>database[[#This Row],[处理天数]]*6</f>
        <v>126</v>
      </c>
      <c r="L339">
        <f>database[[#This Row],[额定充值]]-database[[#This Row],[处理金额]]</f>
        <v>0</v>
      </c>
      <c r="M339">
        <f>database[[#This Row],[处理金额]]</f>
        <v>126</v>
      </c>
      <c r="N339" t="e">
        <f>VLOOKUP(database[[#This Row],[部门]],bumen[],2,0)</f>
        <v>#N/A</v>
      </c>
      <c r="O339" t="e">
        <f>VLOOKUP(database[[#This Row],[部门]],bumen[],3)</f>
        <v>#N/A</v>
      </c>
      <c r="P339" t="e">
        <f>VLOOKUP(database[[#This Row],[账号]],renyuan[],2,0)</f>
        <v>#N/A</v>
      </c>
      <c r="Q339" s="13" t="s">
        <v>1040</v>
      </c>
      <c r="R339" t="str">
        <f>VLOOKUP(database[[#This Row],[部门代码2]],bumen02,2,0)</f>
        <v>017智能制造学院</v>
      </c>
    </row>
    <row r="340" spans="1:18" hidden="1" x14ac:dyDescent="0.2">
      <c r="A340">
        <f>SUBTOTAL(3,B$2:B340)</f>
        <v>67</v>
      </c>
      <c r="B340">
        <v>102</v>
      </c>
      <c r="C340" s="1" t="s">
        <v>691</v>
      </c>
      <c r="D340" t="s">
        <v>692</v>
      </c>
      <c r="E340">
        <v>21</v>
      </c>
      <c r="F340">
        <v>126</v>
      </c>
      <c r="H340" t="e">
        <f>VLOOKUP(C340,renyuan[],3,0)</f>
        <v>#N/A</v>
      </c>
      <c r="I340">
        <f t="shared" si="10"/>
        <v>21</v>
      </c>
      <c r="J340">
        <f t="shared" si="11"/>
        <v>126</v>
      </c>
      <c r="K340">
        <f>database[[#This Row],[处理天数]]*6</f>
        <v>126</v>
      </c>
      <c r="L340">
        <f>database[[#This Row],[额定充值]]-database[[#This Row],[处理金额]]</f>
        <v>0</v>
      </c>
      <c r="M340">
        <f>database[[#This Row],[处理金额]]</f>
        <v>126</v>
      </c>
      <c r="N340" t="e">
        <f>VLOOKUP(database[[#This Row],[部门]],bumen[],2,0)</f>
        <v>#N/A</v>
      </c>
      <c r="O340" t="e">
        <f>VLOOKUP(database[[#This Row],[部门]],bumen[],3)</f>
        <v>#N/A</v>
      </c>
      <c r="P340" t="e">
        <f>VLOOKUP(database[[#This Row],[账号]],renyuan[],2,0)</f>
        <v>#N/A</v>
      </c>
      <c r="Q340" s="13" t="s">
        <v>1040</v>
      </c>
      <c r="R340" t="str">
        <f>VLOOKUP(database[[#This Row],[部门代码2]],bumen02,2,0)</f>
        <v>017智能制造学院</v>
      </c>
    </row>
    <row r="341" spans="1:18" hidden="1" x14ac:dyDescent="0.2">
      <c r="A341">
        <f>SUBTOTAL(3,B$2:B341)</f>
        <v>67</v>
      </c>
      <c r="B341">
        <v>103</v>
      </c>
      <c r="C341" s="1" t="s">
        <v>693</v>
      </c>
      <c r="D341" t="s">
        <v>694</v>
      </c>
      <c r="E341">
        <v>19</v>
      </c>
      <c r="F341">
        <v>114</v>
      </c>
      <c r="G341" t="s">
        <v>1222</v>
      </c>
      <c r="H341" t="e">
        <f>VLOOKUP(C341,renyuan[],3,0)</f>
        <v>#N/A</v>
      </c>
      <c r="I341">
        <f t="shared" si="10"/>
        <v>19</v>
      </c>
      <c r="J341">
        <f t="shared" si="11"/>
        <v>114</v>
      </c>
      <c r="K341">
        <f>database[[#This Row],[处理天数]]*6</f>
        <v>114</v>
      </c>
      <c r="L341">
        <f>database[[#This Row],[额定充值]]-database[[#This Row],[处理金额]]</f>
        <v>0</v>
      </c>
      <c r="M341">
        <f>database[[#This Row],[处理金额]]</f>
        <v>114</v>
      </c>
      <c r="N341" t="e">
        <f>VLOOKUP(database[[#This Row],[部门]],bumen[],2,0)</f>
        <v>#N/A</v>
      </c>
      <c r="O341" t="e">
        <f>VLOOKUP(database[[#This Row],[部门]],bumen[],3)</f>
        <v>#N/A</v>
      </c>
      <c r="P341" t="e">
        <f>VLOOKUP(database[[#This Row],[账号]],renyuan[],2,0)</f>
        <v>#N/A</v>
      </c>
      <c r="Q341" s="13" t="s">
        <v>1040</v>
      </c>
      <c r="R341" t="str">
        <f>VLOOKUP(database[[#This Row],[部门代码2]],bumen02,2,0)</f>
        <v>017智能制造学院</v>
      </c>
    </row>
    <row r="342" spans="1:18" hidden="1" x14ac:dyDescent="0.2">
      <c r="A342">
        <f>SUBTOTAL(3,B$2:B342)</f>
        <v>67</v>
      </c>
      <c r="B342">
        <v>104</v>
      </c>
      <c r="C342" s="1" t="s">
        <v>695</v>
      </c>
      <c r="D342" t="s">
        <v>696</v>
      </c>
      <c r="E342">
        <v>21</v>
      </c>
      <c r="F342">
        <v>126</v>
      </c>
      <c r="H342" t="e">
        <f>VLOOKUP(C342,renyuan[],3,0)</f>
        <v>#N/A</v>
      </c>
      <c r="I342">
        <f t="shared" si="10"/>
        <v>21</v>
      </c>
      <c r="J342">
        <f t="shared" si="11"/>
        <v>126</v>
      </c>
      <c r="K342">
        <f>database[[#This Row],[处理天数]]*6</f>
        <v>126</v>
      </c>
      <c r="L342">
        <f>database[[#This Row],[额定充值]]-database[[#This Row],[处理金额]]</f>
        <v>0</v>
      </c>
      <c r="M342">
        <f>database[[#This Row],[处理金额]]</f>
        <v>126</v>
      </c>
      <c r="N342" t="e">
        <f>VLOOKUP(database[[#This Row],[部门]],bumen[],2,0)</f>
        <v>#N/A</v>
      </c>
      <c r="O342" t="e">
        <f>VLOOKUP(database[[#This Row],[部门]],bumen[],3)</f>
        <v>#N/A</v>
      </c>
      <c r="P342" t="e">
        <f>VLOOKUP(database[[#This Row],[账号]],renyuan[],2,0)</f>
        <v>#N/A</v>
      </c>
      <c r="Q342" s="13" t="s">
        <v>1040</v>
      </c>
      <c r="R342" t="str">
        <f>VLOOKUP(database[[#This Row],[部门代码2]],bumen02,2,0)</f>
        <v>017智能制造学院</v>
      </c>
    </row>
    <row r="343" spans="1:18" hidden="1" x14ac:dyDescent="0.2">
      <c r="A343">
        <f>SUBTOTAL(3,B$2:B343)</f>
        <v>67</v>
      </c>
      <c r="B343">
        <v>105</v>
      </c>
      <c r="C343" s="1" t="s">
        <v>697</v>
      </c>
      <c r="D343" t="s">
        <v>698</v>
      </c>
      <c r="E343">
        <v>18</v>
      </c>
      <c r="F343">
        <v>108</v>
      </c>
      <c r="G343" t="s">
        <v>1223</v>
      </c>
      <c r="H343" t="e">
        <f>VLOOKUP(C343,renyuan[],3,0)</f>
        <v>#N/A</v>
      </c>
      <c r="I343">
        <f t="shared" si="10"/>
        <v>18</v>
      </c>
      <c r="J343">
        <f t="shared" si="11"/>
        <v>108</v>
      </c>
      <c r="K343">
        <f>database[[#This Row],[处理天数]]*6</f>
        <v>108</v>
      </c>
      <c r="L343">
        <f>database[[#This Row],[额定充值]]-database[[#This Row],[处理金额]]</f>
        <v>0</v>
      </c>
      <c r="M343">
        <f>database[[#This Row],[处理金额]]</f>
        <v>108</v>
      </c>
      <c r="N343" t="e">
        <f>VLOOKUP(database[[#This Row],[部门]],bumen[],2,0)</f>
        <v>#N/A</v>
      </c>
      <c r="O343" t="e">
        <f>VLOOKUP(database[[#This Row],[部门]],bumen[],3)</f>
        <v>#N/A</v>
      </c>
      <c r="P343" t="e">
        <f>VLOOKUP(database[[#This Row],[账号]],renyuan[],2,0)</f>
        <v>#N/A</v>
      </c>
      <c r="Q343" s="13" t="s">
        <v>1040</v>
      </c>
      <c r="R343" t="str">
        <f>VLOOKUP(database[[#This Row],[部门代码2]],bumen02,2,0)</f>
        <v>017智能制造学院</v>
      </c>
    </row>
    <row r="344" spans="1:18" hidden="1" x14ac:dyDescent="0.2">
      <c r="A344">
        <f>SUBTOTAL(3,B$2:B344)</f>
        <v>67</v>
      </c>
      <c r="B344">
        <v>106</v>
      </c>
      <c r="C344" s="1" t="s">
        <v>699</v>
      </c>
      <c r="D344" t="s">
        <v>700</v>
      </c>
      <c r="E344">
        <v>19</v>
      </c>
      <c r="F344">
        <v>114</v>
      </c>
      <c r="G344" t="s">
        <v>1224</v>
      </c>
      <c r="H344" t="e">
        <f>VLOOKUP(C344,renyuan[],3,0)</f>
        <v>#N/A</v>
      </c>
      <c r="I344">
        <f t="shared" si="10"/>
        <v>19</v>
      </c>
      <c r="J344">
        <f t="shared" si="11"/>
        <v>114</v>
      </c>
      <c r="K344">
        <f>database[[#This Row],[处理天数]]*6</f>
        <v>114</v>
      </c>
      <c r="L344">
        <f>database[[#This Row],[额定充值]]-database[[#This Row],[处理金额]]</f>
        <v>0</v>
      </c>
      <c r="M344">
        <f>database[[#This Row],[处理金额]]</f>
        <v>114</v>
      </c>
      <c r="N344" t="e">
        <f>VLOOKUP(database[[#This Row],[部门]],bumen[],2,0)</f>
        <v>#N/A</v>
      </c>
      <c r="O344" t="e">
        <f>VLOOKUP(database[[#This Row],[部门]],bumen[],3)</f>
        <v>#N/A</v>
      </c>
      <c r="P344" t="e">
        <f>VLOOKUP(database[[#This Row],[账号]],renyuan[],2,0)</f>
        <v>#N/A</v>
      </c>
      <c r="Q344" s="13" t="s">
        <v>1040</v>
      </c>
      <c r="R344" t="str">
        <f>VLOOKUP(database[[#This Row],[部门代码2]],bumen02,2,0)</f>
        <v>017智能制造学院</v>
      </c>
    </row>
    <row r="345" spans="1:18" hidden="1" x14ac:dyDescent="0.2">
      <c r="A345">
        <f>SUBTOTAL(3,B$2:B345)</f>
        <v>67</v>
      </c>
      <c r="B345">
        <v>107</v>
      </c>
      <c r="C345" s="1" t="s">
        <v>701</v>
      </c>
      <c r="D345" t="s">
        <v>702</v>
      </c>
      <c r="E345">
        <v>21</v>
      </c>
      <c r="F345">
        <v>126</v>
      </c>
      <c r="H345" t="e">
        <f>VLOOKUP(C345,renyuan[],3,0)</f>
        <v>#N/A</v>
      </c>
      <c r="I345">
        <f t="shared" si="10"/>
        <v>21</v>
      </c>
      <c r="J345">
        <f t="shared" si="11"/>
        <v>126</v>
      </c>
      <c r="K345">
        <f>database[[#This Row],[处理天数]]*6</f>
        <v>126</v>
      </c>
      <c r="L345">
        <f>database[[#This Row],[额定充值]]-database[[#This Row],[处理金额]]</f>
        <v>0</v>
      </c>
      <c r="M345">
        <f>database[[#This Row],[处理金额]]</f>
        <v>126</v>
      </c>
      <c r="N345" t="e">
        <f>VLOOKUP(database[[#This Row],[部门]],bumen[],2,0)</f>
        <v>#N/A</v>
      </c>
      <c r="O345" t="e">
        <f>VLOOKUP(database[[#This Row],[部门]],bumen[],3)</f>
        <v>#N/A</v>
      </c>
      <c r="P345" t="e">
        <f>VLOOKUP(database[[#This Row],[账号]],renyuan[],2,0)</f>
        <v>#N/A</v>
      </c>
      <c r="Q345" s="13" t="s">
        <v>1040</v>
      </c>
      <c r="R345" t="str">
        <f>VLOOKUP(database[[#This Row],[部门代码2]],bumen02,2,0)</f>
        <v>017智能制造学院</v>
      </c>
    </row>
    <row r="346" spans="1:18" hidden="1" x14ac:dyDescent="0.2">
      <c r="A346">
        <f>SUBTOTAL(3,B$2:B346)</f>
        <v>67</v>
      </c>
      <c r="B346">
        <v>108</v>
      </c>
      <c r="C346" s="1" t="s">
        <v>705</v>
      </c>
      <c r="D346" t="s">
        <v>706</v>
      </c>
      <c r="E346">
        <v>20</v>
      </c>
      <c r="F346">
        <v>120</v>
      </c>
      <c r="G346" t="s">
        <v>1225</v>
      </c>
      <c r="H346" t="e">
        <f>VLOOKUP(C346,renyuan[],3,0)</f>
        <v>#N/A</v>
      </c>
      <c r="I346">
        <f t="shared" si="10"/>
        <v>20</v>
      </c>
      <c r="J346">
        <f t="shared" si="11"/>
        <v>120</v>
      </c>
      <c r="K346">
        <f>database[[#This Row],[处理天数]]*6</f>
        <v>120</v>
      </c>
      <c r="L346">
        <f>database[[#This Row],[额定充值]]-database[[#This Row],[处理金额]]</f>
        <v>0</v>
      </c>
      <c r="M346">
        <f>database[[#This Row],[处理金额]]</f>
        <v>120</v>
      </c>
      <c r="N346" t="e">
        <f>VLOOKUP(database[[#This Row],[部门]],bumen[],2,0)</f>
        <v>#N/A</v>
      </c>
      <c r="O346" t="e">
        <f>VLOOKUP(database[[#This Row],[部门]],bumen[],3)</f>
        <v>#N/A</v>
      </c>
      <c r="P346" t="e">
        <f>VLOOKUP(database[[#This Row],[账号]],renyuan[],2,0)</f>
        <v>#N/A</v>
      </c>
      <c r="Q346" s="13" t="s">
        <v>1040</v>
      </c>
      <c r="R346" t="str">
        <f>VLOOKUP(database[[#This Row],[部门代码2]],bumen02,2,0)</f>
        <v>017智能制造学院</v>
      </c>
    </row>
    <row r="347" spans="1:18" hidden="1" x14ac:dyDescent="0.2">
      <c r="A347">
        <f>SUBTOTAL(3,B$2:B347)</f>
        <v>67</v>
      </c>
      <c r="B347">
        <v>109</v>
      </c>
      <c r="C347" s="1" t="s">
        <v>707</v>
      </c>
      <c r="D347" t="s">
        <v>708</v>
      </c>
      <c r="E347">
        <v>21</v>
      </c>
      <c r="F347">
        <v>126</v>
      </c>
      <c r="H347" t="e">
        <f>VLOOKUP(C347,renyuan[],3,0)</f>
        <v>#N/A</v>
      </c>
      <c r="I347">
        <f t="shared" si="10"/>
        <v>21</v>
      </c>
      <c r="J347">
        <f t="shared" si="11"/>
        <v>126</v>
      </c>
      <c r="K347">
        <f>database[[#This Row],[处理天数]]*6</f>
        <v>126</v>
      </c>
      <c r="L347">
        <f>database[[#This Row],[额定充值]]-database[[#This Row],[处理金额]]</f>
        <v>0</v>
      </c>
      <c r="M347">
        <f>database[[#This Row],[处理金额]]</f>
        <v>126</v>
      </c>
      <c r="N347" t="e">
        <f>VLOOKUP(database[[#This Row],[部门]],bumen[],2,0)</f>
        <v>#N/A</v>
      </c>
      <c r="O347" t="e">
        <f>VLOOKUP(database[[#This Row],[部门]],bumen[],3)</f>
        <v>#N/A</v>
      </c>
      <c r="P347" t="e">
        <f>VLOOKUP(database[[#This Row],[账号]],renyuan[],2,0)</f>
        <v>#N/A</v>
      </c>
      <c r="Q347" s="13" t="s">
        <v>1040</v>
      </c>
      <c r="R347" t="str">
        <f>VLOOKUP(database[[#This Row],[部门代码2]],bumen02,2,0)</f>
        <v>017智能制造学院</v>
      </c>
    </row>
    <row r="348" spans="1:18" hidden="1" x14ac:dyDescent="0.2">
      <c r="A348">
        <f>SUBTOTAL(3,B$2:B348)</f>
        <v>67</v>
      </c>
      <c r="B348">
        <v>110</v>
      </c>
      <c r="C348" s="1" t="s">
        <v>709</v>
      </c>
      <c r="D348" t="s">
        <v>710</v>
      </c>
      <c r="E348">
        <v>20</v>
      </c>
      <c r="F348">
        <v>120</v>
      </c>
      <c r="G348" t="s">
        <v>1226</v>
      </c>
      <c r="H348" t="e">
        <f>VLOOKUP(C348,renyuan[],3,0)</f>
        <v>#N/A</v>
      </c>
      <c r="I348">
        <f t="shared" si="10"/>
        <v>20</v>
      </c>
      <c r="J348">
        <f t="shared" si="11"/>
        <v>120</v>
      </c>
      <c r="K348">
        <f>database[[#This Row],[处理天数]]*6</f>
        <v>120</v>
      </c>
      <c r="L348">
        <f>database[[#This Row],[额定充值]]-database[[#This Row],[处理金额]]</f>
        <v>0</v>
      </c>
      <c r="M348">
        <f>database[[#This Row],[处理金额]]</f>
        <v>120</v>
      </c>
      <c r="N348" t="e">
        <f>VLOOKUP(database[[#This Row],[部门]],bumen[],2,0)</f>
        <v>#N/A</v>
      </c>
      <c r="O348" t="e">
        <f>VLOOKUP(database[[#This Row],[部门]],bumen[],3)</f>
        <v>#N/A</v>
      </c>
      <c r="P348" t="e">
        <f>VLOOKUP(database[[#This Row],[账号]],renyuan[],2,0)</f>
        <v>#N/A</v>
      </c>
      <c r="Q348" s="13" t="s">
        <v>1040</v>
      </c>
      <c r="R348" t="str">
        <f>VLOOKUP(database[[#This Row],[部门代码2]],bumen02,2,0)</f>
        <v>017智能制造学院</v>
      </c>
    </row>
    <row r="349" spans="1:18" hidden="1" x14ac:dyDescent="0.2">
      <c r="A349">
        <f>SUBTOTAL(3,B$2:B349)</f>
        <v>67</v>
      </c>
      <c r="B349">
        <v>111</v>
      </c>
      <c r="C349" s="1" t="s">
        <v>711</v>
      </c>
      <c r="D349" t="s">
        <v>712</v>
      </c>
      <c r="E349">
        <v>21</v>
      </c>
      <c r="F349">
        <v>126</v>
      </c>
      <c r="H349" t="e">
        <f>VLOOKUP(C349,renyuan[],3,0)</f>
        <v>#N/A</v>
      </c>
      <c r="I349">
        <f t="shared" si="10"/>
        <v>21</v>
      </c>
      <c r="J349">
        <f t="shared" si="11"/>
        <v>126</v>
      </c>
      <c r="K349">
        <f>database[[#This Row],[处理天数]]*6</f>
        <v>126</v>
      </c>
      <c r="L349">
        <f>database[[#This Row],[额定充值]]-database[[#This Row],[处理金额]]</f>
        <v>0</v>
      </c>
      <c r="M349">
        <f>database[[#This Row],[处理金额]]</f>
        <v>126</v>
      </c>
      <c r="N349" t="e">
        <f>VLOOKUP(database[[#This Row],[部门]],bumen[],2,0)</f>
        <v>#N/A</v>
      </c>
      <c r="O349" t="e">
        <f>VLOOKUP(database[[#This Row],[部门]],bumen[],3)</f>
        <v>#N/A</v>
      </c>
      <c r="P349" t="e">
        <f>VLOOKUP(database[[#This Row],[账号]],renyuan[],2,0)</f>
        <v>#N/A</v>
      </c>
      <c r="Q349" s="13" t="s">
        <v>1040</v>
      </c>
      <c r="R349" t="str">
        <f>VLOOKUP(database[[#This Row],[部门代码2]],bumen02,2,0)</f>
        <v>017智能制造学院</v>
      </c>
    </row>
    <row r="350" spans="1:18" hidden="1" x14ac:dyDescent="0.2">
      <c r="A350">
        <f>SUBTOTAL(3,B$2:B350)</f>
        <v>67</v>
      </c>
      <c r="B350">
        <v>112</v>
      </c>
      <c r="C350" s="1" t="s">
        <v>713</v>
      </c>
      <c r="D350" t="s">
        <v>714</v>
      </c>
      <c r="E350">
        <v>0</v>
      </c>
      <c r="F350">
        <v>0</v>
      </c>
      <c r="G350" t="s">
        <v>1227</v>
      </c>
      <c r="H350" t="e">
        <f>VLOOKUP(C350,renyuan[],3,0)</f>
        <v>#N/A</v>
      </c>
      <c r="I350">
        <f t="shared" si="10"/>
        <v>0</v>
      </c>
      <c r="J350">
        <f t="shared" si="11"/>
        <v>0</v>
      </c>
      <c r="K350">
        <f>database[[#This Row],[处理天数]]*6</f>
        <v>0</v>
      </c>
      <c r="L350">
        <f>database[[#This Row],[额定充值]]-database[[#This Row],[处理金额]]</f>
        <v>0</v>
      </c>
      <c r="M350">
        <f>database[[#This Row],[处理金额]]</f>
        <v>0</v>
      </c>
      <c r="N350" t="e">
        <f>VLOOKUP(database[[#This Row],[部门]],bumen[],2,0)</f>
        <v>#N/A</v>
      </c>
      <c r="O350" t="e">
        <f>VLOOKUP(database[[#This Row],[部门]],bumen[],3)</f>
        <v>#N/A</v>
      </c>
      <c r="P350" t="e">
        <f>VLOOKUP(database[[#This Row],[账号]],renyuan[],2,0)</f>
        <v>#N/A</v>
      </c>
      <c r="Q350" s="13" t="s">
        <v>1040</v>
      </c>
      <c r="R350" t="str">
        <f>VLOOKUP(database[[#This Row],[部门代码2]],bumen02,2,0)</f>
        <v>017智能制造学院</v>
      </c>
    </row>
    <row r="351" spans="1:18" hidden="1" x14ac:dyDescent="0.2">
      <c r="A351">
        <f>SUBTOTAL(3,B$2:B351)</f>
        <v>67</v>
      </c>
      <c r="B351">
        <v>113</v>
      </c>
      <c r="C351" s="1" t="s">
        <v>715</v>
      </c>
      <c r="D351" t="s">
        <v>716</v>
      </c>
      <c r="E351">
        <v>21</v>
      </c>
      <c r="F351">
        <v>126</v>
      </c>
      <c r="H351" t="e">
        <f>VLOOKUP(C351,renyuan[],3,0)</f>
        <v>#N/A</v>
      </c>
      <c r="I351">
        <f t="shared" si="10"/>
        <v>21</v>
      </c>
      <c r="J351">
        <f t="shared" si="11"/>
        <v>126</v>
      </c>
      <c r="K351">
        <f>database[[#This Row],[处理天数]]*6</f>
        <v>126</v>
      </c>
      <c r="L351">
        <f>database[[#This Row],[额定充值]]-database[[#This Row],[处理金额]]</f>
        <v>0</v>
      </c>
      <c r="M351">
        <f>database[[#This Row],[处理金额]]</f>
        <v>126</v>
      </c>
      <c r="N351" t="e">
        <f>VLOOKUP(database[[#This Row],[部门]],bumen[],2,0)</f>
        <v>#N/A</v>
      </c>
      <c r="O351" t="e">
        <f>VLOOKUP(database[[#This Row],[部门]],bumen[],3)</f>
        <v>#N/A</v>
      </c>
      <c r="P351" t="e">
        <f>VLOOKUP(database[[#This Row],[账号]],renyuan[],2,0)</f>
        <v>#N/A</v>
      </c>
      <c r="Q351" s="13" t="s">
        <v>1040</v>
      </c>
      <c r="R351" t="str">
        <f>VLOOKUP(database[[#This Row],[部门代码2]],bumen02,2,0)</f>
        <v>017智能制造学院</v>
      </c>
    </row>
    <row r="352" spans="1:18" hidden="1" x14ac:dyDescent="0.2">
      <c r="A352">
        <f>SUBTOTAL(3,B$2:B352)</f>
        <v>67</v>
      </c>
      <c r="B352">
        <v>114</v>
      </c>
      <c r="C352" s="1">
        <v>2023010011</v>
      </c>
      <c r="D352" t="s">
        <v>719</v>
      </c>
      <c r="E352">
        <v>21</v>
      </c>
      <c r="F352">
        <v>126</v>
      </c>
      <c r="H352" t="str">
        <f>VLOOKUP(C352,renyuan[],3,0)</f>
        <v>智能制造学院</v>
      </c>
      <c r="I352">
        <f t="shared" si="10"/>
        <v>21</v>
      </c>
      <c r="J352">
        <f t="shared" si="11"/>
        <v>126</v>
      </c>
      <c r="K352">
        <f>database[[#This Row],[处理天数]]*6</f>
        <v>126</v>
      </c>
      <c r="L352">
        <f>database[[#This Row],[额定充值]]-database[[#This Row],[处理金额]]</f>
        <v>0</v>
      </c>
      <c r="M352">
        <f>database[[#This Row],[处理金额]]</f>
        <v>126</v>
      </c>
      <c r="N352" t="str">
        <f>VLOOKUP(database[[#This Row],[部门]],bumen[],2,0)</f>
        <v>017</v>
      </c>
      <c r="O352" t="str">
        <f>VLOOKUP(database[[#This Row],[部门]],bumen[],3)</f>
        <v>030园林工程学院</v>
      </c>
      <c r="P352" t="str">
        <f>VLOOKUP(database[[#This Row],[账号]],renyuan[],2,0)</f>
        <v>王明辉</v>
      </c>
      <c r="Q352" s="13" t="s">
        <v>1040</v>
      </c>
      <c r="R352" t="str">
        <f>VLOOKUP(database[[#This Row],[部门代码2]],bumen02,2,0)</f>
        <v>017智能制造学院</v>
      </c>
    </row>
    <row r="353" spans="1:18" hidden="1" x14ac:dyDescent="0.2">
      <c r="A353">
        <f>SUBTOTAL(3,B$2:B353)</f>
        <v>67</v>
      </c>
      <c r="B353">
        <v>115</v>
      </c>
      <c r="C353" s="1">
        <v>2023010010</v>
      </c>
      <c r="D353" t="s">
        <v>718</v>
      </c>
      <c r="E353">
        <v>21</v>
      </c>
      <c r="F353">
        <v>126</v>
      </c>
      <c r="H353" t="str">
        <f>VLOOKUP(C353,renyuan[],3,0)</f>
        <v>智能制造学院</v>
      </c>
      <c r="I353">
        <f t="shared" si="10"/>
        <v>21</v>
      </c>
      <c r="J353">
        <f t="shared" si="11"/>
        <v>126</v>
      </c>
      <c r="K353">
        <f>database[[#This Row],[处理天数]]*6</f>
        <v>126</v>
      </c>
      <c r="L353">
        <f>database[[#This Row],[额定充值]]-database[[#This Row],[处理金额]]</f>
        <v>0</v>
      </c>
      <c r="M353">
        <f>database[[#This Row],[处理金额]]</f>
        <v>126</v>
      </c>
      <c r="N353" t="str">
        <f>VLOOKUP(database[[#This Row],[部门]],bumen[],2,0)</f>
        <v>017</v>
      </c>
      <c r="O353" t="str">
        <f>VLOOKUP(database[[#This Row],[部门]],bumen[],3)</f>
        <v>030园林工程学院</v>
      </c>
      <c r="P353" t="str">
        <f>VLOOKUP(database[[#This Row],[账号]],renyuan[],2,0)</f>
        <v>宋君楷</v>
      </c>
      <c r="Q353" s="13" t="s">
        <v>1040</v>
      </c>
      <c r="R353" t="str">
        <f>VLOOKUP(database[[#This Row],[部门代码2]],bumen02,2,0)</f>
        <v>017智能制造学院</v>
      </c>
    </row>
    <row r="354" spans="1:18" hidden="1" x14ac:dyDescent="0.2">
      <c r="A354">
        <f>SUBTOTAL(3,B$2:B354)</f>
        <v>67</v>
      </c>
      <c r="B354">
        <v>116</v>
      </c>
      <c r="C354" s="1">
        <v>2022010081</v>
      </c>
      <c r="D354" t="s">
        <v>717</v>
      </c>
      <c r="E354">
        <v>21</v>
      </c>
      <c r="F354">
        <v>126</v>
      </c>
      <c r="H354" t="str">
        <f>VLOOKUP(C354,renyuan[],3,0)</f>
        <v>智能制造学院</v>
      </c>
      <c r="I354">
        <f t="shared" si="10"/>
        <v>21</v>
      </c>
      <c r="J354">
        <f t="shared" si="11"/>
        <v>126</v>
      </c>
      <c r="K354">
        <f>database[[#This Row],[处理天数]]*6</f>
        <v>126</v>
      </c>
      <c r="L354">
        <f>database[[#This Row],[额定充值]]-database[[#This Row],[处理金额]]</f>
        <v>0</v>
      </c>
      <c r="M354">
        <f>database[[#This Row],[处理金额]]</f>
        <v>126</v>
      </c>
      <c r="N354" t="str">
        <f>VLOOKUP(database[[#This Row],[部门]],bumen[],2,0)</f>
        <v>017</v>
      </c>
      <c r="O354" t="str">
        <f>VLOOKUP(database[[#This Row],[部门]],bumen[],3)</f>
        <v>030园林工程学院</v>
      </c>
      <c r="P354" t="str">
        <f>VLOOKUP(database[[#This Row],[账号]],renyuan[],2,0)</f>
        <v>吕世轩</v>
      </c>
      <c r="Q354" s="13" t="s">
        <v>1040</v>
      </c>
      <c r="R354" t="str">
        <f>VLOOKUP(database[[#This Row],[部门代码2]],bumen02,2,0)</f>
        <v>017智能制造学院</v>
      </c>
    </row>
    <row r="355" spans="1:18" hidden="1" x14ac:dyDescent="0.2">
      <c r="A355">
        <f>SUBTOTAL(3,B$2:B355)</f>
        <v>67</v>
      </c>
      <c r="B355">
        <v>117</v>
      </c>
      <c r="C355" s="1">
        <v>2023010130</v>
      </c>
      <c r="D355" t="s">
        <v>222</v>
      </c>
      <c r="E355">
        <v>21</v>
      </c>
      <c r="F355">
        <v>126</v>
      </c>
      <c r="H355" t="str">
        <f>VLOOKUP(C355,renyuan[],3,0)</f>
        <v>智能制造学院</v>
      </c>
      <c r="I355">
        <f t="shared" si="10"/>
        <v>21</v>
      </c>
      <c r="J355">
        <f t="shared" si="11"/>
        <v>126</v>
      </c>
      <c r="K355">
        <f>database[[#This Row],[处理天数]]*6</f>
        <v>126</v>
      </c>
      <c r="L355">
        <f>database[[#This Row],[额定充值]]-database[[#This Row],[处理金额]]</f>
        <v>0</v>
      </c>
      <c r="M355">
        <f>database[[#This Row],[处理金额]]</f>
        <v>126</v>
      </c>
      <c r="N355" t="str">
        <f>VLOOKUP(database[[#This Row],[部门]],bumen[],2,0)</f>
        <v>017</v>
      </c>
      <c r="O355" t="str">
        <f>VLOOKUP(database[[#This Row],[部门]],bumen[],3)</f>
        <v>030园林工程学院</v>
      </c>
      <c r="P355" t="str">
        <f>VLOOKUP(database[[#This Row],[账号]],renyuan[],2,0)</f>
        <v>张伟</v>
      </c>
      <c r="Q355" s="13" t="s">
        <v>1040</v>
      </c>
      <c r="R355" t="str">
        <f>VLOOKUP(database[[#This Row],[部门代码2]],bumen02,2,0)</f>
        <v>017智能制造学院</v>
      </c>
    </row>
    <row r="356" spans="1:18" hidden="1" x14ac:dyDescent="0.2">
      <c r="A356">
        <f>SUBTOTAL(3,B$2:B356)</f>
        <v>67</v>
      </c>
      <c r="B356">
        <v>118</v>
      </c>
      <c r="C356" s="1">
        <v>2023010083</v>
      </c>
      <c r="D356" t="s">
        <v>720</v>
      </c>
      <c r="E356">
        <v>21</v>
      </c>
      <c r="F356">
        <v>126</v>
      </c>
      <c r="H356" t="str">
        <f>VLOOKUP(C356,renyuan[],3,0)</f>
        <v>智能制造学院</v>
      </c>
      <c r="I356">
        <f t="shared" si="10"/>
        <v>21</v>
      </c>
      <c r="J356">
        <f t="shared" si="11"/>
        <v>126</v>
      </c>
      <c r="K356">
        <f>database[[#This Row],[处理天数]]*6</f>
        <v>126</v>
      </c>
      <c r="L356">
        <f>database[[#This Row],[额定充值]]-database[[#This Row],[处理金额]]</f>
        <v>0</v>
      </c>
      <c r="M356">
        <f>database[[#This Row],[处理金额]]</f>
        <v>126</v>
      </c>
      <c r="N356" t="str">
        <f>VLOOKUP(database[[#This Row],[部门]],bumen[],2,0)</f>
        <v>017</v>
      </c>
      <c r="O356" t="str">
        <f>VLOOKUP(database[[#This Row],[部门]],bumen[],3)</f>
        <v>030园林工程学院</v>
      </c>
      <c r="P356" t="str">
        <f>VLOOKUP(database[[#This Row],[账号]],renyuan[],2,0)</f>
        <v>刘晓燕</v>
      </c>
      <c r="Q356" s="13" t="s">
        <v>1040</v>
      </c>
      <c r="R356" t="str">
        <f>VLOOKUP(database[[#This Row],[部门代码2]],bumen02,2,0)</f>
        <v>017智能制造学院</v>
      </c>
    </row>
    <row r="357" spans="1:18" hidden="1" x14ac:dyDescent="0.2">
      <c r="A357">
        <f>SUBTOTAL(3,B$2:B357)</f>
        <v>67</v>
      </c>
      <c r="B357">
        <v>119</v>
      </c>
      <c r="C357" s="1">
        <v>2023010085</v>
      </c>
      <c r="D357" t="s">
        <v>1228</v>
      </c>
      <c r="E357">
        <v>21</v>
      </c>
      <c r="F357">
        <v>126</v>
      </c>
      <c r="H357" t="str">
        <f>VLOOKUP(C357,renyuan[],3,0)</f>
        <v>智能制造学院</v>
      </c>
      <c r="I357">
        <f t="shared" si="10"/>
        <v>21</v>
      </c>
      <c r="J357">
        <f t="shared" si="11"/>
        <v>126</v>
      </c>
      <c r="K357">
        <f>database[[#This Row],[处理天数]]*6</f>
        <v>126</v>
      </c>
      <c r="L357">
        <f>database[[#This Row],[额定充值]]-database[[#This Row],[处理金额]]</f>
        <v>0</v>
      </c>
      <c r="M357">
        <f>database[[#This Row],[处理金额]]</f>
        <v>126</v>
      </c>
      <c r="N357" t="str">
        <f>VLOOKUP(database[[#This Row],[部门]],bumen[],2,0)</f>
        <v>017</v>
      </c>
      <c r="O357" t="str">
        <f>VLOOKUP(database[[#This Row],[部门]],bumen[],3)</f>
        <v>030园林工程学院</v>
      </c>
      <c r="P357" t="str">
        <f>VLOOKUP(database[[#This Row],[账号]],renyuan[],2,0)</f>
        <v>刘梦瑶</v>
      </c>
      <c r="Q357" s="13" t="s">
        <v>1040</v>
      </c>
      <c r="R357" t="str">
        <f>VLOOKUP(database[[#This Row],[部门代码2]],bumen02,2,0)</f>
        <v>017智能制造学院</v>
      </c>
    </row>
    <row r="358" spans="1:18" hidden="1" x14ac:dyDescent="0.2">
      <c r="A358">
        <f>SUBTOTAL(3,B$2:B358)</f>
        <v>67</v>
      </c>
      <c r="B358">
        <v>120</v>
      </c>
      <c r="C358" s="1">
        <v>2023010086</v>
      </c>
      <c r="D358" t="s">
        <v>722</v>
      </c>
      <c r="E358">
        <v>21</v>
      </c>
      <c r="F358">
        <v>126</v>
      </c>
      <c r="H358" t="str">
        <f>VLOOKUP(C358,renyuan[],3,0)</f>
        <v>智能制造学院</v>
      </c>
      <c r="I358">
        <f t="shared" si="10"/>
        <v>21</v>
      </c>
      <c r="J358">
        <f t="shared" si="11"/>
        <v>126</v>
      </c>
      <c r="K358">
        <f>database[[#This Row],[处理天数]]*6</f>
        <v>126</v>
      </c>
      <c r="L358">
        <f>database[[#This Row],[额定充值]]-database[[#This Row],[处理金额]]</f>
        <v>0</v>
      </c>
      <c r="M358">
        <f>database[[#This Row],[处理金额]]</f>
        <v>126</v>
      </c>
      <c r="N358" t="str">
        <f>VLOOKUP(database[[#This Row],[部门]],bumen[],2,0)</f>
        <v>017</v>
      </c>
      <c r="O358" t="str">
        <f>VLOOKUP(database[[#This Row],[部门]],bumen[],3)</f>
        <v>030园林工程学院</v>
      </c>
      <c r="P358" t="str">
        <f>VLOOKUP(database[[#This Row],[账号]],renyuan[],2,0)</f>
        <v>刘树美</v>
      </c>
      <c r="Q358" s="13" t="s">
        <v>1040</v>
      </c>
      <c r="R358" t="str">
        <f>VLOOKUP(database[[#This Row],[部门代码2]],bumen02,2,0)</f>
        <v>017智能制造学院</v>
      </c>
    </row>
    <row r="359" spans="1:18" hidden="1" x14ac:dyDescent="0.2">
      <c r="A359">
        <f>SUBTOTAL(3,B$2:B359)</f>
        <v>67</v>
      </c>
      <c r="B359">
        <v>121</v>
      </c>
      <c r="C359" s="1">
        <v>2023010087</v>
      </c>
      <c r="D359" t="s">
        <v>723</v>
      </c>
      <c r="E359">
        <v>21</v>
      </c>
      <c r="F359">
        <v>126</v>
      </c>
      <c r="H359" t="str">
        <f>VLOOKUP(C359,renyuan[],3,0)</f>
        <v>智能制造学院</v>
      </c>
      <c r="I359">
        <f t="shared" si="10"/>
        <v>21</v>
      </c>
      <c r="J359">
        <f t="shared" si="11"/>
        <v>126</v>
      </c>
      <c r="K359">
        <f>database[[#This Row],[处理天数]]*6</f>
        <v>126</v>
      </c>
      <c r="L359">
        <f>database[[#This Row],[额定充值]]-database[[#This Row],[处理金额]]</f>
        <v>0</v>
      </c>
      <c r="M359">
        <f>database[[#This Row],[处理金额]]</f>
        <v>126</v>
      </c>
      <c r="N359" t="str">
        <f>VLOOKUP(database[[#This Row],[部门]],bumen[],2,0)</f>
        <v>017</v>
      </c>
      <c r="O359" t="str">
        <f>VLOOKUP(database[[#This Row],[部门]],bumen[],3)</f>
        <v>030园林工程学院</v>
      </c>
      <c r="P359" t="str">
        <f>VLOOKUP(database[[#This Row],[账号]],renyuan[],2,0)</f>
        <v>林翔</v>
      </c>
      <c r="Q359" s="13" t="s">
        <v>1040</v>
      </c>
      <c r="R359" t="str">
        <f>VLOOKUP(database[[#This Row],[部门代码2]],bumen02,2,0)</f>
        <v>017智能制造学院</v>
      </c>
    </row>
    <row r="360" spans="1:18" hidden="1" x14ac:dyDescent="0.2">
      <c r="A360">
        <f>SUBTOTAL(3,B$2:B360)</f>
        <v>67</v>
      </c>
      <c r="B360">
        <v>122</v>
      </c>
      <c r="C360" s="1">
        <v>2023010088</v>
      </c>
      <c r="D360" t="s">
        <v>724</v>
      </c>
      <c r="E360">
        <v>20</v>
      </c>
      <c r="F360">
        <v>120</v>
      </c>
      <c r="G360" t="s">
        <v>1229</v>
      </c>
      <c r="H360" t="str">
        <f>VLOOKUP(C360,renyuan[],3,0)</f>
        <v>智能制造学院</v>
      </c>
      <c r="I360">
        <f t="shared" si="10"/>
        <v>20</v>
      </c>
      <c r="J360">
        <f t="shared" si="11"/>
        <v>120</v>
      </c>
      <c r="K360">
        <f>database[[#This Row],[处理天数]]*6</f>
        <v>120</v>
      </c>
      <c r="L360">
        <f>database[[#This Row],[额定充值]]-database[[#This Row],[处理金额]]</f>
        <v>0</v>
      </c>
      <c r="M360">
        <f>database[[#This Row],[处理金额]]</f>
        <v>120</v>
      </c>
      <c r="N360" t="str">
        <f>VLOOKUP(database[[#This Row],[部门]],bumen[],2,0)</f>
        <v>017</v>
      </c>
      <c r="O360" t="str">
        <f>VLOOKUP(database[[#This Row],[部门]],bumen[],3)</f>
        <v>030园林工程学院</v>
      </c>
      <c r="P360" t="str">
        <f>VLOOKUP(database[[#This Row],[账号]],renyuan[],2,0)</f>
        <v>徐浩然</v>
      </c>
      <c r="Q360" s="13" t="s">
        <v>1040</v>
      </c>
      <c r="R360" t="str">
        <f>VLOOKUP(database[[#This Row],[部门代码2]],bumen02,2,0)</f>
        <v>017智能制造学院</v>
      </c>
    </row>
    <row r="361" spans="1:18" hidden="1" x14ac:dyDescent="0.2">
      <c r="A361">
        <f>SUBTOTAL(3,B$2:B361)</f>
        <v>67</v>
      </c>
      <c r="B361">
        <v>123</v>
      </c>
      <c r="C361" s="1">
        <v>2023010132</v>
      </c>
      <c r="D361" t="s">
        <v>725</v>
      </c>
      <c r="E361">
        <v>20</v>
      </c>
      <c r="F361">
        <v>120</v>
      </c>
      <c r="G361" t="s">
        <v>1230</v>
      </c>
      <c r="H361" t="str">
        <f>VLOOKUP(C361,renyuan[],3,0)</f>
        <v>智能制造学院</v>
      </c>
      <c r="I361">
        <f t="shared" si="10"/>
        <v>20</v>
      </c>
      <c r="J361">
        <f t="shared" si="11"/>
        <v>120</v>
      </c>
      <c r="K361">
        <f>database[[#This Row],[处理天数]]*6</f>
        <v>120</v>
      </c>
      <c r="L361">
        <f>database[[#This Row],[额定充值]]-database[[#This Row],[处理金额]]</f>
        <v>0</v>
      </c>
      <c r="M361">
        <f>database[[#This Row],[处理金额]]</f>
        <v>120</v>
      </c>
      <c r="N361" t="str">
        <f>VLOOKUP(database[[#This Row],[部门]],bumen[],2,0)</f>
        <v>017</v>
      </c>
      <c r="O361" t="str">
        <f>VLOOKUP(database[[#This Row],[部门]],bumen[],3)</f>
        <v>030园林工程学院</v>
      </c>
      <c r="P361" t="str">
        <f>VLOOKUP(database[[#This Row],[账号]],renyuan[],2,0)</f>
        <v>袁强</v>
      </c>
      <c r="Q361" s="13" t="s">
        <v>1040</v>
      </c>
      <c r="R361" t="str">
        <f>VLOOKUP(database[[#This Row],[部门代码2]],bumen02,2,0)</f>
        <v>017智能制造学院</v>
      </c>
    </row>
    <row r="362" spans="1:18" hidden="1" x14ac:dyDescent="0.2">
      <c r="A362">
        <f>SUBTOTAL(3,B$2:B362)</f>
        <v>67</v>
      </c>
      <c r="B362">
        <v>124</v>
      </c>
      <c r="C362" s="1" t="s">
        <v>1231</v>
      </c>
      <c r="D362" t="s">
        <v>1232</v>
      </c>
      <c r="E362">
        <v>21</v>
      </c>
      <c r="F362">
        <v>126</v>
      </c>
      <c r="H362" t="e">
        <f>VLOOKUP(C362,renyuan[],3,0)</f>
        <v>#N/A</v>
      </c>
      <c r="I362">
        <f t="shared" si="10"/>
        <v>21</v>
      </c>
      <c r="J362">
        <f t="shared" si="11"/>
        <v>126</v>
      </c>
      <c r="K362">
        <f>database[[#This Row],[处理天数]]*6</f>
        <v>126</v>
      </c>
      <c r="L362">
        <f>database[[#This Row],[额定充值]]-database[[#This Row],[处理金额]]</f>
        <v>0</v>
      </c>
      <c r="M362">
        <f>database[[#This Row],[处理金额]]</f>
        <v>126</v>
      </c>
      <c r="N362" t="e">
        <f>VLOOKUP(database[[#This Row],[部门]],bumen[],2,0)</f>
        <v>#N/A</v>
      </c>
      <c r="O362" t="e">
        <f>VLOOKUP(database[[#This Row],[部门]],bumen[],3)</f>
        <v>#N/A</v>
      </c>
      <c r="P362" t="e">
        <f>VLOOKUP(database[[#This Row],[账号]],renyuan[],2,0)</f>
        <v>#N/A</v>
      </c>
      <c r="Q362" s="13" t="s">
        <v>1040</v>
      </c>
      <c r="R362" t="str">
        <f>VLOOKUP(database[[#This Row],[部门代码2]],bumen02,2,0)</f>
        <v>017智能制造学院</v>
      </c>
    </row>
    <row r="363" spans="1:18" hidden="1" x14ac:dyDescent="0.2">
      <c r="A363">
        <f>SUBTOTAL(3,B$2:B363)</f>
        <v>67</v>
      </c>
      <c r="B363">
        <v>125</v>
      </c>
      <c r="C363" s="1" t="s">
        <v>1233</v>
      </c>
      <c r="D363" t="s">
        <v>1234</v>
      </c>
      <c r="E363">
        <v>21</v>
      </c>
      <c r="F363">
        <v>126</v>
      </c>
      <c r="H363" t="e">
        <f>VLOOKUP(C363,renyuan[],3,0)</f>
        <v>#N/A</v>
      </c>
      <c r="I363">
        <f t="shared" si="10"/>
        <v>21</v>
      </c>
      <c r="J363">
        <f t="shared" si="11"/>
        <v>126</v>
      </c>
      <c r="K363">
        <f>database[[#This Row],[处理天数]]*6</f>
        <v>126</v>
      </c>
      <c r="L363">
        <f>database[[#This Row],[额定充值]]-database[[#This Row],[处理金额]]</f>
        <v>0</v>
      </c>
      <c r="M363">
        <f>database[[#This Row],[处理金额]]</f>
        <v>126</v>
      </c>
      <c r="N363" t="e">
        <f>VLOOKUP(database[[#This Row],[部门]],bumen[],2,0)</f>
        <v>#N/A</v>
      </c>
      <c r="O363" t="e">
        <f>VLOOKUP(database[[#This Row],[部门]],bumen[],3)</f>
        <v>#N/A</v>
      </c>
      <c r="P363" t="e">
        <f>VLOOKUP(database[[#This Row],[账号]],renyuan[],2,0)</f>
        <v>#N/A</v>
      </c>
      <c r="Q363" s="13" t="s">
        <v>1040</v>
      </c>
      <c r="R363" t="str">
        <f>VLOOKUP(database[[#This Row],[部门代码2]],bumen02,2,0)</f>
        <v>017智能制造学院</v>
      </c>
    </row>
    <row r="364" spans="1:18" hidden="1" x14ac:dyDescent="0.2">
      <c r="A364">
        <f>SUBTOTAL(3,B$2:B364)</f>
        <v>67</v>
      </c>
      <c r="B364">
        <v>1</v>
      </c>
      <c r="C364" s="1">
        <v>2004010013</v>
      </c>
      <c r="D364" t="s">
        <v>200</v>
      </c>
      <c r="E364">
        <v>21</v>
      </c>
      <c r="F364">
        <v>126</v>
      </c>
      <c r="H364" t="str">
        <f>VLOOKUP(C364,renyuan[],3,0)</f>
        <v>数字网络技术学院</v>
      </c>
      <c r="I364">
        <f t="shared" si="10"/>
        <v>21</v>
      </c>
      <c r="J364">
        <f t="shared" si="11"/>
        <v>126</v>
      </c>
      <c r="K364">
        <f>database[[#This Row],[处理天数]]*6</f>
        <v>126</v>
      </c>
      <c r="L364">
        <f>database[[#This Row],[额定充值]]-database[[#This Row],[处理金额]]</f>
        <v>0</v>
      </c>
      <c r="M364">
        <f>database[[#This Row],[处理金额]]</f>
        <v>126</v>
      </c>
      <c r="N364" t="str">
        <f>VLOOKUP(database[[#This Row],[部门]],bumen[],2,0)</f>
        <v>019</v>
      </c>
      <c r="O364" t="str">
        <f>VLOOKUP(database[[#This Row],[部门]],bumen[],3)</f>
        <v>001办公室</v>
      </c>
      <c r="P364" t="str">
        <f>VLOOKUP(database[[#This Row],[账号]],renyuan[],2,0)</f>
        <v>高玮</v>
      </c>
      <c r="Q364" s="13" t="s">
        <v>1236</v>
      </c>
      <c r="R364" t="str">
        <f>VLOOKUP(database[[#This Row],[部门代码2]],bumen02,2,0)</f>
        <v>019数字网络技术学院</v>
      </c>
    </row>
    <row r="365" spans="1:18" hidden="1" x14ac:dyDescent="0.2">
      <c r="A365">
        <f>SUBTOTAL(3,B$2:B365)</f>
        <v>67</v>
      </c>
      <c r="B365">
        <v>2</v>
      </c>
      <c r="C365" s="1">
        <v>2019010028</v>
      </c>
      <c r="D365" t="s">
        <v>232</v>
      </c>
      <c r="E365">
        <v>21</v>
      </c>
      <c r="F365">
        <v>126</v>
      </c>
      <c r="H365" t="str">
        <f>VLOOKUP(C365,renyuan[],3,0)</f>
        <v>数字网络技术学院</v>
      </c>
      <c r="I365">
        <f t="shared" si="10"/>
        <v>21</v>
      </c>
      <c r="J365">
        <f t="shared" si="11"/>
        <v>126</v>
      </c>
      <c r="K365">
        <f>database[[#This Row],[处理天数]]*6</f>
        <v>126</v>
      </c>
      <c r="L365">
        <f>database[[#This Row],[额定充值]]-database[[#This Row],[处理金额]]</f>
        <v>0</v>
      </c>
      <c r="M365">
        <f>database[[#This Row],[处理金额]]</f>
        <v>126</v>
      </c>
      <c r="N365" t="str">
        <f>VLOOKUP(database[[#This Row],[部门]],bumen[],2,0)</f>
        <v>019</v>
      </c>
      <c r="O365" t="str">
        <f>VLOOKUP(database[[#This Row],[部门]],bumen[],3)</f>
        <v>001办公室</v>
      </c>
      <c r="P365" t="str">
        <f>VLOOKUP(database[[#This Row],[账号]],renyuan[],2,0)</f>
        <v>燕斌</v>
      </c>
      <c r="Q365" s="13" t="s">
        <v>1236</v>
      </c>
      <c r="R365" t="str">
        <f>VLOOKUP(database[[#This Row],[部门代码2]],bumen02,2,0)</f>
        <v>019数字网络技术学院</v>
      </c>
    </row>
    <row r="366" spans="1:18" hidden="1" x14ac:dyDescent="0.2">
      <c r="A366">
        <f>SUBTOTAL(3,B$2:B366)</f>
        <v>67</v>
      </c>
      <c r="B366">
        <v>3</v>
      </c>
      <c r="C366" s="1">
        <v>1998010002</v>
      </c>
      <c r="D366" t="s">
        <v>199</v>
      </c>
      <c r="E366">
        <v>21</v>
      </c>
      <c r="F366">
        <v>126</v>
      </c>
      <c r="H366" t="str">
        <f>VLOOKUP(C366,renyuan[],3,0)</f>
        <v>数字网络技术学院</v>
      </c>
      <c r="I366">
        <f t="shared" si="10"/>
        <v>21</v>
      </c>
      <c r="J366">
        <f t="shared" si="11"/>
        <v>126</v>
      </c>
      <c r="K366">
        <f>database[[#This Row],[处理天数]]*6</f>
        <v>126</v>
      </c>
      <c r="L366">
        <f>database[[#This Row],[额定充值]]-database[[#This Row],[处理金额]]</f>
        <v>0</v>
      </c>
      <c r="M366">
        <f>database[[#This Row],[处理金额]]</f>
        <v>126</v>
      </c>
      <c r="N366" t="str">
        <f>VLOOKUP(database[[#This Row],[部门]],bumen[],2,0)</f>
        <v>019</v>
      </c>
      <c r="O366" t="str">
        <f>VLOOKUP(database[[#This Row],[部门]],bumen[],3)</f>
        <v>001办公室</v>
      </c>
      <c r="P366" t="str">
        <f>VLOOKUP(database[[#This Row],[账号]],renyuan[],2,0)</f>
        <v>严奉莲</v>
      </c>
      <c r="Q366" s="13" t="s">
        <v>1236</v>
      </c>
      <c r="R366" t="str">
        <f>VLOOKUP(database[[#This Row],[部门代码2]],bumen02,2,0)</f>
        <v>019数字网络技术学院</v>
      </c>
    </row>
    <row r="367" spans="1:18" hidden="1" x14ac:dyDescent="0.2">
      <c r="A367">
        <f>SUBTOTAL(3,B$2:B367)</f>
        <v>67</v>
      </c>
      <c r="B367">
        <v>4</v>
      </c>
      <c r="C367" s="1">
        <v>2004010038</v>
      </c>
      <c r="D367" t="s">
        <v>202</v>
      </c>
      <c r="E367">
        <v>21</v>
      </c>
      <c r="F367">
        <v>126</v>
      </c>
      <c r="H367" t="str">
        <f>VLOOKUP(C367,renyuan[],3,0)</f>
        <v>数字网络技术学院</v>
      </c>
      <c r="I367">
        <f t="shared" si="10"/>
        <v>21</v>
      </c>
      <c r="J367">
        <f t="shared" si="11"/>
        <v>126</v>
      </c>
      <c r="K367">
        <f>database[[#This Row],[处理天数]]*6</f>
        <v>126</v>
      </c>
      <c r="L367">
        <f>database[[#This Row],[额定充值]]-database[[#This Row],[处理金额]]</f>
        <v>0</v>
      </c>
      <c r="M367">
        <f>database[[#This Row],[处理金额]]</f>
        <v>126</v>
      </c>
      <c r="N367" t="str">
        <f>VLOOKUP(database[[#This Row],[部门]],bumen[],2,0)</f>
        <v>019</v>
      </c>
      <c r="O367" t="str">
        <f>VLOOKUP(database[[#This Row],[部门]],bumen[],3)</f>
        <v>001办公室</v>
      </c>
      <c r="P367" t="str">
        <f>VLOOKUP(database[[#This Row],[账号]],renyuan[],2,0)</f>
        <v>苏娜</v>
      </c>
      <c r="Q367" s="13" t="s">
        <v>1236</v>
      </c>
      <c r="R367" t="str">
        <f>VLOOKUP(database[[#This Row],[部门代码2]],bumen02,2,0)</f>
        <v>019数字网络技术学院</v>
      </c>
    </row>
    <row r="368" spans="1:18" hidden="1" x14ac:dyDescent="0.2">
      <c r="A368">
        <f>SUBTOTAL(3,B$2:B368)</f>
        <v>67</v>
      </c>
      <c r="B368">
        <v>5</v>
      </c>
      <c r="C368" s="1">
        <v>1996010002</v>
      </c>
      <c r="D368" t="s">
        <v>198</v>
      </c>
      <c r="E368">
        <v>20</v>
      </c>
      <c r="F368">
        <v>120</v>
      </c>
      <c r="H368" t="str">
        <f>VLOOKUP(C368,renyuan[],3,0)</f>
        <v>数字网络技术学院</v>
      </c>
      <c r="I368">
        <f t="shared" si="10"/>
        <v>20</v>
      </c>
      <c r="J368">
        <f t="shared" si="11"/>
        <v>120</v>
      </c>
      <c r="K368">
        <f>database[[#This Row],[处理天数]]*6</f>
        <v>120</v>
      </c>
      <c r="L368">
        <f>database[[#This Row],[额定充值]]-database[[#This Row],[处理金额]]</f>
        <v>0</v>
      </c>
      <c r="M368">
        <f>database[[#This Row],[处理金额]]</f>
        <v>120</v>
      </c>
      <c r="N368" t="str">
        <f>VLOOKUP(database[[#This Row],[部门]],bumen[],2,0)</f>
        <v>019</v>
      </c>
      <c r="O368" t="str">
        <f>VLOOKUP(database[[#This Row],[部门]],bumen[],3)</f>
        <v>001办公室</v>
      </c>
      <c r="P368" t="str">
        <f>VLOOKUP(database[[#This Row],[账号]],renyuan[],2,0)</f>
        <v>江健滨</v>
      </c>
      <c r="Q368" s="13" t="s">
        <v>1236</v>
      </c>
      <c r="R368" t="str">
        <f>VLOOKUP(database[[#This Row],[部门代码2]],bumen02,2,0)</f>
        <v>019数字网络技术学院</v>
      </c>
    </row>
    <row r="369" spans="1:18" hidden="1" x14ac:dyDescent="0.2">
      <c r="A369">
        <f>SUBTOTAL(3,B$2:B369)</f>
        <v>67</v>
      </c>
      <c r="B369">
        <v>6</v>
      </c>
      <c r="C369" s="1">
        <v>2005010009</v>
      </c>
      <c r="D369" t="s">
        <v>204</v>
      </c>
      <c r="E369">
        <v>21</v>
      </c>
      <c r="F369">
        <v>126</v>
      </c>
      <c r="H369" t="str">
        <f>VLOOKUP(C369,renyuan[],3,0)</f>
        <v>数字网络技术学院</v>
      </c>
      <c r="I369">
        <f t="shared" si="10"/>
        <v>21</v>
      </c>
      <c r="J369">
        <f t="shared" si="11"/>
        <v>126</v>
      </c>
      <c r="K369">
        <f>database[[#This Row],[处理天数]]*6</f>
        <v>126</v>
      </c>
      <c r="L369">
        <f>database[[#This Row],[额定充值]]-database[[#This Row],[处理金额]]</f>
        <v>0</v>
      </c>
      <c r="M369">
        <f>database[[#This Row],[处理金额]]</f>
        <v>126</v>
      </c>
      <c r="N369" t="str">
        <f>VLOOKUP(database[[#This Row],[部门]],bumen[],2,0)</f>
        <v>019</v>
      </c>
      <c r="O369" t="str">
        <f>VLOOKUP(database[[#This Row],[部门]],bumen[],3)</f>
        <v>001办公室</v>
      </c>
      <c r="P369" t="str">
        <f>VLOOKUP(database[[#This Row],[账号]],renyuan[],2,0)</f>
        <v>万君芳</v>
      </c>
      <c r="Q369" s="13" t="s">
        <v>1236</v>
      </c>
      <c r="R369" t="str">
        <f>VLOOKUP(database[[#This Row],[部门代码2]],bumen02,2,0)</f>
        <v>019数字网络技术学院</v>
      </c>
    </row>
    <row r="370" spans="1:18" hidden="1" x14ac:dyDescent="0.2">
      <c r="A370">
        <f>SUBTOTAL(3,B$2:B370)</f>
        <v>67</v>
      </c>
      <c r="B370">
        <v>7</v>
      </c>
      <c r="C370" s="1">
        <v>2006010030</v>
      </c>
      <c r="D370" t="s">
        <v>207</v>
      </c>
      <c r="E370">
        <v>21</v>
      </c>
      <c r="F370">
        <v>126</v>
      </c>
      <c r="H370" t="str">
        <f>VLOOKUP(C370,renyuan[],3,0)</f>
        <v>数字网络技术学院</v>
      </c>
      <c r="I370">
        <f t="shared" si="10"/>
        <v>21</v>
      </c>
      <c r="J370">
        <f t="shared" si="11"/>
        <v>126</v>
      </c>
      <c r="K370">
        <f>database[[#This Row],[处理天数]]*6</f>
        <v>126</v>
      </c>
      <c r="L370">
        <f>database[[#This Row],[额定充值]]-database[[#This Row],[处理金额]]</f>
        <v>0</v>
      </c>
      <c r="M370">
        <f>database[[#This Row],[处理金额]]</f>
        <v>126</v>
      </c>
      <c r="N370" t="str">
        <f>VLOOKUP(database[[#This Row],[部门]],bumen[],2,0)</f>
        <v>019</v>
      </c>
      <c r="O370" t="str">
        <f>VLOOKUP(database[[#This Row],[部门]],bumen[],3)</f>
        <v>001办公室</v>
      </c>
      <c r="P370" t="str">
        <f>VLOOKUP(database[[#This Row],[账号]],renyuan[],2,0)</f>
        <v>于蓉</v>
      </c>
      <c r="Q370" s="13" t="s">
        <v>1236</v>
      </c>
      <c r="R370" t="str">
        <f>VLOOKUP(database[[#This Row],[部门代码2]],bumen02,2,0)</f>
        <v>019数字网络技术学院</v>
      </c>
    </row>
    <row r="371" spans="1:18" hidden="1" x14ac:dyDescent="0.2">
      <c r="A371">
        <f>SUBTOTAL(3,B$2:B371)</f>
        <v>67</v>
      </c>
      <c r="B371">
        <v>8</v>
      </c>
      <c r="C371" s="1">
        <v>2006010024</v>
      </c>
      <c r="D371" t="s">
        <v>205</v>
      </c>
      <c r="E371">
        <v>21</v>
      </c>
      <c r="F371">
        <v>126</v>
      </c>
      <c r="H371" t="str">
        <f>VLOOKUP(C371,renyuan[],3,0)</f>
        <v>数字网络技术学院</v>
      </c>
      <c r="I371">
        <f t="shared" si="10"/>
        <v>21</v>
      </c>
      <c r="J371">
        <f t="shared" si="11"/>
        <v>126</v>
      </c>
      <c r="K371">
        <f>database[[#This Row],[处理天数]]*6</f>
        <v>126</v>
      </c>
      <c r="L371">
        <f>database[[#This Row],[额定充值]]-database[[#This Row],[处理金额]]</f>
        <v>0</v>
      </c>
      <c r="M371">
        <f>database[[#This Row],[处理金额]]</f>
        <v>126</v>
      </c>
      <c r="N371" t="str">
        <f>VLOOKUP(database[[#This Row],[部门]],bumen[],2,0)</f>
        <v>019</v>
      </c>
      <c r="O371" t="str">
        <f>VLOOKUP(database[[#This Row],[部门]],bumen[],3)</f>
        <v>001办公室</v>
      </c>
      <c r="P371" t="str">
        <f>VLOOKUP(database[[#This Row],[账号]],renyuan[],2,0)</f>
        <v>李海雁</v>
      </c>
      <c r="Q371" s="13" t="s">
        <v>1236</v>
      </c>
      <c r="R371" t="str">
        <f>VLOOKUP(database[[#This Row],[部门代码2]],bumen02,2,0)</f>
        <v>019数字网络技术学院</v>
      </c>
    </row>
    <row r="372" spans="1:18" hidden="1" x14ac:dyDescent="0.2">
      <c r="A372">
        <f>SUBTOTAL(3,B$2:B372)</f>
        <v>67</v>
      </c>
      <c r="B372">
        <v>9</v>
      </c>
      <c r="C372" s="1">
        <v>2004010014</v>
      </c>
      <c r="D372" t="s">
        <v>201</v>
      </c>
      <c r="E372">
        <v>21</v>
      </c>
      <c r="F372">
        <v>126</v>
      </c>
      <c r="H372" t="str">
        <f>VLOOKUP(C372,renyuan[],3,0)</f>
        <v>数字网络技术学院</v>
      </c>
      <c r="I372">
        <f t="shared" si="10"/>
        <v>21</v>
      </c>
      <c r="J372">
        <f t="shared" si="11"/>
        <v>126</v>
      </c>
      <c r="K372">
        <f>database[[#This Row],[处理天数]]*6</f>
        <v>126</v>
      </c>
      <c r="L372">
        <f>database[[#This Row],[额定充值]]-database[[#This Row],[处理金额]]</f>
        <v>0</v>
      </c>
      <c r="M372">
        <f>database[[#This Row],[处理金额]]</f>
        <v>126</v>
      </c>
      <c r="N372" t="str">
        <f>VLOOKUP(database[[#This Row],[部门]],bumen[],2,0)</f>
        <v>019</v>
      </c>
      <c r="O372" t="str">
        <f>VLOOKUP(database[[#This Row],[部门]],bumen[],3)</f>
        <v>001办公室</v>
      </c>
      <c r="P372" t="str">
        <f>VLOOKUP(database[[#This Row],[账号]],renyuan[],2,0)</f>
        <v>李树勇</v>
      </c>
      <c r="Q372" s="13" t="s">
        <v>1236</v>
      </c>
      <c r="R372" t="str">
        <f>VLOOKUP(database[[#This Row],[部门代码2]],bumen02,2,0)</f>
        <v>019数字网络技术学院</v>
      </c>
    </row>
    <row r="373" spans="1:18" hidden="1" x14ac:dyDescent="0.2">
      <c r="A373">
        <f>SUBTOTAL(3,B$2:B373)</f>
        <v>67</v>
      </c>
      <c r="B373">
        <v>10</v>
      </c>
      <c r="C373" s="1">
        <v>2014010057</v>
      </c>
      <c r="D373" t="s">
        <v>218</v>
      </c>
      <c r="E373">
        <v>21</v>
      </c>
      <c r="F373">
        <v>126</v>
      </c>
      <c r="H373" t="str">
        <f>VLOOKUP(C373,renyuan[],3,0)</f>
        <v>数字网络技术学院</v>
      </c>
      <c r="I373">
        <f t="shared" si="10"/>
        <v>21</v>
      </c>
      <c r="J373">
        <f t="shared" si="11"/>
        <v>126</v>
      </c>
      <c r="K373">
        <f>database[[#This Row],[处理天数]]*6</f>
        <v>126</v>
      </c>
      <c r="L373">
        <f>database[[#This Row],[额定充值]]-database[[#This Row],[处理金额]]</f>
        <v>0</v>
      </c>
      <c r="M373">
        <f>database[[#This Row],[处理金额]]</f>
        <v>126</v>
      </c>
      <c r="N373" t="str">
        <f>VLOOKUP(database[[#This Row],[部门]],bumen[],2,0)</f>
        <v>019</v>
      </c>
      <c r="O373" t="str">
        <f>VLOOKUP(database[[#This Row],[部门]],bumen[],3)</f>
        <v>001办公室</v>
      </c>
      <c r="P373" t="str">
        <f>VLOOKUP(database[[#This Row],[账号]],renyuan[],2,0)</f>
        <v>逄玉萍</v>
      </c>
      <c r="Q373" s="13" t="s">
        <v>1236</v>
      </c>
      <c r="R373" t="str">
        <f>VLOOKUP(database[[#This Row],[部门代码2]],bumen02,2,0)</f>
        <v>019数字网络技术学院</v>
      </c>
    </row>
    <row r="374" spans="1:18" hidden="1" x14ac:dyDescent="0.2">
      <c r="A374">
        <f>SUBTOTAL(3,B$2:B374)</f>
        <v>67</v>
      </c>
      <c r="B374">
        <v>11</v>
      </c>
      <c r="C374" s="1">
        <v>2014010059</v>
      </c>
      <c r="D374" t="s">
        <v>219</v>
      </c>
      <c r="E374">
        <v>21</v>
      </c>
      <c r="F374">
        <v>126</v>
      </c>
      <c r="H374" t="str">
        <f>VLOOKUP(C374,renyuan[],3,0)</f>
        <v>数字网络技术学院</v>
      </c>
      <c r="I374">
        <f t="shared" si="10"/>
        <v>21</v>
      </c>
      <c r="J374">
        <f t="shared" si="11"/>
        <v>126</v>
      </c>
      <c r="K374">
        <f>database[[#This Row],[处理天数]]*6</f>
        <v>126</v>
      </c>
      <c r="L374">
        <f>database[[#This Row],[额定充值]]-database[[#This Row],[处理金额]]</f>
        <v>0</v>
      </c>
      <c r="M374">
        <f>database[[#This Row],[处理金额]]</f>
        <v>126</v>
      </c>
      <c r="N374" t="str">
        <f>VLOOKUP(database[[#This Row],[部门]],bumen[],2,0)</f>
        <v>019</v>
      </c>
      <c r="O374" t="str">
        <f>VLOOKUP(database[[#This Row],[部门]],bumen[],3)</f>
        <v>001办公室</v>
      </c>
      <c r="P374" t="str">
        <f>VLOOKUP(database[[#This Row],[账号]],renyuan[],2,0)</f>
        <v>周岩</v>
      </c>
      <c r="Q374" s="13" t="s">
        <v>1236</v>
      </c>
      <c r="R374" t="str">
        <f>VLOOKUP(database[[#This Row],[部门代码2]],bumen02,2,0)</f>
        <v>019数字网络技术学院</v>
      </c>
    </row>
    <row r="375" spans="1:18" hidden="1" x14ac:dyDescent="0.2">
      <c r="A375">
        <f>SUBTOTAL(3,B$2:B375)</f>
        <v>67</v>
      </c>
      <c r="B375">
        <v>12</v>
      </c>
      <c r="C375" s="1">
        <v>2009020005</v>
      </c>
      <c r="D375" t="s">
        <v>210</v>
      </c>
      <c r="E375">
        <v>21</v>
      </c>
      <c r="F375">
        <v>126</v>
      </c>
      <c r="H375" t="str">
        <f>VLOOKUP(C375,renyuan[],3,0)</f>
        <v>数字网络技术学院</v>
      </c>
      <c r="I375">
        <f t="shared" si="10"/>
        <v>21</v>
      </c>
      <c r="J375">
        <f t="shared" si="11"/>
        <v>126</v>
      </c>
      <c r="K375">
        <f>database[[#This Row],[处理天数]]*6</f>
        <v>126</v>
      </c>
      <c r="L375">
        <f>database[[#This Row],[额定充值]]-database[[#This Row],[处理金额]]</f>
        <v>0</v>
      </c>
      <c r="M375">
        <f>database[[#This Row],[处理金额]]</f>
        <v>126</v>
      </c>
      <c r="N375" t="str">
        <f>VLOOKUP(database[[#This Row],[部门]],bumen[],2,0)</f>
        <v>019</v>
      </c>
      <c r="O375" t="str">
        <f>VLOOKUP(database[[#This Row],[部门]],bumen[],3)</f>
        <v>001办公室</v>
      </c>
      <c r="P375" t="str">
        <f>VLOOKUP(database[[#This Row],[账号]],renyuan[],2,0)</f>
        <v>房燕</v>
      </c>
      <c r="Q375" s="13" t="s">
        <v>1236</v>
      </c>
      <c r="R375" t="str">
        <f>VLOOKUP(database[[#This Row],[部门代码2]],bumen02,2,0)</f>
        <v>019数字网络技术学院</v>
      </c>
    </row>
    <row r="376" spans="1:18" hidden="1" x14ac:dyDescent="0.2">
      <c r="A376">
        <f>SUBTOTAL(3,B$2:B376)</f>
        <v>67</v>
      </c>
      <c r="B376">
        <v>13</v>
      </c>
      <c r="C376" s="1">
        <v>2006010029</v>
      </c>
      <c r="D376" t="s">
        <v>206</v>
      </c>
      <c r="E376">
        <v>20</v>
      </c>
      <c r="F376">
        <v>120</v>
      </c>
      <c r="H376" t="str">
        <f>VLOOKUP(C376,renyuan[],3,0)</f>
        <v>数字网络技术学院</v>
      </c>
      <c r="I376">
        <f t="shared" si="10"/>
        <v>20</v>
      </c>
      <c r="J376">
        <f t="shared" si="11"/>
        <v>120</v>
      </c>
      <c r="K376">
        <f>database[[#This Row],[处理天数]]*6</f>
        <v>120</v>
      </c>
      <c r="L376">
        <f>database[[#This Row],[额定充值]]-database[[#This Row],[处理金额]]</f>
        <v>0</v>
      </c>
      <c r="M376">
        <f>database[[#This Row],[处理金额]]</f>
        <v>120</v>
      </c>
      <c r="N376" t="str">
        <f>VLOOKUP(database[[#This Row],[部门]],bumen[],2,0)</f>
        <v>019</v>
      </c>
      <c r="O376" t="str">
        <f>VLOOKUP(database[[#This Row],[部门]],bumen[],3)</f>
        <v>001办公室</v>
      </c>
      <c r="P376" t="str">
        <f>VLOOKUP(database[[#This Row],[账号]],renyuan[],2,0)</f>
        <v>任洁</v>
      </c>
      <c r="Q376" s="13" t="s">
        <v>1236</v>
      </c>
      <c r="R376" t="str">
        <f>VLOOKUP(database[[#This Row],[部门代码2]],bumen02,2,0)</f>
        <v>019数字网络技术学院</v>
      </c>
    </row>
    <row r="377" spans="1:18" hidden="1" x14ac:dyDescent="0.2">
      <c r="A377">
        <f>SUBTOTAL(3,B$2:B377)</f>
        <v>67</v>
      </c>
      <c r="B377">
        <v>14</v>
      </c>
      <c r="C377" s="1">
        <v>2014010070</v>
      </c>
      <c r="D377" t="s">
        <v>224</v>
      </c>
      <c r="E377">
        <v>21</v>
      </c>
      <c r="F377">
        <v>126</v>
      </c>
      <c r="H377" t="str">
        <f>VLOOKUP(C377,renyuan[],3,0)</f>
        <v>数字网络技术学院</v>
      </c>
      <c r="I377">
        <f t="shared" si="10"/>
        <v>21</v>
      </c>
      <c r="J377">
        <f t="shared" si="11"/>
        <v>126</v>
      </c>
      <c r="K377">
        <f>database[[#This Row],[处理天数]]*6</f>
        <v>126</v>
      </c>
      <c r="L377">
        <f>database[[#This Row],[额定充值]]-database[[#This Row],[处理金额]]</f>
        <v>0</v>
      </c>
      <c r="M377">
        <f>database[[#This Row],[处理金额]]</f>
        <v>126</v>
      </c>
      <c r="N377" t="str">
        <f>VLOOKUP(database[[#This Row],[部门]],bumen[],2,0)</f>
        <v>019</v>
      </c>
      <c r="O377" t="str">
        <f>VLOOKUP(database[[#This Row],[部门]],bumen[],3)</f>
        <v>001办公室</v>
      </c>
      <c r="P377" t="str">
        <f>VLOOKUP(database[[#This Row],[账号]],renyuan[],2,0)</f>
        <v>姜玉苹</v>
      </c>
      <c r="Q377" s="13" t="s">
        <v>1236</v>
      </c>
      <c r="R377" t="str">
        <f>VLOOKUP(database[[#This Row],[部门代码2]],bumen02,2,0)</f>
        <v>019数字网络技术学院</v>
      </c>
    </row>
    <row r="378" spans="1:18" hidden="1" x14ac:dyDescent="0.2">
      <c r="A378">
        <f>SUBTOTAL(3,B$2:B378)</f>
        <v>67</v>
      </c>
      <c r="B378">
        <v>15</v>
      </c>
      <c r="C378" s="1">
        <v>2014010064</v>
      </c>
      <c r="D378" t="s">
        <v>220</v>
      </c>
      <c r="E378">
        <v>21</v>
      </c>
      <c r="F378">
        <v>126</v>
      </c>
      <c r="H378" t="str">
        <f>VLOOKUP(C378,renyuan[],3,0)</f>
        <v>数字网络技术学院</v>
      </c>
      <c r="I378">
        <f t="shared" si="10"/>
        <v>21</v>
      </c>
      <c r="J378">
        <f t="shared" si="11"/>
        <v>126</v>
      </c>
      <c r="K378">
        <f>database[[#This Row],[处理天数]]*6</f>
        <v>126</v>
      </c>
      <c r="L378">
        <f>database[[#This Row],[额定充值]]-database[[#This Row],[处理金额]]</f>
        <v>0</v>
      </c>
      <c r="M378">
        <f>database[[#This Row],[处理金额]]</f>
        <v>126</v>
      </c>
      <c r="N378" t="str">
        <f>VLOOKUP(database[[#This Row],[部门]],bumen[],2,0)</f>
        <v>019</v>
      </c>
      <c r="O378" t="str">
        <f>VLOOKUP(database[[#This Row],[部门]],bumen[],3)</f>
        <v>001办公室</v>
      </c>
      <c r="P378" t="str">
        <f>VLOOKUP(database[[#This Row],[账号]],renyuan[],2,0)</f>
        <v>陈福波</v>
      </c>
      <c r="Q378" s="13" t="s">
        <v>1236</v>
      </c>
      <c r="R378" t="str">
        <f>VLOOKUP(database[[#This Row],[部门代码2]],bumen02,2,0)</f>
        <v>019数字网络技术学院</v>
      </c>
    </row>
    <row r="379" spans="1:18" hidden="1" x14ac:dyDescent="0.2">
      <c r="A379">
        <f>SUBTOTAL(3,B$2:B379)</f>
        <v>67</v>
      </c>
      <c r="B379">
        <v>16</v>
      </c>
      <c r="C379" s="1">
        <v>2014010066</v>
      </c>
      <c r="D379" t="s">
        <v>221</v>
      </c>
      <c r="E379">
        <v>21</v>
      </c>
      <c r="F379">
        <v>126</v>
      </c>
      <c r="H379" t="str">
        <f>VLOOKUP(C379,renyuan[],3,0)</f>
        <v>数字网络技术学院</v>
      </c>
      <c r="I379">
        <f t="shared" si="10"/>
        <v>21</v>
      </c>
      <c r="J379">
        <f t="shared" si="11"/>
        <v>126</v>
      </c>
      <c r="K379">
        <f>database[[#This Row],[处理天数]]*6</f>
        <v>126</v>
      </c>
      <c r="L379">
        <f>database[[#This Row],[额定充值]]-database[[#This Row],[处理金额]]</f>
        <v>0</v>
      </c>
      <c r="M379">
        <f>database[[#This Row],[处理金额]]</f>
        <v>126</v>
      </c>
      <c r="N379" t="str">
        <f>VLOOKUP(database[[#This Row],[部门]],bumen[],2,0)</f>
        <v>019</v>
      </c>
      <c r="O379" t="str">
        <f>VLOOKUP(database[[#This Row],[部门]],bumen[],3)</f>
        <v>001办公室</v>
      </c>
      <c r="P379" t="str">
        <f>VLOOKUP(database[[#This Row],[账号]],renyuan[],2,0)</f>
        <v>张明</v>
      </c>
      <c r="Q379" s="13" t="s">
        <v>1236</v>
      </c>
      <c r="R379" t="str">
        <f>VLOOKUP(database[[#This Row],[部门代码2]],bumen02,2,0)</f>
        <v>019数字网络技术学院</v>
      </c>
    </row>
    <row r="380" spans="1:18" hidden="1" x14ac:dyDescent="0.2">
      <c r="A380">
        <f>SUBTOTAL(3,B$2:B380)</f>
        <v>67</v>
      </c>
      <c r="B380">
        <v>17</v>
      </c>
      <c r="C380" s="1">
        <v>2014010067</v>
      </c>
      <c r="D380" t="s">
        <v>222</v>
      </c>
      <c r="E380">
        <v>21</v>
      </c>
      <c r="F380">
        <v>126</v>
      </c>
      <c r="H380" t="str">
        <f>VLOOKUP(C380,renyuan[],3,0)</f>
        <v>数字网络技术学院</v>
      </c>
      <c r="I380">
        <f t="shared" si="10"/>
        <v>21</v>
      </c>
      <c r="J380">
        <f t="shared" si="11"/>
        <v>126</v>
      </c>
      <c r="K380">
        <f>database[[#This Row],[处理天数]]*6</f>
        <v>126</v>
      </c>
      <c r="L380">
        <f>database[[#This Row],[额定充值]]-database[[#This Row],[处理金额]]</f>
        <v>0</v>
      </c>
      <c r="M380">
        <f>database[[#This Row],[处理金额]]</f>
        <v>126</v>
      </c>
      <c r="N380" t="str">
        <f>VLOOKUP(database[[#This Row],[部门]],bumen[],2,0)</f>
        <v>019</v>
      </c>
      <c r="O380" t="str">
        <f>VLOOKUP(database[[#This Row],[部门]],bumen[],3)</f>
        <v>001办公室</v>
      </c>
      <c r="P380" t="str">
        <f>VLOOKUP(database[[#This Row],[账号]],renyuan[],2,0)</f>
        <v>张伟</v>
      </c>
      <c r="Q380" s="13" t="s">
        <v>1236</v>
      </c>
      <c r="R380" t="str">
        <f>VLOOKUP(database[[#This Row],[部门代码2]],bumen02,2,0)</f>
        <v>019数字网络技术学院</v>
      </c>
    </row>
    <row r="381" spans="1:18" hidden="1" x14ac:dyDescent="0.2">
      <c r="A381">
        <f>SUBTOTAL(3,B$2:B381)</f>
        <v>67</v>
      </c>
      <c r="B381">
        <v>18</v>
      </c>
      <c r="C381" s="1">
        <v>2007020063</v>
      </c>
      <c r="D381" t="s">
        <v>208</v>
      </c>
      <c r="E381">
        <v>21</v>
      </c>
      <c r="F381">
        <v>126</v>
      </c>
      <c r="H381" t="str">
        <f>VLOOKUP(C381,renyuan[],3,0)</f>
        <v>数字网络技术学院</v>
      </c>
      <c r="I381">
        <f t="shared" si="10"/>
        <v>21</v>
      </c>
      <c r="J381">
        <f t="shared" si="11"/>
        <v>126</v>
      </c>
      <c r="K381">
        <f>database[[#This Row],[处理天数]]*6</f>
        <v>126</v>
      </c>
      <c r="L381">
        <f>database[[#This Row],[额定充值]]-database[[#This Row],[处理金额]]</f>
        <v>0</v>
      </c>
      <c r="M381">
        <f>database[[#This Row],[处理金额]]</f>
        <v>126</v>
      </c>
      <c r="N381" t="str">
        <f>VLOOKUP(database[[#This Row],[部门]],bumen[],2,0)</f>
        <v>019</v>
      </c>
      <c r="O381" t="str">
        <f>VLOOKUP(database[[#This Row],[部门]],bumen[],3)</f>
        <v>001办公室</v>
      </c>
      <c r="P381" t="str">
        <f>VLOOKUP(database[[#This Row],[账号]],renyuan[],2,0)</f>
        <v>董秀丽</v>
      </c>
      <c r="Q381" s="13" t="s">
        <v>1236</v>
      </c>
      <c r="R381" t="str">
        <f>VLOOKUP(database[[#This Row],[部门代码2]],bumen02,2,0)</f>
        <v>019数字网络技术学院</v>
      </c>
    </row>
    <row r="382" spans="1:18" hidden="1" x14ac:dyDescent="0.2">
      <c r="A382">
        <f>SUBTOTAL(3,B$2:B382)</f>
        <v>67</v>
      </c>
      <c r="B382">
        <v>19</v>
      </c>
      <c r="C382" s="1">
        <v>2012010015</v>
      </c>
      <c r="D382" t="s">
        <v>214</v>
      </c>
      <c r="E382">
        <v>21</v>
      </c>
      <c r="F382">
        <v>126</v>
      </c>
      <c r="H382" t="str">
        <f>VLOOKUP(C382,renyuan[],3,0)</f>
        <v>数字网络技术学院</v>
      </c>
      <c r="I382">
        <f t="shared" si="10"/>
        <v>21</v>
      </c>
      <c r="J382">
        <f t="shared" si="11"/>
        <v>126</v>
      </c>
      <c r="K382">
        <f>database[[#This Row],[处理天数]]*6</f>
        <v>126</v>
      </c>
      <c r="L382">
        <f>database[[#This Row],[额定充值]]-database[[#This Row],[处理金额]]</f>
        <v>0</v>
      </c>
      <c r="M382">
        <f>database[[#This Row],[处理金额]]</f>
        <v>126</v>
      </c>
      <c r="N382" t="str">
        <f>VLOOKUP(database[[#This Row],[部门]],bumen[],2,0)</f>
        <v>019</v>
      </c>
      <c r="O382" t="str">
        <f>VLOOKUP(database[[#This Row],[部门]],bumen[],3)</f>
        <v>001办公室</v>
      </c>
      <c r="P382" t="str">
        <f>VLOOKUP(database[[#This Row],[账号]],renyuan[],2,0)</f>
        <v>海燕</v>
      </c>
      <c r="Q382" s="13" t="s">
        <v>1236</v>
      </c>
      <c r="R382" t="str">
        <f>VLOOKUP(database[[#This Row],[部门代码2]],bumen02,2,0)</f>
        <v>019数字网络技术学院</v>
      </c>
    </row>
    <row r="383" spans="1:18" hidden="1" x14ac:dyDescent="0.2">
      <c r="A383">
        <f>SUBTOTAL(3,B$2:B383)</f>
        <v>67</v>
      </c>
      <c r="B383">
        <v>20</v>
      </c>
      <c r="C383" s="1">
        <v>2012010013</v>
      </c>
      <c r="D383" t="s">
        <v>213</v>
      </c>
      <c r="E383">
        <v>21</v>
      </c>
      <c r="F383">
        <v>126</v>
      </c>
      <c r="H383" t="str">
        <f>VLOOKUP(C383,renyuan[],3,0)</f>
        <v>数字网络技术学院</v>
      </c>
      <c r="I383">
        <f t="shared" si="10"/>
        <v>21</v>
      </c>
      <c r="J383">
        <f t="shared" si="11"/>
        <v>126</v>
      </c>
      <c r="K383">
        <f>database[[#This Row],[处理天数]]*6</f>
        <v>126</v>
      </c>
      <c r="L383">
        <f>database[[#This Row],[额定充值]]-database[[#This Row],[处理金额]]</f>
        <v>0</v>
      </c>
      <c r="M383">
        <f>database[[#This Row],[处理金额]]</f>
        <v>126</v>
      </c>
      <c r="N383" t="str">
        <f>VLOOKUP(database[[#This Row],[部门]],bumen[],2,0)</f>
        <v>019</v>
      </c>
      <c r="O383" t="str">
        <f>VLOOKUP(database[[#This Row],[部门]],bumen[],3)</f>
        <v>001办公室</v>
      </c>
      <c r="P383" t="str">
        <f>VLOOKUP(database[[#This Row],[账号]],renyuan[],2,0)</f>
        <v>王利军</v>
      </c>
      <c r="Q383" s="13" t="s">
        <v>1236</v>
      </c>
      <c r="R383" t="str">
        <f>VLOOKUP(database[[#This Row],[部门代码2]],bumen02,2,0)</f>
        <v>019数字网络技术学院</v>
      </c>
    </row>
    <row r="384" spans="1:18" hidden="1" x14ac:dyDescent="0.2">
      <c r="A384">
        <f>SUBTOTAL(3,B$2:B384)</f>
        <v>67</v>
      </c>
      <c r="B384">
        <v>21</v>
      </c>
      <c r="C384" s="1">
        <v>2011010003</v>
      </c>
      <c r="D384" t="s">
        <v>1235</v>
      </c>
      <c r="E384">
        <v>21</v>
      </c>
      <c r="F384">
        <v>126</v>
      </c>
      <c r="H384" t="str">
        <f>VLOOKUP(C384,renyuan[],3,0)</f>
        <v>数字网络技术学院</v>
      </c>
      <c r="I384">
        <f t="shared" si="10"/>
        <v>21</v>
      </c>
      <c r="J384">
        <f t="shared" si="11"/>
        <v>126</v>
      </c>
      <c r="K384">
        <f>database[[#This Row],[处理天数]]*6</f>
        <v>126</v>
      </c>
      <c r="L384">
        <f>database[[#This Row],[额定充值]]-database[[#This Row],[处理金额]]</f>
        <v>0</v>
      </c>
      <c r="M384">
        <f>database[[#This Row],[处理金额]]</f>
        <v>126</v>
      </c>
      <c r="N384" t="str">
        <f>VLOOKUP(database[[#This Row],[部门]],bumen[],2,0)</f>
        <v>019</v>
      </c>
      <c r="O384" t="str">
        <f>VLOOKUP(database[[#This Row],[部门]],bumen[],3)</f>
        <v>001办公室</v>
      </c>
      <c r="P384" t="str">
        <f>VLOOKUP(database[[#This Row],[账号]],renyuan[],2,0)</f>
        <v>刘大伟</v>
      </c>
      <c r="Q384" s="13" t="s">
        <v>1236</v>
      </c>
      <c r="R384" t="str">
        <f>VLOOKUP(database[[#This Row],[部门代码2]],bumen02,2,0)</f>
        <v>019数字网络技术学院</v>
      </c>
    </row>
    <row r="385" spans="1:18" hidden="1" x14ac:dyDescent="0.2">
      <c r="A385">
        <f>SUBTOTAL(3,B$2:B385)</f>
        <v>67</v>
      </c>
      <c r="B385">
        <v>22</v>
      </c>
      <c r="C385" s="1">
        <v>2014010069</v>
      </c>
      <c r="D385" t="s">
        <v>223</v>
      </c>
      <c r="E385">
        <v>21</v>
      </c>
      <c r="F385">
        <v>126</v>
      </c>
      <c r="H385" t="str">
        <f>VLOOKUP(C385,renyuan[],3,0)</f>
        <v>数字网络技术学院</v>
      </c>
      <c r="I385">
        <f t="shared" si="10"/>
        <v>21</v>
      </c>
      <c r="J385">
        <f t="shared" si="11"/>
        <v>126</v>
      </c>
      <c r="K385">
        <f>database[[#This Row],[处理天数]]*6</f>
        <v>126</v>
      </c>
      <c r="L385">
        <f>database[[#This Row],[额定充值]]-database[[#This Row],[处理金额]]</f>
        <v>0</v>
      </c>
      <c r="M385">
        <f>database[[#This Row],[处理金额]]</f>
        <v>126</v>
      </c>
      <c r="N385" t="str">
        <f>VLOOKUP(database[[#This Row],[部门]],bumen[],2,0)</f>
        <v>019</v>
      </c>
      <c r="O385" t="str">
        <f>VLOOKUP(database[[#This Row],[部门]],bumen[],3)</f>
        <v>001办公室</v>
      </c>
      <c r="P385" t="str">
        <f>VLOOKUP(database[[#This Row],[账号]],renyuan[],2,0)</f>
        <v>宋军磊</v>
      </c>
      <c r="Q385" s="13" t="s">
        <v>1236</v>
      </c>
      <c r="R385" t="str">
        <f>VLOOKUP(database[[#This Row],[部门代码2]],bumen02,2,0)</f>
        <v>019数字网络技术学院</v>
      </c>
    </row>
    <row r="386" spans="1:18" hidden="1" x14ac:dyDescent="0.2">
      <c r="A386">
        <f>SUBTOTAL(3,B$2:B386)</f>
        <v>67</v>
      </c>
      <c r="B386">
        <v>23</v>
      </c>
      <c r="C386" s="1">
        <v>2008030030</v>
      </c>
      <c r="D386" t="s">
        <v>209</v>
      </c>
      <c r="E386">
        <v>21</v>
      </c>
      <c r="F386">
        <v>126</v>
      </c>
      <c r="H386" t="str">
        <f>VLOOKUP(C386,renyuan[],3,0)</f>
        <v>数字网络技术学院</v>
      </c>
      <c r="I386">
        <f t="shared" ref="I386:I449" si="12">IF(TYPE(E386)=1,E386,VALUE(SUBSTITUTE(E386,"天","")))</f>
        <v>21</v>
      </c>
      <c r="J386">
        <f t="shared" ref="J386:J449" si="13">IF(TYPE(F386)=1,F386,VALUE(SUBSTITUTE(F386,"元","")))</f>
        <v>126</v>
      </c>
      <c r="K386">
        <f>database[[#This Row],[处理天数]]*6</f>
        <v>126</v>
      </c>
      <c r="L386">
        <f>database[[#This Row],[额定充值]]-database[[#This Row],[处理金额]]</f>
        <v>0</v>
      </c>
      <c r="M386">
        <f>database[[#This Row],[处理金额]]</f>
        <v>126</v>
      </c>
      <c r="N386" t="str">
        <f>VLOOKUP(database[[#This Row],[部门]],bumen[],2,0)</f>
        <v>019</v>
      </c>
      <c r="O386" t="str">
        <f>VLOOKUP(database[[#This Row],[部门]],bumen[],3)</f>
        <v>001办公室</v>
      </c>
      <c r="P386" t="str">
        <f>VLOOKUP(database[[#This Row],[账号]],renyuan[],2,0)</f>
        <v>王梦圆</v>
      </c>
      <c r="Q386" s="13" t="s">
        <v>1236</v>
      </c>
      <c r="R386" t="str">
        <f>VLOOKUP(database[[#This Row],[部门代码2]],bumen02,2,0)</f>
        <v>019数字网络技术学院</v>
      </c>
    </row>
    <row r="387" spans="1:18" hidden="1" x14ac:dyDescent="0.2">
      <c r="A387">
        <f>SUBTOTAL(3,B$2:B387)</f>
        <v>67</v>
      </c>
      <c r="B387">
        <v>24</v>
      </c>
      <c r="C387" s="1">
        <v>2015010001</v>
      </c>
      <c r="D387" t="s">
        <v>226</v>
      </c>
      <c r="E387">
        <v>21</v>
      </c>
      <c r="F387">
        <v>126</v>
      </c>
      <c r="H387" t="str">
        <f>VLOOKUP(C387,renyuan[],3,0)</f>
        <v>数字网络技术学院</v>
      </c>
      <c r="I387">
        <f t="shared" si="12"/>
        <v>21</v>
      </c>
      <c r="J387">
        <f t="shared" si="13"/>
        <v>126</v>
      </c>
      <c r="K387">
        <f>database[[#This Row],[处理天数]]*6</f>
        <v>126</v>
      </c>
      <c r="L387">
        <f>database[[#This Row],[额定充值]]-database[[#This Row],[处理金额]]</f>
        <v>0</v>
      </c>
      <c r="M387">
        <f>database[[#This Row],[处理金额]]</f>
        <v>126</v>
      </c>
      <c r="N387" t="str">
        <f>VLOOKUP(database[[#This Row],[部门]],bumen[],2,0)</f>
        <v>019</v>
      </c>
      <c r="O387" t="str">
        <f>VLOOKUP(database[[#This Row],[部门]],bumen[],3)</f>
        <v>001办公室</v>
      </c>
      <c r="P387" t="str">
        <f>VLOOKUP(database[[#This Row],[账号]],renyuan[],2,0)</f>
        <v>刘健</v>
      </c>
      <c r="Q387" s="13" t="s">
        <v>1236</v>
      </c>
      <c r="R387" t="str">
        <f>VLOOKUP(database[[#This Row],[部门代码2]],bumen02,2,0)</f>
        <v>019数字网络技术学院</v>
      </c>
    </row>
    <row r="388" spans="1:18" hidden="1" x14ac:dyDescent="0.2">
      <c r="A388">
        <f>SUBTOTAL(3,B$2:B388)</f>
        <v>67</v>
      </c>
      <c r="B388">
        <v>25</v>
      </c>
      <c r="C388" s="1">
        <v>2013010007</v>
      </c>
      <c r="D388" t="s">
        <v>215</v>
      </c>
      <c r="E388">
        <v>21</v>
      </c>
      <c r="F388">
        <v>126</v>
      </c>
      <c r="H388" t="str">
        <f>VLOOKUP(C388,renyuan[],3,0)</f>
        <v>数字网络技术学院</v>
      </c>
      <c r="I388">
        <f t="shared" si="12"/>
        <v>21</v>
      </c>
      <c r="J388">
        <f t="shared" si="13"/>
        <v>126</v>
      </c>
      <c r="K388">
        <f>database[[#This Row],[处理天数]]*6</f>
        <v>126</v>
      </c>
      <c r="L388">
        <f>database[[#This Row],[额定充值]]-database[[#This Row],[处理金额]]</f>
        <v>0</v>
      </c>
      <c r="M388">
        <f>database[[#This Row],[处理金额]]</f>
        <v>126</v>
      </c>
      <c r="N388" t="str">
        <f>VLOOKUP(database[[#This Row],[部门]],bumen[],2,0)</f>
        <v>019</v>
      </c>
      <c r="O388" t="str">
        <f>VLOOKUP(database[[#This Row],[部门]],bumen[],3)</f>
        <v>001办公室</v>
      </c>
      <c r="P388" t="str">
        <f>VLOOKUP(database[[#This Row],[账号]],renyuan[],2,0)</f>
        <v>马草原</v>
      </c>
      <c r="Q388" s="13" t="s">
        <v>1236</v>
      </c>
      <c r="R388" t="str">
        <f>VLOOKUP(database[[#This Row],[部门代码2]],bumen02,2,0)</f>
        <v>019数字网络技术学院</v>
      </c>
    </row>
    <row r="389" spans="1:18" hidden="1" x14ac:dyDescent="0.2">
      <c r="A389">
        <f>SUBTOTAL(3,B$2:B389)</f>
        <v>67</v>
      </c>
      <c r="B389">
        <v>26</v>
      </c>
      <c r="C389" s="1">
        <v>2016010013</v>
      </c>
      <c r="D389" t="s">
        <v>229</v>
      </c>
      <c r="E389">
        <v>19</v>
      </c>
      <c r="F389">
        <v>114</v>
      </c>
      <c r="H389" t="str">
        <f>VLOOKUP(C389,renyuan[],3,0)</f>
        <v>数字网络技术学院</v>
      </c>
      <c r="I389">
        <f t="shared" si="12"/>
        <v>19</v>
      </c>
      <c r="J389">
        <f t="shared" si="13"/>
        <v>114</v>
      </c>
      <c r="K389">
        <f>database[[#This Row],[处理天数]]*6</f>
        <v>114</v>
      </c>
      <c r="L389">
        <f>database[[#This Row],[额定充值]]-database[[#This Row],[处理金额]]</f>
        <v>0</v>
      </c>
      <c r="M389">
        <f>database[[#This Row],[处理金额]]</f>
        <v>114</v>
      </c>
      <c r="N389" t="str">
        <f>VLOOKUP(database[[#This Row],[部门]],bumen[],2,0)</f>
        <v>019</v>
      </c>
      <c r="O389" t="str">
        <f>VLOOKUP(database[[#This Row],[部门]],bumen[],3)</f>
        <v>001办公室</v>
      </c>
      <c r="P389" t="str">
        <f>VLOOKUP(database[[#This Row],[账号]],renyuan[],2,0)</f>
        <v>秦晓娜</v>
      </c>
      <c r="Q389" s="13" t="s">
        <v>1236</v>
      </c>
      <c r="R389" t="str">
        <f>VLOOKUP(database[[#This Row],[部门代码2]],bumen02,2,0)</f>
        <v>019数字网络技术学院</v>
      </c>
    </row>
    <row r="390" spans="1:18" hidden="1" x14ac:dyDescent="0.2">
      <c r="A390">
        <f>SUBTOTAL(3,B$2:B390)</f>
        <v>67</v>
      </c>
      <c r="B390">
        <v>27</v>
      </c>
      <c r="C390" s="1">
        <v>2014010055</v>
      </c>
      <c r="D390" t="s">
        <v>217</v>
      </c>
      <c r="E390">
        <v>21</v>
      </c>
      <c r="F390">
        <v>126</v>
      </c>
      <c r="H390" t="str">
        <f>VLOOKUP(C390,renyuan[],3,0)</f>
        <v>数字网络技术学院</v>
      </c>
      <c r="I390">
        <f t="shared" si="12"/>
        <v>21</v>
      </c>
      <c r="J390">
        <f t="shared" si="13"/>
        <v>126</v>
      </c>
      <c r="K390">
        <f>database[[#This Row],[处理天数]]*6</f>
        <v>126</v>
      </c>
      <c r="L390">
        <f>database[[#This Row],[额定充值]]-database[[#This Row],[处理金额]]</f>
        <v>0</v>
      </c>
      <c r="M390">
        <f>database[[#This Row],[处理金额]]</f>
        <v>126</v>
      </c>
      <c r="N390" t="str">
        <f>VLOOKUP(database[[#This Row],[部门]],bumen[],2,0)</f>
        <v>019</v>
      </c>
      <c r="O390" t="str">
        <f>VLOOKUP(database[[#This Row],[部门]],bumen[],3)</f>
        <v>001办公室</v>
      </c>
      <c r="P390" t="str">
        <f>VLOOKUP(database[[#This Row],[账号]],renyuan[],2,0)</f>
        <v>赵洁</v>
      </c>
      <c r="Q390" s="13" t="s">
        <v>1236</v>
      </c>
      <c r="R390" t="str">
        <f>VLOOKUP(database[[#This Row],[部门代码2]],bumen02,2,0)</f>
        <v>019数字网络技术学院</v>
      </c>
    </row>
    <row r="391" spans="1:18" hidden="1" x14ac:dyDescent="0.2">
      <c r="A391">
        <f>SUBTOTAL(3,B$2:B391)</f>
        <v>67</v>
      </c>
      <c r="B391">
        <v>28</v>
      </c>
      <c r="C391" s="1">
        <v>2014010053</v>
      </c>
      <c r="D391" t="s">
        <v>216</v>
      </c>
      <c r="E391">
        <v>21</v>
      </c>
      <c r="F391">
        <v>126</v>
      </c>
      <c r="H391" t="str">
        <f>VLOOKUP(C391,renyuan[],3,0)</f>
        <v>数字网络技术学院</v>
      </c>
      <c r="I391">
        <f t="shared" si="12"/>
        <v>21</v>
      </c>
      <c r="J391">
        <f t="shared" si="13"/>
        <v>126</v>
      </c>
      <c r="K391">
        <f>database[[#This Row],[处理天数]]*6</f>
        <v>126</v>
      </c>
      <c r="L391">
        <f>database[[#This Row],[额定充值]]-database[[#This Row],[处理金额]]</f>
        <v>0</v>
      </c>
      <c r="M391">
        <f>database[[#This Row],[处理金额]]</f>
        <v>126</v>
      </c>
      <c r="N391" t="str">
        <f>VLOOKUP(database[[#This Row],[部门]],bumen[],2,0)</f>
        <v>019</v>
      </c>
      <c r="O391" t="str">
        <f>VLOOKUP(database[[#This Row],[部门]],bumen[],3)</f>
        <v>001办公室</v>
      </c>
      <c r="P391" t="str">
        <f>VLOOKUP(database[[#This Row],[账号]],renyuan[],2,0)</f>
        <v>高玉忠</v>
      </c>
      <c r="Q391" s="13" t="s">
        <v>1236</v>
      </c>
      <c r="R391" t="str">
        <f>VLOOKUP(database[[#This Row],[部门代码2]],bumen02,2,0)</f>
        <v>019数字网络技术学院</v>
      </c>
    </row>
    <row r="392" spans="1:18" hidden="1" x14ac:dyDescent="0.2">
      <c r="A392">
        <f>SUBTOTAL(3,B$2:B392)</f>
        <v>67</v>
      </c>
      <c r="B392">
        <v>29</v>
      </c>
      <c r="C392" s="1">
        <v>2010020012</v>
      </c>
      <c r="D392" t="s">
        <v>211</v>
      </c>
      <c r="E392">
        <v>21</v>
      </c>
      <c r="F392">
        <v>126</v>
      </c>
      <c r="H392" t="str">
        <f>VLOOKUP(C392,renyuan[],3,0)</f>
        <v>数字网络技术学院</v>
      </c>
      <c r="I392">
        <f t="shared" si="12"/>
        <v>21</v>
      </c>
      <c r="J392">
        <f t="shared" si="13"/>
        <v>126</v>
      </c>
      <c r="K392">
        <f>database[[#This Row],[处理天数]]*6</f>
        <v>126</v>
      </c>
      <c r="L392">
        <f>database[[#This Row],[额定充值]]-database[[#This Row],[处理金额]]</f>
        <v>0</v>
      </c>
      <c r="M392">
        <f>database[[#This Row],[处理金额]]</f>
        <v>126</v>
      </c>
      <c r="N392" t="str">
        <f>VLOOKUP(database[[#This Row],[部门]],bumen[],2,0)</f>
        <v>019</v>
      </c>
      <c r="O392" t="str">
        <f>VLOOKUP(database[[#This Row],[部门]],bumen[],3)</f>
        <v>001办公室</v>
      </c>
      <c r="P392" t="str">
        <f>VLOOKUP(database[[#This Row],[账号]],renyuan[],2,0)</f>
        <v>侯琳</v>
      </c>
      <c r="Q392" s="13" t="s">
        <v>1236</v>
      </c>
      <c r="R392" t="str">
        <f>VLOOKUP(database[[#This Row],[部门代码2]],bumen02,2,0)</f>
        <v>019数字网络技术学院</v>
      </c>
    </row>
    <row r="393" spans="1:18" hidden="1" x14ac:dyDescent="0.2">
      <c r="A393">
        <f>SUBTOTAL(3,B$2:B393)</f>
        <v>67</v>
      </c>
      <c r="B393">
        <v>30</v>
      </c>
      <c r="C393" s="1">
        <v>2014020016</v>
      </c>
      <c r="D393" t="s">
        <v>225</v>
      </c>
      <c r="E393">
        <v>16</v>
      </c>
      <c r="F393">
        <v>96</v>
      </c>
      <c r="H393" t="str">
        <f>VLOOKUP(C393,renyuan[],3,0)</f>
        <v>数字网络技术学院</v>
      </c>
      <c r="I393">
        <f t="shared" si="12"/>
        <v>16</v>
      </c>
      <c r="J393">
        <f t="shared" si="13"/>
        <v>96</v>
      </c>
      <c r="K393">
        <f>database[[#This Row],[处理天数]]*6</f>
        <v>96</v>
      </c>
      <c r="L393">
        <f>database[[#This Row],[额定充值]]-database[[#This Row],[处理金额]]</f>
        <v>0</v>
      </c>
      <c r="M393">
        <f>database[[#This Row],[处理金额]]</f>
        <v>96</v>
      </c>
      <c r="N393" t="str">
        <f>VLOOKUP(database[[#This Row],[部门]],bumen[],2,0)</f>
        <v>019</v>
      </c>
      <c r="O393" t="str">
        <f>VLOOKUP(database[[#This Row],[部门]],bumen[],3)</f>
        <v>001办公室</v>
      </c>
      <c r="P393" t="str">
        <f>VLOOKUP(database[[#This Row],[账号]],renyuan[],2,0)</f>
        <v>王振萍</v>
      </c>
      <c r="Q393" s="13" t="s">
        <v>1236</v>
      </c>
      <c r="R393" t="str">
        <f>VLOOKUP(database[[#This Row],[部门代码2]],bumen02,2,0)</f>
        <v>019数字网络技术学院</v>
      </c>
    </row>
    <row r="394" spans="1:18" hidden="1" x14ac:dyDescent="0.2">
      <c r="A394">
        <f>SUBTOTAL(3,B$2:B394)</f>
        <v>67</v>
      </c>
      <c r="B394">
        <v>31</v>
      </c>
      <c r="C394" s="1">
        <v>2015010023</v>
      </c>
      <c r="D394" t="s">
        <v>228</v>
      </c>
      <c r="E394">
        <v>21</v>
      </c>
      <c r="F394">
        <v>126</v>
      </c>
      <c r="H394" t="str">
        <f>VLOOKUP(C394,renyuan[],3,0)</f>
        <v>数字网络技术学院</v>
      </c>
      <c r="I394">
        <f t="shared" si="12"/>
        <v>21</v>
      </c>
      <c r="J394">
        <f t="shared" si="13"/>
        <v>126</v>
      </c>
      <c r="K394">
        <f>database[[#This Row],[处理天数]]*6</f>
        <v>126</v>
      </c>
      <c r="L394">
        <f>database[[#This Row],[额定充值]]-database[[#This Row],[处理金额]]</f>
        <v>0</v>
      </c>
      <c r="M394">
        <f>database[[#This Row],[处理金额]]</f>
        <v>126</v>
      </c>
      <c r="N394" t="str">
        <f>VLOOKUP(database[[#This Row],[部门]],bumen[],2,0)</f>
        <v>019</v>
      </c>
      <c r="O394" t="str">
        <f>VLOOKUP(database[[#This Row],[部门]],bumen[],3)</f>
        <v>001办公室</v>
      </c>
      <c r="P394" t="str">
        <f>VLOOKUP(database[[#This Row],[账号]],renyuan[],2,0)</f>
        <v>刘海波</v>
      </c>
      <c r="Q394" s="13" t="s">
        <v>1236</v>
      </c>
      <c r="R394" t="str">
        <f>VLOOKUP(database[[#This Row],[部门代码2]],bumen02,2,0)</f>
        <v>019数字网络技术学院</v>
      </c>
    </row>
    <row r="395" spans="1:18" hidden="1" x14ac:dyDescent="0.2">
      <c r="A395">
        <f>SUBTOTAL(3,B$2:B395)</f>
        <v>67</v>
      </c>
      <c r="B395">
        <v>32</v>
      </c>
      <c r="C395" s="1">
        <v>2015010020</v>
      </c>
      <c r="D395" t="s">
        <v>227</v>
      </c>
      <c r="E395">
        <v>21</v>
      </c>
      <c r="F395">
        <v>126</v>
      </c>
      <c r="H395" t="str">
        <f>VLOOKUP(C395,renyuan[],3,0)</f>
        <v>数字网络技术学院</v>
      </c>
      <c r="I395">
        <f t="shared" si="12"/>
        <v>21</v>
      </c>
      <c r="J395">
        <f t="shared" si="13"/>
        <v>126</v>
      </c>
      <c r="K395">
        <f>database[[#This Row],[处理天数]]*6</f>
        <v>126</v>
      </c>
      <c r="L395">
        <f>database[[#This Row],[额定充值]]-database[[#This Row],[处理金额]]</f>
        <v>0</v>
      </c>
      <c r="M395">
        <f>database[[#This Row],[处理金额]]</f>
        <v>126</v>
      </c>
      <c r="N395" t="str">
        <f>VLOOKUP(database[[#This Row],[部门]],bumen[],2,0)</f>
        <v>019</v>
      </c>
      <c r="O395" t="str">
        <f>VLOOKUP(database[[#This Row],[部门]],bumen[],3)</f>
        <v>001办公室</v>
      </c>
      <c r="P395" t="str">
        <f>VLOOKUP(database[[#This Row],[账号]],renyuan[],2,0)</f>
        <v>王刚</v>
      </c>
      <c r="Q395" s="13" t="s">
        <v>1236</v>
      </c>
      <c r="R395" t="str">
        <f>VLOOKUP(database[[#This Row],[部门代码2]],bumen02,2,0)</f>
        <v>019数字网络技术学院</v>
      </c>
    </row>
    <row r="396" spans="1:18" hidden="1" x14ac:dyDescent="0.2">
      <c r="A396">
        <f>SUBTOTAL(3,B$2:B396)</f>
        <v>67</v>
      </c>
      <c r="B396">
        <v>33</v>
      </c>
      <c r="C396" s="1">
        <v>1995010003</v>
      </c>
      <c r="D396" t="s">
        <v>196</v>
      </c>
      <c r="E396">
        <v>21</v>
      </c>
      <c r="F396">
        <v>126</v>
      </c>
      <c r="H396" t="str">
        <f>VLOOKUP(C396,renyuan[],3,0)</f>
        <v>数字网络技术学院</v>
      </c>
      <c r="I396">
        <f t="shared" si="12"/>
        <v>21</v>
      </c>
      <c r="J396">
        <f t="shared" si="13"/>
        <v>126</v>
      </c>
      <c r="K396">
        <f>database[[#This Row],[处理天数]]*6</f>
        <v>126</v>
      </c>
      <c r="L396">
        <f>database[[#This Row],[额定充值]]-database[[#This Row],[处理金额]]</f>
        <v>0</v>
      </c>
      <c r="M396">
        <f>database[[#This Row],[处理金额]]</f>
        <v>126</v>
      </c>
      <c r="N396" t="str">
        <f>VLOOKUP(database[[#This Row],[部门]],bumen[],2,0)</f>
        <v>019</v>
      </c>
      <c r="O396" t="str">
        <f>VLOOKUP(database[[#This Row],[部门]],bumen[],3)</f>
        <v>001办公室</v>
      </c>
      <c r="P396" t="str">
        <f>VLOOKUP(database[[#This Row],[账号]],renyuan[],2,0)</f>
        <v>乔樑</v>
      </c>
      <c r="Q396" s="13" t="s">
        <v>1236</v>
      </c>
      <c r="R396" t="str">
        <f>VLOOKUP(database[[#This Row],[部门代码2]],bumen02,2,0)</f>
        <v>019数字网络技术学院</v>
      </c>
    </row>
    <row r="397" spans="1:18" hidden="1" x14ac:dyDescent="0.2">
      <c r="A397">
        <f>SUBTOTAL(3,B$2:B397)</f>
        <v>67</v>
      </c>
      <c r="B397">
        <v>34</v>
      </c>
      <c r="C397" s="1">
        <v>2019010175</v>
      </c>
      <c r="D397" t="s">
        <v>233</v>
      </c>
      <c r="E397">
        <v>21</v>
      </c>
      <c r="F397">
        <v>126</v>
      </c>
      <c r="H397" t="str">
        <f>VLOOKUP(C397,renyuan[],3,0)</f>
        <v>数字网络技术学院</v>
      </c>
      <c r="I397">
        <f t="shared" si="12"/>
        <v>21</v>
      </c>
      <c r="J397">
        <f t="shared" si="13"/>
        <v>126</v>
      </c>
      <c r="K397">
        <f>database[[#This Row],[处理天数]]*6</f>
        <v>126</v>
      </c>
      <c r="L397">
        <f>database[[#This Row],[额定充值]]-database[[#This Row],[处理金额]]</f>
        <v>0</v>
      </c>
      <c r="M397">
        <f>database[[#This Row],[处理金额]]</f>
        <v>126</v>
      </c>
      <c r="N397" t="str">
        <f>VLOOKUP(database[[#This Row],[部门]],bumen[],2,0)</f>
        <v>019</v>
      </c>
      <c r="O397" t="str">
        <f>VLOOKUP(database[[#This Row],[部门]],bumen[],3)</f>
        <v>001办公室</v>
      </c>
      <c r="P397" t="str">
        <f>VLOOKUP(database[[#This Row],[账号]],renyuan[],2,0)</f>
        <v>张晓梦</v>
      </c>
      <c r="Q397" s="13" t="s">
        <v>1236</v>
      </c>
      <c r="R397" t="str">
        <f>VLOOKUP(database[[#This Row],[部门代码2]],bumen02,2,0)</f>
        <v>019数字网络技术学院</v>
      </c>
    </row>
    <row r="398" spans="1:18" hidden="1" x14ac:dyDescent="0.2">
      <c r="A398">
        <f>SUBTOTAL(3,B$2:B398)</f>
        <v>67</v>
      </c>
      <c r="B398">
        <v>35</v>
      </c>
      <c r="C398" s="1">
        <v>2017010017</v>
      </c>
      <c r="D398" t="s">
        <v>230</v>
      </c>
      <c r="E398">
        <v>17</v>
      </c>
      <c r="F398">
        <v>102</v>
      </c>
      <c r="H398" t="str">
        <f>VLOOKUP(C398,renyuan[],3,0)</f>
        <v>数字网络技术学院</v>
      </c>
      <c r="I398">
        <f t="shared" si="12"/>
        <v>17</v>
      </c>
      <c r="J398">
        <f t="shared" si="13"/>
        <v>102</v>
      </c>
      <c r="K398">
        <f>database[[#This Row],[处理天数]]*6</f>
        <v>102</v>
      </c>
      <c r="L398">
        <f>database[[#This Row],[额定充值]]-database[[#This Row],[处理金额]]</f>
        <v>0</v>
      </c>
      <c r="M398">
        <f>database[[#This Row],[处理金额]]</f>
        <v>102</v>
      </c>
      <c r="N398" t="str">
        <f>VLOOKUP(database[[#This Row],[部门]],bumen[],2,0)</f>
        <v>019</v>
      </c>
      <c r="O398" t="str">
        <f>VLOOKUP(database[[#This Row],[部门]],bumen[],3)</f>
        <v>001办公室</v>
      </c>
      <c r="P398" t="str">
        <f>VLOOKUP(database[[#This Row],[账号]],renyuan[],2,0)</f>
        <v>王琦</v>
      </c>
      <c r="Q398" s="13" t="s">
        <v>1236</v>
      </c>
      <c r="R398" t="str">
        <f>VLOOKUP(database[[#This Row],[部门代码2]],bumen02,2,0)</f>
        <v>019数字网络技术学院</v>
      </c>
    </row>
    <row r="399" spans="1:18" hidden="1" x14ac:dyDescent="0.2">
      <c r="A399">
        <f>SUBTOTAL(3,B$2:B399)</f>
        <v>67</v>
      </c>
      <c r="B399">
        <v>36</v>
      </c>
      <c r="C399" s="1">
        <v>2019010022</v>
      </c>
      <c r="D399" t="s">
        <v>231</v>
      </c>
      <c r="E399">
        <v>0</v>
      </c>
      <c r="F399">
        <v>0</v>
      </c>
      <c r="H399" t="str">
        <f>VLOOKUP(C399,renyuan[],3,0)</f>
        <v>数字网络技术学院</v>
      </c>
      <c r="I399">
        <f t="shared" si="12"/>
        <v>0</v>
      </c>
      <c r="J399">
        <f t="shared" si="13"/>
        <v>0</v>
      </c>
      <c r="K399">
        <f>database[[#This Row],[处理天数]]*6</f>
        <v>0</v>
      </c>
      <c r="L399">
        <f>database[[#This Row],[额定充值]]-database[[#This Row],[处理金额]]</f>
        <v>0</v>
      </c>
      <c r="M399">
        <f>database[[#This Row],[处理金额]]</f>
        <v>0</v>
      </c>
      <c r="N399" t="str">
        <f>VLOOKUP(database[[#This Row],[部门]],bumen[],2,0)</f>
        <v>019</v>
      </c>
      <c r="O399" t="str">
        <f>VLOOKUP(database[[#This Row],[部门]],bumen[],3)</f>
        <v>001办公室</v>
      </c>
      <c r="P399" t="str">
        <f>VLOOKUP(database[[#This Row],[账号]],renyuan[],2,0)</f>
        <v>刘廷</v>
      </c>
      <c r="Q399" s="13" t="s">
        <v>1236</v>
      </c>
      <c r="R399" t="str">
        <f>VLOOKUP(database[[#This Row],[部门代码2]],bumen02,2,0)</f>
        <v>019数字网络技术学院</v>
      </c>
    </row>
    <row r="400" spans="1:18" hidden="1" x14ac:dyDescent="0.2">
      <c r="A400">
        <f>SUBTOTAL(3,B$2:B400)</f>
        <v>67</v>
      </c>
      <c r="B400">
        <v>37</v>
      </c>
      <c r="C400" s="1">
        <v>2020010031</v>
      </c>
      <c r="D400" t="s">
        <v>236</v>
      </c>
      <c r="E400">
        <v>21</v>
      </c>
      <c r="F400">
        <v>126</v>
      </c>
      <c r="H400" t="str">
        <f>VLOOKUP(C400,renyuan[],3,0)</f>
        <v>数字网络技术学院</v>
      </c>
      <c r="I400">
        <f t="shared" si="12"/>
        <v>21</v>
      </c>
      <c r="J400">
        <f t="shared" si="13"/>
        <v>126</v>
      </c>
      <c r="K400">
        <f>database[[#This Row],[处理天数]]*6</f>
        <v>126</v>
      </c>
      <c r="L400">
        <f>database[[#This Row],[额定充值]]-database[[#This Row],[处理金额]]</f>
        <v>0</v>
      </c>
      <c r="M400">
        <f>database[[#This Row],[处理金额]]</f>
        <v>126</v>
      </c>
      <c r="N400" t="str">
        <f>VLOOKUP(database[[#This Row],[部门]],bumen[],2,0)</f>
        <v>019</v>
      </c>
      <c r="O400" t="str">
        <f>VLOOKUP(database[[#This Row],[部门]],bumen[],3)</f>
        <v>001办公室</v>
      </c>
      <c r="P400" t="str">
        <f>VLOOKUP(database[[#This Row],[账号]],renyuan[],2,0)</f>
        <v>于淑慧</v>
      </c>
      <c r="Q400" s="13" t="s">
        <v>1236</v>
      </c>
      <c r="R400" t="str">
        <f>VLOOKUP(database[[#This Row],[部门代码2]],bumen02,2,0)</f>
        <v>019数字网络技术学院</v>
      </c>
    </row>
    <row r="401" spans="1:18" hidden="1" x14ac:dyDescent="0.2">
      <c r="A401">
        <f>SUBTOTAL(3,B$2:B401)</f>
        <v>67</v>
      </c>
      <c r="B401">
        <v>38</v>
      </c>
      <c r="C401" s="1">
        <v>2020010038</v>
      </c>
      <c r="D401" t="s">
        <v>239</v>
      </c>
      <c r="E401">
        <v>21</v>
      </c>
      <c r="F401">
        <v>126</v>
      </c>
      <c r="H401" t="str">
        <f>VLOOKUP(C401,renyuan[],3,0)</f>
        <v>数字网络技术学院</v>
      </c>
      <c r="I401">
        <f t="shared" si="12"/>
        <v>21</v>
      </c>
      <c r="J401">
        <f t="shared" si="13"/>
        <v>126</v>
      </c>
      <c r="K401">
        <f>database[[#This Row],[处理天数]]*6</f>
        <v>126</v>
      </c>
      <c r="L401">
        <f>database[[#This Row],[额定充值]]-database[[#This Row],[处理金额]]</f>
        <v>0</v>
      </c>
      <c r="M401">
        <f>database[[#This Row],[处理金额]]</f>
        <v>126</v>
      </c>
      <c r="N401" t="str">
        <f>VLOOKUP(database[[#This Row],[部门]],bumen[],2,0)</f>
        <v>019</v>
      </c>
      <c r="O401" t="str">
        <f>VLOOKUP(database[[#This Row],[部门]],bumen[],3)</f>
        <v>001办公室</v>
      </c>
      <c r="P401" t="str">
        <f>VLOOKUP(database[[#This Row],[账号]],renyuan[],2,0)</f>
        <v>刘孟玲</v>
      </c>
      <c r="Q401" s="13" t="s">
        <v>1236</v>
      </c>
      <c r="R401" t="str">
        <f>VLOOKUP(database[[#This Row],[部门代码2]],bumen02,2,0)</f>
        <v>019数字网络技术学院</v>
      </c>
    </row>
    <row r="402" spans="1:18" hidden="1" x14ac:dyDescent="0.2">
      <c r="A402">
        <f>SUBTOTAL(3,B$2:B402)</f>
        <v>67</v>
      </c>
      <c r="B402">
        <v>39</v>
      </c>
      <c r="C402" s="1">
        <v>2020010036</v>
      </c>
      <c r="D402" t="s">
        <v>238</v>
      </c>
      <c r="E402">
        <v>21</v>
      </c>
      <c r="F402">
        <v>126</v>
      </c>
      <c r="H402" t="str">
        <f>VLOOKUP(C402,renyuan[],3,0)</f>
        <v>数字网络技术学院</v>
      </c>
      <c r="I402">
        <f t="shared" si="12"/>
        <v>21</v>
      </c>
      <c r="J402">
        <f t="shared" si="13"/>
        <v>126</v>
      </c>
      <c r="K402">
        <f>database[[#This Row],[处理天数]]*6</f>
        <v>126</v>
      </c>
      <c r="L402">
        <f>database[[#This Row],[额定充值]]-database[[#This Row],[处理金额]]</f>
        <v>0</v>
      </c>
      <c r="M402">
        <f>database[[#This Row],[处理金额]]</f>
        <v>126</v>
      </c>
      <c r="N402" t="str">
        <f>VLOOKUP(database[[#This Row],[部门]],bumen[],2,0)</f>
        <v>019</v>
      </c>
      <c r="O402" t="str">
        <f>VLOOKUP(database[[#This Row],[部门]],bumen[],3)</f>
        <v>001办公室</v>
      </c>
      <c r="P402" t="str">
        <f>VLOOKUP(database[[#This Row],[账号]],renyuan[],2,0)</f>
        <v>聂凤锟</v>
      </c>
      <c r="Q402" s="13" t="s">
        <v>1236</v>
      </c>
      <c r="R402" t="str">
        <f>VLOOKUP(database[[#This Row],[部门代码2]],bumen02,2,0)</f>
        <v>019数字网络技术学院</v>
      </c>
    </row>
    <row r="403" spans="1:18" hidden="1" x14ac:dyDescent="0.2">
      <c r="A403">
        <f>SUBTOTAL(3,B$2:B403)</f>
        <v>67</v>
      </c>
      <c r="B403">
        <v>40</v>
      </c>
      <c r="C403" s="1">
        <v>2020010030</v>
      </c>
      <c r="D403" t="s">
        <v>235</v>
      </c>
      <c r="E403">
        <v>21</v>
      </c>
      <c r="F403">
        <v>126</v>
      </c>
      <c r="H403" t="str">
        <f>VLOOKUP(C403,renyuan[],3,0)</f>
        <v>数字网络技术学院</v>
      </c>
      <c r="I403">
        <f t="shared" si="12"/>
        <v>21</v>
      </c>
      <c r="J403">
        <f t="shared" si="13"/>
        <v>126</v>
      </c>
      <c r="K403">
        <f>database[[#This Row],[处理天数]]*6</f>
        <v>126</v>
      </c>
      <c r="L403">
        <f>database[[#This Row],[额定充值]]-database[[#This Row],[处理金额]]</f>
        <v>0</v>
      </c>
      <c r="M403">
        <f>database[[#This Row],[处理金额]]</f>
        <v>126</v>
      </c>
      <c r="N403" t="str">
        <f>VLOOKUP(database[[#This Row],[部门]],bumen[],2,0)</f>
        <v>019</v>
      </c>
      <c r="O403" t="str">
        <f>VLOOKUP(database[[#This Row],[部门]],bumen[],3)</f>
        <v>001办公室</v>
      </c>
      <c r="P403" t="str">
        <f>VLOOKUP(database[[#This Row],[账号]],renyuan[],2,0)</f>
        <v>王秋婉</v>
      </c>
      <c r="Q403" s="13" t="s">
        <v>1236</v>
      </c>
      <c r="R403" t="str">
        <f>VLOOKUP(database[[#This Row],[部门代码2]],bumen02,2,0)</f>
        <v>019数字网络技术学院</v>
      </c>
    </row>
    <row r="404" spans="1:18" hidden="1" x14ac:dyDescent="0.2">
      <c r="A404">
        <f>SUBTOTAL(3,B$2:B404)</f>
        <v>67</v>
      </c>
      <c r="B404">
        <v>41</v>
      </c>
      <c r="C404" s="1">
        <v>2020010028</v>
      </c>
      <c r="D404" t="s">
        <v>234</v>
      </c>
      <c r="E404">
        <v>21</v>
      </c>
      <c r="F404">
        <v>126</v>
      </c>
      <c r="H404" t="str">
        <f>VLOOKUP(C404,renyuan[],3,0)</f>
        <v>数字网络技术学院</v>
      </c>
      <c r="I404">
        <f t="shared" si="12"/>
        <v>21</v>
      </c>
      <c r="J404">
        <f t="shared" si="13"/>
        <v>126</v>
      </c>
      <c r="K404">
        <f>database[[#This Row],[处理天数]]*6</f>
        <v>126</v>
      </c>
      <c r="L404">
        <f>database[[#This Row],[额定充值]]-database[[#This Row],[处理金额]]</f>
        <v>0</v>
      </c>
      <c r="M404">
        <f>database[[#This Row],[处理金额]]</f>
        <v>126</v>
      </c>
      <c r="N404" t="str">
        <f>VLOOKUP(database[[#This Row],[部门]],bumen[],2,0)</f>
        <v>019</v>
      </c>
      <c r="O404" t="str">
        <f>VLOOKUP(database[[#This Row],[部门]],bumen[],3)</f>
        <v>001办公室</v>
      </c>
      <c r="P404" t="str">
        <f>VLOOKUP(database[[#This Row],[账号]],renyuan[],2,0)</f>
        <v>彭春皓</v>
      </c>
      <c r="Q404" s="13" t="s">
        <v>1236</v>
      </c>
      <c r="R404" t="str">
        <f>VLOOKUP(database[[#This Row],[部门代码2]],bumen02,2,0)</f>
        <v>019数字网络技术学院</v>
      </c>
    </row>
    <row r="405" spans="1:18" hidden="1" x14ac:dyDescent="0.2">
      <c r="A405">
        <f>SUBTOTAL(3,B$2:B405)</f>
        <v>67</v>
      </c>
      <c r="B405">
        <v>42</v>
      </c>
      <c r="C405" s="1">
        <v>2020010032</v>
      </c>
      <c r="D405" t="s">
        <v>237</v>
      </c>
      <c r="E405">
        <v>21</v>
      </c>
      <c r="F405">
        <v>126</v>
      </c>
      <c r="H405" t="str">
        <f>VLOOKUP(C405,renyuan[],3,0)</f>
        <v>数字网络技术学院</v>
      </c>
      <c r="I405">
        <f t="shared" si="12"/>
        <v>21</v>
      </c>
      <c r="J405">
        <f t="shared" si="13"/>
        <v>126</v>
      </c>
      <c r="K405">
        <f>database[[#This Row],[处理天数]]*6</f>
        <v>126</v>
      </c>
      <c r="L405">
        <f>database[[#This Row],[额定充值]]-database[[#This Row],[处理金额]]</f>
        <v>0</v>
      </c>
      <c r="M405">
        <f>database[[#This Row],[处理金额]]</f>
        <v>126</v>
      </c>
      <c r="N405" t="str">
        <f>VLOOKUP(database[[#This Row],[部门]],bumen[],2,0)</f>
        <v>019</v>
      </c>
      <c r="O405" t="str">
        <f>VLOOKUP(database[[#This Row],[部门]],bumen[],3)</f>
        <v>001办公室</v>
      </c>
      <c r="P405" t="str">
        <f>VLOOKUP(database[[#This Row],[账号]],renyuan[],2,0)</f>
        <v>金婷</v>
      </c>
      <c r="Q405" s="13" t="s">
        <v>1236</v>
      </c>
      <c r="R405" t="str">
        <f>VLOOKUP(database[[#This Row],[部门代码2]],bumen02,2,0)</f>
        <v>019数字网络技术学院</v>
      </c>
    </row>
    <row r="406" spans="1:18" hidden="1" x14ac:dyDescent="0.2">
      <c r="A406">
        <f>SUBTOTAL(3,B$2:B406)</f>
        <v>67</v>
      </c>
      <c r="B406">
        <v>43</v>
      </c>
      <c r="C406" s="1">
        <v>2021010026</v>
      </c>
      <c r="D406" t="s">
        <v>240</v>
      </c>
      <c r="E406">
        <v>21</v>
      </c>
      <c r="F406">
        <v>126</v>
      </c>
      <c r="H406" t="str">
        <f>VLOOKUP(C406,renyuan[],3,0)</f>
        <v>数字网络技术学院</v>
      </c>
      <c r="I406">
        <f t="shared" si="12"/>
        <v>21</v>
      </c>
      <c r="J406">
        <f t="shared" si="13"/>
        <v>126</v>
      </c>
      <c r="K406">
        <f>database[[#This Row],[处理天数]]*6</f>
        <v>126</v>
      </c>
      <c r="L406">
        <f>database[[#This Row],[额定充值]]-database[[#This Row],[处理金额]]</f>
        <v>0</v>
      </c>
      <c r="M406">
        <f>database[[#This Row],[处理金额]]</f>
        <v>126</v>
      </c>
      <c r="N406" t="str">
        <f>VLOOKUP(database[[#This Row],[部门]],bumen[],2,0)</f>
        <v>019</v>
      </c>
      <c r="O406" t="str">
        <f>VLOOKUP(database[[#This Row],[部门]],bumen[],3)</f>
        <v>001办公室</v>
      </c>
      <c r="P406" t="str">
        <f>VLOOKUP(database[[#This Row],[账号]],renyuan[],2,0)</f>
        <v>崔艾琳</v>
      </c>
      <c r="Q406" s="13" t="s">
        <v>1236</v>
      </c>
      <c r="R406" t="str">
        <f>VLOOKUP(database[[#This Row],[部门代码2]],bumen02,2,0)</f>
        <v>019数字网络技术学院</v>
      </c>
    </row>
    <row r="407" spans="1:18" hidden="1" x14ac:dyDescent="0.2">
      <c r="A407">
        <f>SUBTOTAL(3,B$2:B407)</f>
        <v>67</v>
      </c>
      <c r="B407">
        <v>44</v>
      </c>
      <c r="C407" s="1">
        <v>2005000021</v>
      </c>
      <c r="D407" t="s">
        <v>203</v>
      </c>
      <c r="E407">
        <v>21</v>
      </c>
      <c r="F407">
        <v>126</v>
      </c>
      <c r="H407" t="str">
        <f>VLOOKUP(C407,renyuan[],3,0)</f>
        <v>数字网络技术学院</v>
      </c>
      <c r="I407">
        <f t="shared" si="12"/>
        <v>21</v>
      </c>
      <c r="J407">
        <f t="shared" si="13"/>
        <v>126</v>
      </c>
      <c r="K407">
        <f>database[[#This Row],[处理天数]]*6</f>
        <v>126</v>
      </c>
      <c r="L407">
        <f>database[[#This Row],[额定充值]]-database[[#This Row],[处理金额]]</f>
        <v>0</v>
      </c>
      <c r="M407">
        <f>database[[#This Row],[处理金额]]</f>
        <v>126</v>
      </c>
      <c r="N407" t="str">
        <f>VLOOKUP(database[[#This Row],[部门]],bumen[],2,0)</f>
        <v>019</v>
      </c>
      <c r="O407" t="str">
        <f>VLOOKUP(database[[#This Row],[部门]],bumen[],3)</f>
        <v>001办公室</v>
      </c>
      <c r="P407" t="str">
        <f>VLOOKUP(database[[#This Row],[账号]],renyuan[],2,0)</f>
        <v>黄艳</v>
      </c>
      <c r="Q407" s="13" t="s">
        <v>1236</v>
      </c>
      <c r="R407" t="str">
        <f>VLOOKUP(database[[#This Row],[部门代码2]],bumen02,2,0)</f>
        <v>019数字网络技术学院</v>
      </c>
    </row>
    <row r="408" spans="1:18" hidden="1" x14ac:dyDescent="0.2">
      <c r="A408">
        <f>SUBTOTAL(3,B$2:B408)</f>
        <v>67</v>
      </c>
      <c r="B408">
        <v>45</v>
      </c>
      <c r="C408" s="1">
        <v>2021010027</v>
      </c>
      <c r="D408" t="s">
        <v>241</v>
      </c>
      <c r="E408">
        <v>20</v>
      </c>
      <c r="F408">
        <v>120</v>
      </c>
      <c r="H408" t="str">
        <f>VLOOKUP(C408,renyuan[],3,0)</f>
        <v>数字网络技术学院</v>
      </c>
      <c r="I408">
        <f t="shared" si="12"/>
        <v>20</v>
      </c>
      <c r="J408">
        <f t="shared" si="13"/>
        <v>120</v>
      </c>
      <c r="K408">
        <f>database[[#This Row],[处理天数]]*6</f>
        <v>120</v>
      </c>
      <c r="L408">
        <f>database[[#This Row],[额定充值]]-database[[#This Row],[处理金额]]</f>
        <v>0</v>
      </c>
      <c r="M408">
        <f>database[[#This Row],[处理金额]]</f>
        <v>120</v>
      </c>
      <c r="N408" t="str">
        <f>VLOOKUP(database[[#This Row],[部门]],bumen[],2,0)</f>
        <v>019</v>
      </c>
      <c r="O408" t="str">
        <f>VLOOKUP(database[[#This Row],[部门]],bumen[],3)</f>
        <v>001办公室</v>
      </c>
      <c r="P408" t="str">
        <f>VLOOKUP(database[[#This Row],[账号]],renyuan[],2,0)</f>
        <v>蔡晓艺</v>
      </c>
      <c r="Q408" s="13" t="s">
        <v>1236</v>
      </c>
      <c r="R408" t="str">
        <f>VLOOKUP(database[[#This Row],[部门代码2]],bumen02,2,0)</f>
        <v>019数字网络技术学院</v>
      </c>
    </row>
    <row r="409" spans="1:18" hidden="1" x14ac:dyDescent="0.2">
      <c r="A409">
        <f>SUBTOTAL(3,B$2:B409)</f>
        <v>67</v>
      </c>
      <c r="B409">
        <v>46</v>
      </c>
      <c r="C409" s="1">
        <v>2021010029</v>
      </c>
      <c r="D409" t="s">
        <v>242</v>
      </c>
      <c r="E409">
        <v>21</v>
      </c>
      <c r="F409">
        <v>126</v>
      </c>
      <c r="H409" t="str">
        <f>VLOOKUP(C409,renyuan[],3,0)</f>
        <v>数字网络技术学院</v>
      </c>
      <c r="I409">
        <f t="shared" si="12"/>
        <v>21</v>
      </c>
      <c r="J409">
        <f t="shared" si="13"/>
        <v>126</v>
      </c>
      <c r="K409">
        <f>database[[#This Row],[处理天数]]*6</f>
        <v>126</v>
      </c>
      <c r="L409">
        <f>database[[#This Row],[额定充值]]-database[[#This Row],[处理金额]]</f>
        <v>0</v>
      </c>
      <c r="M409">
        <f>database[[#This Row],[处理金额]]</f>
        <v>126</v>
      </c>
      <c r="N409" t="str">
        <f>VLOOKUP(database[[#This Row],[部门]],bumen[],2,0)</f>
        <v>019</v>
      </c>
      <c r="O409" t="str">
        <f>VLOOKUP(database[[#This Row],[部门]],bumen[],3)</f>
        <v>001办公室</v>
      </c>
      <c r="P409" t="str">
        <f>VLOOKUP(database[[#This Row],[账号]],renyuan[],2,0)</f>
        <v>王子栋</v>
      </c>
      <c r="Q409" s="13" t="s">
        <v>1236</v>
      </c>
      <c r="R409" t="str">
        <f>VLOOKUP(database[[#This Row],[部门代码2]],bumen02,2,0)</f>
        <v>019数字网络技术学院</v>
      </c>
    </row>
    <row r="410" spans="1:18" hidden="1" x14ac:dyDescent="0.2">
      <c r="A410">
        <f>SUBTOTAL(3,B$2:B410)</f>
        <v>67</v>
      </c>
      <c r="B410">
        <v>47</v>
      </c>
      <c r="C410" s="1">
        <v>2021010030</v>
      </c>
      <c r="D410" t="s">
        <v>243</v>
      </c>
      <c r="E410">
        <v>21</v>
      </c>
      <c r="F410">
        <v>126</v>
      </c>
      <c r="H410" t="str">
        <f>VLOOKUP(C410,renyuan[],3,0)</f>
        <v>数字网络技术学院</v>
      </c>
      <c r="I410">
        <f t="shared" si="12"/>
        <v>21</v>
      </c>
      <c r="J410">
        <f t="shared" si="13"/>
        <v>126</v>
      </c>
      <c r="K410">
        <f>database[[#This Row],[处理天数]]*6</f>
        <v>126</v>
      </c>
      <c r="L410">
        <f>database[[#This Row],[额定充值]]-database[[#This Row],[处理金额]]</f>
        <v>0</v>
      </c>
      <c r="M410">
        <f>database[[#This Row],[处理金额]]</f>
        <v>126</v>
      </c>
      <c r="N410" t="str">
        <f>VLOOKUP(database[[#This Row],[部门]],bumen[],2,0)</f>
        <v>019</v>
      </c>
      <c r="O410" t="str">
        <f>VLOOKUP(database[[#This Row],[部门]],bumen[],3)</f>
        <v>001办公室</v>
      </c>
      <c r="P410" t="str">
        <f>VLOOKUP(database[[#This Row],[账号]],renyuan[],2,0)</f>
        <v>李利</v>
      </c>
      <c r="Q410" s="13" t="s">
        <v>1236</v>
      </c>
      <c r="R410" t="str">
        <f>VLOOKUP(database[[#This Row],[部门代码2]],bumen02,2,0)</f>
        <v>019数字网络技术学院</v>
      </c>
    </row>
    <row r="411" spans="1:18" hidden="1" x14ac:dyDescent="0.2">
      <c r="A411">
        <f>SUBTOTAL(3,B$2:B411)</f>
        <v>67</v>
      </c>
      <c r="B411">
        <v>48</v>
      </c>
      <c r="C411" s="1">
        <v>2021010031</v>
      </c>
      <c r="D411" t="s">
        <v>244</v>
      </c>
      <c r="E411">
        <v>21</v>
      </c>
      <c r="F411">
        <v>126</v>
      </c>
      <c r="H411" t="str">
        <f>VLOOKUP(C411,renyuan[],3,0)</f>
        <v>数字网络技术学院</v>
      </c>
      <c r="I411">
        <f t="shared" si="12"/>
        <v>21</v>
      </c>
      <c r="J411">
        <f t="shared" si="13"/>
        <v>126</v>
      </c>
      <c r="K411">
        <f>database[[#This Row],[处理天数]]*6</f>
        <v>126</v>
      </c>
      <c r="L411">
        <f>database[[#This Row],[额定充值]]-database[[#This Row],[处理金额]]</f>
        <v>0</v>
      </c>
      <c r="M411">
        <f>database[[#This Row],[处理金额]]</f>
        <v>126</v>
      </c>
      <c r="N411" t="str">
        <f>VLOOKUP(database[[#This Row],[部门]],bumen[],2,0)</f>
        <v>019</v>
      </c>
      <c r="O411" t="str">
        <f>VLOOKUP(database[[#This Row],[部门]],bumen[],3)</f>
        <v>001办公室</v>
      </c>
      <c r="P411" t="str">
        <f>VLOOKUP(database[[#This Row],[账号]],renyuan[],2,0)</f>
        <v>焉潇潇</v>
      </c>
      <c r="Q411" s="13" t="s">
        <v>1236</v>
      </c>
      <c r="R411" t="str">
        <f>VLOOKUP(database[[#This Row],[部门代码2]],bumen02,2,0)</f>
        <v>019数字网络技术学院</v>
      </c>
    </row>
    <row r="412" spans="1:18" hidden="1" x14ac:dyDescent="0.2">
      <c r="A412">
        <f>SUBTOTAL(3,B$2:B412)</f>
        <v>67</v>
      </c>
      <c r="B412">
        <v>49</v>
      </c>
      <c r="C412" s="1">
        <v>2021010032</v>
      </c>
      <c r="D412" t="s">
        <v>245</v>
      </c>
      <c r="E412">
        <v>21</v>
      </c>
      <c r="F412">
        <v>126</v>
      </c>
      <c r="H412" t="str">
        <f>VLOOKUP(C412,renyuan[],3,0)</f>
        <v>数字网络技术学院</v>
      </c>
      <c r="I412">
        <f t="shared" si="12"/>
        <v>21</v>
      </c>
      <c r="J412">
        <f t="shared" si="13"/>
        <v>126</v>
      </c>
      <c r="K412">
        <f>database[[#This Row],[处理天数]]*6</f>
        <v>126</v>
      </c>
      <c r="L412">
        <f>database[[#This Row],[额定充值]]-database[[#This Row],[处理金额]]</f>
        <v>0</v>
      </c>
      <c r="M412">
        <f>database[[#This Row],[处理金额]]</f>
        <v>126</v>
      </c>
      <c r="N412" t="str">
        <f>VLOOKUP(database[[#This Row],[部门]],bumen[],2,0)</f>
        <v>019</v>
      </c>
      <c r="O412" t="str">
        <f>VLOOKUP(database[[#This Row],[部门]],bumen[],3)</f>
        <v>001办公室</v>
      </c>
      <c r="P412" t="str">
        <f>VLOOKUP(database[[#This Row],[账号]],renyuan[],2,0)</f>
        <v>郝勋</v>
      </c>
      <c r="Q412" s="13" t="s">
        <v>1236</v>
      </c>
      <c r="R412" t="str">
        <f>VLOOKUP(database[[#This Row],[部门代码2]],bumen02,2,0)</f>
        <v>019数字网络技术学院</v>
      </c>
    </row>
    <row r="413" spans="1:18" hidden="1" x14ac:dyDescent="0.2">
      <c r="A413">
        <f>SUBTOTAL(3,B$2:B413)</f>
        <v>67</v>
      </c>
      <c r="B413">
        <v>50</v>
      </c>
      <c r="C413" s="1">
        <v>2022010051</v>
      </c>
      <c r="D413" t="s">
        <v>246</v>
      </c>
      <c r="E413">
        <v>21</v>
      </c>
      <c r="F413">
        <v>126</v>
      </c>
      <c r="H413" t="str">
        <f>VLOOKUP(C413,renyuan[],3,0)</f>
        <v>数字网络技术学院</v>
      </c>
      <c r="I413">
        <f t="shared" si="12"/>
        <v>21</v>
      </c>
      <c r="J413">
        <f t="shared" si="13"/>
        <v>126</v>
      </c>
      <c r="K413">
        <f>database[[#This Row],[处理天数]]*6</f>
        <v>126</v>
      </c>
      <c r="L413">
        <f>database[[#This Row],[额定充值]]-database[[#This Row],[处理金额]]</f>
        <v>0</v>
      </c>
      <c r="M413">
        <f>database[[#This Row],[处理金额]]</f>
        <v>126</v>
      </c>
      <c r="N413" t="str">
        <f>VLOOKUP(database[[#This Row],[部门]],bumen[],2,0)</f>
        <v>019</v>
      </c>
      <c r="O413" t="str">
        <f>VLOOKUP(database[[#This Row],[部门]],bumen[],3)</f>
        <v>001办公室</v>
      </c>
      <c r="P413" t="str">
        <f>VLOOKUP(database[[#This Row],[账号]],renyuan[],2,0)</f>
        <v>段景研</v>
      </c>
      <c r="Q413" s="13" t="s">
        <v>1236</v>
      </c>
      <c r="R413" t="str">
        <f>VLOOKUP(database[[#This Row],[部门代码2]],bumen02,2,0)</f>
        <v>019数字网络技术学院</v>
      </c>
    </row>
    <row r="414" spans="1:18" hidden="1" x14ac:dyDescent="0.2">
      <c r="A414">
        <f>SUBTOTAL(3,B$2:B414)</f>
        <v>67</v>
      </c>
      <c r="B414">
        <v>51</v>
      </c>
      <c r="C414" s="1">
        <v>2023010093</v>
      </c>
      <c r="D414" t="s">
        <v>247</v>
      </c>
      <c r="E414">
        <v>21</v>
      </c>
      <c r="F414">
        <v>126</v>
      </c>
      <c r="H414" t="str">
        <f>VLOOKUP(C414,renyuan[],3,0)</f>
        <v>数字网络技术学院</v>
      </c>
      <c r="I414">
        <f t="shared" si="12"/>
        <v>21</v>
      </c>
      <c r="J414">
        <f t="shared" si="13"/>
        <v>126</v>
      </c>
      <c r="K414">
        <f>database[[#This Row],[处理天数]]*6</f>
        <v>126</v>
      </c>
      <c r="L414">
        <f>database[[#This Row],[额定充值]]-database[[#This Row],[处理金额]]</f>
        <v>0</v>
      </c>
      <c r="M414">
        <f>database[[#This Row],[处理金额]]</f>
        <v>126</v>
      </c>
      <c r="N414" t="str">
        <f>VLOOKUP(database[[#This Row],[部门]],bumen[],2,0)</f>
        <v>019</v>
      </c>
      <c r="O414" t="str">
        <f>VLOOKUP(database[[#This Row],[部门]],bumen[],3)</f>
        <v>001办公室</v>
      </c>
      <c r="P414" t="str">
        <f>VLOOKUP(database[[#This Row],[账号]],renyuan[],2,0)</f>
        <v>张纯青</v>
      </c>
      <c r="Q414" s="13" t="s">
        <v>1236</v>
      </c>
      <c r="R414" t="str">
        <f>VLOOKUP(database[[#This Row],[部门代码2]],bumen02,2,0)</f>
        <v>019数字网络技术学院</v>
      </c>
    </row>
    <row r="415" spans="1:18" hidden="1" x14ac:dyDescent="0.2">
      <c r="A415">
        <f>SUBTOTAL(3,B$2:B415)</f>
        <v>67</v>
      </c>
      <c r="B415">
        <v>52</v>
      </c>
      <c r="C415" s="1">
        <v>2023010095</v>
      </c>
      <c r="D415" t="s">
        <v>248</v>
      </c>
      <c r="E415">
        <v>21</v>
      </c>
      <c r="F415">
        <v>126</v>
      </c>
      <c r="H415" t="str">
        <f>VLOOKUP(C415,renyuan[],3,0)</f>
        <v>数字网络技术学院</v>
      </c>
      <c r="I415">
        <f t="shared" si="12"/>
        <v>21</v>
      </c>
      <c r="J415">
        <f t="shared" si="13"/>
        <v>126</v>
      </c>
      <c r="K415">
        <f>database[[#This Row],[处理天数]]*6</f>
        <v>126</v>
      </c>
      <c r="L415">
        <f>database[[#This Row],[额定充值]]-database[[#This Row],[处理金额]]</f>
        <v>0</v>
      </c>
      <c r="M415">
        <f>database[[#This Row],[处理金额]]</f>
        <v>126</v>
      </c>
      <c r="N415" t="str">
        <f>VLOOKUP(database[[#This Row],[部门]],bumen[],2,0)</f>
        <v>019</v>
      </c>
      <c r="O415" t="str">
        <f>VLOOKUP(database[[#This Row],[部门]],bumen[],3)</f>
        <v>001办公室</v>
      </c>
      <c r="P415" t="str">
        <f>VLOOKUP(database[[#This Row],[账号]],renyuan[],2,0)</f>
        <v>伍佳效</v>
      </c>
      <c r="Q415" s="13" t="s">
        <v>1236</v>
      </c>
      <c r="R415" t="str">
        <f>VLOOKUP(database[[#This Row],[部门代码2]],bumen02,2,0)</f>
        <v>019数字网络技术学院</v>
      </c>
    </row>
    <row r="416" spans="1:18" hidden="1" x14ac:dyDescent="0.2">
      <c r="A416">
        <f>SUBTOTAL(3,B$2:B416)</f>
        <v>67</v>
      </c>
      <c r="B416">
        <v>53</v>
      </c>
      <c r="C416" s="1">
        <v>2023010096</v>
      </c>
      <c r="D416" t="s">
        <v>249</v>
      </c>
      <c r="E416">
        <v>21</v>
      </c>
      <c r="F416">
        <v>126</v>
      </c>
      <c r="H416" t="str">
        <f>VLOOKUP(C416,renyuan[],3,0)</f>
        <v>数字网络技术学院</v>
      </c>
      <c r="I416">
        <f t="shared" si="12"/>
        <v>21</v>
      </c>
      <c r="J416">
        <f t="shared" si="13"/>
        <v>126</v>
      </c>
      <c r="K416">
        <f>database[[#This Row],[处理天数]]*6</f>
        <v>126</v>
      </c>
      <c r="L416">
        <f>database[[#This Row],[额定充值]]-database[[#This Row],[处理金额]]</f>
        <v>0</v>
      </c>
      <c r="M416">
        <f>database[[#This Row],[处理金额]]</f>
        <v>126</v>
      </c>
      <c r="N416" t="str">
        <f>VLOOKUP(database[[#This Row],[部门]],bumen[],2,0)</f>
        <v>019</v>
      </c>
      <c r="O416" t="str">
        <f>VLOOKUP(database[[#This Row],[部门]],bumen[],3)</f>
        <v>001办公室</v>
      </c>
      <c r="P416" t="str">
        <f>VLOOKUP(database[[#This Row],[账号]],renyuan[],2,0)</f>
        <v>江源</v>
      </c>
      <c r="Q416" s="13" t="s">
        <v>1236</v>
      </c>
      <c r="R416" t="str">
        <f>VLOOKUP(database[[#This Row],[部门代码2]],bumen02,2,0)</f>
        <v>019数字网络技术学院</v>
      </c>
    </row>
    <row r="417" spans="1:18" hidden="1" x14ac:dyDescent="0.2">
      <c r="A417">
        <f>SUBTOTAL(3,B$2:B417)</f>
        <v>67</v>
      </c>
      <c r="B417">
        <v>1</v>
      </c>
      <c r="C417" s="1">
        <v>2004010010</v>
      </c>
      <c r="D417" t="s">
        <v>354</v>
      </c>
      <c r="E417">
        <v>20</v>
      </c>
      <c r="F417">
        <v>120</v>
      </c>
      <c r="H417" t="str">
        <f>VLOOKUP(C417,renyuan[],3,0)</f>
        <v>艺术与教育学院</v>
      </c>
      <c r="I417">
        <f t="shared" si="12"/>
        <v>20</v>
      </c>
      <c r="J417">
        <f t="shared" si="13"/>
        <v>120</v>
      </c>
      <c r="K417">
        <f>database[[#This Row],[处理天数]]*6</f>
        <v>120</v>
      </c>
      <c r="L417">
        <f>database[[#This Row],[额定充值]]-database[[#This Row],[处理金额]]</f>
        <v>0</v>
      </c>
      <c r="M417">
        <f>database[[#This Row],[处理金额]]</f>
        <v>120</v>
      </c>
      <c r="N417" t="str">
        <f>VLOOKUP(database[[#This Row],[部门]],bumen[],2,0)</f>
        <v>020</v>
      </c>
      <c r="O417" t="str">
        <f>VLOOKUP(database[[#This Row],[部门]],bumen[],3)</f>
        <v>006规划财务处</v>
      </c>
      <c r="P417" t="str">
        <f>VLOOKUP(database[[#This Row],[账号]],renyuan[],2,0)</f>
        <v>张莉莉</v>
      </c>
      <c r="Q417" s="13" t="s">
        <v>1239</v>
      </c>
      <c r="R417" t="str">
        <f>VLOOKUP(database[[#This Row],[部门代码2]],bumen02,2,0)</f>
        <v>020艺术与教育学院</v>
      </c>
    </row>
    <row r="418" spans="1:18" hidden="1" x14ac:dyDescent="0.2">
      <c r="A418">
        <f>SUBTOTAL(3,B$2:B418)</f>
        <v>67</v>
      </c>
      <c r="B418">
        <v>2</v>
      </c>
      <c r="C418" s="1">
        <v>1995010004</v>
      </c>
      <c r="D418" t="s">
        <v>353</v>
      </c>
      <c r="E418">
        <v>19</v>
      </c>
      <c r="F418">
        <v>114</v>
      </c>
      <c r="H418" t="str">
        <f>VLOOKUP(C418,renyuan[],3,0)</f>
        <v>艺术与教育学院</v>
      </c>
      <c r="I418">
        <f t="shared" si="12"/>
        <v>19</v>
      </c>
      <c r="J418">
        <f t="shared" si="13"/>
        <v>114</v>
      </c>
      <c r="K418">
        <f>database[[#This Row],[处理天数]]*6</f>
        <v>114</v>
      </c>
      <c r="L418">
        <f>database[[#This Row],[额定充值]]-database[[#This Row],[处理金额]]</f>
        <v>0</v>
      </c>
      <c r="M418">
        <f>database[[#This Row],[处理金额]]</f>
        <v>114</v>
      </c>
      <c r="N418" t="str">
        <f>VLOOKUP(database[[#This Row],[部门]],bumen[],2,0)</f>
        <v>020</v>
      </c>
      <c r="O418" t="str">
        <f>VLOOKUP(database[[#This Row],[部门]],bumen[],3)</f>
        <v>006规划财务处</v>
      </c>
      <c r="P418" t="str">
        <f>VLOOKUP(database[[#This Row],[账号]],renyuan[],2,0)</f>
        <v>唐秋芳</v>
      </c>
      <c r="Q418" s="13" t="s">
        <v>1239</v>
      </c>
      <c r="R418" t="str">
        <f>VLOOKUP(database[[#This Row],[部门代码2]],bumen02,2,0)</f>
        <v>020艺术与教育学院</v>
      </c>
    </row>
    <row r="419" spans="1:18" hidden="1" x14ac:dyDescent="0.2">
      <c r="A419">
        <f>SUBTOTAL(3,B$2:B419)</f>
        <v>67</v>
      </c>
      <c r="B419">
        <v>3</v>
      </c>
      <c r="C419" s="1">
        <v>2004010023</v>
      </c>
      <c r="D419" t="s">
        <v>355</v>
      </c>
      <c r="E419">
        <v>21</v>
      </c>
      <c r="F419">
        <v>126</v>
      </c>
      <c r="H419" t="str">
        <f>VLOOKUP(C419,renyuan[],3,0)</f>
        <v>艺术与教育学院</v>
      </c>
      <c r="I419">
        <f t="shared" si="12"/>
        <v>21</v>
      </c>
      <c r="J419">
        <f t="shared" si="13"/>
        <v>126</v>
      </c>
      <c r="K419">
        <f>database[[#This Row],[处理天数]]*6</f>
        <v>126</v>
      </c>
      <c r="L419">
        <f>database[[#This Row],[额定充值]]-database[[#This Row],[处理金额]]</f>
        <v>0</v>
      </c>
      <c r="M419">
        <f>database[[#This Row],[处理金额]]</f>
        <v>126</v>
      </c>
      <c r="N419" t="str">
        <f>VLOOKUP(database[[#This Row],[部门]],bumen[],2,0)</f>
        <v>020</v>
      </c>
      <c r="O419" t="str">
        <f>VLOOKUP(database[[#This Row],[部门]],bumen[],3)</f>
        <v>006规划财务处</v>
      </c>
      <c r="P419" t="str">
        <f>VLOOKUP(database[[#This Row],[账号]],renyuan[],2,0)</f>
        <v>陆伟峰</v>
      </c>
      <c r="Q419" s="13" t="s">
        <v>1239</v>
      </c>
      <c r="R419" t="str">
        <f>VLOOKUP(database[[#This Row],[部门代码2]],bumen02,2,0)</f>
        <v>020艺术与教育学院</v>
      </c>
    </row>
    <row r="420" spans="1:18" hidden="1" x14ac:dyDescent="0.2">
      <c r="A420">
        <f>SUBTOTAL(3,B$2:B420)</f>
        <v>67</v>
      </c>
      <c r="B420">
        <v>4</v>
      </c>
      <c r="C420" s="1">
        <v>2004010026</v>
      </c>
      <c r="D420" t="s">
        <v>356</v>
      </c>
      <c r="E420">
        <v>21</v>
      </c>
      <c r="F420">
        <v>126</v>
      </c>
      <c r="H420" t="str">
        <f>VLOOKUP(C420,renyuan[],3,0)</f>
        <v>艺术与教育学院</v>
      </c>
      <c r="I420">
        <f t="shared" si="12"/>
        <v>21</v>
      </c>
      <c r="J420">
        <f t="shared" si="13"/>
        <v>126</v>
      </c>
      <c r="K420">
        <f>database[[#This Row],[处理天数]]*6</f>
        <v>126</v>
      </c>
      <c r="L420">
        <f>database[[#This Row],[额定充值]]-database[[#This Row],[处理金额]]</f>
        <v>0</v>
      </c>
      <c r="M420">
        <f>database[[#This Row],[处理金额]]</f>
        <v>126</v>
      </c>
      <c r="N420" t="str">
        <f>VLOOKUP(database[[#This Row],[部门]],bumen[],2,0)</f>
        <v>020</v>
      </c>
      <c r="O420" t="str">
        <f>VLOOKUP(database[[#This Row],[部门]],bumen[],3)</f>
        <v>006规划财务处</v>
      </c>
      <c r="P420" t="str">
        <f>VLOOKUP(database[[#This Row],[账号]],renyuan[],2,0)</f>
        <v>胡秀霞</v>
      </c>
      <c r="Q420" s="13" t="s">
        <v>1239</v>
      </c>
      <c r="R420" t="str">
        <f>VLOOKUP(database[[#This Row],[部门代码2]],bumen02,2,0)</f>
        <v>020艺术与教育学院</v>
      </c>
    </row>
    <row r="421" spans="1:18" hidden="1" x14ac:dyDescent="0.2">
      <c r="A421">
        <f>SUBTOTAL(3,B$2:B421)</f>
        <v>67</v>
      </c>
      <c r="B421">
        <v>5</v>
      </c>
      <c r="C421" s="1">
        <v>2004010027</v>
      </c>
      <c r="D421" t="s">
        <v>357</v>
      </c>
      <c r="E421">
        <v>19</v>
      </c>
      <c r="F421">
        <v>114</v>
      </c>
      <c r="H421" t="str">
        <f>VLOOKUP(C421,renyuan[],3,0)</f>
        <v>艺术与教育学院</v>
      </c>
      <c r="I421">
        <f t="shared" si="12"/>
        <v>19</v>
      </c>
      <c r="J421">
        <f t="shared" si="13"/>
        <v>114</v>
      </c>
      <c r="K421">
        <f>database[[#This Row],[处理天数]]*6</f>
        <v>114</v>
      </c>
      <c r="L421">
        <f>database[[#This Row],[额定充值]]-database[[#This Row],[处理金额]]</f>
        <v>0</v>
      </c>
      <c r="M421">
        <f>database[[#This Row],[处理金额]]</f>
        <v>114</v>
      </c>
      <c r="N421" t="str">
        <f>VLOOKUP(database[[#This Row],[部门]],bumen[],2,0)</f>
        <v>020</v>
      </c>
      <c r="O421" t="str">
        <f>VLOOKUP(database[[#This Row],[部门]],bumen[],3)</f>
        <v>006规划财务处</v>
      </c>
      <c r="P421" t="str">
        <f>VLOOKUP(database[[#This Row],[账号]],renyuan[],2,0)</f>
        <v>于春菊</v>
      </c>
      <c r="Q421" s="13" t="s">
        <v>1239</v>
      </c>
      <c r="R421" t="str">
        <f>VLOOKUP(database[[#This Row],[部门代码2]],bumen02,2,0)</f>
        <v>020艺术与教育学院</v>
      </c>
    </row>
    <row r="422" spans="1:18" hidden="1" x14ac:dyDescent="0.2">
      <c r="A422">
        <f>SUBTOTAL(3,B$2:B422)</f>
        <v>67</v>
      </c>
      <c r="B422">
        <v>6</v>
      </c>
      <c r="C422" s="1">
        <v>2004010030</v>
      </c>
      <c r="D422" t="s">
        <v>358</v>
      </c>
      <c r="E422">
        <v>17</v>
      </c>
      <c r="F422">
        <v>102</v>
      </c>
      <c r="H422" t="str">
        <f>VLOOKUP(C422,renyuan[],3,0)</f>
        <v>艺术与教育学院</v>
      </c>
      <c r="I422">
        <f t="shared" si="12"/>
        <v>17</v>
      </c>
      <c r="J422">
        <f t="shared" si="13"/>
        <v>102</v>
      </c>
      <c r="K422">
        <f>database[[#This Row],[处理天数]]*6</f>
        <v>102</v>
      </c>
      <c r="L422">
        <f>database[[#This Row],[额定充值]]-database[[#This Row],[处理金额]]</f>
        <v>0</v>
      </c>
      <c r="M422">
        <f>database[[#This Row],[处理金额]]</f>
        <v>102</v>
      </c>
      <c r="N422" t="str">
        <f>VLOOKUP(database[[#This Row],[部门]],bumen[],2,0)</f>
        <v>020</v>
      </c>
      <c r="O422" t="str">
        <f>VLOOKUP(database[[#This Row],[部门]],bumen[],3)</f>
        <v>006规划财务处</v>
      </c>
      <c r="P422" t="str">
        <f>VLOOKUP(database[[#This Row],[账号]],renyuan[],2,0)</f>
        <v>郭亚杰</v>
      </c>
      <c r="Q422" s="13" t="s">
        <v>1239</v>
      </c>
      <c r="R422" t="str">
        <f>VLOOKUP(database[[#This Row],[部门代码2]],bumen02,2,0)</f>
        <v>020艺术与教育学院</v>
      </c>
    </row>
    <row r="423" spans="1:18" hidden="1" x14ac:dyDescent="0.2">
      <c r="A423">
        <f>SUBTOTAL(3,B$2:B423)</f>
        <v>67</v>
      </c>
      <c r="B423">
        <v>7</v>
      </c>
      <c r="C423" s="1">
        <v>2005010017</v>
      </c>
      <c r="D423" t="s">
        <v>359</v>
      </c>
      <c r="E423">
        <v>21</v>
      </c>
      <c r="F423">
        <v>126</v>
      </c>
      <c r="H423" t="str">
        <f>VLOOKUP(C423,renyuan[],3,0)</f>
        <v>艺术与教育学院</v>
      </c>
      <c r="I423">
        <f t="shared" si="12"/>
        <v>21</v>
      </c>
      <c r="J423">
        <f t="shared" si="13"/>
        <v>126</v>
      </c>
      <c r="K423">
        <f>database[[#This Row],[处理天数]]*6</f>
        <v>126</v>
      </c>
      <c r="L423">
        <f>database[[#This Row],[额定充值]]-database[[#This Row],[处理金额]]</f>
        <v>0</v>
      </c>
      <c r="M423">
        <f>database[[#This Row],[处理金额]]</f>
        <v>126</v>
      </c>
      <c r="N423" t="str">
        <f>VLOOKUP(database[[#This Row],[部门]],bumen[],2,0)</f>
        <v>020</v>
      </c>
      <c r="O423" t="str">
        <f>VLOOKUP(database[[#This Row],[部门]],bumen[],3)</f>
        <v>006规划财务处</v>
      </c>
      <c r="P423" t="str">
        <f>VLOOKUP(database[[#This Row],[账号]],renyuan[],2,0)</f>
        <v>韩美</v>
      </c>
      <c r="Q423" s="13" t="s">
        <v>1239</v>
      </c>
      <c r="R423" t="str">
        <f>VLOOKUP(database[[#This Row],[部门代码2]],bumen02,2,0)</f>
        <v>020艺术与教育学院</v>
      </c>
    </row>
    <row r="424" spans="1:18" hidden="1" x14ac:dyDescent="0.2">
      <c r="A424">
        <f>SUBTOTAL(3,B$2:B424)</f>
        <v>67</v>
      </c>
      <c r="B424">
        <v>8</v>
      </c>
      <c r="C424" s="1">
        <v>2005010019</v>
      </c>
      <c r="D424" t="s">
        <v>360</v>
      </c>
      <c r="E424">
        <v>18</v>
      </c>
      <c r="F424">
        <v>108</v>
      </c>
      <c r="H424" t="str">
        <f>VLOOKUP(C424,renyuan[],3,0)</f>
        <v>艺术与教育学院</v>
      </c>
      <c r="I424">
        <f t="shared" si="12"/>
        <v>18</v>
      </c>
      <c r="J424">
        <f t="shared" si="13"/>
        <v>108</v>
      </c>
      <c r="K424">
        <f>database[[#This Row],[处理天数]]*6</f>
        <v>108</v>
      </c>
      <c r="L424">
        <f>database[[#This Row],[额定充值]]-database[[#This Row],[处理金额]]</f>
        <v>0</v>
      </c>
      <c r="M424">
        <f>database[[#This Row],[处理金额]]</f>
        <v>108</v>
      </c>
      <c r="N424" t="str">
        <f>VLOOKUP(database[[#This Row],[部门]],bumen[],2,0)</f>
        <v>020</v>
      </c>
      <c r="O424" t="str">
        <f>VLOOKUP(database[[#This Row],[部门]],bumen[],3)</f>
        <v>006规划财务处</v>
      </c>
      <c r="P424" t="str">
        <f>VLOOKUP(database[[#This Row],[账号]],renyuan[],2,0)</f>
        <v>刘彦</v>
      </c>
      <c r="Q424" s="13" t="s">
        <v>1239</v>
      </c>
      <c r="R424" t="str">
        <f>VLOOKUP(database[[#This Row],[部门代码2]],bumen02,2,0)</f>
        <v>020艺术与教育学院</v>
      </c>
    </row>
    <row r="425" spans="1:18" hidden="1" x14ac:dyDescent="0.2">
      <c r="A425">
        <f>SUBTOTAL(3,B$2:B425)</f>
        <v>67</v>
      </c>
      <c r="B425">
        <v>9</v>
      </c>
      <c r="C425" s="1">
        <v>2008030028</v>
      </c>
      <c r="D425" t="s">
        <v>361</v>
      </c>
      <c r="E425">
        <v>21</v>
      </c>
      <c r="F425">
        <v>126</v>
      </c>
      <c r="H425" t="str">
        <f>VLOOKUP(C425,renyuan[],3,0)</f>
        <v>艺术与教育学院</v>
      </c>
      <c r="I425">
        <f t="shared" si="12"/>
        <v>21</v>
      </c>
      <c r="J425">
        <f t="shared" si="13"/>
        <v>126</v>
      </c>
      <c r="K425">
        <f>database[[#This Row],[处理天数]]*6</f>
        <v>126</v>
      </c>
      <c r="L425">
        <f>database[[#This Row],[额定充值]]-database[[#This Row],[处理金额]]</f>
        <v>0</v>
      </c>
      <c r="M425">
        <f>database[[#This Row],[处理金额]]</f>
        <v>126</v>
      </c>
      <c r="N425" t="str">
        <f>VLOOKUP(database[[#This Row],[部门]],bumen[],2,0)</f>
        <v>020</v>
      </c>
      <c r="O425" t="str">
        <f>VLOOKUP(database[[#This Row],[部门]],bumen[],3)</f>
        <v>006规划财务处</v>
      </c>
      <c r="P425" t="str">
        <f>VLOOKUP(database[[#This Row],[账号]],renyuan[],2,0)</f>
        <v>逄博</v>
      </c>
      <c r="Q425" s="13" t="s">
        <v>1239</v>
      </c>
      <c r="R425" t="str">
        <f>VLOOKUP(database[[#This Row],[部门代码2]],bumen02,2,0)</f>
        <v>020艺术与教育学院</v>
      </c>
    </row>
    <row r="426" spans="1:18" hidden="1" x14ac:dyDescent="0.2">
      <c r="A426">
        <f>SUBTOTAL(3,B$2:B426)</f>
        <v>67</v>
      </c>
      <c r="B426">
        <v>10</v>
      </c>
      <c r="C426" s="1">
        <v>2011010008</v>
      </c>
      <c r="D426" t="s">
        <v>362</v>
      </c>
      <c r="E426">
        <v>19</v>
      </c>
      <c r="F426">
        <v>114</v>
      </c>
      <c r="H426" t="str">
        <f>VLOOKUP(C426,renyuan[],3,0)</f>
        <v>艺术与教育学院</v>
      </c>
      <c r="I426">
        <f t="shared" si="12"/>
        <v>19</v>
      </c>
      <c r="J426">
        <f t="shared" si="13"/>
        <v>114</v>
      </c>
      <c r="K426">
        <f>database[[#This Row],[处理天数]]*6</f>
        <v>114</v>
      </c>
      <c r="L426">
        <f>database[[#This Row],[额定充值]]-database[[#This Row],[处理金额]]</f>
        <v>0</v>
      </c>
      <c r="M426">
        <f>database[[#This Row],[处理金额]]</f>
        <v>114</v>
      </c>
      <c r="N426" t="str">
        <f>VLOOKUP(database[[#This Row],[部门]],bumen[],2,0)</f>
        <v>020</v>
      </c>
      <c r="O426" t="str">
        <f>VLOOKUP(database[[#This Row],[部门]],bumen[],3)</f>
        <v>006规划财务处</v>
      </c>
      <c r="P426" t="str">
        <f>VLOOKUP(database[[#This Row],[账号]],renyuan[],2,0)</f>
        <v>王欢欢</v>
      </c>
      <c r="Q426" s="13" t="s">
        <v>1239</v>
      </c>
      <c r="R426" t="str">
        <f>VLOOKUP(database[[#This Row],[部门代码2]],bumen02,2,0)</f>
        <v>020艺术与教育学院</v>
      </c>
    </row>
    <row r="427" spans="1:18" hidden="1" x14ac:dyDescent="0.2">
      <c r="A427">
        <f>SUBTOTAL(3,B$2:B427)</f>
        <v>67</v>
      </c>
      <c r="B427">
        <v>11</v>
      </c>
      <c r="C427" s="1">
        <v>2013010016</v>
      </c>
      <c r="D427" t="s">
        <v>363</v>
      </c>
      <c r="E427">
        <v>20</v>
      </c>
      <c r="F427">
        <v>120</v>
      </c>
      <c r="H427" t="str">
        <f>VLOOKUP(C427,renyuan[],3,0)</f>
        <v>艺术与教育学院</v>
      </c>
      <c r="I427">
        <f t="shared" si="12"/>
        <v>20</v>
      </c>
      <c r="J427">
        <f t="shared" si="13"/>
        <v>120</v>
      </c>
      <c r="K427">
        <f>database[[#This Row],[处理天数]]*6</f>
        <v>120</v>
      </c>
      <c r="L427">
        <f>database[[#This Row],[额定充值]]-database[[#This Row],[处理金额]]</f>
        <v>0</v>
      </c>
      <c r="M427">
        <f>database[[#This Row],[处理金额]]</f>
        <v>120</v>
      </c>
      <c r="N427" t="str">
        <f>VLOOKUP(database[[#This Row],[部门]],bumen[],2,0)</f>
        <v>020</v>
      </c>
      <c r="O427" t="str">
        <f>VLOOKUP(database[[#This Row],[部门]],bumen[],3)</f>
        <v>006规划财务处</v>
      </c>
      <c r="P427" t="str">
        <f>VLOOKUP(database[[#This Row],[账号]],renyuan[],2,0)</f>
        <v>梅雪</v>
      </c>
      <c r="Q427" s="13" t="s">
        <v>1239</v>
      </c>
      <c r="R427" t="str">
        <f>VLOOKUP(database[[#This Row],[部门代码2]],bumen02,2,0)</f>
        <v>020艺术与教育学院</v>
      </c>
    </row>
    <row r="428" spans="1:18" hidden="1" x14ac:dyDescent="0.2">
      <c r="A428">
        <f>SUBTOTAL(3,B$2:B428)</f>
        <v>67</v>
      </c>
      <c r="B428">
        <v>12</v>
      </c>
      <c r="C428" s="1">
        <v>2013020004</v>
      </c>
      <c r="D428" t="s">
        <v>364</v>
      </c>
      <c r="E428">
        <v>21</v>
      </c>
      <c r="F428">
        <v>126</v>
      </c>
      <c r="H428" t="str">
        <f>VLOOKUP(C428,renyuan[],3,0)</f>
        <v>艺术与教育学院</v>
      </c>
      <c r="I428">
        <f t="shared" si="12"/>
        <v>21</v>
      </c>
      <c r="J428">
        <f t="shared" si="13"/>
        <v>126</v>
      </c>
      <c r="K428">
        <f>database[[#This Row],[处理天数]]*6</f>
        <v>126</v>
      </c>
      <c r="L428">
        <f>database[[#This Row],[额定充值]]-database[[#This Row],[处理金额]]</f>
        <v>0</v>
      </c>
      <c r="M428">
        <f>database[[#This Row],[处理金额]]</f>
        <v>126</v>
      </c>
      <c r="N428" t="str">
        <f>VLOOKUP(database[[#This Row],[部门]],bumen[],2,0)</f>
        <v>020</v>
      </c>
      <c r="O428" t="str">
        <f>VLOOKUP(database[[#This Row],[部门]],bumen[],3)</f>
        <v>006规划财务处</v>
      </c>
      <c r="P428" t="str">
        <f>VLOOKUP(database[[#This Row],[账号]],renyuan[],2,0)</f>
        <v>于海清</v>
      </c>
      <c r="Q428" s="13" t="s">
        <v>1239</v>
      </c>
      <c r="R428" t="str">
        <f>VLOOKUP(database[[#This Row],[部门代码2]],bumen02,2,0)</f>
        <v>020艺术与教育学院</v>
      </c>
    </row>
    <row r="429" spans="1:18" hidden="1" x14ac:dyDescent="0.2">
      <c r="A429">
        <f>SUBTOTAL(3,B$2:B429)</f>
        <v>67</v>
      </c>
      <c r="B429">
        <v>13</v>
      </c>
      <c r="C429" s="1">
        <v>2014010037</v>
      </c>
      <c r="D429" t="s">
        <v>365</v>
      </c>
      <c r="E429">
        <v>18</v>
      </c>
      <c r="F429">
        <v>108</v>
      </c>
      <c r="H429" t="str">
        <f>VLOOKUP(C429,renyuan[],3,0)</f>
        <v>艺术与教育学院</v>
      </c>
      <c r="I429">
        <f t="shared" si="12"/>
        <v>18</v>
      </c>
      <c r="J429">
        <f t="shared" si="13"/>
        <v>108</v>
      </c>
      <c r="K429">
        <f>database[[#This Row],[处理天数]]*6</f>
        <v>108</v>
      </c>
      <c r="L429">
        <f>database[[#This Row],[额定充值]]-database[[#This Row],[处理金额]]</f>
        <v>0</v>
      </c>
      <c r="M429">
        <f>database[[#This Row],[处理金额]]</f>
        <v>108</v>
      </c>
      <c r="N429" t="str">
        <f>VLOOKUP(database[[#This Row],[部门]],bumen[],2,0)</f>
        <v>020</v>
      </c>
      <c r="O429" t="str">
        <f>VLOOKUP(database[[#This Row],[部门]],bumen[],3)</f>
        <v>006规划财务处</v>
      </c>
      <c r="P429" t="str">
        <f>VLOOKUP(database[[#This Row],[账号]],renyuan[],2,0)</f>
        <v>曹蕾</v>
      </c>
      <c r="Q429" s="13" t="s">
        <v>1239</v>
      </c>
      <c r="R429" t="str">
        <f>VLOOKUP(database[[#This Row],[部门代码2]],bumen02,2,0)</f>
        <v>020艺术与教育学院</v>
      </c>
    </row>
    <row r="430" spans="1:18" hidden="1" x14ac:dyDescent="0.2">
      <c r="A430">
        <f>SUBTOTAL(3,B$2:B430)</f>
        <v>67</v>
      </c>
      <c r="B430">
        <v>14</v>
      </c>
      <c r="C430" s="1">
        <v>2014010050</v>
      </c>
      <c r="D430" t="s">
        <v>366</v>
      </c>
      <c r="E430">
        <v>3</v>
      </c>
      <c r="F430">
        <v>18</v>
      </c>
      <c r="H430" t="str">
        <f>VLOOKUP(C430,renyuan[],3,0)</f>
        <v>艺术与教育学院</v>
      </c>
      <c r="I430">
        <f t="shared" si="12"/>
        <v>3</v>
      </c>
      <c r="J430">
        <f t="shared" si="13"/>
        <v>18</v>
      </c>
      <c r="K430">
        <f>database[[#This Row],[处理天数]]*6</f>
        <v>18</v>
      </c>
      <c r="L430">
        <f>database[[#This Row],[额定充值]]-database[[#This Row],[处理金额]]</f>
        <v>0</v>
      </c>
      <c r="M430">
        <f>database[[#This Row],[处理金额]]</f>
        <v>18</v>
      </c>
      <c r="N430" t="str">
        <f>VLOOKUP(database[[#This Row],[部门]],bumen[],2,0)</f>
        <v>020</v>
      </c>
      <c r="O430" t="str">
        <f>VLOOKUP(database[[#This Row],[部门]],bumen[],3)</f>
        <v>006规划财务处</v>
      </c>
      <c r="P430" t="str">
        <f>VLOOKUP(database[[#This Row],[账号]],renyuan[],2,0)</f>
        <v>李倩文</v>
      </c>
      <c r="Q430" s="13" t="s">
        <v>1239</v>
      </c>
      <c r="R430" t="str">
        <f>VLOOKUP(database[[#This Row],[部门代码2]],bumen02,2,0)</f>
        <v>020艺术与教育学院</v>
      </c>
    </row>
    <row r="431" spans="1:18" hidden="1" x14ac:dyDescent="0.2">
      <c r="A431">
        <f>SUBTOTAL(3,B$2:B431)</f>
        <v>67</v>
      </c>
      <c r="B431">
        <v>15</v>
      </c>
      <c r="C431" s="1">
        <v>2015010012</v>
      </c>
      <c r="D431" t="s">
        <v>367</v>
      </c>
      <c r="E431">
        <v>15</v>
      </c>
      <c r="F431">
        <v>90</v>
      </c>
      <c r="H431" t="str">
        <f>VLOOKUP(C431,renyuan[],3,0)</f>
        <v>艺术与教育学院</v>
      </c>
      <c r="I431">
        <f t="shared" si="12"/>
        <v>15</v>
      </c>
      <c r="J431">
        <f t="shared" si="13"/>
        <v>90</v>
      </c>
      <c r="K431">
        <f>database[[#This Row],[处理天数]]*6</f>
        <v>90</v>
      </c>
      <c r="L431">
        <f>database[[#This Row],[额定充值]]-database[[#This Row],[处理金额]]</f>
        <v>0</v>
      </c>
      <c r="M431">
        <f>database[[#This Row],[处理金额]]</f>
        <v>90</v>
      </c>
      <c r="N431" t="str">
        <f>VLOOKUP(database[[#This Row],[部门]],bumen[],2,0)</f>
        <v>020</v>
      </c>
      <c r="O431" t="str">
        <f>VLOOKUP(database[[#This Row],[部门]],bumen[],3)</f>
        <v>006规划财务处</v>
      </c>
      <c r="P431" t="str">
        <f>VLOOKUP(database[[#This Row],[账号]],renyuan[],2,0)</f>
        <v>项梅</v>
      </c>
      <c r="Q431" s="13" t="s">
        <v>1239</v>
      </c>
      <c r="R431" t="str">
        <f>VLOOKUP(database[[#This Row],[部门代码2]],bumen02,2,0)</f>
        <v>020艺术与教育学院</v>
      </c>
    </row>
    <row r="432" spans="1:18" hidden="1" x14ac:dyDescent="0.2">
      <c r="A432">
        <f>SUBTOTAL(3,B$2:B432)</f>
        <v>67</v>
      </c>
      <c r="B432">
        <v>16</v>
      </c>
      <c r="C432" s="1">
        <v>2016010019</v>
      </c>
      <c r="D432" t="s">
        <v>368</v>
      </c>
      <c r="E432">
        <v>21</v>
      </c>
      <c r="F432">
        <v>126</v>
      </c>
      <c r="H432" t="str">
        <f>VLOOKUP(C432,renyuan[],3,0)</f>
        <v>艺术与教育学院</v>
      </c>
      <c r="I432">
        <f t="shared" si="12"/>
        <v>21</v>
      </c>
      <c r="J432">
        <f t="shared" si="13"/>
        <v>126</v>
      </c>
      <c r="K432">
        <f>database[[#This Row],[处理天数]]*6</f>
        <v>126</v>
      </c>
      <c r="L432">
        <f>database[[#This Row],[额定充值]]-database[[#This Row],[处理金额]]</f>
        <v>0</v>
      </c>
      <c r="M432">
        <f>database[[#This Row],[处理金额]]</f>
        <v>126</v>
      </c>
      <c r="N432" t="str">
        <f>VLOOKUP(database[[#This Row],[部门]],bumen[],2,0)</f>
        <v>020</v>
      </c>
      <c r="O432" t="str">
        <f>VLOOKUP(database[[#This Row],[部门]],bumen[],3)</f>
        <v>006规划财务处</v>
      </c>
      <c r="P432" t="str">
        <f>VLOOKUP(database[[#This Row],[账号]],renyuan[],2,0)</f>
        <v>郭素梅</v>
      </c>
      <c r="Q432" s="13" t="s">
        <v>1239</v>
      </c>
      <c r="R432" t="str">
        <f>VLOOKUP(database[[#This Row],[部门代码2]],bumen02,2,0)</f>
        <v>020艺术与教育学院</v>
      </c>
    </row>
    <row r="433" spans="1:18" hidden="1" x14ac:dyDescent="0.2">
      <c r="A433">
        <f>SUBTOTAL(3,B$2:B433)</f>
        <v>67</v>
      </c>
      <c r="B433">
        <v>17</v>
      </c>
      <c r="C433" s="1">
        <v>2017010013</v>
      </c>
      <c r="D433" t="s">
        <v>369</v>
      </c>
      <c r="E433">
        <v>18</v>
      </c>
      <c r="F433">
        <v>108</v>
      </c>
      <c r="H433" t="str">
        <f>VLOOKUP(C433,renyuan[],3,0)</f>
        <v>艺术与教育学院</v>
      </c>
      <c r="I433">
        <f t="shared" si="12"/>
        <v>18</v>
      </c>
      <c r="J433">
        <f t="shared" si="13"/>
        <v>108</v>
      </c>
      <c r="K433">
        <f>database[[#This Row],[处理天数]]*6</f>
        <v>108</v>
      </c>
      <c r="L433">
        <f>database[[#This Row],[额定充值]]-database[[#This Row],[处理金额]]</f>
        <v>0</v>
      </c>
      <c r="M433">
        <f>database[[#This Row],[处理金额]]</f>
        <v>108</v>
      </c>
      <c r="N433" t="str">
        <f>VLOOKUP(database[[#This Row],[部门]],bumen[],2,0)</f>
        <v>020</v>
      </c>
      <c r="O433" t="str">
        <f>VLOOKUP(database[[#This Row],[部门]],bumen[],3)</f>
        <v>006规划财务处</v>
      </c>
      <c r="P433" t="str">
        <f>VLOOKUP(database[[#This Row],[账号]],renyuan[],2,0)</f>
        <v>王玉玲</v>
      </c>
      <c r="Q433" s="13" t="s">
        <v>1239</v>
      </c>
      <c r="R433" t="str">
        <f>VLOOKUP(database[[#This Row],[部门代码2]],bumen02,2,0)</f>
        <v>020艺术与教育学院</v>
      </c>
    </row>
    <row r="434" spans="1:18" hidden="1" x14ac:dyDescent="0.2">
      <c r="A434">
        <f>SUBTOTAL(3,B$2:B434)</f>
        <v>67</v>
      </c>
      <c r="B434">
        <v>18</v>
      </c>
      <c r="C434" s="1">
        <v>2017010015</v>
      </c>
      <c r="D434" t="s">
        <v>370</v>
      </c>
      <c r="E434">
        <v>20</v>
      </c>
      <c r="F434">
        <v>120</v>
      </c>
      <c r="H434" t="str">
        <f>VLOOKUP(C434,renyuan[],3,0)</f>
        <v>艺术与教育学院</v>
      </c>
      <c r="I434">
        <f t="shared" si="12"/>
        <v>20</v>
      </c>
      <c r="J434">
        <f t="shared" si="13"/>
        <v>120</v>
      </c>
      <c r="K434">
        <f>database[[#This Row],[处理天数]]*6</f>
        <v>120</v>
      </c>
      <c r="L434">
        <f>database[[#This Row],[额定充值]]-database[[#This Row],[处理金额]]</f>
        <v>0</v>
      </c>
      <c r="M434">
        <f>database[[#This Row],[处理金额]]</f>
        <v>120</v>
      </c>
      <c r="N434" t="str">
        <f>VLOOKUP(database[[#This Row],[部门]],bumen[],2,0)</f>
        <v>020</v>
      </c>
      <c r="O434" t="str">
        <f>VLOOKUP(database[[#This Row],[部门]],bumen[],3)</f>
        <v>006规划财务处</v>
      </c>
      <c r="P434" t="str">
        <f>VLOOKUP(database[[#This Row],[账号]],renyuan[],2,0)</f>
        <v>刘祥茹</v>
      </c>
      <c r="Q434" s="13" t="s">
        <v>1239</v>
      </c>
      <c r="R434" t="str">
        <f>VLOOKUP(database[[#This Row],[部门代码2]],bumen02,2,0)</f>
        <v>020艺术与教育学院</v>
      </c>
    </row>
    <row r="435" spans="1:18" hidden="1" x14ac:dyDescent="0.2">
      <c r="A435">
        <f>SUBTOTAL(3,B$2:B435)</f>
        <v>67</v>
      </c>
      <c r="B435">
        <v>19</v>
      </c>
      <c r="C435" s="1">
        <v>2018010011</v>
      </c>
      <c r="D435" t="s">
        <v>371</v>
      </c>
      <c r="E435">
        <v>20</v>
      </c>
      <c r="F435">
        <v>120</v>
      </c>
      <c r="H435" t="str">
        <f>VLOOKUP(C435,renyuan[],3,0)</f>
        <v>艺术与教育学院</v>
      </c>
      <c r="I435">
        <f t="shared" si="12"/>
        <v>20</v>
      </c>
      <c r="J435">
        <f t="shared" si="13"/>
        <v>120</v>
      </c>
      <c r="K435">
        <f>database[[#This Row],[处理天数]]*6</f>
        <v>120</v>
      </c>
      <c r="L435">
        <f>database[[#This Row],[额定充值]]-database[[#This Row],[处理金额]]</f>
        <v>0</v>
      </c>
      <c r="M435">
        <f>database[[#This Row],[处理金额]]</f>
        <v>120</v>
      </c>
      <c r="N435" t="str">
        <f>VLOOKUP(database[[#This Row],[部门]],bumen[],2,0)</f>
        <v>020</v>
      </c>
      <c r="O435" t="str">
        <f>VLOOKUP(database[[#This Row],[部门]],bumen[],3)</f>
        <v>006规划财务处</v>
      </c>
      <c r="P435" t="str">
        <f>VLOOKUP(database[[#This Row],[账号]],renyuan[],2,0)</f>
        <v>李文慧</v>
      </c>
      <c r="Q435" s="13" t="s">
        <v>1239</v>
      </c>
      <c r="R435" t="str">
        <f>VLOOKUP(database[[#This Row],[部门代码2]],bumen02,2,0)</f>
        <v>020艺术与教育学院</v>
      </c>
    </row>
    <row r="436" spans="1:18" hidden="1" x14ac:dyDescent="0.2">
      <c r="A436">
        <f>SUBTOTAL(3,B$2:B436)</f>
        <v>67</v>
      </c>
      <c r="B436">
        <v>20</v>
      </c>
      <c r="C436" s="1">
        <v>2018010015</v>
      </c>
      <c r="D436" t="s">
        <v>372</v>
      </c>
      <c r="E436">
        <v>15</v>
      </c>
      <c r="F436">
        <v>90</v>
      </c>
      <c r="H436" t="str">
        <f>VLOOKUP(C436,renyuan[],3,0)</f>
        <v>艺术与教育学院</v>
      </c>
      <c r="I436">
        <f t="shared" si="12"/>
        <v>15</v>
      </c>
      <c r="J436">
        <f t="shared" si="13"/>
        <v>90</v>
      </c>
      <c r="K436">
        <f>database[[#This Row],[处理天数]]*6</f>
        <v>90</v>
      </c>
      <c r="L436">
        <f>database[[#This Row],[额定充值]]-database[[#This Row],[处理金额]]</f>
        <v>0</v>
      </c>
      <c r="M436">
        <f>database[[#This Row],[处理金额]]</f>
        <v>90</v>
      </c>
      <c r="N436" t="str">
        <f>VLOOKUP(database[[#This Row],[部门]],bumen[],2,0)</f>
        <v>020</v>
      </c>
      <c r="O436" t="str">
        <f>VLOOKUP(database[[#This Row],[部门]],bumen[],3)</f>
        <v>006规划财务处</v>
      </c>
      <c r="P436" t="str">
        <f>VLOOKUP(database[[#This Row],[账号]],renyuan[],2,0)</f>
        <v>张天赐</v>
      </c>
      <c r="Q436" s="13" t="s">
        <v>1239</v>
      </c>
      <c r="R436" t="str">
        <f>VLOOKUP(database[[#This Row],[部门代码2]],bumen02,2,0)</f>
        <v>020艺术与教育学院</v>
      </c>
    </row>
    <row r="437" spans="1:18" hidden="1" x14ac:dyDescent="0.2">
      <c r="A437">
        <f>SUBTOTAL(3,B$2:B437)</f>
        <v>67</v>
      </c>
      <c r="B437">
        <v>21</v>
      </c>
      <c r="C437" s="1">
        <v>1993010003</v>
      </c>
      <c r="D437" t="s">
        <v>351</v>
      </c>
      <c r="E437">
        <v>21</v>
      </c>
      <c r="F437">
        <v>126</v>
      </c>
      <c r="H437" t="str">
        <f>VLOOKUP(C437,renyuan[],3,0)</f>
        <v>艺术与教育学院</v>
      </c>
      <c r="I437">
        <f t="shared" si="12"/>
        <v>21</v>
      </c>
      <c r="J437">
        <f t="shared" si="13"/>
        <v>126</v>
      </c>
      <c r="K437">
        <f>database[[#This Row],[处理天数]]*6</f>
        <v>126</v>
      </c>
      <c r="L437">
        <f>database[[#This Row],[额定充值]]-database[[#This Row],[处理金额]]</f>
        <v>0</v>
      </c>
      <c r="M437">
        <f>database[[#This Row],[处理金额]]</f>
        <v>126</v>
      </c>
      <c r="N437" t="str">
        <f>VLOOKUP(database[[#This Row],[部门]],bumen[],2,0)</f>
        <v>020</v>
      </c>
      <c r="O437" t="str">
        <f>VLOOKUP(database[[#This Row],[部门]],bumen[],3)</f>
        <v>006规划财务处</v>
      </c>
      <c r="P437" t="str">
        <f>VLOOKUP(database[[#This Row],[账号]],renyuan[],2,0)</f>
        <v>徐栋</v>
      </c>
      <c r="Q437" s="13" t="s">
        <v>1239</v>
      </c>
      <c r="R437" t="str">
        <f>VLOOKUP(database[[#This Row],[部门代码2]],bumen02,2,0)</f>
        <v>020艺术与教育学院</v>
      </c>
    </row>
    <row r="438" spans="1:18" hidden="1" x14ac:dyDescent="0.2">
      <c r="A438">
        <f>SUBTOTAL(3,B$2:B438)</f>
        <v>67</v>
      </c>
      <c r="B438">
        <v>22</v>
      </c>
      <c r="C438" s="1">
        <v>2019010030</v>
      </c>
      <c r="D438" t="s">
        <v>380</v>
      </c>
      <c r="E438">
        <v>19</v>
      </c>
      <c r="F438">
        <v>114</v>
      </c>
      <c r="H438" t="str">
        <f>VLOOKUP(C438,renyuan[],3,0)</f>
        <v>艺术与教育学院</v>
      </c>
      <c r="I438">
        <f t="shared" si="12"/>
        <v>19</v>
      </c>
      <c r="J438">
        <f t="shared" si="13"/>
        <v>114</v>
      </c>
      <c r="K438">
        <f>database[[#This Row],[处理天数]]*6</f>
        <v>114</v>
      </c>
      <c r="L438">
        <f>database[[#This Row],[额定充值]]-database[[#This Row],[处理金额]]</f>
        <v>0</v>
      </c>
      <c r="M438">
        <f>database[[#This Row],[处理金额]]</f>
        <v>114</v>
      </c>
      <c r="N438" t="str">
        <f>VLOOKUP(database[[#This Row],[部门]],bumen[],2,0)</f>
        <v>020</v>
      </c>
      <c r="O438" t="str">
        <f>VLOOKUP(database[[#This Row],[部门]],bumen[],3)</f>
        <v>006规划财务处</v>
      </c>
      <c r="P438" t="str">
        <f>VLOOKUP(database[[#This Row],[账号]],renyuan[],2,0)</f>
        <v>穆静静</v>
      </c>
      <c r="Q438" s="13" t="s">
        <v>1239</v>
      </c>
      <c r="R438" t="str">
        <f>VLOOKUP(database[[#This Row],[部门代码2]],bumen02,2,0)</f>
        <v>020艺术与教育学院</v>
      </c>
    </row>
    <row r="439" spans="1:18" hidden="1" x14ac:dyDescent="0.2">
      <c r="A439">
        <f>SUBTOTAL(3,B$2:B439)</f>
        <v>67</v>
      </c>
      <c r="B439">
        <v>23</v>
      </c>
      <c r="C439" s="1">
        <v>2019010026</v>
      </c>
      <c r="D439" t="s">
        <v>379</v>
      </c>
      <c r="E439">
        <v>21</v>
      </c>
      <c r="F439">
        <v>126</v>
      </c>
      <c r="H439" t="str">
        <f>VLOOKUP(C439,renyuan[],3,0)</f>
        <v>艺术与教育学院</v>
      </c>
      <c r="I439">
        <f t="shared" si="12"/>
        <v>21</v>
      </c>
      <c r="J439">
        <f t="shared" si="13"/>
        <v>126</v>
      </c>
      <c r="K439">
        <f>database[[#This Row],[处理天数]]*6</f>
        <v>126</v>
      </c>
      <c r="L439">
        <f>database[[#This Row],[额定充值]]-database[[#This Row],[处理金额]]</f>
        <v>0</v>
      </c>
      <c r="M439">
        <f>database[[#This Row],[处理金额]]</f>
        <v>126</v>
      </c>
      <c r="N439" t="str">
        <f>VLOOKUP(database[[#This Row],[部门]],bumen[],2,0)</f>
        <v>020</v>
      </c>
      <c r="O439" t="str">
        <f>VLOOKUP(database[[#This Row],[部门]],bumen[],3)</f>
        <v>006规划财务处</v>
      </c>
      <c r="P439" t="str">
        <f>VLOOKUP(database[[#This Row],[账号]],renyuan[],2,0)</f>
        <v>张丽</v>
      </c>
      <c r="Q439" s="13" t="s">
        <v>1239</v>
      </c>
      <c r="R439" t="str">
        <f>VLOOKUP(database[[#This Row],[部门代码2]],bumen02,2,0)</f>
        <v>020艺术与教育学院</v>
      </c>
    </row>
    <row r="440" spans="1:18" hidden="1" x14ac:dyDescent="0.2">
      <c r="A440">
        <f>SUBTOTAL(3,B$2:B440)</f>
        <v>67</v>
      </c>
      <c r="B440">
        <v>24</v>
      </c>
      <c r="C440" s="1">
        <v>2019010019</v>
      </c>
      <c r="D440" t="s">
        <v>376</v>
      </c>
      <c r="E440">
        <v>21</v>
      </c>
      <c r="F440">
        <v>126</v>
      </c>
      <c r="H440" t="str">
        <f>VLOOKUP(C440,renyuan[],3,0)</f>
        <v>艺术与教育学院</v>
      </c>
      <c r="I440">
        <f t="shared" si="12"/>
        <v>21</v>
      </c>
      <c r="J440">
        <f t="shared" si="13"/>
        <v>126</v>
      </c>
      <c r="K440">
        <f>database[[#This Row],[处理天数]]*6</f>
        <v>126</v>
      </c>
      <c r="L440">
        <f>database[[#This Row],[额定充值]]-database[[#This Row],[处理金额]]</f>
        <v>0</v>
      </c>
      <c r="M440">
        <f>database[[#This Row],[处理金额]]</f>
        <v>126</v>
      </c>
      <c r="N440" t="str">
        <f>VLOOKUP(database[[#This Row],[部门]],bumen[],2,0)</f>
        <v>020</v>
      </c>
      <c r="O440" t="str">
        <f>VLOOKUP(database[[#This Row],[部门]],bumen[],3)</f>
        <v>006规划财务处</v>
      </c>
      <c r="P440" t="str">
        <f>VLOOKUP(database[[#This Row],[账号]],renyuan[],2,0)</f>
        <v>李炘亭</v>
      </c>
      <c r="Q440" s="13" t="s">
        <v>1239</v>
      </c>
      <c r="R440" t="str">
        <f>VLOOKUP(database[[#This Row],[部门代码2]],bumen02,2,0)</f>
        <v>020艺术与教育学院</v>
      </c>
    </row>
    <row r="441" spans="1:18" hidden="1" x14ac:dyDescent="0.2">
      <c r="A441">
        <f>SUBTOTAL(3,B$2:B441)</f>
        <v>67</v>
      </c>
      <c r="B441">
        <v>25</v>
      </c>
      <c r="C441" s="1">
        <v>2019010020</v>
      </c>
      <c r="D441" t="s">
        <v>377</v>
      </c>
      <c r="E441">
        <v>18</v>
      </c>
      <c r="F441">
        <v>108</v>
      </c>
      <c r="H441" t="str">
        <f>VLOOKUP(C441,renyuan[],3,0)</f>
        <v>艺术与教育学院</v>
      </c>
      <c r="I441">
        <f t="shared" si="12"/>
        <v>18</v>
      </c>
      <c r="J441">
        <f t="shared" si="13"/>
        <v>108</v>
      </c>
      <c r="K441">
        <f>database[[#This Row],[处理天数]]*6</f>
        <v>108</v>
      </c>
      <c r="L441">
        <f>database[[#This Row],[额定充值]]-database[[#This Row],[处理金额]]</f>
        <v>0</v>
      </c>
      <c r="M441">
        <f>database[[#This Row],[处理金额]]</f>
        <v>108</v>
      </c>
      <c r="N441" t="str">
        <f>VLOOKUP(database[[#This Row],[部门]],bumen[],2,0)</f>
        <v>020</v>
      </c>
      <c r="O441" t="str">
        <f>VLOOKUP(database[[#This Row],[部门]],bumen[],3)</f>
        <v>006规划财务处</v>
      </c>
      <c r="P441" t="str">
        <f>VLOOKUP(database[[#This Row],[账号]],renyuan[],2,0)</f>
        <v>李迦迦</v>
      </c>
      <c r="Q441" s="13" t="s">
        <v>1239</v>
      </c>
      <c r="R441" t="str">
        <f>VLOOKUP(database[[#This Row],[部门代码2]],bumen02,2,0)</f>
        <v>020艺术与教育学院</v>
      </c>
    </row>
    <row r="442" spans="1:18" hidden="1" x14ac:dyDescent="0.2">
      <c r="A442">
        <f>SUBTOTAL(3,B$2:B442)</f>
        <v>67</v>
      </c>
      <c r="B442">
        <v>26</v>
      </c>
      <c r="C442" s="1">
        <v>2019010021</v>
      </c>
      <c r="D442" t="s">
        <v>378</v>
      </c>
      <c r="E442">
        <v>19</v>
      </c>
      <c r="F442">
        <v>114</v>
      </c>
      <c r="H442" t="str">
        <f>VLOOKUP(C442,renyuan[],3,0)</f>
        <v>艺术与教育学院</v>
      </c>
      <c r="I442">
        <f t="shared" si="12"/>
        <v>19</v>
      </c>
      <c r="J442">
        <f t="shared" si="13"/>
        <v>114</v>
      </c>
      <c r="K442">
        <f>database[[#This Row],[处理天数]]*6</f>
        <v>114</v>
      </c>
      <c r="L442">
        <f>database[[#This Row],[额定充值]]-database[[#This Row],[处理金额]]</f>
        <v>0</v>
      </c>
      <c r="M442">
        <f>database[[#This Row],[处理金额]]</f>
        <v>114</v>
      </c>
      <c r="N442" t="str">
        <f>VLOOKUP(database[[#This Row],[部门]],bumen[],2,0)</f>
        <v>020</v>
      </c>
      <c r="O442" t="str">
        <f>VLOOKUP(database[[#This Row],[部门]],bumen[],3)</f>
        <v>006规划财务处</v>
      </c>
      <c r="P442" t="str">
        <f>VLOOKUP(database[[#This Row],[账号]],renyuan[],2,0)</f>
        <v>徐梦真</v>
      </c>
      <c r="Q442" s="13" t="s">
        <v>1239</v>
      </c>
      <c r="R442" t="str">
        <f>VLOOKUP(database[[#This Row],[部门代码2]],bumen02,2,0)</f>
        <v>020艺术与教育学院</v>
      </c>
    </row>
    <row r="443" spans="1:18" hidden="1" x14ac:dyDescent="0.2">
      <c r="A443">
        <f>SUBTOTAL(3,B$2:B443)</f>
        <v>67</v>
      </c>
      <c r="B443">
        <v>27</v>
      </c>
      <c r="C443" s="1">
        <v>2020010039</v>
      </c>
      <c r="D443" t="s">
        <v>381</v>
      </c>
      <c r="E443">
        <v>21</v>
      </c>
      <c r="F443">
        <v>126</v>
      </c>
      <c r="H443" t="str">
        <f>VLOOKUP(C443,renyuan[],3,0)</f>
        <v>艺术与教育学院</v>
      </c>
      <c r="I443">
        <f t="shared" si="12"/>
        <v>21</v>
      </c>
      <c r="J443">
        <f t="shared" si="13"/>
        <v>126</v>
      </c>
      <c r="K443">
        <f>database[[#This Row],[处理天数]]*6</f>
        <v>126</v>
      </c>
      <c r="L443">
        <f>database[[#This Row],[额定充值]]-database[[#This Row],[处理金额]]</f>
        <v>0</v>
      </c>
      <c r="M443">
        <f>database[[#This Row],[处理金额]]</f>
        <v>126</v>
      </c>
      <c r="N443" t="str">
        <f>VLOOKUP(database[[#This Row],[部门]],bumen[],2,0)</f>
        <v>020</v>
      </c>
      <c r="O443" t="str">
        <f>VLOOKUP(database[[#This Row],[部门]],bumen[],3)</f>
        <v>006规划财务处</v>
      </c>
      <c r="P443" t="str">
        <f>VLOOKUP(database[[#This Row],[账号]],renyuan[],2,0)</f>
        <v>刘悦</v>
      </c>
      <c r="Q443" s="13" t="s">
        <v>1239</v>
      </c>
      <c r="R443" t="str">
        <f>VLOOKUP(database[[#This Row],[部门代码2]],bumen02,2,0)</f>
        <v>020艺术与教育学院</v>
      </c>
    </row>
    <row r="444" spans="1:18" hidden="1" x14ac:dyDescent="0.2">
      <c r="A444">
        <f>SUBTOTAL(3,B$2:B444)</f>
        <v>67</v>
      </c>
      <c r="B444">
        <v>28</v>
      </c>
      <c r="C444" s="1">
        <v>2020010050</v>
      </c>
      <c r="D444" t="s">
        <v>382</v>
      </c>
      <c r="E444">
        <v>15</v>
      </c>
      <c r="F444">
        <v>90</v>
      </c>
      <c r="H444" t="str">
        <f>VLOOKUP(C444,renyuan[],3,0)</f>
        <v>艺术与教育学院</v>
      </c>
      <c r="I444">
        <f t="shared" si="12"/>
        <v>15</v>
      </c>
      <c r="J444">
        <f t="shared" si="13"/>
        <v>90</v>
      </c>
      <c r="K444">
        <f>database[[#This Row],[处理天数]]*6</f>
        <v>90</v>
      </c>
      <c r="L444">
        <f>database[[#This Row],[额定充值]]-database[[#This Row],[处理金额]]</f>
        <v>0</v>
      </c>
      <c r="M444">
        <f>database[[#This Row],[处理金额]]</f>
        <v>90</v>
      </c>
      <c r="N444" t="str">
        <f>VLOOKUP(database[[#This Row],[部门]],bumen[],2,0)</f>
        <v>020</v>
      </c>
      <c r="O444" t="str">
        <f>VLOOKUP(database[[#This Row],[部门]],bumen[],3)</f>
        <v>006规划财务处</v>
      </c>
      <c r="P444" t="str">
        <f>VLOOKUP(database[[#This Row],[账号]],renyuan[],2,0)</f>
        <v>闫芮妃</v>
      </c>
      <c r="Q444" s="13" t="s">
        <v>1239</v>
      </c>
      <c r="R444" t="str">
        <f>VLOOKUP(database[[#This Row],[部门代码2]],bumen02,2,0)</f>
        <v>020艺术与教育学院</v>
      </c>
    </row>
    <row r="445" spans="1:18" hidden="1" x14ac:dyDescent="0.2">
      <c r="A445">
        <f>SUBTOTAL(3,B$2:B445)</f>
        <v>67</v>
      </c>
      <c r="B445">
        <v>29</v>
      </c>
      <c r="C445" s="1">
        <v>2020010051</v>
      </c>
      <c r="D445" t="s">
        <v>383</v>
      </c>
      <c r="E445">
        <v>21</v>
      </c>
      <c r="F445">
        <v>126</v>
      </c>
      <c r="H445" t="str">
        <f>VLOOKUP(C445,renyuan[],3,0)</f>
        <v>艺术与教育学院</v>
      </c>
      <c r="I445">
        <f t="shared" si="12"/>
        <v>21</v>
      </c>
      <c r="J445">
        <f t="shared" si="13"/>
        <v>126</v>
      </c>
      <c r="K445">
        <f>database[[#This Row],[处理天数]]*6</f>
        <v>126</v>
      </c>
      <c r="L445">
        <f>database[[#This Row],[额定充值]]-database[[#This Row],[处理金额]]</f>
        <v>0</v>
      </c>
      <c r="M445">
        <f>database[[#This Row],[处理金额]]</f>
        <v>126</v>
      </c>
      <c r="N445" t="str">
        <f>VLOOKUP(database[[#This Row],[部门]],bumen[],2,0)</f>
        <v>020</v>
      </c>
      <c r="O445" t="str">
        <f>VLOOKUP(database[[#This Row],[部门]],bumen[],3)</f>
        <v>006规划财务处</v>
      </c>
      <c r="P445" t="str">
        <f>VLOOKUP(database[[#This Row],[账号]],renyuan[],2,0)</f>
        <v>杨宽</v>
      </c>
      <c r="Q445" s="13" t="s">
        <v>1239</v>
      </c>
      <c r="R445" t="str">
        <f>VLOOKUP(database[[#This Row],[部门代码2]],bumen02,2,0)</f>
        <v>020艺术与教育学院</v>
      </c>
    </row>
    <row r="446" spans="1:18" hidden="1" x14ac:dyDescent="0.2">
      <c r="A446">
        <f>SUBTOTAL(3,B$2:B446)</f>
        <v>67</v>
      </c>
      <c r="B446">
        <v>30</v>
      </c>
      <c r="C446" s="1">
        <v>2021010008</v>
      </c>
      <c r="D446" t="s">
        <v>386</v>
      </c>
      <c r="E446">
        <v>12</v>
      </c>
      <c r="F446">
        <v>72</v>
      </c>
      <c r="H446" t="str">
        <f>VLOOKUP(C446,renyuan[],3,0)</f>
        <v>艺术与教育学院</v>
      </c>
      <c r="I446">
        <f t="shared" si="12"/>
        <v>12</v>
      </c>
      <c r="J446">
        <f t="shared" si="13"/>
        <v>72</v>
      </c>
      <c r="K446">
        <f>database[[#This Row],[处理天数]]*6</f>
        <v>72</v>
      </c>
      <c r="L446">
        <f>database[[#This Row],[额定充值]]-database[[#This Row],[处理金额]]</f>
        <v>0</v>
      </c>
      <c r="M446">
        <f>database[[#This Row],[处理金额]]</f>
        <v>72</v>
      </c>
      <c r="N446" t="str">
        <f>VLOOKUP(database[[#This Row],[部门]],bumen[],2,0)</f>
        <v>020</v>
      </c>
      <c r="O446" t="str">
        <f>VLOOKUP(database[[#This Row],[部门]],bumen[],3)</f>
        <v>006规划财务处</v>
      </c>
      <c r="P446" t="str">
        <f>VLOOKUP(database[[#This Row],[账号]],renyuan[],2,0)</f>
        <v>任蕾润</v>
      </c>
      <c r="Q446" s="13" t="s">
        <v>1239</v>
      </c>
      <c r="R446" t="str">
        <f>VLOOKUP(database[[#This Row],[部门代码2]],bumen02,2,0)</f>
        <v>020艺术与教育学院</v>
      </c>
    </row>
    <row r="447" spans="1:18" hidden="1" x14ac:dyDescent="0.2">
      <c r="A447">
        <f>SUBTOTAL(3,B$2:B447)</f>
        <v>67</v>
      </c>
      <c r="B447">
        <v>31</v>
      </c>
      <c r="C447" s="1">
        <v>2020010063</v>
      </c>
      <c r="D447" t="s">
        <v>384</v>
      </c>
      <c r="E447">
        <v>21</v>
      </c>
      <c r="F447">
        <v>126</v>
      </c>
      <c r="H447" t="str">
        <f>VLOOKUP(C447,renyuan[],3,0)</f>
        <v>艺术与教育学院</v>
      </c>
      <c r="I447">
        <f t="shared" si="12"/>
        <v>21</v>
      </c>
      <c r="J447">
        <f t="shared" si="13"/>
        <v>126</v>
      </c>
      <c r="K447">
        <f>database[[#This Row],[处理天数]]*6</f>
        <v>126</v>
      </c>
      <c r="L447">
        <f>database[[#This Row],[额定充值]]-database[[#This Row],[处理金额]]</f>
        <v>0</v>
      </c>
      <c r="M447">
        <f>database[[#This Row],[处理金额]]</f>
        <v>126</v>
      </c>
      <c r="N447" t="str">
        <f>VLOOKUP(database[[#This Row],[部门]],bumen[],2,0)</f>
        <v>020</v>
      </c>
      <c r="O447" t="str">
        <f>VLOOKUP(database[[#This Row],[部门]],bumen[],3)</f>
        <v>006规划财务处</v>
      </c>
      <c r="P447" t="str">
        <f>VLOOKUP(database[[#This Row],[账号]],renyuan[],2,0)</f>
        <v>郭萌</v>
      </c>
      <c r="Q447" s="13" t="s">
        <v>1239</v>
      </c>
      <c r="R447" t="str">
        <f>VLOOKUP(database[[#This Row],[部门代码2]],bumen02,2,0)</f>
        <v>020艺术与教育学院</v>
      </c>
    </row>
    <row r="448" spans="1:18" hidden="1" x14ac:dyDescent="0.2">
      <c r="A448">
        <f>SUBTOTAL(3,B$2:B448)</f>
        <v>67</v>
      </c>
      <c r="B448">
        <v>32</v>
      </c>
      <c r="C448" s="1">
        <v>2020010065</v>
      </c>
      <c r="D448" t="s">
        <v>385</v>
      </c>
      <c r="E448">
        <v>21</v>
      </c>
      <c r="F448">
        <v>126</v>
      </c>
      <c r="H448" t="str">
        <f>VLOOKUP(C448,renyuan[],3,0)</f>
        <v>艺术与教育学院</v>
      </c>
      <c r="I448">
        <f t="shared" si="12"/>
        <v>21</v>
      </c>
      <c r="J448">
        <f t="shared" si="13"/>
        <v>126</v>
      </c>
      <c r="K448">
        <f>database[[#This Row],[处理天数]]*6</f>
        <v>126</v>
      </c>
      <c r="L448">
        <f>database[[#This Row],[额定充值]]-database[[#This Row],[处理金额]]</f>
        <v>0</v>
      </c>
      <c r="M448">
        <f>database[[#This Row],[处理金额]]</f>
        <v>126</v>
      </c>
      <c r="N448" t="str">
        <f>VLOOKUP(database[[#This Row],[部门]],bumen[],2,0)</f>
        <v>020</v>
      </c>
      <c r="O448" t="str">
        <f>VLOOKUP(database[[#This Row],[部门]],bumen[],3)</f>
        <v>006规划财务处</v>
      </c>
      <c r="P448" t="str">
        <f>VLOOKUP(database[[#This Row],[账号]],renyuan[],2,0)</f>
        <v>金宏洋</v>
      </c>
      <c r="Q448" s="13" t="s">
        <v>1239</v>
      </c>
      <c r="R448" t="str">
        <f>VLOOKUP(database[[#This Row],[部门代码2]],bumen02,2,0)</f>
        <v>020艺术与教育学院</v>
      </c>
    </row>
    <row r="449" spans="1:18" hidden="1" x14ac:dyDescent="0.2">
      <c r="A449">
        <f>SUBTOTAL(3,B$2:B449)</f>
        <v>67</v>
      </c>
      <c r="B449">
        <v>33</v>
      </c>
      <c r="C449" s="1">
        <v>2018020008</v>
      </c>
      <c r="D449" t="s">
        <v>373</v>
      </c>
      <c r="E449">
        <v>18</v>
      </c>
      <c r="F449">
        <v>108</v>
      </c>
      <c r="H449" t="str">
        <f>VLOOKUP(C449,renyuan[],3,0)</f>
        <v>艺术与教育学院</v>
      </c>
      <c r="I449">
        <f t="shared" si="12"/>
        <v>18</v>
      </c>
      <c r="J449">
        <f t="shared" si="13"/>
        <v>108</v>
      </c>
      <c r="K449">
        <f>database[[#This Row],[处理天数]]*6</f>
        <v>108</v>
      </c>
      <c r="L449">
        <f>database[[#This Row],[额定充值]]-database[[#This Row],[处理金额]]</f>
        <v>0</v>
      </c>
      <c r="M449">
        <f>database[[#This Row],[处理金额]]</f>
        <v>108</v>
      </c>
      <c r="N449" t="str">
        <f>VLOOKUP(database[[#This Row],[部门]],bumen[],2,0)</f>
        <v>020</v>
      </c>
      <c r="O449" t="str">
        <f>VLOOKUP(database[[#This Row],[部门]],bumen[],3)</f>
        <v>006规划财务处</v>
      </c>
      <c r="P449" t="str">
        <f>VLOOKUP(database[[#This Row],[账号]],renyuan[],2,0)</f>
        <v>迟黎黎</v>
      </c>
      <c r="Q449" s="13" t="s">
        <v>1239</v>
      </c>
      <c r="R449" t="str">
        <f>VLOOKUP(database[[#This Row],[部门代码2]],bumen02,2,0)</f>
        <v>020艺术与教育学院</v>
      </c>
    </row>
    <row r="450" spans="1:18" hidden="1" x14ac:dyDescent="0.2">
      <c r="A450">
        <f>SUBTOTAL(3,B$2:B450)</f>
        <v>67</v>
      </c>
      <c r="B450">
        <v>34</v>
      </c>
      <c r="C450" s="1">
        <v>2018020010</v>
      </c>
      <c r="D450" t="s">
        <v>374</v>
      </c>
      <c r="E450">
        <v>19</v>
      </c>
      <c r="F450">
        <v>114</v>
      </c>
      <c r="H450" t="str">
        <f>VLOOKUP(C450,renyuan[],3,0)</f>
        <v>艺术与教育学院</v>
      </c>
      <c r="I450">
        <f t="shared" ref="I450:I513" si="14">IF(TYPE(E450)=1,E450,VALUE(SUBSTITUTE(E450,"天","")))</f>
        <v>19</v>
      </c>
      <c r="J450">
        <f t="shared" ref="J450:J513" si="15">IF(TYPE(F450)=1,F450,VALUE(SUBSTITUTE(F450,"元","")))</f>
        <v>114</v>
      </c>
      <c r="K450">
        <f>database[[#This Row],[处理天数]]*6</f>
        <v>114</v>
      </c>
      <c r="L450">
        <f>database[[#This Row],[额定充值]]-database[[#This Row],[处理金额]]</f>
        <v>0</v>
      </c>
      <c r="M450">
        <f>database[[#This Row],[处理金额]]</f>
        <v>114</v>
      </c>
      <c r="N450" t="str">
        <f>VLOOKUP(database[[#This Row],[部门]],bumen[],2,0)</f>
        <v>020</v>
      </c>
      <c r="O450" t="str">
        <f>VLOOKUP(database[[#This Row],[部门]],bumen[],3)</f>
        <v>006规划财务处</v>
      </c>
      <c r="P450" t="str">
        <f>VLOOKUP(database[[#This Row],[账号]],renyuan[],2,0)</f>
        <v>商润雨</v>
      </c>
      <c r="Q450" s="13" t="s">
        <v>1239</v>
      </c>
      <c r="R450" t="str">
        <f>VLOOKUP(database[[#This Row],[部门代码2]],bumen02,2,0)</f>
        <v>020艺术与教育学院</v>
      </c>
    </row>
    <row r="451" spans="1:18" hidden="1" x14ac:dyDescent="0.2">
      <c r="A451">
        <f>SUBTOTAL(3,B$2:B451)</f>
        <v>67</v>
      </c>
      <c r="B451">
        <v>35</v>
      </c>
      <c r="C451" s="1">
        <v>2018020013</v>
      </c>
      <c r="D451" t="s">
        <v>375</v>
      </c>
      <c r="E451">
        <v>17</v>
      </c>
      <c r="F451">
        <v>102</v>
      </c>
      <c r="H451" t="str">
        <f>VLOOKUP(C451,renyuan[],3,0)</f>
        <v>艺术与教育学院</v>
      </c>
      <c r="I451">
        <f t="shared" si="14"/>
        <v>17</v>
      </c>
      <c r="J451">
        <f t="shared" si="15"/>
        <v>102</v>
      </c>
      <c r="K451">
        <f>database[[#This Row],[处理天数]]*6</f>
        <v>102</v>
      </c>
      <c r="L451">
        <f>database[[#This Row],[额定充值]]-database[[#This Row],[处理金额]]</f>
        <v>0</v>
      </c>
      <c r="M451">
        <f>database[[#This Row],[处理金额]]</f>
        <v>102</v>
      </c>
      <c r="N451" t="str">
        <f>VLOOKUP(database[[#This Row],[部门]],bumen[],2,0)</f>
        <v>020</v>
      </c>
      <c r="O451" t="str">
        <f>VLOOKUP(database[[#This Row],[部门]],bumen[],3)</f>
        <v>006规划财务处</v>
      </c>
      <c r="P451" t="str">
        <f>VLOOKUP(database[[#This Row],[账号]],renyuan[],2,0)</f>
        <v>孙瑞强</v>
      </c>
      <c r="Q451" s="13" t="s">
        <v>1239</v>
      </c>
      <c r="R451" t="str">
        <f>VLOOKUP(database[[#This Row],[部门代码2]],bumen02,2,0)</f>
        <v>020艺术与教育学院</v>
      </c>
    </row>
    <row r="452" spans="1:18" hidden="1" x14ac:dyDescent="0.2">
      <c r="A452">
        <f>SUBTOTAL(3,B$2:B452)</f>
        <v>67</v>
      </c>
      <c r="B452">
        <v>36</v>
      </c>
      <c r="C452" s="1">
        <v>2021010033</v>
      </c>
      <c r="D452" t="s">
        <v>388</v>
      </c>
      <c r="E452">
        <v>14</v>
      </c>
      <c r="F452">
        <v>84</v>
      </c>
      <c r="H452" t="str">
        <f>VLOOKUP(C452,renyuan[],3,0)</f>
        <v>艺术与教育学院</v>
      </c>
      <c r="I452">
        <f t="shared" si="14"/>
        <v>14</v>
      </c>
      <c r="J452">
        <f t="shared" si="15"/>
        <v>84</v>
      </c>
      <c r="K452">
        <f>database[[#This Row],[处理天数]]*6</f>
        <v>84</v>
      </c>
      <c r="L452">
        <f>database[[#This Row],[额定充值]]-database[[#This Row],[处理金额]]</f>
        <v>0</v>
      </c>
      <c r="M452">
        <f>database[[#This Row],[处理金额]]</f>
        <v>84</v>
      </c>
      <c r="N452" t="str">
        <f>VLOOKUP(database[[#This Row],[部门]],bumen[],2,0)</f>
        <v>020</v>
      </c>
      <c r="O452" t="str">
        <f>VLOOKUP(database[[#This Row],[部门]],bumen[],3)</f>
        <v>006规划财务处</v>
      </c>
      <c r="P452" t="str">
        <f>VLOOKUP(database[[#This Row],[账号]],renyuan[],2,0)</f>
        <v>崔玥</v>
      </c>
      <c r="Q452" s="13" t="s">
        <v>1239</v>
      </c>
      <c r="R452" t="str">
        <f>VLOOKUP(database[[#This Row],[部门代码2]],bumen02,2,0)</f>
        <v>020艺术与教育学院</v>
      </c>
    </row>
    <row r="453" spans="1:18" hidden="1" x14ac:dyDescent="0.2">
      <c r="A453">
        <f>SUBTOTAL(3,B$2:B453)</f>
        <v>67</v>
      </c>
      <c r="B453">
        <v>37</v>
      </c>
      <c r="C453" s="1">
        <v>2021010035</v>
      </c>
      <c r="D453" t="s">
        <v>389</v>
      </c>
      <c r="E453">
        <v>21</v>
      </c>
      <c r="F453">
        <v>126</v>
      </c>
      <c r="H453" t="str">
        <f>VLOOKUP(C453,renyuan[],3,0)</f>
        <v>艺术与教育学院</v>
      </c>
      <c r="I453">
        <f t="shared" si="14"/>
        <v>21</v>
      </c>
      <c r="J453">
        <f t="shared" si="15"/>
        <v>126</v>
      </c>
      <c r="K453">
        <f>database[[#This Row],[处理天数]]*6</f>
        <v>126</v>
      </c>
      <c r="L453">
        <f>database[[#This Row],[额定充值]]-database[[#This Row],[处理金额]]</f>
        <v>0</v>
      </c>
      <c r="M453">
        <f>database[[#This Row],[处理金额]]</f>
        <v>126</v>
      </c>
      <c r="N453" t="str">
        <f>VLOOKUP(database[[#This Row],[部门]],bumen[],2,0)</f>
        <v>020</v>
      </c>
      <c r="O453" t="str">
        <f>VLOOKUP(database[[#This Row],[部门]],bumen[],3)</f>
        <v>006规划财务处</v>
      </c>
      <c r="P453" t="str">
        <f>VLOOKUP(database[[#This Row],[账号]],renyuan[],2,0)</f>
        <v>张兴利</v>
      </c>
      <c r="Q453" s="13" t="s">
        <v>1239</v>
      </c>
      <c r="R453" t="str">
        <f>VLOOKUP(database[[#This Row],[部门代码2]],bumen02,2,0)</f>
        <v>020艺术与教育学院</v>
      </c>
    </row>
    <row r="454" spans="1:18" hidden="1" x14ac:dyDescent="0.2">
      <c r="A454">
        <f>SUBTOTAL(3,B$2:B454)</f>
        <v>67</v>
      </c>
      <c r="B454">
        <v>38</v>
      </c>
      <c r="C454" s="1">
        <v>2021010036</v>
      </c>
      <c r="D454" t="s">
        <v>390</v>
      </c>
      <c r="E454">
        <v>18</v>
      </c>
      <c r="F454">
        <v>108</v>
      </c>
      <c r="H454" t="str">
        <f>VLOOKUP(C454,renyuan[],3,0)</f>
        <v>艺术与教育学院</v>
      </c>
      <c r="I454">
        <f t="shared" si="14"/>
        <v>18</v>
      </c>
      <c r="J454">
        <f t="shared" si="15"/>
        <v>108</v>
      </c>
      <c r="K454">
        <f>database[[#This Row],[处理天数]]*6</f>
        <v>108</v>
      </c>
      <c r="L454">
        <f>database[[#This Row],[额定充值]]-database[[#This Row],[处理金额]]</f>
        <v>0</v>
      </c>
      <c r="M454">
        <f>database[[#This Row],[处理金额]]</f>
        <v>108</v>
      </c>
      <c r="N454" t="str">
        <f>VLOOKUP(database[[#This Row],[部门]],bumen[],2,0)</f>
        <v>020</v>
      </c>
      <c r="O454" t="str">
        <f>VLOOKUP(database[[#This Row],[部门]],bumen[],3)</f>
        <v>006规划财务处</v>
      </c>
      <c r="P454" t="str">
        <f>VLOOKUP(database[[#This Row],[账号]],renyuan[],2,0)</f>
        <v>朱珣</v>
      </c>
      <c r="Q454" s="13" t="s">
        <v>1239</v>
      </c>
      <c r="R454" t="str">
        <f>VLOOKUP(database[[#This Row],[部门代码2]],bumen02,2,0)</f>
        <v>020艺术与教育学院</v>
      </c>
    </row>
    <row r="455" spans="1:18" hidden="1" x14ac:dyDescent="0.2">
      <c r="A455">
        <f>SUBTOTAL(3,B$2:B455)</f>
        <v>67</v>
      </c>
      <c r="B455">
        <v>39</v>
      </c>
      <c r="C455" s="1">
        <v>2021010010</v>
      </c>
      <c r="D455" t="s">
        <v>387</v>
      </c>
      <c r="E455">
        <v>18</v>
      </c>
      <c r="F455">
        <v>108</v>
      </c>
      <c r="H455" t="str">
        <f>VLOOKUP(C455,renyuan[],3,0)</f>
        <v>艺术与教育学院</v>
      </c>
      <c r="I455">
        <f t="shared" si="14"/>
        <v>18</v>
      </c>
      <c r="J455">
        <f t="shared" si="15"/>
        <v>108</v>
      </c>
      <c r="K455">
        <f>database[[#This Row],[处理天数]]*6</f>
        <v>108</v>
      </c>
      <c r="L455">
        <f>database[[#This Row],[额定充值]]-database[[#This Row],[处理金额]]</f>
        <v>0</v>
      </c>
      <c r="M455">
        <f>database[[#This Row],[处理金额]]</f>
        <v>108</v>
      </c>
      <c r="N455" t="str">
        <f>VLOOKUP(database[[#This Row],[部门]],bumen[],2,0)</f>
        <v>020</v>
      </c>
      <c r="O455" t="str">
        <f>VLOOKUP(database[[#This Row],[部门]],bumen[],3)</f>
        <v>006规划财务处</v>
      </c>
      <c r="P455" t="str">
        <f>VLOOKUP(database[[#This Row],[账号]],renyuan[],2,0)</f>
        <v>郑寅军</v>
      </c>
      <c r="Q455" s="13" t="s">
        <v>1239</v>
      </c>
      <c r="R455" t="str">
        <f>VLOOKUP(database[[#This Row],[部门代码2]],bumen02,2,0)</f>
        <v>020艺术与教育学院</v>
      </c>
    </row>
    <row r="456" spans="1:18" hidden="1" x14ac:dyDescent="0.2">
      <c r="A456">
        <f>SUBTOTAL(3,B$2:B456)</f>
        <v>67</v>
      </c>
      <c r="B456">
        <v>40</v>
      </c>
      <c r="C456" s="1">
        <v>2022010055</v>
      </c>
      <c r="D456" t="s">
        <v>391</v>
      </c>
      <c r="E456">
        <v>21</v>
      </c>
      <c r="F456">
        <v>126</v>
      </c>
      <c r="H456" t="str">
        <f>VLOOKUP(C456,renyuan[],3,0)</f>
        <v>艺术与教育学院</v>
      </c>
      <c r="I456">
        <f t="shared" si="14"/>
        <v>21</v>
      </c>
      <c r="J456">
        <f t="shared" si="15"/>
        <v>126</v>
      </c>
      <c r="K456">
        <f>database[[#This Row],[处理天数]]*6</f>
        <v>126</v>
      </c>
      <c r="L456">
        <f>database[[#This Row],[额定充值]]-database[[#This Row],[处理金额]]</f>
        <v>0</v>
      </c>
      <c r="M456">
        <f>database[[#This Row],[处理金额]]</f>
        <v>126</v>
      </c>
      <c r="N456" t="str">
        <f>VLOOKUP(database[[#This Row],[部门]],bumen[],2,0)</f>
        <v>020</v>
      </c>
      <c r="O456" t="str">
        <f>VLOOKUP(database[[#This Row],[部门]],bumen[],3)</f>
        <v>006规划财务处</v>
      </c>
      <c r="P456" t="str">
        <f>VLOOKUP(database[[#This Row],[账号]],renyuan[],2,0)</f>
        <v>杨娟</v>
      </c>
      <c r="Q456" s="13" t="s">
        <v>1239</v>
      </c>
      <c r="R456" t="str">
        <f>VLOOKUP(database[[#This Row],[部门代码2]],bumen02,2,0)</f>
        <v>020艺术与教育学院</v>
      </c>
    </row>
    <row r="457" spans="1:18" hidden="1" x14ac:dyDescent="0.2">
      <c r="A457">
        <f>SUBTOTAL(3,B$2:B457)</f>
        <v>67</v>
      </c>
      <c r="B457">
        <v>41</v>
      </c>
      <c r="C457" s="1">
        <v>2022010058</v>
      </c>
      <c r="D457" t="s">
        <v>394</v>
      </c>
      <c r="E457">
        <v>20</v>
      </c>
      <c r="F457">
        <v>120</v>
      </c>
      <c r="H457" t="str">
        <f>VLOOKUP(C457,renyuan[],3,0)</f>
        <v>艺术与教育学院</v>
      </c>
      <c r="I457">
        <f t="shared" si="14"/>
        <v>20</v>
      </c>
      <c r="J457">
        <f t="shared" si="15"/>
        <v>120</v>
      </c>
      <c r="K457">
        <f>database[[#This Row],[处理天数]]*6</f>
        <v>120</v>
      </c>
      <c r="L457">
        <f>database[[#This Row],[额定充值]]-database[[#This Row],[处理金额]]</f>
        <v>0</v>
      </c>
      <c r="M457">
        <f>database[[#This Row],[处理金额]]</f>
        <v>120</v>
      </c>
      <c r="N457" t="str">
        <f>VLOOKUP(database[[#This Row],[部门]],bumen[],2,0)</f>
        <v>020</v>
      </c>
      <c r="O457" t="str">
        <f>VLOOKUP(database[[#This Row],[部门]],bumen[],3)</f>
        <v>006规划财务处</v>
      </c>
      <c r="P457" t="str">
        <f>VLOOKUP(database[[#This Row],[账号]],renyuan[],2,0)</f>
        <v>林礼川</v>
      </c>
      <c r="Q457" s="13" t="s">
        <v>1239</v>
      </c>
      <c r="R457" t="str">
        <f>VLOOKUP(database[[#This Row],[部门代码2]],bumen02,2,0)</f>
        <v>020艺术与教育学院</v>
      </c>
    </row>
    <row r="458" spans="1:18" hidden="1" x14ac:dyDescent="0.2">
      <c r="A458">
        <f>SUBTOTAL(3,B$2:B458)</f>
        <v>67</v>
      </c>
      <c r="B458">
        <v>42</v>
      </c>
      <c r="C458" s="1">
        <v>2022010056</v>
      </c>
      <c r="D458" t="s">
        <v>392</v>
      </c>
      <c r="E458">
        <v>21</v>
      </c>
      <c r="F458">
        <v>126</v>
      </c>
      <c r="H458" t="str">
        <f>VLOOKUP(C458,renyuan[],3,0)</f>
        <v>艺术与教育学院</v>
      </c>
      <c r="I458">
        <f t="shared" si="14"/>
        <v>21</v>
      </c>
      <c r="J458">
        <f t="shared" si="15"/>
        <v>126</v>
      </c>
      <c r="K458">
        <f>database[[#This Row],[处理天数]]*6</f>
        <v>126</v>
      </c>
      <c r="L458">
        <f>database[[#This Row],[额定充值]]-database[[#This Row],[处理金额]]</f>
        <v>0</v>
      </c>
      <c r="M458">
        <f>database[[#This Row],[处理金额]]</f>
        <v>126</v>
      </c>
      <c r="N458" t="str">
        <f>VLOOKUP(database[[#This Row],[部门]],bumen[],2,0)</f>
        <v>020</v>
      </c>
      <c r="O458" t="str">
        <f>VLOOKUP(database[[#This Row],[部门]],bumen[],3)</f>
        <v>006规划财务处</v>
      </c>
      <c r="P458" t="str">
        <f>VLOOKUP(database[[#This Row],[账号]],renyuan[],2,0)</f>
        <v>慕晓虹</v>
      </c>
      <c r="Q458" s="13" t="s">
        <v>1239</v>
      </c>
      <c r="R458" t="str">
        <f>VLOOKUP(database[[#This Row],[部门代码2]],bumen02,2,0)</f>
        <v>020艺术与教育学院</v>
      </c>
    </row>
    <row r="459" spans="1:18" hidden="1" x14ac:dyDescent="0.2">
      <c r="A459">
        <f>SUBTOTAL(3,B$2:B459)</f>
        <v>67</v>
      </c>
      <c r="B459">
        <v>43</v>
      </c>
      <c r="C459" s="1">
        <v>2022010057</v>
      </c>
      <c r="D459" t="s">
        <v>393</v>
      </c>
      <c r="E459">
        <v>20</v>
      </c>
      <c r="F459">
        <v>120</v>
      </c>
      <c r="H459" t="str">
        <f>VLOOKUP(C459,renyuan[],3,0)</f>
        <v>艺术与教育学院</v>
      </c>
      <c r="I459">
        <f t="shared" si="14"/>
        <v>20</v>
      </c>
      <c r="J459">
        <f t="shared" si="15"/>
        <v>120</v>
      </c>
      <c r="K459">
        <f>database[[#This Row],[处理天数]]*6</f>
        <v>120</v>
      </c>
      <c r="L459">
        <f>database[[#This Row],[额定充值]]-database[[#This Row],[处理金额]]</f>
        <v>0</v>
      </c>
      <c r="M459">
        <f>database[[#This Row],[处理金额]]</f>
        <v>120</v>
      </c>
      <c r="N459" t="str">
        <f>VLOOKUP(database[[#This Row],[部门]],bumen[],2,0)</f>
        <v>020</v>
      </c>
      <c r="O459" t="str">
        <f>VLOOKUP(database[[#This Row],[部门]],bumen[],3)</f>
        <v>006规划财务处</v>
      </c>
      <c r="P459" t="str">
        <f>VLOOKUP(database[[#This Row],[账号]],renyuan[],2,0)</f>
        <v>谭春蕾</v>
      </c>
      <c r="Q459" s="13" t="s">
        <v>1239</v>
      </c>
      <c r="R459" t="str">
        <f>VLOOKUP(database[[#This Row],[部门代码2]],bumen02,2,0)</f>
        <v>020艺术与教育学院</v>
      </c>
    </row>
    <row r="460" spans="1:18" hidden="1" x14ac:dyDescent="0.2">
      <c r="A460">
        <f>SUBTOTAL(3,B$2:B460)</f>
        <v>67</v>
      </c>
      <c r="B460">
        <v>44</v>
      </c>
      <c r="C460" s="1">
        <v>2022010060</v>
      </c>
      <c r="D460" t="s">
        <v>395</v>
      </c>
      <c r="E460">
        <v>11</v>
      </c>
      <c r="F460">
        <v>66</v>
      </c>
      <c r="H460" t="str">
        <f>VLOOKUP(C460,renyuan[],3,0)</f>
        <v>艺术与教育学院</v>
      </c>
      <c r="I460">
        <f t="shared" si="14"/>
        <v>11</v>
      </c>
      <c r="J460">
        <f t="shared" si="15"/>
        <v>66</v>
      </c>
      <c r="K460">
        <f>database[[#This Row],[处理天数]]*6</f>
        <v>66</v>
      </c>
      <c r="L460">
        <f>database[[#This Row],[额定充值]]-database[[#This Row],[处理金额]]</f>
        <v>0</v>
      </c>
      <c r="M460">
        <f>database[[#This Row],[处理金额]]</f>
        <v>66</v>
      </c>
      <c r="N460" t="str">
        <f>VLOOKUP(database[[#This Row],[部门]],bumen[],2,0)</f>
        <v>020</v>
      </c>
      <c r="O460" t="str">
        <f>VLOOKUP(database[[#This Row],[部门]],bumen[],3)</f>
        <v>006规划财务处</v>
      </c>
      <c r="P460" t="str">
        <f>VLOOKUP(database[[#This Row],[账号]],renyuan[],2,0)</f>
        <v>宋振南</v>
      </c>
      <c r="Q460" s="13" t="s">
        <v>1239</v>
      </c>
      <c r="R460" t="str">
        <f>VLOOKUP(database[[#This Row],[部门代码2]],bumen02,2,0)</f>
        <v>020艺术与教育学院</v>
      </c>
    </row>
    <row r="461" spans="1:18" hidden="1" x14ac:dyDescent="0.2">
      <c r="A461">
        <f>SUBTOTAL(3,B$2:B461)</f>
        <v>67</v>
      </c>
      <c r="B461">
        <v>45</v>
      </c>
      <c r="C461" s="1">
        <v>2022010092</v>
      </c>
      <c r="D461" t="s">
        <v>396</v>
      </c>
      <c r="E461">
        <v>21</v>
      </c>
      <c r="F461">
        <v>126</v>
      </c>
      <c r="H461" t="str">
        <f>VLOOKUP(C461,renyuan[],3,0)</f>
        <v>艺术与教育学院</v>
      </c>
      <c r="I461">
        <f t="shared" si="14"/>
        <v>21</v>
      </c>
      <c r="J461">
        <f t="shared" si="15"/>
        <v>126</v>
      </c>
      <c r="K461">
        <f>database[[#This Row],[处理天数]]*6</f>
        <v>126</v>
      </c>
      <c r="L461">
        <f>database[[#This Row],[额定充值]]-database[[#This Row],[处理金额]]</f>
        <v>0</v>
      </c>
      <c r="M461">
        <f>database[[#This Row],[处理金额]]</f>
        <v>126</v>
      </c>
      <c r="N461" t="str">
        <f>VLOOKUP(database[[#This Row],[部门]],bumen[],2,0)</f>
        <v>020</v>
      </c>
      <c r="O461" t="str">
        <f>VLOOKUP(database[[#This Row],[部门]],bumen[],3)</f>
        <v>006规划财务处</v>
      </c>
      <c r="P461" t="str">
        <f>VLOOKUP(database[[#This Row],[账号]],renyuan[],2,0)</f>
        <v>张启浩</v>
      </c>
      <c r="Q461" s="13" t="s">
        <v>1239</v>
      </c>
      <c r="R461" t="str">
        <f>VLOOKUP(database[[#This Row],[部门代码2]],bumen02,2,0)</f>
        <v>020艺术与教育学院</v>
      </c>
    </row>
    <row r="462" spans="1:18" hidden="1" x14ac:dyDescent="0.2">
      <c r="A462">
        <f>SUBTOTAL(3,B$2:B462)</f>
        <v>67</v>
      </c>
      <c r="B462">
        <v>46</v>
      </c>
      <c r="C462" s="1" t="s">
        <v>1237</v>
      </c>
      <c r="D462" t="s">
        <v>1238</v>
      </c>
      <c r="E462">
        <v>12</v>
      </c>
      <c r="F462">
        <v>72</v>
      </c>
      <c r="H462" t="e">
        <f>VLOOKUP(C462,renyuan[],3,0)</f>
        <v>#N/A</v>
      </c>
      <c r="I462">
        <f t="shared" si="14"/>
        <v>12</v>
      </c>
      <c r="J462">
        <f t="shared" si="15"/>
        <v>72</v>
      </c>
      <c r="K462">
        <f>database[[#This Row],[处理天数]]*6</f>
        <v>72</v>
      </c>
      <c r="L462">
        <f>database[[#This Row],[额定充值]]-database[[#This Row],[处理金额]]</f>
        <v>0</v>
      </c>
      <c r="M462">
        <f>database[[#This Row],[处理金额]]</f>
        <v>72</v>
      </c>
      <c r="N462" t="e">
        <f>VLOOKUP(database[[#This Row],[部门]],bumen[],2,0)</f>
        <v>#N/A</v>
      </c>
      <c r="O462" t="e">
        <f>VLOOKUP(database[[#This Row],[部门]],bumen[],3)</f>
        <v>#N/A</v>
      </c>
      <c r="P462" t="e">
        <f>VLOOKUP(database[[#This Row],[账号]],renyuan[],2,0)</f>
        <v>#N/A</v>
      </c>
      <c r="Q462" s="13" t="s">
        <v>1239</v>
      </c>
      <c r="R462" t="str">
        <f>VLOOKUP(database[[#This Row],[部门代码2]],bumen02,2,0)</f>
        <v>020艺术与教育学院</v>
      </c>
    </row>
    <row r="463" spans="1:18" hidden="1" x14ac:dyDescent="0.2">
      <c r="A463">
        <f>SUBTOTAL(3,B$2:B463)</f>
        <v>67</v>
      </c>
      <c r="B463">
        <v>1</v>
      </c>
      <c r="C463" s="1">
        <v>1992010012</v>
      </c>
      <c r="D463" t="s">
        <v>156</v>
      </c>
      <c r="E463">
        <v>21</v>
      </c>
      <c r="F463">
        <v>126</v>
      </c>
      <c r="H463" t="str">
        <f>VLOOKUP(C463,renyuan[],3,0)</f>
        <v>汽车技术学院</v>
      </c>
      <c r="I463">
        <f t="shared" si="14"/>
        <v>21</v>
      </c>
      <c r="J463">
        <f t="shared" si="15"/>
        <v>126</v>
      </c>
      <c r="K463">
        <f>database[[#This Row],[处理天数]]*6</f>
        <v>126</v>
      </c>
      <c r="L463">
        <f>database[[#This Row],[额定充值]]-database[[#This Row],[处理金额]]</f>
        <v>0</v>
      </c>
      <c r="M463">
        <f>database[[#This Row],[处理金额]]</f>
        <v>126</v>
      </c>
      <c r="N463" t="str">
        <f>VLOOKUP(database[[#This Row],[部门]],bumen[],2,0)</f>
        <v>021</v>
      </c>
      <c r="O463" t="str">
        <f>VLOOKUP(database[[#This Row],[部门]],bumen[],3)</f>
        <v>001办公室</v>
      </c>
      <c r="P463" t="str">
        <f>VLOOKUP(database[[#This Row],[账号]],renyuan[],2,0)</f>
        <v>刘巨栋</v>
      </c>
      <c r="Q463" s="13" t="s">
        <v>1244</v>
      </c>
      <c r="R463" t="str">
        <f>VLOOKUP(database[[#This Row],[部门代码2]],bumen02,2,0)</f>
        <v>021汽车技术学院</v>
      </c>
    </row>
    <row r="464" spans="1:18" hidden="1" x14ac:dyDescent="0.2">
      <c r="A464">
        <f>SUBTOTAL(3,B$2:B464)</f>
        <v>67</v>
      </c>
      <c r="B464">
        <v>2</v>
      </c>
      <c r="C464" s="1">
        <v>2014010052</v>
      </c>
      <c r="D464" t="s">
        <v>174</v>
      </c>
      <c r="E464">
        <v>21</v>
      </c>
      <c r="F464">
        <v>126</v>
      </c>
      <c r="H464" t="str">
        <f>VLOOKUP(C464,renyuan[],3,0)</f>
        <v>汽车技术学院</v>
      </c>
      <c r="I464">
        <f t="shared" si="14"/>
        <v>21</v>
      </c>
      <c r="J464">
        <f t="shared" si="15"/>
        <v>126</v>
      </c>
      <c r="K464">
        <f>database[[#This Row],[处理天数]]*6</f>
        <v>126</v>
      </c>
      <c r="L464">
        <f>database[[#This Row],[额定充值]]-database[[#This Row],[处理金额]]</f>
        <v>0</v>
      </c>
      <c r="M464">
        <f>database[[#This Row],[处理金额]]</f>
        <v>126</v>
      </c>
      <c r="N464" t="str">
        <f>VLOOKUP(database[[#This Row],[部门]],bumen[],2,0)</f>
        <v>021</v>
      </c>
      <c r="O464" t="str">
        <f>VLOOKUP(database[[#This Row],[部门]],bumen[],3)</f>
        <v>001办公室</v>
      </c>
      <c r="P464" t="str">
        <f>VLOOKUP(database[[#This Row],[账号]],renyuan[],2,0)</f>
        <v>孙双双</v>
      </c>
      <c r="Q464" s="13" t="s">
        <v>1244</v>
      </c>
      <c r="R464" t="str">
        <f>VLOOKUP(database[[#This Row],[部门代码2]],bumen02,2,0)</f>
        <v>021汽车技术学院</v>
      </c>
    </row>
    <row r="465" spans="1:18" hidden="1" x14ac:dyDescent="0.2">
      <c r="A465">
        <f>SUBTOTAL(3,B$2:B465)</f>
        <v>67</v>
      </c>
      <c r="B465">
        <v>3</v>
      </c>
      <c r="C465" s="1">
        <v>2006010076</v>
      </c>
      <c r="D465" t="s">
        <v>163</v>
      </c>
      <c r="E465">
        <v>19</v>
      </c>
      <c r="F465">
        <v>114</v>
      </c>
      <c r="G465" t="s">
        <v>1240</v>
      </c>
      <c r="H465" t="str">
        <f>VLOOKUP(C465,renyuan[],3,0)</f>
        <v>汽车技术学院</v>
      </c>
      <c r="I465">
        <f t="shared" si="14"/>
        <v>19</v>
      </c>
      <c r="J465">
        <f t="shared" si="15"/>
        <v>114</v>
      </c>
      <c r="K465">
        <f>database[[#This Row],[处理天数]]*6</f>
        <v>114</v>
      </c>
      <c r="L465">
        <f>database[[#This Row],[额定充值]]-database[[#This Row],[处理金额]]</f>
        <v>0</v>
      </c>
      <c r="M465">
        <f>database[[#This Row],[处理金额]]</f>
        <v>114</v>
      </c>
      <c r="N465" t="str">
        <f>VLOOKUP(database[[#This Row],[部门]],bumen[],2,0)</f>
        <v>021</v>
      </c>
      <c r="O465" t="str">
        <f>VLOOKUP(database[[#This Row],[部门]],bumen[],3)</f>
        <v>001办公室</v>
      </c>
      <c r="P465" t="str">
        <f>VLOOKUP(database[[#This Row],[账号]],renyuan[],2,0)</f>
        <v>刘建洲</v>
      </c>
      <c r="Q465" s="13" t="s">
        <v>1244</v>
      </c>
      <c r="R465" t="str">
        <f>VLOOKUP(database[[#This Row],[部门代码2]],bumen02,2,0)</f>
        <v>021汽车技术学院</v>
      </c>
    </row>
    <row r="466" spans="1:18" hidden="1" x14ac:dyDescent="0.2">
      <c r="A466">
        <f>SUBTOTAL(3,B$2:B466)</f>
        <v>67</v>
      </c>
      <c r="B466">
        <v>4</v>
      </c>
      <c r="C466" s="1">
        <v>2008020020</v>
      </c>
      <c r="D466" t="s">
        <v>164</v>
      </c>
      <c r="E466">
        <v>21</v>
      </c>
      <c r="F466">
        <v>126</v>
      </c>
      <c r="H466" t="str">
        <f>VLOOKUP(C466,renyuan[],3,0)</f>
        <v>汽车技术学院</v>
      </c>
      <c r="I466">
        <f t="shared" si="14"/>
        <v>21</v>
      </c>
      <c r="J466">
        <f t="shared" si="15"/>
        <v>126</v>
      </c>
      <c r="K466">
        <f>database[[#This Row],[处理天数]]*6</f>
        <v>126</v>
      </c>
      <c r="L466">
        <f>database[[#This Row],[额定充值]]-database[[#This Row],[处理金额]]</f>
        <v>0</v>
      </c>
      <c r="M466">
        <f>database[[#This Row],[处理金额]]</f>
        <v>126</v>
      </c>
      <c r="N466" t="str">
        <f>VLOOKUP(database[[#This Row],[部门]],bumen[],2,0)</f>
        <v>021</v>
      </c>
      <c r="O466" t="str">
        <f>VLOOKUP(database[[#This Row],[部门]],bumen[],3)</f>
        <v>001办公室</v>
      </c>
      <c r="P466" t="str">
        <f>VLOOKUP(database[[#This Row],[账号]],renyuan[],2,0)</f>
        <v>马玉青</v>
      </c>
      <c r="Q466" s="13" t="s">
        <v>1244</v>
      </c>
      <c r="R466" t="str">
        <f>VLOOKUP(database[[#This Row],[部门代码2]],bumen02,2,0)</f>
        <v>021汽车技术学院</v>
      </c>
    </row>
    <row r="467" spans="1:18" hidden="1" x14ac:dyDescent="0.2">
      <c r="A467">
        <f>SUBTOTAL(3,B$2:B467)</f>
        <v>67</v>
      </c>
      <c r="B467">
        <v>5</v>
      </c>
      <c r="C467" s="1">
        <v>2006010074</v>
      </c>
      <c r="D467" t="s">
        <v>161</v>
      </c>
      <c r="E467">
        <v>21</v>
      </c>
      <c r="F467">
        <v>126</v>
      </c>
      <c r="H467" t="str">
        <f>VLOOKUP(C467,renyuan[],3,0)</f>
        <v>汽车技术学院</v>
      </c>
      <c r="I467">
        <f t="shared" si="14"/>
        <v>21</v>
      </c>
      <c r="J467">
        <f t="shared" si="15"/>
        <v>126</v>
      </c>
      <c r="K467">
        <f>database[[#This Row],[处理天数]]*6</f>
        <v>126</v>
      </c>
      <c r="L467">
        <f>database[[#This Row],[额定充值]]-database[[#This Row],[处理金额]]</f>
        <v>0</v>
      </c>
      <c r="M467">
        <f>database[[#This Row],[处理金额]]</f>
        <v>126</v>
      </c>
      <c r="N467" t="str">
        <f>VLOOKUP(database[[#This Row],[部门]],bumen[],2,0)</f>
        <v>021</v>
      </c>
      <c r="O467" t="str">
        <f>VLOOKUP(database[[#This Row],[部门]],bumen[],3)</f>
        <v>001办公室</v>
      </c>
      <c r="P467" t="str">
        <f>VLOOKUP(database[[#This Row],[账号]],renyuan[],2,0)</f>
        <v>张秋菊</v>
      </c>
      <c r="Q467" s="13" t="s">
        <v>1244</v>
      </c>
      <c r="R467" t="str">
        <f>VLOOKUP(database[[#This Row],[部门代码2]],bumen02,2,0)</f>
        <v>021汽车技术学院</v>
      </c>
    </row>
    <row r="468" spans="1:18" hidden="1" x14ac:dyDescent="0.2">
      <c r="A468">
        <f>SUBTOTAL(3,B$2:B468)</f>
        <v>67</v>
      </c>
      <c r="B468">
        <v>6</v>
      </c>
      <c r="C468" s="1">
        <v>2006010075</v>
      </c>
      <c r="D468" t="s">
        <v>1241</v>
      </c>
      <c r="E468">
        <v>21</v>
      </c>
      <c r="F468">
        <v>126</v>
      </c>
      <c r="H468" t="str">
        <f>VLOOKUP(C468,renyuan[],3,0)</f>
        <v>汽车技术学院</v>
      </c>
      <c r="I468">
        <f t="shared" si="14"/>
        <v>21</v>
      </c>
      <c r="J468">
        <f t="shared" si="15"/>
        <v>126</v>
      </c>
      <c r="K468">
        <f>database[[#This Row],[处理天数]]*6</f>
        <v>126</v>
      </c>
      <c r="L468">
        <f>database[[#This Row],[额定充值]]-database[[#This Row],[处理金额]]</f>
        <v>0</v>
      </c>
      <c r="M468">
        <f>database[[#This Row],[处理金额]]</f>
        <v>126</v>
      </c>
      <c r="N468" t="str">
        <f>VLOOKUP(database[[#This Row],[部门]],bumen[],2,0)</f>
        <v>021</v>
      </c>
      <c r="O468" t="str">
        <f>VLOOKUP(database[[#This Row],[部门]],bumen[],3)</f>
        <v>001办公室</v>
      </c>
      <c r="P468" t="str">
        <f>VLOOKUP(database[[#This Row],[账号]],renyuan[],2,0)</f>
        <v>韩萍</v>
      </c>
      <c r="Q468" s="13" t="s">
        <v>1244</v>
      </c>
      <c r="R468" t="str">
        <f>VLOOKUP(database[[#This Row],[部门代码2]],bumen02,2,0)</f>
        <v>021汽车技术学院</v>
      </c>
    </row>
    <row r="469" spans="1:18" hidden="1" x14ac:dyDescent="0.2">
      <c r="A469">
        <f>SUBTOTAL(3,B$2:B469)</f>
        <v>67</v>
      </c>
      <c r="B469">
        <v>7</v>
      </c>
      <c r="C469" s="1">
        <v>2014010039</v>
      </c>
      <c r="D469" t="s">
        <v>170</v>
      </c>
      <c r="E469">
        <v>21</v>
      </c>
      <c r="F469">
        <v>126</v>
      </c>
      <c r="H469" t="str">
        <f>VLOOKUP(C469,renyuan[],3,0)</f>
        <v>汽车技术学院</v>
      </c>
      <c r="I469">
        <f t="shared" si="14"/>
        <v>21</v>
      </c>
      <c r="J469">
        <f t="shared" si="15"/>
        <v>126</v>
      </c>
      <c r="K469">
        <f>database[[#This Row],[处理天数]]*6</f>
        <v>126</v>
      </c>
      <c r="L469">
        <f>database[[#This Row],[额定充值]]-database[[#This Row],[处理金额]]</f>
        <v>0</v>
      </c>
      <c r="M469">
        <f>database[[#This Row],[处理金额]]</f>
        <v>126</v>
      </c>
      <c r="N469" t="str">
        <f>VLOOKUP(database[[#This Row],[部门]],bumen[],2,0)</f>
        <v>021</v>
      </c>
      <c r="O469" t="str">
        <f>VLOOKUP(database[[#This Row],[部门]],bumen[],3)</f>
        <v>001办公室</v>
      </c>
      <c r="P469" t="str">
        <f>VLOOKUP(database[[#This Row],[账号]],renyuan[],2,0)</f>
        <v>王冠军</v>
      </c>
      <c r="Q469" s="13" t="s">
        <v>1244</v>
      </c>
      <c r="R469" t="str">
        <f>VLOOKUP(database[[#This Row],[部门代码2]],bumen02,2,0)</f>
        <v>021汽车技术学院</v>
      </c>
    </row>
    <row r="470" spans="1:18" hidden="1" x14ac:dyDescent="0.2">
      <c r="A470">
        <f>SUBTOTAL(3,B$2:B470)</f>
        <v>67</v>
      </c>
      <c r="B470">
        <v>8</v>
      </c>
      <c r="C470" s="1">
        <v>2013010004</v>
      </c>
      <c r="D470" t="s">
        <v>169</v>
      </c>
      <c r="E470">
        <v>21</v>
      </c>
      <c r="F470">
        <v>126</v>
      </c>
      <c r="H470" t="str">
        <f>VLOOKUP(C470,renyuan[],3,0)</f>
        <v>汽车技术学院</v>
      </c>
      <c r="I470">
        <f t="shared" si="14"/>
        <v>21</v>
      </c>
      <c r="J470">
        <f t="shared" si="15"/>
        <v>126</v>
      </c>
      <c r="K470">
        <f>database[[#This Row],[处理天数]]*6</f>
        <v>126</v>
      </c>
      <c r="L470">
        <f>database[[#This Row],[额定充值]]-database[[#This Row],[处理金额]]</f>
        <v>0</v>
      </c>
      <c r="M470">
        <f>database[[#This Row],[处理金额]]</f>
        <v>126</v>
      </c>
      <c r="N470" t="str">
        <f>VLOOKUP(database[[#This Row],[部门]],bumen[],2,0)</f>
        <v>021</v>
      </c>
      <c r="O470" t="str">
        <f>VLOOKUP(database[[#This Row],[部门]],bumen[],3)</f>
        <v>001办公室</v>
      </c>
      <c r="P470" t="str">
        <f>VLOOKUP(database[[#This Row],[账号]],renyuan[],2,0)</f>
        <v>王永春</v>
      </c>
      <c r="Q470" s="13" t="s">
        <v>1244</v>
      </c>
      <c r="R470" t="str">
        <f>VLOOKUP(database[[#This Row],[部门代码2]],bumen02,2,0)</f>
        <v>021汽车技术学院</v>
      </c>
    </row>
    <row r="471" spans="1:18" hidden="1" x14ac:dyDescent="0.2">
      <c r="A471">
        <f>SUBTOTAL(3,B$2:B471)</f>
        <v>67</v>
      </c>
      <c r="B471">
        <v>9</v>
      </c>
      <c r="C471" s="1">
        <v>2013010002</v>
      </c>
      <c r="D471" t="s">
        <v>167</v>
      </c>
      <c r="E471">
        <v>21</v>
      </c>
      <c r="F471">
        <v>126</v>
      </c>
      <c r="H471" t="str">
        <f>VLOOKUP(C471,renyuan[],3,0)</f>
        <v>汽车技术学院</v>
      </c>
      <c r="I471">
        <f t="shared" si="14"/>
        <v>21</v>
      </c>
      <c r="J471">
        <f t="shared" si="15"/>
        <v>126</v>
      </c>
      <c r="K471">
        <f>database[[#This Row],[处理天数]]*6</f>
        <v>126</v>
      </c>
      <c r="L471">
        <f>database[[#This Row],[额定充值]]-database[[#This Row],[处理金额]]</f>
        <v>0</v>
      </c>
      <c r="M471">
        <f>database[[#This Row],[处理金额]]</f>
        <v>126</v>
      </c>
      <c r="N471" t="str">
        <f>VLOOKUP(database[[#This Row],[部门]],bumen[],2,0)</f>
        <v>021</v>
      </c>
      <c r="O471" t="str">
        <f>VLOOKUP(database[[#This Row],[部门]],bumen[],3)</f>
        <v>001办公室</v>
      </c>
      <c r="P471" t="str">
        <f>VLOOKUP(database[[#This Row],[账号]],renyuan[],2,0)</f>
        <v>任莉</v>
      </c>
      <c r="Q471" s="13" t="s">
        <v>1244</v>
      </c>
      <c r="R471" t="str">
        <f>VLOOKUP(database[[#This Row],[部门代码2]],bumen02,2,0)</f>
        <v>021汽车技术学院</v>
      </c>
    </row>
    <row r="472" spans="1:18" hidden="1" x14ac:dyDescent="0.2">
      <c r="A472">
        <f>SUBTOTAL(3,B$2:B472)</f>
        <v>67</v>
      </c>
      <c r="B472">
        <v>10</v>
      </c>
      <c r="C472" s="1">
        <v>2013010001</v>
      </c>
      <c r="D472" t="s">
        <v>166</v>
      </c>
      <c r="E472">
        <v>21</v>
      </c>
      <c r="F472">
        <v>126</v>
      </c>
      <c r="H472" t="str">
        <f>VLOOKUP(C472,renyuan[],3,0)</f>
        <v>汽车技术学院</v>
      </c>
      <c r="I472">
        <f t="shared" si="14"/>
        <v>21</v>
      </c>
      <c r="J472">
        <f t="shared" si="15"/>
        <v>126</v>
      </c>
      <c r="K472">
        <f>database[[#This Row],[处理天数]]*6</f>
        <v>126</v>
      </c>
      <c r="L472">
        <f>database[[#This Row],[额定充值]]-database[[#This Row],[处理金额]]</f>
        <v>0</v>
      </c>
      <c r="M472">
        <f>database[[#This Row],[处理金额]]</f>
        <v>126</v>
      </c>
      <c r="N472" t="str">
        <f>VLOOKUP(database[[#This Row],[部门]],bumen[],2,0)</f>
        <v>021</v>
      </c>
      <c r="O472" t="str">
        <f>VLOOKUP(database[[#This Row],[部门]],bumen[],3)</f>
        <v>001办公室</v>
      </c>
      <c r="P472" t="str">
        <f>VLOOKUP(database[[#This Row],[账号]],renyuan[],2,0)</f>
        <v>高菲菲</v>
      </c>
      <c r="Q472" s="13" t="s">
        <v>1244</v>
      </c>
      <c r="R472" t="str">
        <f>VLOOKUP(database[[#This Row],[部门代码2]],bumen02,2,0)</f>
        <v>021汽车技术学院</v>
      </c>
    </row>
    <row r="473" spans="1:18" hidden="1" x14ac:dyDescent="0.2">
      <c r="A473">
        <f>SUBTOTAL(3,B$2:B473)</f>
        <v>67</v>
      </c>
      <c r="B473">
        <v>11</v>
      </c>
      <c r="C473" s="1">
        <v>2013010003</v>
      </c>
      <c r="D473" t="s">
        <v>168</v>
      </c>
      <c r="E473">
        <v>21</v>
      </c>
      <c r="F473">
        <v>126</v>
      </c>
      <c r="G473" t="s">
        <v>1242</v>
      </c>
      <c r="H473" t="str">
        <f>VLOOKUP(C473,renyuan[],3,0)</f>
        <v>汽车技术学院</v>
      </c>
      <c r="I473">
        <f t="shared" si="14"/>
        <v>21</v>
      </c>
      <c r="J473">
        <f t="shared" si="15"/>
        <v>126</v>
      </c>
      <c r="K473">
        <f>database[[#This Row],[处理天数]]*6</f>
        <v>126</v>
      </c>
      <c r="L473">
        <f>database[[#This Row],[额定充值]]-database[[#This Row],[处理金额]]</f>
        <v>0</v>
      </c>
      <c r="M473">
        <f>database[[#This Row],[处理金额]]</f>
        <v>126</v>
      </c>
      <c r="N473" t="str">
        <f>VLOOKUP(database[[#This Row],[部门]],bumen[],2,0)</f>
        <v>021</v>
      </c>
      <c r="O473" t="str">
        <f>VLOOKUP(database[[#This Row],[部门]],bumen[],3)</f>
        <v>001办公室</v>
      </c>
      <c r="P473" t="str">
        <f>VLOOKUP(database[[#This Row],[账号]],renyuan[],2,0)</f>
        <v>朱群富</v>
      </c>
      <c r="Q473" s="13" t="s">
        <v>1244</v>
      </c>
      <c r="R473" t="str">
        <f>VLOOKUP(database[[#This Row],[部门代码2]],bumen02,2,0)</f>
        <v>021汽车技术学院</v>
      </c>
    </row>
    <row r="474" spans="1:18" hidden="1" x14ac:dyDescent="0.2">
      <c r="A474">
        <f>SUBTOTAL(3,B$2:B474)</f>
        <v>67</v>
      </c>
      <c r="B474">
        <v>12</v>
      </c>
      <c r="C474" s="1">
        <v>2014010043</v>
      </c>
      <c r="D474" t="s">
        <v>173</v>
      </c>
      <c r="E474">
        <v>21</v>
      </c>
      <c r="F474">
        <v>126</v>
      </c>
      <c r="H474" t="str">
        <f>VLOOKUP(C474,renyuan[],3,0)</f>
        <v>汽车技术学院</v>
      </c>
      <c r="I474">
        <f t="shared" si="14"/>
        <v>21</v>
      </c>
      <c r="J474">
        <f t="shared" si="15"/>
        <v>126</v>
      </c>
      <c r="K474">
        <f>database[[#This Row],[处理天数]]*6</f>
        <v>126</v>
      </c>
      <c r="L474">
        <f>database[[#This Row],[额定充值]]-database[[#This Row],[处理金额]]</f>
        <v>0</v>
      </c>
      <c r="M474">
        <f>database[[#This Row],[处理金额]]</f>
        <v>126</v>
      </c>
      <c r="N474" t="str">
        <f>VLOOKUP(database[[#This Row],[部门]],bumen[],2,0)</f>
        <v>021</v>
      </c>
      <c r="O474" t="str">
        <f>VLOOKUP(database[[#This Row],[部门]],bumen[],3)</f>
        <v>001办公室</v>
      </c>
      <c r="P474" t="str">
        <f>VLOOKUP(database[[#This Row],[账号]],renyuan[],2,0)</f>
        <v>郝玉莲</v>
      </c>
      <c r="Q474" s="13" t="s">
        <v>1244</v>
      </c>
      <c r="R474" t="str">
        <f>VLOOKUP(database[[#This Row],[部门代码2]],bumen02,2,0)</f>
        <v>021汽车技术学院</v>
      </c>
    </row>
    <row r="475" spans="1:18" hidden="1" x14ac:dyDescent="0.2">
      <c r="A475">
        <f>SUBTOTAL(3,B$2:B475)</f>
        <v>67</v>
      </c>
      <c r="B475">
        <v>13</v>
      </c>
      <c r="C475" s="1">
        <v>2014010041</v>
      </c>
      <c r="D475" t="s">
        <v>171</v>
      </c>
      <c r="E475">
        <v>19</v>
      </c>
      <c r="F475">
        <v>114</v>
      </c>
      <c r="G475" t="s">
        <v>1243</v>
      </c>
      <c r="H475" t="str">
        <f>VLOOKUP(C475,renyuan[],3,0)</f>
        <v>汽车技术学院</v>
      </c>
      <c r="I475">
        <f t="shared" si="14"/>
        <v>19</v>
      </c>
      <c r="J475">
        <f t="shared" si="15"/>
        <v>114</v>
      </c>
      <c r="K475">
        <f>database[[#This Row],[处理天数]]*6</f>
        <v>114</v>
      </c>
      <c r="L475">
        <f>database[[#This Row],[额定充值]]-database[[#This Row],[处理金额]]</f>
        <v>0</v>
      </c>
      <c r="M475">
        <f>database[[#This Row],[处理金额]]</f>
        <v>114</v>
      </c>
      <c r="N475" t="str">
        <f>VLOOKUP(database[[#This Row],[部门]],bumen[],2,0)</f>
        <v>021</v>
      </c>
      <c r="O475" t="str">
        <f>VLOOKUP(database[[#This Row],[部门]],bumen[],3)</f>
        <v>001办公室</v>
      </c>
      <c r="P475" t="str">
        <f>VLOOKUP(database[[#This Row],[账号]],renyuan[],2,0)</f>
        <v>邓持</v>
      </c>
      <c r="Q475" s="13" t="s">
        <v>1244</v>
      </c>
      <c r="R475" t="str">
        <f>VLOOKUP(database[[#This Row],[部门代码2]],bumen02,2,0)</f>
        <v>021汽车技术学院</v>
      </c>
    </row>
    <row r="476" spans="1:18" hidden="1" x14ac:dyDescent="0.2">
      <c r="A476">
        <f>SUBTOTAL(3,B$2:B476)</f>
        <v>67</v>
      </c>
      <c r="B476">
        <v>14</v>
      </c>
      <c r="C476" s="1">
        <v>2014010042</v>
      </c>
      <c r="D476" t="s">
        <v>172</v>
      </c>
      <c r="E476">
        <v>21</v>
      </c>
      <c r="F476">
        <v>126</v>
      </c>
      <c r="H476" t="str">
        <f>VLOOKUP(C476,renyuan[],3,0)</f>
        <v>汽车技术学院</v>
      </c>
      <c r="I476">
        <f t="shared" si="14"/>
        <v>21</v>
      </c>
      <c r="J476">
        <f t="shared" si="15"/>
        <v>126</v>
      </c>
      <c r="K476">
        <f>database[[#This Row],[处理天数]]*6</f>
        <v>126</v>
      </c>
      <c r="L476">
        <f>database[[#This Row],[额定充值]]-database[[#This Row],[处理金额]]</f>
        <v>0</v>
      </c>
      <c r="M476">
        <f>database[[#This Row],[处理金额]]</f>
        <v>126</v>
      </c>
      <c r="N476" t="str">
        <f>VLOOKUP(database[[#This Row],[部门]],bumen[],2,0)</f>
        <v>021</v>
      </c>
      <c r="O476" t="str">
        <f>VLOOKUP(database[[#This Row],[部门]],bumen[],3)</f>
        <v>001办公室</v>
      </c>
      <c r="P476" t="str">
        <f>VLOOKUP(database[[#This Row],[账号]],renyuan[],2,0)</f>
        <v>张富坤</v>
      </c>
      <c r="Q476" s="13" t="s">
        <v>1244</v>
      </c>
      <c r="R476" t="str">
        <f>VLOOKUP(database[[#This Row],[部门代码2]],bumen02,2,0)</f>
        <v>021汽车技术学院</v>
      </c>
    </row>
    <row r="477" spans="1:18" hidden="1" x14ac:dyDescent="0.2">
      <c r="A477">
        <f>SUBTOTAL(3,B$2:B477)</f>
        <v>67</v>
      </c>
      <c r="B477">
        <v>15</v>
      </c>
      <c r="C477" s="1">
        <v>2008030011</v>
      </c>
      <c r="D477" t="s">
        <v>165</v>
      </c>
      <c r="E477">
        <v>21</v>
      </c>
      <c r="F477">
        <v>126</v>
      </c>
      <c r="H477" t="str">
        <f>VLOOKUP(C477,renyuan[],3,0)</f>
        <v>汽车技术学院</v>
      </c>
      <c r="I477">
        <f t="shared" si="14"/>
        <v>21</v>
      </c>
      <c r="J477">
        <f t="shared" si="15"/>
        <v>126</v>
      </c>
      <c r="K477">
        <f>database[[#This Row],[处理天数]]*6</f>
        <v>126</v>
      </c>
      <c r="L477">
        <f>database[[#This Row],[额定充值]]-database[[#This Row],[处理金额]]</f>
        <v>0</v>
      </c>
      <c r="M477">
        <f>database[[#This Row],[处理金额]]</f>
        <v>126</v>
      </c>
      <c r="N477" t="str">
        <f>VLOOKUP(database[[#This Row],[部门]],bumen[],2,0)</f>
        <v>021</v>
      </c>
      <c r="O477" t="str">
        <f>VLOOKUP(database[[#This Row],[部门]],bumen[],3)</f>
        <v>001办公室</v>
      </c>
      <c r="P477" t="str">
        <f>VLOOKUP(database[[#This Row],[账号]],renyuan[],2,0)</f>
        <v>欧迎春</v>
      </c>
      <c r="Q477" s="13" t="s">
        <v>1244</v>
      </c>
      <c r="R477" t="str">
        <f>VLOOKUP(database[[#This Row],[部门代码2]],bumen02,2,0)</f>
        <v>021汽车技术学院</v>
      </c>
    </row>
    <row r="478" spans="1:18" hidden="1" x14ac:dyDescent="0.2">
      <c r="A478">
        <f>SUBTOTAL(3,B$2:B478)</f>
        <v>67</v>
      </c>
      <c r="B478">
        <v>16</v>
      </c>
      <c r="C478" s="1">
        <v>2014020015</v>
      </c>
      <c r="D478" t="s">
        <v>974</v>
      </c>
      <c r="E478">
        <v>21</v>
      </c>
      <c r="F478">
        <v>126</v>
      </c>
      <c r="H478" t="str">
        <f>VLOOKUP(C478,renyuan[],3,0)</f>
        <v>汽车技术学院</v>
      </c>
      <c r="I478">
        <f t="shared" si="14"/>
        <v>21</v>
      </c>
      <c r="J478">
        <f t="shared" si="15"/>
        <v>126</v>
      </c>
      <c r="K478">
        <f>database[[#This Row],[处理天数]]*6</f>
        <v>126</v>
      </c>
      <c r="L478">
        <f>database[[#This Row],[额定充值]]-database[[#This Row],[处理金额]]</f>
        <v>0</v>
      </c>
      <c r="M478">
        <f>database[[#This Row],[处理金额]]</f>
        <v>126</v>
      </c>
      <c r="N478" t="str">
        <f>VLOOKUP(database[[#This Row],[部门]],bumen[],2,0)</f>
        <v>021</v>
      </c>
      <c r="O478" t="str">
        <f>VLOOKUP(database[[#This Row],[部门]],bumen[],3)</f>
        <v>001办公室</v>
      </c>
      <c r="P478" t="str">
        <f>VLOOKUP(database[[#This Row],[账号]],renyuan[],2,0)</f>
        <v>张洪中</v>
      </c>
      <c r="Q478" s="13" t="s">
        <v>1244</v>
      </c>
      <c r="R478" t="str">
        <f>VLOOKUP(database[[#This Row],[部门代码2]],bumen02,2,0)</f>
        <v>021汽车技术学院</v>
      </c>
    </row>
    <row r="479" spans="1:18" hidden="1" x14ac:dyDescent="0.2">
      <c r="A479">
        <f>SUBTOTAL(3,B$2:B479)</f>
        <v>67</v>
      </c>
      <c r="B479">
        <v>17</v>
      </c>
      <c r="C479" s="1">
        <v>2015010015</v>
      </c>
      <c r="D479" t="s">
        <v>179</v>
      </c>
      <c r="E479">
        <v>21</v>
      </c>
      <c r="F479">
        <v>126</v>
      </c>
      <c r="H479" t="str">
        <f>VLOOKUP(C479,renyuan[],3,0)</f>
        <v>汽车技术学院</v>
      </c>
      <c r="I479">
        <f t="shared" si="14"/>
        <v>21</v>
      </c>
      <c r="J479">
        <f t="shared" si="15"/>
        <v>126</v>
      </c>
      <c r="K479">
        <f>database[[#This Row],[处理天数]]*6</f>
        <v>126</v>
      </c>
      <c r="L479">
        <f>database[[#This Row],[额定充值]]-database[[#This Row],[处理金额]]</f>
        <v>0</v>
      </c>
      <c r="M479">
        <f>database[[#This Row],[处理金额]]</f>
        <v>126</v>
      </c>
      <c r="N479" t="str">
        <f>VLOOKUP(database[[#This Row],[部门]],bumen[],2,0)</f>
        <v>021</v>
      </c>
      <c r="O479" t="str">
        <f>VLOOKUP(database[[#This Row],[部门]],bumen[],3)</f>
        <v>001办公室</v>
      </c>
      <c r="P479" t="str">
        <f>VLOOKUP(database[[#This Row],[账号]],renyuan[],2,0)</f>
        <v>单玉东</v>
      </c>
      <c r="Q479" s="13" t="s">
        <v>1244</v>
      </c>
      <c r="R479" t="str">
        <f>VLOOKUP(database[[#This Row],[部门代码2]],bumen02,2,0)</f>
        <v>021汽车技术学院</v>
      </c>
    </row>
    <row r="480" spans="1:18" hidden="1" x14ac:dyDescent="0.2">
      <c r="A480">
        <f>SUBTOTAL(3,B$2:B480)</f>
        <v>67</v>
      </c>
      <c r="B480">
        <v>18</v>
      </c>
      <c r="C480" s="1">
        <v>2015010099</v>
      </c>
      <c r="D480" t="s">
        <v>180</v>
      </c>
      <c r="E480">
        <v>21</v>
      </c>
      <c r="F480">
        <v>126</v>
      </c>
      <c r="H480" t="str">
        <f>VLOOKUP(C480,renyuan[],3,0)</f>
        <v>汽车技术学院</v>
      </c>
      <c r="I480">
        <f t="shared" si="14"/>
        <v>21</v>
      </c>
      <c r="J480">
        <f t="shared" si="15"/>
        <v>126</v>
      </c>
      <c r="K480">
        <f>database[[#This Row],[处理天数]]*6</f>
        <v>126</v>
      </c>
      <c r="L480">
        <f>database[[#This Row],[额定充值]]-database[[#This Row],[处理金额]]</f>
        <v>0</v>
      </c>
      <c r="M480">
        <f>database[[#This Row],[处理金额]]</f>
        <v>126</v>
      </c>
      <c r="N480" t="str">
        <f>VLOOKUP(database[[#This Row],[部门]],bumen[],2,0)</f>
        <v>021</v>
      </c>
      <c r="O480" t="str">
        <f>VLOOKUP(database[[#This Row],[部门]],bumen[],3)</f>
        <v>001办公室</v>
      </c>
      <c r="P480" t="str">
        <f>VLOOKUP(database[[#This Row],[账号]],renyuan[],2,0)</f>
        <v>郑阳</v>
      </c>
      <c r="Q480" s="13" t="s">
        <v>1244</v>
      </c>
      <c r="R480" t="str">
        <f>VLOOKUP(database[[#This Row],[部门代码2]],bumen02,2,0)</f>
        <v>021汽车技术学院</v>
      </c>
    </row>
    <row r="481" spans="1:18" hidden="1" x14ac:dyDescent="0.2">
      <c r="A481">
        <f>SUBTOTAL(3,B$2:B481)</f>
        <v>67</v>
      </c>
      <c r="B481">
        <v>19</v>
      </c>
      <c r="C481" s="1">
        <v>2015010007</v>
      </c>
      <c r="D481" t="s">
        <v>176</v>
      </c>
      <c r="E481">
        <v>21</v>
      </c>
      <c r="F481">
        <v>126</v>
      </c>
      <c r="H481" t="str">
        <f>VLOOKUP(C481,renyuan[],3,0)</f>
        <v>汽车技术学院</v>
      </c>
      <c r="I481">
        <f t="shared" si="14"/>
        <v>21</v>
      </c>
      <c r="J481">
        <f t="shared" si="15"/>
        <v>126</v>
      </c>
      <c r="K481">
        <f>database[[#This Row],[处理天数]]*6</f>
        <v>126</v>
      </c>
      <c r="L481">
        <f>database[[#This Row],[额定充值]]-database[[#This Row],[处理金额]]</f>
        <v>0</v>
      </c>
      <c r="M481">
        <f>database[[#This Row],[处理金额]]</f>
        <v>126</v>
      </c>
      <c r="N481" t="str">
        <f>VLOOKUP(database[[#This Row],[部门]],bumen[],2,0)</f>
        <v>021</v>
      </c>
      <c r="O481" t="str">
        <f>VLOOKUP(database[[#This Row],[部门]],bumen[],3)</f>
        <v>001办公室</v>
      </c>
      <c r="P481" t="str">
        <f>VLOOKUP(database[[#This Row],[账号]],renyuan[],2,0)</f>
        <v>崔阳阳</v>
      </c>
      <c r="Q481" s="13" t="s">
        <v>1244</v>
      </c>
      <c r="R481" t="str">
        <f>VLOOKUP(database[[#This Row],[部门代码2]],bumen02,2,0)</f>
        <v>021汽车技术学院</v>
      </c>
    </row>
    <row r="482" spans="1:18" hidden="1" x14ac:dyDescent="0.2">
      <c r="A482">
        <f>SUBTOTAL(3,B$2:B482)</f>
        <v>67</v>
      </c>
      <c r="B482">
        <v>20</v>
      </c>
      <c r="C482" s="1">
        <v>2015010010</v>
      </c>
      <c r="D482" t="s">
        <v>178</v>
      </c>
      <c r="E482">
        <v>21</v>
      </c>
      <c r="F482">
        <v>126</v>
      </c>
      <c r="H482" t="str">
        <f>VLOOKUP(C482,renyuan[],3,0)</f>
        <v>汽车技术学院</v>
      </c>
      <c r="I482">
        <f t="shared" si="14"/>
        <v>21</v>
      </c>
      <c r="J482">
        <f t="shared" si="15"/>
        <v>126</v>
      </c>
      <c r="K482">
        <f>database[[#This Row],[处理天数]]*6</f>
        <v>126</v>
      </c>
      <c r="L482">
        <f>database[[#This Row],[额定充值]]-database[[#This Row],[处理金额]]</f>
        <v>0</v>
      </c>
      <c r="M482">
        <f>database[[#This Row],[处理金额]]</f>
        <v>126</v>
      </c>
      <c r="N482" t="str">
        <f>VLOOKUP(database[[#This Row],[部门]],bumen[],2,0)</f>
        <v>021</v>
      </c>
      <c r="O482" t="str">
        <f>VLOOKUP(database[[#This Row],[部门]],bumen[],3)</f>
        <v>001办公室</v>
      </c>
      <c r="P482" t="str">
        <f>VLOOKUP(database[[#This Row],[账号]],renyuan[],2,0)</f>
        <v>薛国普</v>
      </c>
      <c r="Q482" s="13" t="s">
        <v>1244</v>
      </c>
      <c r="R482" t="str">
        <f>VLOOKUP(database[[#This Row],[部门代码2]],bumen02,2,0)</f>
        <v>021汽车技术学院</v>
      </c>
    </row>
    <row r="483" spans="1:18" hidden="1" x14ac:dyDescent="0.2">
      <c r="A483">
        <f>SUBTOTAL(3,B$2:B483)</f>
        <v>67</v>
      </c>
      <c r="B483">
        <v>21</v>
      </c>
      <c r="C483" s="1">
        <v>2015010003</v>
      </c>
      <c r="D483" t="s">
        <v>175</v>
      </c>
      <c r="E483">
        <v>21</v>
      </c>
      <c r="F483">
        <v>126</v>
      </c>
      <c r="H483" t="str">
        <f>VLOOKUP(C483,renyuan[],3,0)</f>
        <v>汽车技术学院</v>
      </c>
      <c r="I483">
        <f t="shared" si="14"/>
        <v>21</v>
      </c>
      <c r="J483">
        <f t="shared" si="15"/>
        <v>126</v>
      </c>
      <c r="K483">
        <f>database[[#This Row],[处理天数]]*6</f>
        <v>126</v>
      </c>
      <c r="L483">
        <f>database[[#This Row],[额定充值]]-database[[#This Row],[处理金额]]</f>
        <v>0</v>
      </c>
      <c r="M483">
        <f>database[[#This Row],[处理金额]]</f>
        <v>126</v>
      </c>
      <c r="N483" t="str">
        <f>VLOOKUP(database[[#This Row],[部门]],bumen[],2,0)</f>
        <v>021</v>
      </c>
      <c r="O483" t="str">
        <f>VLOOKUP(database[[#This Row],[部门]],bumen[],3)</f>
        <v>001办公室</v>
      </c>
      <c r="P483" t="str">
        <f>VLOOKUP(database[[#This Row],[账号]],renyuan[],2,0)</f>
        <v>王亮</v>
      </c>
      <c r="Q483" s="13" t="s">
        <v>1244</v>
      </c>
      <c r="R483" t="str">
        <f>VLOOKUP(database[[#This Row],[部门代码2]],bumen02,2,0)</f>
        <v>021汽车技术学院</v>
      </c>
    </row>
    <row r="484" spans="1:18" hidden="1" x14ac:dyDescent="0.2">
      <c r="A484">
        <f>SUBTOTAL(3,B$2:B484)</f>
        <v>67</v>
      </c>
      <c r="B484">
        <v>22</v>
      </c>
      <c r="C484" s="1">
        <v>2015010009</v>
      </c>
      <c r="D484" t="s">
        <v>177</v>
      </c>
      <c r="E484">
        <v>21</v>
      </c>
      <c r="F484">
        <v>126</v>
      </c>
      <c r="H484" t="str">
        <f>VLOOKUP(C484,renyuan[],3,0)</f>
        <v>汽车技术学院</v>
      </c>
      <c r="I484">
        <f t="shared" si="14"/>
        <v>21</v>
      </c>
      <c r="J484">
        <f t="shared" si="15"/>
        <v>126</v>
      </c>
      <c r="K484">
        <f>database[[#This Row],[处理天数]]*6</f>
        <v>126</v>
      </c>
      <c r="L484">
        <f>database[[#This Row],[额定充值]]-database[[#This Row],[处理金额]]</f>
        <v>0</v>
      </c>
      <c r="M484">
        <f>database[[#This Row],[处理金额]]</f>
        <v>126</v>
      </c>
      <c r="N484" t="str">
        <f>VLOOKUP(database[[#This Row],[部门]],bumen[],2,0)</f>
        <v>021</v>
      </c>
      <c r="O484" t="str">
        <f>VLOOKUP(database[[#This Row],[部门]],bumen[],3)</f>
        <v>001办公室</v>
      </c>
      <c r="P484" t="str">
        <f>VLOOKUP(database[[#This Row],[账号]],renyuan[],2,0)</f>
        <v>刘慧</v>
      </c>
      <c r="Q484" s="13" t="s">
        <v>1244</v>
      </c>
      <c r="R484" t="str">
        <f>VLOOKUP(database[[#This Row],[部门代码2]],bumen02,2,0)</f>
        <v>021汽车技术学院</v>
      </c>
    </row>
    <row r="485" spans="1:18" hidden="1" x14ac:dyDescent="0.2">
      <c r="A485">
        <f>SUBTOTAL(3,B$2:B485)</f>
        <v>67</v>
      </c>
      <c r="B485">
        <v>23</v>
      </c>
      <c r="C485" s="1">
        <v>2016010003</v>
      </c>
      <c r="D485" t="s">
        <v>183</v>
      </c>
      <c r="E485">
        <v>21</v>
      </c>
      <c r="F485">
        <v>126</v>
      </c>
      <c r="H485" t="str">
        <f>VLOOKUP(C485,renyuan[],3,0)</f>
        <v>汽车技术学院</v>
      </c>
      <c r="I485">
        <f t="shared" si="14"/>
        <v>21</v>
      </c>
      <c r="J485">
        <f t="shared" si="15"/>
        <v>126</v>
      </c>
      <c r="K485">
        <f>database[[#This Row],[处理天数]]*6</f>
        <v>126</v>
      </c>
      <c r="L485">
        <f>database[[#This Row],[额定充值]]-database[[#This Row],[处理金额]]</f>
        <v>0</v>
      </c>
      <c r="M485">
        <f>database[[#This Row],[处理金额]]</f>
        <v>126</v>
      </c>
      <c r="N485" t="str">
        <f>VLOOKUP(database[[#This Row],[部门]],bumen[],2,0)</f>
        <v>021</v>
      </c>
      <c r="O485" t="str">
        <f>VLOOKUP(database[[#This Row],[部门]],bumen[],3)</f>
        <v>001办公室</v>
      </c>
      <c r="P485" t="str">
        <f>VLOOKUP(database[[#This Row],[账号]],renyuan[],2,0)</f>
        <v>李芳</v>
      </c>
      <c r="Q485" s="13" t="s">
        <v>1244</v>
      </c>
      <c r="R485" t="str">
        <f>VLOOKUP(database[[#This Row],[部门代码2]],bumen02,2,0)</f>
        <v>021汽车技术学院</v>
      </c>
    </row>
    <row r="486" spans="1:18" hidden="1" x14ac:dyDescent="0.2">
      <c r="A486">
        <f>SUBTOTAL(3,B$2:B486)</f>
        <v>67</v>
      </c>
      <c r="B486">
        <v>24</v>
      </c>
      <c r="C486" s="1">
        <v>2016010002</v>
      </c>
      <c r="D486" t="s">
        <v>182</v>
      </c>
      <c r="E486">
        <v>21</v>
      </c>
      <c r="F486">
        <v>126</v>
      </c>
      <c r="H486" t="str">
        <f>VLOOKUP(C486,renyuan[],3,0)</f>
        <v>汽车技术学院</v>
      </c>
      <c r="I486">
        <f t="shared" si="14"/>
        <v>21</v>
      </c>
      <c r="J486">
        <f t="shared" si="15"/>
        <v>126</v>
      </c>
      <c r="K486">
        <f>database[[#This Row],[处理天数]]*6</f>
        <v>126</v>
      </c>
      <c r="L486">
        <f>database[[#This Row],[额定充值]]-database[[#This Row],[处理金额]]</f>
        <v>0</v>
      </c>
      <c r="M486">
        <f>database[[#This Row],[处理金额]]</f>
        <v>126</v>
      </c>
      <c r="N486" t="str">
        <f>VLOOKUP(database[[#This Row],[部门]],bumen[],2,0)</f>
        <v>021</v>
      </c>
      <c r="O486" t="str">
        <f>VLOOKUP(database[[#This Row],[部门]],bumen[],3)</f>
        <v>001办公室</v>
      </c>
      <c r="P486" t="str">
        <f>VLOOKUP(database[[#This Row],[账号]],renyuan[],2,0)</f>
        <v>郭子祥</v>
      </c>
      <c r="Q486" s="13" t="s">
        <v>1244</v>
      </c>
      <c r="R486" t="str">
        <f>VLOOKUP(database[[#This Row],[部门代码2]],bumen02,2,0)</f>
        <v>021汽车技术学院</v>
      </c>
    </row>
    <row r="487" spans="1:18" hidden="1" x14ac:dyDescent="0.2">
      <c r="A487">
        <f>SUBTOTAL(3,B$2:B487)</f>
        <v>67</v>
      </c>
      <c r="B487">
        <v>25</v>
      </c>
      <c r="C487" s="1">
        <v>2016010001</v>
      </c>
      <c r="D487" t="s">
        <v>181</v>
      </c>
      <c r="E487">
        <v>21</v>
      </c>
      <c r="F487">
        <v>126</v>
      </c>
      <c r="H487" t="str">
        <f>VLOOKUP(C487,renyuan[],3,0)</f>
        <v>汽车技术学院</v>
      </c>
      <c r="I487">
        <f t="shared" si="14"/>
        <v>21</v>
      </c>
      <c r="J487">
        <f t="shared" si="15"/>
        <v>126</v>
      </c>
      <c r="K487">
        <f>database[[#This Row],[处理天数]]*6</f>
        <v>126</v>
      </c>
      <c r="L487">
        <f>database[[#This Row],[额定充值]]-database[[#This Row],[处理金额]]</f>
        <v>0</v>
      </c>
      <c r="M487">
        <f>database[[#This Row],[处理金额]]</f>
        <v>126</v>
      </c>
      <c r="N487" t="str">
        <f>VLOOKUP(database[[#This Row],[部门]],bumen[],2,0)</f>
        <v>021</v>
      </c>
      <c r="O487" t="str">
        <f>VLOOKUP(database[[#This Row],[部门]],bumen[],3)</f>
        <v>001办公室</v>
      </c>
      <c r="P487" t="str">
        <f>VLOOKUP(database[[#This Row],[账号]],renyuan[],2,0)</f>
        <v>崔春涛</v>
      </c>
      <c r="Q487" s="13" t="s">
        <v>1244</v>
      </c>
      <c r="R487" t="str">
        <f>VLOOKUP(database[[#This Row],[部门代码2]],bumen02,2,0)</f>
        <v>021汽车技术学院</v>
      </c>
    </row>
    <row r="488" spans="1:18" hidden="1" x14ac:dyDescent="0.2">
      <c r="A488">
        <f>SUBTOTAL(3,B$2:B488)</f>
        <v>67</v>
      </c>
      <c r="B488">
        <v>26</v>
      </c>
      <c r="C488" s="1">
        <v>2005010010</v>
      </c>
      <c r="D488" t="s">
        <v>159</v>
      </c>
      <c r="E488">
        <v>21</v>
      </c>
      <c r="F488">
        <v>126</v>
      </c>
      <c r="H488" t="str">
        <f>VLOOKUP(C488,renyuan[],3,0)</f>
        <v>汽车技术学院</v>
      </c>
      <c r="I488">
        <f t="shared" si="14"/>
        <v>21</v>
      </c>
      <c r="J488">
        <f t="shared" si="15"/>
        <v>126</v>
      </c>
      <c r="K488">
        <f>database[[#This Row],[处理天数]]*6</f>
        <v>126</v>
      </c>
      <c r="L488">
        <f>database[[#This Row],[额定充值]]-database[[#This Row],[处理金额]]</f>
        <v>0</v>
      </c>
      <c r="M488">
        <f>database[[#This Row],[处理金额]]</f>
        <v>126</v>
      </c>
      <c r="N488" t="str">
        <f>VLOOKUP(database[[#This Row],[部门]],bumen[],2,0)</f>
        <v>021</v>
      </c>
      <c r="O488" t="str">
        <f>VLOOKUP(database[[#This Row],[部门]],bumen[],3)</f>
        <v>001办公室</v>
      </c>
      <c r="P488" t="str">
        <f>VLOOKUP(database[[#This Row],[账号]],renyuan[],2,0)</f>
        <v>胡白娥</v>
      </c>
      <c r="Q488" s="13" t="s">
        <v>1244</v>
      </c>
      <c r="R488" t="str">
        <f>VLOOKUP(database[[#This Row],[部门代码2]],bumen02,2,0)</f>
        <v>021汽车技术学院</v>
      </c>
    </row>
    <row r="489" spans="1:18" hidden="1" x14ac:dyDescent="0.2">
      <c r="A489">
        <f>SUBTOTAL(3,B$2:B489)</f>
        <v>67</v>
      </c>
      <c r="B489">
        <v>27</v>
      </c>
      <c r="C489" s="1">
        <v>2017010011</v>
      </c>
      <c r="D489" t="s">
        <v>185</v>
      </c>
      <c r="E489">
        <v>21</v>
      </c>
      <c r="F489">
        <v>126</v>
      </c>
      <c r="H489" t="str">
        <f>VLOOKUP(C489,renyuan[],3,0)</f>
        <v>汽车技术学院</v>
      </c>
      <c r="I489">
        <f t="shared" si="14"/>
        <v>21</v>
      </c>
      <c r="J489">
        <f t="shared" si="15"/>
        <v>126</v>
      </c>
      <c r="K489">
        <f>database[[#This Row],[处理天数]]*6</f>
        <v>126</v>
      </c>
      <c r="L489">
        <f>database[[#This Row],[额定充值]]-database[[#This Row],[处理金额]]</f>
        <v>0</v>
      </c>
      <c r="M489">
        <f>database[[#This Row],[处理金额]]</f>
        <v>126</v>
      </c>
      <c r="N489" t="str">
        <f>VLOOKUP(database[[#This Row],[部门]],bumen[],2,0)</f>
        <v>021</v>
      </c>
      <c r="O489" t="str">
        <f>VLOOKUP(database[[#This Row],[部门]],bumen[],3)</f>
        <v>001办公室</v>
      </c>
      <c r="P489" t="str">
        <f>VLOOKUP(database[[#This Row],[账号]],renyuan[],2,0)</f>
        <v>邵立敬</v>
      </c>
      <c r="Q489" s="13" t="s">
        <v>1244</v>
      </c>
      <c r="R489" t="str">
        <f>VLOOKUP(database[[#This Row],[部门代码2]],bumen02,2,0)</f>
        <v>021汽车技术学院</v>
      </c>
    </row>
    <row r="490" spans="1:18" hidden="1" x14ac:dyDescent="0.2">
      <c r="A490">
        <f>SUBTOTAL(3,B$2:B490)</f>
        <v>67</v>
      </c>
      <c r="B490">
        <v>28</v>
      </c>
      <c r="C490" s="1">
        <v>2017010010</v>
      </c>
      <c r="D490" t="s">
        <v>184</v>
      </c>
      <c r="E490">
        <v>21</v>
      </c>
      <c r="F490">
        <v>126</v>
      </c>
      <c r="H490" t="str">
        <f>VLOOKUP(C490,renyuan[],3,0)</f>
        <v>汽车技术学院</v>
      </c>
      <c r="I490">
        <f t="shared" si="14"/>
        <v>21</v>
      </c>
      <c r="J490">
        <f t="shared" si="15"/>
        <v>126</v>
      </c>
      <c r="K490">
        <f>database[[#This Row],[处理天数]]*6</f>
        <v>126</v>
      </c>
      <c r="L490">
        <f>database[[#This Row],[额定充值]]-database[[#This Row],[处理金额]]</f>
        <v>0</v>
      </c>
      <c r="M490">
        <f>database[[#This Row],[处理金额]]</f>
        <v>126</v>
      </c>
      <c r="N490" t="str">
        <f>VLOOKUP(database[[#This Row],[部门]],bumen[],2,0)</f>
        <v>021</v>
      </c>
      <c r="O490" t="str">
        <f>VLOOKUP(database[[#This Row],[部门]],bumen[],3)</f>
        <v>001办公室</v>
      </c>
      <c r="P490" t="str">
        <f>VLOOKUP(database[[#This Row],[账号]],renyuan[],2,0)</f>
        <v>吴磊</v>
      </c>
      <c r="Q490" s="13" t="s">
        <v>1244</v>
      </c>
      <c r="R490" t="str">
        <f>VLOOKUP(database[[#This Row],[部门代码2]],bumen02,2,0)</f>
        <v>021汽车技术学院</v>
      </c>
    </row>
    <row r="491" spans="1:18" hidden="1" x14ac:dyDescent="0.2">
      <c r="A491">
        <f>SUBTOTAL(3,B$2:B491)</f>
        <v>67</v>
      </c>
      <c r="B491">
        <v>29</v>
      </c>
      <c r="C491" s="1">
        <v>2006010063</v>
      </c>
      <c r="D491" t="s">
        <v>160</v>
      </c>
      <c r="E491">
        <v>21</v>
      </c>
      <c r="F491">
        <v>126</v>
      </c>
      <c r="H491" t="str">
        <f>VLOOKUP(C491,renyuan[],3,0)</f>
        <v>汽车技术学院</v>
      </c>
      <c r="I491">
        <f t="shared" si="14"/>
        <v>21</v>
      </c>
      <c r="J491">
        <f t="shared" si="15"/>
        <v>126</v>
      </c>
      <c r="K491">
        <f>database[[#This Row],[处理天数]]*6</f>
        <v>126</v>
      </c>
      <c r="L491">
        <f>database[[#This Row],[额定充值]]-database[[#This Row],[处理金额]]</f>
        <v>0</v>
      </c>
      <c r="M491">
        <f>database[[#This Row],[处理金额]]</f>
        <v>126</v>
      </c>
      <c r="N491" t="str">
        <f>VLOOKUP(database[[#This Row],[部门]],bumen[],2,0)</f>
        <v>021</v>
      </c>
      <c r="O491" t="str">
        <f>VLOOKUP(database[[#This Row],[部门]],bumen[],3)</f>
        <v>001办公室</v>
      </c>
      <c r="P491" t="str">
        <f>VLOOKUP(database[[#This Row],[账号]],renyuan[],2,0)</f>
        <v>王萌萌</v>
      </c>
      <c r="Q491" s="13" t="s">
        <v>1244</v>
      </c>
      <c r="R491" t="str">
        <f>VLOOKUP(database[[#This Row],[部门代码2]],bumen02,2,0)</f>
        <v>021汽车技术学院</v>
      </c>
    </row>
    <row r="492" spans="1:18" hidden="1" x14ac:dyDescent="0.2">
      <c r="A492">
        <f>SUBTOTAL(3,B$2:B492)</f>
        <v>67</v>
      </c>
      <c r="B492">
        <v>30</v>
      </c>
      <c r="C492" s="1">
        <v>2004010005</v>
      </c>
      <c r="D492" t="s">
        <v>158</v>
      </c>
      <c r="E492">
        <v>21</v>
      </c>
      <c r="F492">
        <v>126</v>
      </c>
      <c r="H492" t="str">
        <f>VLOOKUP(C492,renyuan[],3,0)</f>
        <v>汽车技术学院</v>
      </c>
      <c r="I492">
        <f t="shared" si="14"/>
        <v>21</v>
      </c>
      <c r="J492">
        <f t="shared" si="15"/>
        <v>126</v>
      </c>
      <c r="K492">
        <f>database[[#This Row],[处理天数]]*6</f>
        <v>126</v>
      </c>
      <c r="L492">
        <f>database[[#This Row],[额定充值]]-database[[#This Row],[处理金额]]</f>
        <v>0</v>
      </c>
      <c r="M492">
        <f>database[[#This Row],[处理金额]]</f>
        <v>126</v>
      </c>
      <c r="N492" t="str">
        <f>VLOOKUP(database[[#This Row],[部门]],bumen[],2,0)</f>
        <v>021</v>
      </c>
      <c r="O492" t="str">
        <f>VLOOKUP(database[[#This Row],[部门]],bumen[],3)</f>
        <v>001办公室</v>
      </c>
      <c r="P492" t="str">
        <f>VLOOKUP(database[[#This Row],[账号]],renyuan[],2,0)</f>
        <v>窦士君</v>
      </c>
      <c r="Q492" s="13" t="s">
        <v>1244</v>
      </c>
      <c r="R492" t="str">
        <f>VLOOKUP(database[[#This Row],[部门代码2]],bumen02,2,0)</f>
        <v>021汽车技术学院</v>
      </c>
    </row>
    <row r="493" spans="1:18" hidden="1" x14ac:dyDescent="0.2">
      <c r="A493">
        <f>SUBTOTAL(3,B$2:B493)</f>
        <v>67</v>
      </c>
      <c r="B493">
        <v>31</v>
      </c>
      <c r="C493" s="1">
        <v>2019010150</v>
      </c>
      <c r="D493" t="s">
        <v>186</v>
      </c>
      <c r="E493">
        <v>21</v>
      </c>
      <c r="F493">
        <v>126</v>
      </c>
      <c r="H493" t="str">
        <f>VLOOKUP(C493,renyuan[],3,0)</f>
        <v>汽车技术学院</v>
      </c>
      <c r="I493">
        <f t="shared" si="14"/>
        <v>21</v>
      </c>
      <c r="J493">
        <f t="shared" si="15"/>
        <v>126</v>
      </c>
      <c r="K493">
        <f>database[[#This Row],[处理天数]]*6</f>
        <v>126</v>
      </c>
      <c r="L493">
        <f>database[[#This Row],[额定充值]]-database[[#This Row],[处理金额]]</f>
        <v>0</v>
      </c>
      <c r="M493">
        <f>database[[#This Row],[处理金额]]</f>
        <v>126</v>
      </c>
      <c r="N493" t="str">
        <f>VLOOKUP(database[[#This Row],[部门]],bumen[],2,0)</f>
        <v>021</v>
      </c>
      <c r="O493" t="str">
        <f>VLOOKUP(database[[#This Row],[部门]],bumen[],3)</f>
        <v>001办公室</v>
      </c>
      <c r="P493" t="str">
        <f>VLOOKUP(database[[#This Row],[账号]],renyuan[],2,0)</f>
        <v>张钧</v>
      </c>
      <c r="Q493" s="13" t="s">
        <v>1244</v>
      </c>
      <c r="R493" t="str">
        <f>VLOOKUP(database[[#This Row],[部门代码2]],bumen02,2,0)</f>
        <v>021汽车技术学院</v>
      </c>
    </row>
    <row r="494" spans="1:18" hidden="1" x14ac:dyDescent="0.2">
      <c r="A494">
        <f>SUBTOTAL(3,B$2:B494)</f>
        <v>67</v>
      </c>
      <c r="B494">
        <v>32</v>
      </c>
      <c r="C494" s="1">
        <v>2020010053</v>
      </c>
      <c r="D494" t="s">
        <v>187</v>
      </c>
      <c r="E494">
        <v>21</v>
      </c>
      <c r="F494">
        <v>126</v>
      </c>
      <c r="H494" t="str">
        <f>VLOOKUP(C494,renyuan[],3,0)</f>
        <v>汽车技术学院</v>
      </c>
      <c r="I494">
        <f t="shared" si="14"/>
        <v>21</v>
      </c>
      <c r="J494">
        <f t="shared" si="15"/>
        <v>126</v>
      </c>
      <c r="K494">
        <f>database[[#This Row],[处理天数]]*6</f>
        <v>126</v>
      </c>
      <c r="L494">
        <f>database[[#This Row],[额定充值]]-database[[#This Row],[处理金额]]</f>
        <v>0</v>
      </c>
      <c r="M494">
        <f>database[[#This Row],[处理金额]]</f>
        <v>126</v>
      </c>
      <c r="N494" t="str">
        <f>VLOOKUP(database[[#This Row],[部门]],bumen[],2,0)</f>
        <v>021</v>
      </c>
      <c r="O494" t="str">
        <f>VLOOKUP(database[[#This Row],[部门]],bumen[],3)</f>
        <v>001办公室</v>
      </c>
      <c r="P494" t="str">
        <f>VLOOKUP(database[[#This Row],[账号]],renyuan[],2,0)</f>
        <v>张晓芳</v>
      </c>
      <c r="Q494" s="13" t="s">
        <v>1244</v>
      </c>
      <c r="R494" t="str">
        <f>VLOOKUP(database[[#This Row],[部门代码2]],bumen02,2,0)</f>
        <v>021汽车技术学院</v>
      </c>
    </row>
    <row r="495" spans="1:18" hidden="1" x14ac:dyDescent="0.2">
      <c r="A495">
        <f>SUBTOTAL(3,B$2:B495)</f>
        <v>67</v>
      </c>
      <c r="B495">
        <v>33</v>
      </c>
      <c r="C495" s="1">
        <v>2020010055</v>
      </c>
      <c r="D495" t="s">
        <v>188</v>
      </c>
      <c r="E495">
        <v>21</v>
      </c>
      <c r="F495">
        <v>126</v>
      </c>
      <c r="H495" t="str">
        <f>VLOOKUP(C495,renyuan[],3,0)</f>
        <v>汽车技术学院</v>
      </c>
      <c r="I495">
        <f t="shared" si="14"/>
        <v>21</v>
      </c>
      <c r="J495">
        <f t="shared" si="15"/>
        <v>126</v>
      </c>
      <c r="K495">
        <f>database[[#This Row],[处理天数]]*6</f>
        <v>126</v>
      </c>
      <c r="L495">
        <f>database[[#This Row],[额定充值]]-database[[#This Row],[处理金额]]</f>
        <v>0</v>
      </c>
      <c r="M495">
        <f>database[[#This Row],[处理金额]]</f>
        <v>126</v>
      </c>
      <c r="N495" t="str">
        <f>VLOOKUP(database[[#This Row],[部门]],bumen[],2,0)</f>
        <v>021</v>
      </c>
      <c r="O495" t="str">
        <f>VLOOKUP(database[[#This Row],[部门]],bumen[],3)</f>
        <v>001办公室</v>
      </c>
      <c r="P495" t="str">
        <f>VLOOKUP(database[[#This Row],[账号]],renyuan[],2,0)</f>
        <v>白光超</v>
      </c>
      <c r="Q495" s="13" t="s">
        <v>1244</v>
      </c>
      <c r="R495" t="str">
        <f>VLOOKUP(database[[#This Row],[部门代码2]],bumen02,2,0)</f>
        <v>021汽车技术学院</v>
      </c>
    </row>
    <row r="496" spans="1:18" hidden="1" x14ac:dyDescent="0.2">
      <c r="A496">
        <f>SUBTOTAL(3,B$2:B496)</f>
        <v>67</v>
      </c>
      <c r="B496">
        <v>34</v>
      </c>
      <c r="C496" s="1">
        <v>2020010056</v>
      </c>
      <c r="D496" t="s">
        <v>189</v>
      </c>
      <c r="E496">
        <v>21</v>
      </c>
      <c r="F496">
        <v>126</v>
      </c>
      <c r="H496" t="str">
        <f>VLOOKUP(C496,renyuan[],3,0)</f>
        <v>汽车技术学院</v>
      </c>
      <c r="I496">
        <f t="shared" si="14"/>
        <v>21</v>
      </c>
      <c r="J496">
        <f t="shared" si="15"/>
        <v>126</v>
      </c>
      <c r="K496">
        <f>database[[#This Row],[处理天数]]*6</f>
        <v>126</v>
      </c>
      <c r="L496">
        <f>database[[#This Row],[额定充值]]-database[[#This Row],[处理金额]]</f>
        <v>0</v>
      </c>
      <c r="M496">
        <f>database[[#This Row],[处理金额]]</f>
        <v>126</v>
      </c>
      <c r="N496" t="str">
        <f>VLOOKUP(database[[#This Row],[部门]],bumen[],2,0)</f>
        <v>021</v>
      </c>
      <c r="O496" t="str">
        <f>VLOOKUP(database[[#This Row],[部门]],bumen[],3)</f>
        <v>001办公室</v>
      </c>
      <c r="P496" t="str">
        <f>VLOOKUP(database[[#This Row],[账号]],renyuan[],2,0)</f>
        <v>张文瀚</v>
      </c>
      <c r="Q496" s="13" t="s">
        <v>1244</v>
      </c>
      <c r="R496" t="str">
        <f>VLOOKUP(database[[#This Row],[部门代码2]],bumen02,2,0)</f>
        <v>021汽车技术学院</v>
      </c>
    </row>
    <row r="497" spans="1:18" hidden="1" x14ac:dyDescent="0.2">
      <c r="A497">
        <f>SUBTOTAL(3,B$2:B497)</f>
        <v>67</v>
      </c>
      <c r="B497">
        <v>35</v>
      </c>
      <c r="C497" s="1">
        <v>2021010039</v>
      </c>
      <c r="D497" t="s">
        <v>192</v>
      </c>
      <c r="E497">
        <v>21</v>
      </c>
      <c r="F497">
        <v>126</v>
      </c>
      <c r="H497" t="str">
        <f>VLOOKUP(C497,renyuan[],3,0)</f>
        <v>汽车技术学院</v>
      </c>
      <c r="I497">
        <f t="shared" si="14"/>
        <v>21</v>
      </c>
      <c r="J497">
        <f t="shared" si="15"/>
        <v>126</v>
      </c>
      <c r="K497">
        <f>database[[#This Row],[处理天数]]*6</f>
        <v>126</v>
      </c>
      <c r="L497">
        <f>database[[#This Row],[额定充值]]-database[[#This Row],[处理金额]]</f>
        <v>0</v>
      </c>
      <c r="M497">
        <f>database[[#This Row],[处理金额]]</f>
        <v>126</v>
      </c>
      <c r="N497" t="str">
        <f>VLOOKUP(database[[#This Row],[部门]],bumen[],2,0)</f>
        <v>021</v>
      </c>
      <c r="O497" t="str">
        <f>VLOOKUP(database[[#This Row],[部门]],bumen[],3)</f>
        <v>001办公室</v>
      </c>
      <c r="P497" t="str">
        <f>VLOOKUP(database[[#This Row],[账号]],renyuan[],2,0)</f>
        <v>王蒙蒙</v>
      </c>
      <c r="Q497" s="13" t="s">
        <v>1244</v>
      </c>
      <c r="R497" t="str">
        <f>VLOOKUP(database[[#This Row],[部门代码2]],bumen02,2,0)</f>
        <v>021汽车技术学院</v>
      </c>
    </row>
    <row r="498" spans="1:18" hidden="1" x14ac:dyDescent="0.2">
      <c r="A498">
        <f>SUBTOTAL(3,B$2:B498)</f>
        <v>67</v>
      </c>
      <c r="B498">
        <v>36</v>
      </c>
      <c r="C498" s="1">
        <v>2021010038</v>
      </c>
      <c r="D498" t="s">
        <v>191</v>
      </c>
      <c r="E498">
        <v>21</v>
      </c>
      <c r="F498">
        <v>126</v>
      </c>
      <c r="H498" t="str">
        <f>VLOOKUP(C498,renyuan[],3,0)</f>
        <v>汽车技术学院</v>
      </c>
      <c r="I498">
        <f t="shared" si="14"/>
        <v>21</v>
      </c>
      <c r="J498">
        <f t="shared" si="15"/>
        <v>126</v>
      </c>
      <c r="K498">
        <f>database[[#This Row],[处理天数]]*6</f>
        <v>126</v>
      </c>
      <c r="L498">
        <f>database[[#This Row],[额定充值]]-database[[#This Row],[处理金额]]</f>
        <v>0</v>
      </c>
      <c r="M498">
        <f>database[[#This Row],[处理金额]]</f>
        <v>126</v>
      </c>
      <c r="N498" t="str">
        <f>VLOOKUP(database[[#This Row],[部门]],bumen[],2,0)</f>
        <v>021</v>
      </c>
      <c r="O498" t="str">
        <f>VLOOKUP(database[[#This Row],[部门]],bumen[],3)</f>
        <v>001办公室</v>
      </c>
      <c r="P498" t="str">
        <f>VLOOKUP(database[[#This Row],[账号]],renyuan[],2,0)</f>
        <v>王聪聪</v>
      </c>
      <c r="Q498" s="13" t="s">
        <v>1244</v>
      </c>
      <c r="R498" t="str">
        <f>VLOOKUP(database[[#This Row],[部门代码2]],bumen02,2,0)</f>
        <v>021汽车技术学院</v>
      </c>
    </row>
    <row r="499" spans="1:18" hidden="1" x14ac:dyDescent="0.2">
      <c r="A499">
        <f>SUBTOTAL(3,B$2:B499)</f>
        <v>67</v>
      </c>
      <c r="B499">
        <v>37</v>
      </c>
      <c r="C499" s="1">
        <v>2021010037</v>
      </c>
      <c r="D499" t="s">
        <v>190</v>
      </c>
      <c r="E499">
        <v>21</v>
      </c>
      <c r="F499">
        <v>126</v>
      </c>
      <c r="H499" t="str">
        <f>VLOOKUP(C499,renyuan[],3,0)</f>
        <v>汽车技术学院</v>
      </c>
      <c r="I499">
        <f t="shared" si="14"/>
        <v>21</v>
      </c>
      <c r="J499">
        <f t="shared" si="15"/>
        <v>126</v>
      </c>
      <c r="K499">
        <f>database[[#This Row],[处理天数]]*6</f>
        <v>126</v>
      </c>
      <c r="L499">
        <f>database[[#This Row],[额定充值]]-database[[#This Row],[处理金额]]</f>
        <v>0</v>
      </c>
      <c r="M499">
        <f>database[[#This Row],[处理金额]]</f>
        <v>126</v>
      </c>
      <c r="N499" t="str">
        <f>VLOOKUP(database[[#This Row],[部门]],bumen[],2,0)</f>
        <v>021</v>
      </c>
      <c r="O499" t="str">
        <f>VLOOKUP(database[[#This Row],[部门]],bumen[],3)</f>
        <v>001办公室</v>
      </c>
      <c r="P499" t="str">
        <f>VLOOKUP(database[[#This Row],[账号]],renyuan[],2,0)</f>
        <v>张朔</v>
      </c>
      <c r="Q499" s="13" t="s">
        <v>1244</v>
      </c>
      <c r="R499" t="str">
        <f>VLOOKUP(database[[#This Row],[部门代码2]],bumen02,2,0)</f>
        <v>021汽车技术学院</v>
      </c>
    </row>
    <row r="500" spans="1:18" hidden="1" x14ac:dyDescent="0.2">
      <c r="A500">
        <f>SUBTOTAL(3,B$2:B500)</f>
        <v>67</v>
      </c>
      <c r="B500">
        <v>38</v>
      </c>
      <c r="C500" s="1">
        <v>2022010053</v>
      </c>
      <c r="D500" t="s">
        <v>193</v>
      </c>
      <c r="E500">
        <v>21</v>
      </c>
      <c r="F500">
        <v>126</v>
      </c>
      <c r="H500" t="str">
        <f>VLOOKUP(C500,renyuan[],3,0)</f>
        <v>汽车技术学院</v>
      </c>
      <c r="I500">
        <f t="shared" si="14"/>
        <v>21</v>
      </c>
      <c r="J500">
        <f t="shared" si="15"/>
        <v>126</v>
      </c>
      <c r="K500">
        <f>database[[#This Row],[处理天数]]*6</f>
        <v>126</v>
      </c>
      <c r="L500">
        <f>database[[#This Row],[额定充值]]-database[[#This Row],[处理金额]]</f>
        <v>0</v>
      </c>
      <c r="M500">
        <f>database[[#This Row],[处理金额]]</f>
        <v>126</v>
      </c>
      <c r="N500" t="str">
        <f>VLOOKUP(database[[#This Row],[部门]],bumen[],2,0)</f>
        <v>021</v>
      </c>
      <c r="O500" t="str">
        <f>VLOOKUP(database[[#This Row],[部门]],bumen[],3)</f>
        <v>001办公室</v>
      </c>
      <c r="P500" t="str">
        <f>VLOOKUP(database[[#This Row],[账号]],renyuan[],2,0)</f>
        <v>张瀚苒</v>
      </c>
      <c r="Q500" s="13" t="s">
        <v>1244</v>
      </c>
      <c r="R500" t="str">
        <f>VLOOKUP(database[[#This Row],[部门代码2]],bumen02,2,0)</f>
        <v>021汽车技术学院</v>
      </c>
    </row>
    <row r="501" spans="1:18" hidden="1" x14ac:dyDescent="0.2">
      <c r="A501">
        <f>SUBTOTAL(3,B$2:B501)</f>
        <v>67</v>
      </c>
      <c r="B501">
        <v>39</v>
      </c>
      <c r="C501" s="1">
        <v>2023010098</v>
      </c>
      <c r="D501" t="s">
        <v>195</v>
      </c>
      <c r="E501">
        <v>21</v>
      </c>
      <c r="F501">
        <v>126</v>
      </c>
      <c r="H501" t="str">
        <f>VLOOKUP(C501,renyuan[],3,0)</f>
        <v>汽车技术学院</v>
      </c>
      <c r="I501">
        <f t="shared" si="14"/>
        <v>21</v>
      </c>
      <c r="J501">
        <f t="shared" si="15"/>
        <v>126</v>
      </c>
      <c r="K501">
        <f>database[[#This Row],[处理天数]]*6</f>
        <v>126</v>
      </c>
      <c r="L501">
        <f>database[[#This Row],[额定充值]]-database[[#This Row],[处理金额]]</f>
        <v>0</v>
      </c>
      <c r="M501">
        <f>database[[#This Row],[处理金额]]</f>
        <v>126</v>
      </c>
      <c r="N501" t="str">
        <f>VLOOKUP(database[[#This Row],[部门]],bumen[],2,0)</f>
        <v>021</v>
      </c>
      <c r="O501" t="str">
        <f>VLOOKUP(database[[#This Row],[部门]],bumen[],3)</f>
        <v>001办公室</v>
      </c>
      <c r="P501" t="str">
        <f>VLOOKUP(database[[#This Row],[账号]],renyuan[],2,0)</f>
        <v>周进</v>
      </c>
      <c r="Q501" s="13" t="s">
        <v>1244</v>
      </c>
      <c r="R501" t="str">
        <f>VLOOKUP(database[[#This Row],[部门代码2]],bumen02,2,0)</f>
        <v>021汽车技术学院</v>
      </c>
    </row>
    <row r="502" spans="1:18" hidden="1" x14ac:dyDescent="0.2">
      <c r="A502">
        <f>SUBTOTAL(3,B$2:B502)</f>
        <v>67</v>
      </c>
      <c r="B502">
        <v>40</v>
      </c>
      <c r="C502" s="1">
        <v>2023010097</v>
      </c>
      <c r="D502" t="s">
        <v>194</v>
      </c>
      <c r="E502">
        <v>21</v>
      </c>
      <c r="F502">
        <v>126</v>
      </c>
      <c r="H502" t="str">
        <f>VLOOKUP(C502,renyuan[],3,0)</f>
        <v>汽车技术学院</v>
      </c>
      <c r="I502">
        <f t="shared" si="14"/>
        <v>21</v>
      </c>
      <c r="J502">
        <f t="shared" si="15"/>
        <v>126</v>
      </c>
      <c r="K502">
        <f>database[[#This Row],[处理天数]]*6</f>
        <v>126</v>
      </c>
      <c r="L502">
        <f>database[[#This Row],[额定充值]]-database[[#This Row],[处理金额]]</f>
        <v>0</v>
      </c>
      <c r="M502">
        <f>database[[#This Row],[处理金额]]</f>
        <v>126</v>
      </c>
      <c r="N502" t="str">
        <f>VLOOKUP(database[[#This Row],[部门]],bumen[],2,0)</f>
        <v>021</v>
      </c>
      <c r="O502" t="str">
        <f>VLOOKUP(database[[#This Row],[部门]],bumen[],3)</f>
        <v>001办公室</v>
      </c>
      <c r="P502" t="str">
        <f>VLOOKUP(database[[#This Row],[账号]],renyuan[],2,0)</f>
        <v>李嘉庆</v>
      </c>
      <c r="Q502" s="13" t="s">
        <v>1244</v>
      </c>
      <c r="R502" t="str">
        <f>VLOOKUP(database[[#This Row],[部门代码2]],bumen02,2,0)</f>
        <v>021汽车技术学院</v>
      </c>
    </row>
    <row r="503" spans="1:18" hidden="1" x14ac:dyDescent="0.2">
      <c r="A503">
        <f>SUBTOTAL(3,B$2:B503)</f>
        <v>67</v>
      </c>
      <c r="B503">
        <v>1</v>
      </c>
      <c r="C503" s="1" t="s">
        <v>250</v>
      </c>
      <c r="D503" t="s">
        <v>251</v>
      </c>
      <c r="E503">
        <v>14</v>
      </c>
      <c r="F503">
        <v>84</v>
      </c>
      <c r="G503" t="s">
        <v>1245</v>
      </c>
      <c r="H503" t="e">
        <f>VLOOKUP(C503,renyuan[],3,0)</f>
        <v>#N/A</v>
      </c>
      <c r="I503">
        <f t="shared" si="14"/>
        <v>14</v>
      </c>
      <c r="J503">
        <f t="shared" si="15"/>
        <v>84</v>
      </c>
      <c r="K503">
        <f>database[[#This Row],[处理天数]]*6</f>
        <v>84</v>
      </c>
      <c r="L503">
        <f>database[[#This Row],[额定充值]]-database[[#This Row],[处理金额]]</f>
        <v>0</v>
      </c>
      <c r="M503">
        <f>database[[#This Row],[处理金额]]</f>
        <v>84</v>
      </c>
      <c r="N503" t="e">
        <f>VLOOKUP(database[[#This Row],[部门]],bumen[],2,0)</f>
        <v>#N/A</v>
      </c>
      <c r="O503" t="e">
        <f>VLOOKUP(database[[#This Row],[部门]],bumen[],3)</f>
        <v>#N/A</v>
      </c>
      <c r="P503" t="e">
        <f>VLOOKUP(database[[#This Row],[账号]],renyuan[],2,0)</f>
        <v>#N/A</v>
      </c>
      <c r="Q503" s="13" t="s">
        <v>1261</v>
      </c>
      <c r="R503" t="str">
        <f>VLOOKUP(database[[#This Row],[部门代码2]],bumen02,2,0)</f>
        <v>022商学院（创业学院）</v>
      </c>
    </row>
    <row r="504" spans="1:18" hidden="1" x14ac:dyDescent="0.2">
      <c r="A504">
        <f>SUBTOTAL(3,B$2:B504)</f>
        <v>67</v>
      </c>
      <c r="B504">
        <v>2</v>
      </c>
      <c r="C504" s="1" t="s">
        <v>254</v>
      </c>
      <c r="D504" t="s">
        <v>255</v>
      </c>
      <c r="E504">
        <v>21</v>
      </c>
      <c r="F504">
        <v>126</v>
      </c>
      <c r="G504" t="s">
        <v>1246</v>
      </c>
      <c r="H504" t="e">
        <f>VLOOKUP(C504,renyuan[],3,0)</f>
        <v>#N/A</v>
      </c>
      <c r="I504">
        <f t="shared" si="14"/>
        <v>21</v>
      </c>
      <c r="J504">
        <f t="shared" si="15"/>
        <v>126</v>
      </c>
      <c r="K504">
        <f>database[[#This Row],[处理天数]]*6</f>
        <v>126</v>
      </c>
      <c r="L504">
        <f>database[[#This Row],[额定充值]]-database[[#This Row],[处理金额]]</f>
        <v>0</v>
      </c>
      <c r="M504">
        <f>database[[#This Row],[处理金额]]</f>
        <v>126</v>
      </c>
      <c r="N504" t="e">
        <f>VLOOKUP(database[[#This Row],[部门]],bumen[],2,0)</f>
        <v>#N/A</v>
      </c>
      <c r="O504" t="e">
        <f>VLOOKUP(database[[#This Row],[部门]],bumen[],3)</f>
        <v>#N/A</v>
      </c>
      <c r="P504" t="e">
        <f>VLOOKUP(database[[#This Row],[账号]],renyuan[],2,0)</f>
        <v>#N/A</v>
      </c>
      <c r="Q504" s="13" t="s">
        <v>1261</v>
      </c>
      <c r="R504" t="str">
        <f>VLOOKUP(database[[#This Row],[部门代码2]],bumen02,2,0)</f>
        <v>022商学院（创业学院）</v>
      </c>
    </row>
    <row r="505" spans="1:18" hidden="1" x14ac:dyDescent="0.2">
      <c r="A505">
        <f>SUBTOTAL(3,B$2:B505)</f>
        <v>67</v>
      </c>
      <c r="B505">
        <v>3</v>
      </c>
      <c r="C505" s="1" t="s">
        <v>263</v>
      </c>
      <c r="D505" t="s">
        <v>264</v>
      </c>
      <c r="E505">
        <v>21</v>
      </c>
      <c r="F505">
        <v>126</v>
      </c>
      <c r="H505" t="e">
        <f>VLOOKUP(C505,renyuan[],3,0)</f>
        <v>#N/A</v>
      </c>
      <c r="I505">
        <f t="shared" si="14"/>
        <v>21</v>
      </c>
      <c r="J505">
        <f t="shared" si="15"/>
        <v>126</v>
      </c>
      <c r="K505">
        <f>database[[#This Row],[处理天数]]*6</f>
        <v>126</v>
      </c>
      <c r="L505">
        <f>database[[#This Row],[额定充值]]-database[[#This Row],[处理金额]]</f>
        <v>0</v>
      </c>
      <c r="M505">
        <f>database[[#This Row],[处理金额]]</f>
        <v>126</v>
      </c>
      <c r="N505" t="e">
        <f>VLOOKUP(database[[#This Row],[部门]],bumen[],2,0)</f>
        <v>#N/A</v>
      </c>
      <c r="O505" t="e">
        <f>VLOOKUP(database[[#This Row],[部门]],bumen[],3)</f>
        <v>#N/A</v>
      </c>
      <c r="P505" t="e">
        <f>VLOOKUP(database[[#This Row],[账号]],renyuan[],2,0)</f>
        <v>#N/A</v>
      </c>
      <c r="Q505" s="13" t="s">
        <v>1261</v>
      </c>
      <c r="R505" t="str">
        <f>VLOOKUP(database[[#This Row],[部门代码2]],bumen02,2,0)</f>
        <v>022商学院（创业学院）</v>
      </c>
    </row>
    <row r="506" spans="1:18" hidden="1" x14ac:dyDescent="0.2">
      <c r="A506">
        <f>SUBTOTAL(3,B$2:B506)</f>
        <v>67</v>
      </c>
      <c r="B506">
        <v>4</v>
      </c>
      <c r="C506" s="1" t="s">
        <v>256</v>
      </c>
      <c r="D506" t="s">
        <v>257</v>
      </c>
      <c r="E506">
        <v>17</v>
      </c>
      <c r="F506">
        <v>102</v>
      </c>
      <c r="G506" t="s">
        <v>1247</v>
      </c>
      <c r="H506" t="e">
        <f>VLOOKUP(C506,renyuan[],3,0)</f>
        <v>#N/A</v>
      </c>
      <c r="I506">
        <f t="shared" si="14"/>
        <v>17</v>
      </c>
      <c r="J506">
        <f t="shared" si="15"/>
        <v>102</v>
      </c>
      <c r="K506">
        <f>database[[#This Row],[处理天数]]*6</f>
        <v>102</v>
      </c>
      <c r="L506">
        <f>database[[#This Row],[额定充值]]-database[[#This Row],[处理金额]]</f>
        <v>0</v>
      </c>
      <c r="M506">
        <f>database[[#This Row],[处理金额]]</f>
        <v>102</v>
      </c>
      <c r="N506" t="e">
        <f>VLOOKUP(database[[#This Row],[部门]],bumen[],2,0)</f>
        <v>#N/A</v>
      </c>
      <c r="O506" t="e">
        <f>VLOOKUP(database[[#This Row],[部门]],bumen[],3)</f>
        <v>#N/A</v>
      </c>
      <c r="P506" t="e">
        <f>VLOOKUP(database[[#This Row],[账号]],renyuan[],2,0)</f>
        <v>#N/A</v>
      </c>
      <c r="Q506" s="13" t="s">
        <v>1261</v>
      </c>
      <c r="R506" t="str">
        <f>VLOOKUP(database[[#This Row],[部门代码2]],bumen02,2,0)</f>
        <v>022商学院（创业学院）</v>
      </c>
    </row>
    <row r="507" spans="1:18" hidden="1" x14ac:dyDescent="0.2">
      <c r="A507">
        <f>SUBTOTAL(3,B$2:B507)</f>
        <v>67</v>
      </c>
      <c r="B507">
        <v>5</v>
      </c>
      <c r="C507" s="1">
        <v>2004010035</v>
      </c>
      <c r="D507" t="s">
        <v>253</v>
      </c>
      <c r="E507">
        <v>20</v>
      </c>
      <c r="F507">
        <v>120</v>
      </c>
      <c r="G507" t="s">
        <v>1248</v>
      </c>
      <c r="H507" t="str">
        <f>VLOOKUP(C507,renyuan[],3,0)</f>
        <v>商学院</v>
      </c>
      <c r="I507">
        <f t="shared" si="14"/>
        <v>20</v>
      </c>
      <c r="J507">
        <f t="shared" si="15"/>
        <v>120</v>
      </c>
      <c r="K507">
        <f>database[[#This Row],[处理天数]]*6</f>
        <v>120</v>
      </c>
      <c r="L507">
        <f>database[[#This Row],[额定充值]]-database[[#This Row],[处理金额]]</f>
        <v>0</v>
      </c>
      <c r="M507">
        <f>database[[#This Row],[处理金额]]</f>
        <v>120</v>
      </c>
      <c r="N507" t="e">
        <f>VLOOKUP(database[[#This Row],[部门]],bumen[],2,0)</f>
        <v>#N/A</v>
      </c>
      <c r="O507" t="str">
        <f>VLOOKUP(database[[#This Row],[部门]],bumen[],3)</f>
        <v>001办公室</v>
      </c>
      <c r="P507" t="str">
        <f>VLOOKUP(database[[#This Row],[账号]],renyuan[],2,0)</f>
        <v>于凌云</v>
      </c>
      <c r="Q507" s="13" t="s">
        <v>1261</v>
      </c>
      <c r="R507" t="str">
        <f>VLOOKUP(database[[#This Row],[部门代码2]],bumen02,2,0)</f>
        <v>022商学院（创业学院）</v>
      </c>
    </row>
    <row r="508" spans="1:18" hidden="1" x14ac:dyDescent="0.2">
      <c r="A508">
        <f>SUBTOTAL(3,B$2:B508)</f>
        <v>67</v>
      </c>
      <c r="B508">
        <v>6</v>
      </c>
      <c r="C508" s="1">
        <v>2007030005</v>
      </c>
      <c r="D508" t="s">
        <v>258</v>
      </c>
      <c r="E508">
        <v>21</v>
      </c>
      <c r="F508">
        <v>126</v>
      </c>
      <c r="H508" t="str">
        <f>VLOOKUP(C508,renyuan[],3,0)</f>
        <v>商学院</v>
      </c>
      <c r="I508">
        <f t="shared" si="14"/>
        <v>21</v>
      </c>
      <c r="J508">
        <f t="shared" si="15"/>
        <v>126</v>
      </c>
      <c r="K508">
        <f>database[[#This Row],[处理天数]]*6</f>
        <v>126</v>
      </c>
      <c r="L508">
        <f>database[[#This Row],[额定充值]]-database[[#This Row],[处理金额]]</f>
        <v>0</v>
      </c>
      <c r="M508">
        <f>database[[#This Row],[处理金额]]</f>
        <v>126</v>
      </c>
      <c r="N508" t="e">
        <f>VLOOKUP(database[[#This Row],[部门]],bumen[],2,0)</f>
        <v>#N/A</v>
      </c>
      <c r="O508" t="str">
        <f>VLOOKUP(database[[#This Row],[部门]],bumen[],3)</f>
        <v>001办公室</v>
      </c>
      <c r="P508" t="str">
        <f>VLOOKUP(database[[#This Row],[账号]],renyuan[],2,0)</f>
        <v>苗婷</v>
      </c>
      <c r="Q508" s="13" t="s">
        <v>1261</v>
      </c>
      <c r="R508" t="str">
        <f>VLOOKUP(database[[#This Row],[部门代码2]],bumen02,2,0)</f>
        <v>022商学院（创业学院）</v>
      </c>
    </row>
    <row r="509" spans="1:18" hidden="1" x14ac:dyDescent="0.2">
      <c r="A509">
        <f>SUBTOTAL(3,B$2:B509)</f>
        <v>67</v>
      </c>
      <c r="B509">
        <v>7</v>
      </c>
      <c r="C509" s="1">
        <v>2008020019</v>
      </c>
      <c r="D509" t="s">
        <v>259</v>
      </c>
      <c r="E509">
        <v>8</v>
      </c>
      <c r="F509">
        <v>48</v>
      </c>
      <c r="G509" t="s">
        <v>1249</v>
      </c>
      <c r="H509" t="str">
        <f>VLOOKUP(C509,renyuan[],3,0)</f>
        <v>商学院</v>
      </c>
      <c r="I509">
        <f t="shared" si="14"/>
        <v>8</v>
      </c>
      <c r="J509">
        <f t="shared" si="15"/>
        <v>48</v>
      </c>
      <c r="K509">
        <f>database[[#This Row],[处理天数]]*6</f>
        <v>48</v>
      </c>
      <c r="L509">
        <f>database[[#This Row],[额定充值]]-database[[#This Row],[处理金额]]</f>
        <v>0</v>
      </c>
      <c r="M509">
        <f>database[[#This Row],[处理金额]]</f>
        <v>48</v>
      </c>
      <c r="N509" t="e">
        <f>VLOOKUP(database[[#This Row],[部门]],bumen[],2,0)</f>
        <v>#N/A</v>
      </c>
      <c r="O509" t="str">
        <f>VLOOKUP(database[[#This Row],[部门]],bumen[],3)</f>
        <v>001办公室</v>
      </c>
      <c r="P509" t="str">
        <f>VLOOKUP(database[[#This Row],[账号]],renyuan[],2,0)</f>
        <v>张兵</v>
      </c>
      <c r="Q509" s="13" t="s">
        <v>1261</v>
      </c>
      <c r="R509" t="str">
        <f>VLOOKUP(database[[#This Row],[部门代码2]],bumen02,2,0)</f>
        <v>022商学院（创业学院）</v>
      </c>
    </row>
    <row r="510" spans="1:18" hidden="1" x14ac:dyDescent="0.2">
      <c r="A510">
        <f>SUBTOTAL(3,B$2:B510)</f>
        <v>67</v>
      </c>
      <c r="B510">
        <v>8</v>
      </c>
      <c r="C510" s="1">
        <v>2008020023</v>
      </c>
      <c r="D510" t="s">
        <v>260</v>
      </c>
      <c r="E510">
        <v>13</v>
      </c>
      <c r="F510">
        <v>78</v>
      </c>
      <c r="G510" t="s">
        <v>1250</v>
      </c>
      <c r="H510" t="str">
        <f>VLOOKUP(C510,renyuan[],3,0)</f>
        <v>商学院</v>
      </c>
      <c r="I510">
        <f t="shared" si="14"/>
        <v>13</v>
      </c>
      <c r="J510">
        <f t="shared" si="15"/>
        <v>78</v>
      </c>
      <c r="K510">
        <f>database[[#This Row],[处理天数]]*6</f>
        <v>78</v>
      </c>
      <c r="L510">
        <f>database[[#This Row],[额定充值]]-database[[#This Row],[处理金额]]</f>
        <v>0</v>
      </c>
      <c r="M510">
        <f>database[[#This Row],[处理金额]]</f>
        <v>78</v>
      </c>
      <c r="N510" t="e">
        <f>VLOOKUP(database[[#This Row],[部门]],bumen[],2,0)</f>
        <v>#N/A</v>
      </c>
      <c r="O510" t="str">
        <f>VLOOKUP(database[[#This Row],[部门]],bumen[],3)</f>
        <v>001办公室</v>
      </c>
      <c r="P510" t="str">
        <f>VLOOKUP(database[[#This Row],[账号]],renyuan[],2,0)</f>
        <v>孙红娟</v>
      </c>
      <c r="Q510" s="13" t="s">
        <v>1261</v>
      </c>
      <c r="R510" t="str">
        <f>VLOOKUP(database[[#This Row],[部门代码2]],bumen02,2,0)</f>
        <v>022商学院（创业学院）</v>
      </c>
    </row>
    <row r="511" spans="1:18" hidden="1" x14ac:dyDescent="0.2">
      <c r="A511">
        <f>SUBTOTAL(3,B$2:B511)</f>
        <v>67</v>
      </c>
      <c r="B511">
        <v>9</v>
      </c>
      <c r="C511" s="1">
        <v>2012010001</v>
      </c>
      <c r="D511" t="s">
        <v>261</v>
      </c>
      <c r="E511">
        <v>20</v>
      </c>
      <c r="F511">
        <v>120</v>
      </c>
      <c r="G511" t="s">
        <v>1251</v>
      </c>
      <c r="H511" t="str">
        <f>VLOOKUP(C511,renyuan[],3,0)</f>
        <v>商学院</v>
      </c>
      <c r="I511">
        <f t="shared" si="14"/>
        <v>20</v>
      </c>
      <c r="J511">
        <f t="shared" si="15"/>
        <v>120</v>
      </c>
      <c r="K511">
        <f>database[[#This Row],[处理天数]]*6</f>
        <v>120</v>
      </c>
      <c r="L511">
        <f>database[[#This Row],[额定充值]]-database[[#This Row],[处理金额]]</f>
        <v>0</v>
      </c>
      <c r="M511">
        <f>database[[#This Row],[处理金额]]</f>
        <v>120</v>
      </c>
      <c r="N511" t="e">
        <f>VLOOKUP(database[[#This Row],[部门]],bumen[],2,0)</f>
        <v>#N/A</v>
      </c>
      <c r="O511" t="str">
        <f>VLOOKUP(database[[#This Row],[部门]],bumen[],3)</f>
        <v>001办公室</v>
      </c>
      <c r="P511" t="str">
        <f>VLOOKUP(database[[#This Row],[账号]],renyuan[],2,0)</f>
        <v>荣希佳</v>
      </c>
      <c r="Q511" s="13" t="s">
        <v>1261</v>
      </c>
      <c r="R511" t="str">
        <f>VLOOKUP(database[[#This Row],[部门代码2]],bumen02,2,0)</f>
        <v>022商学院（创业学院）</v>
      </c>
    </row>
    <row r="512" spans="1:18" hidden="1" x14ac:dyDescent="0.2">
      <c r="A512">
        <f>SUBTOTAL(3,B$2:B512)</f>
        <v>67</v>
      </c>
      <c r="B512">
        <v>10</v>
      </c>
      <c r="C512" s="1">
        <v>2012010008</v>
      </c>
      <c r="D512" t="s">
        <v>262</v>
      </c>
      <c r="E512">
        <v>16</v>
      </c>
      <c r="F512">
        <v>96</v>
      </c>
      <c r="G512" t="s">
        <v>1252</v>
      </c>
      <c r="H512" t="str">
        <f>VLOOKUP(C512,renyuan[],3,0)</f>
        <v>商学院</v>
      </c>
      <c r="I512">
        <f t="shared" si="14"/>
        <v>16</v>
      </c>
      <c r="J512">
        <f t="shared" si="15"/>
        <v>96</v>
      </c>
      <c r="K512">
        <f>database[[#This Row],[处理天数]]*6</f>
        <v>96</v>
      </c>
      <c r="L512">
        <f>database[[#This Row],[额定充值]]-database[[#This Row],[处理金额]]</f>
        <v>0</v>
      </c>
      <c r="M512">
        <f>database[[#This Row],[处理金额]]</f>
        <v>96</v>
      </c>
      <c r="N512" t="e">
        <f>VLOOKUP(database[[#This Row],[部门]],bumen[],2,0)</f>
        <v>#N/A</v>
      </c>
      <c r="O512" t="str">
        <f>VLOOKUP(database[[#This Row],[部门]],bumen[],3)</f>
        <v>001办公室</v>
      </c>
      <c r="P512" t="str">
        <f>VLOOKUP(database[[#This Row],[账号]],renyuan[],2,0)</f>
        <v>许畅</v>
      </c>
      <c r="Q512" s="13" t="s">
        <v>1261</v>
      </c>
      <c r="R512" t="str">
        <f>VLOOKUP(database[[#This Row],[部门代码2]],bumen02,2,0)</f>
        <v>022商学院（创业学院）</v>
      </c>
    </row>
    <row r="513" spans="1:18" hidden="1" x14ac:dyDescent="0.2">
      <c r="A513">
        <f>SUBTOTAL(3,B$2:B513)</f>
        <v>67</v>
      </c>
      <c r="B513">
        <v>11</v>
      </c>
      <c r="C513" s="1">
        <v>2013010010</v>
      </c>
      <c r="D513" t="s">
        <v>265</v>
      </c>
      <c r="E513">
        <v>19</v>
      </c>
      <c r="F513">
        <v>114</v>
      </c>
      <c r="G513" t="s">
        <v>1253</v>
      </c>
      <c r="H513" t="str">
        <f>VLOOKUP(C513,renyuan[],3,0)</f>
        <v>商学院</v>
      </c>
      <c r="I513">
        <f t="shared" si="14"/>
        <v>19</v>
      </c>
      <c r="J513">
        <f t="shared" si="15"/>
        <v>114</v>
      </c>
      <c r="K513">
        <f>database[[#This Row],[处理天数]]*6</f>
        <v>114</v>
      </c>
      <c r="L513">
        <f>database[[#This Row],[额定充值]]-database[[#This Row],[处理金额]]</f>
        <v>0</v>
      </c>
      <c r="M513">
        <f>database[[#This Row],[处理金额]]</f>
        <v>114</v>
      </c>
      <c r="N513" t="e">
        <f>VLOOKUP(database[[#This Row],[部门]],bumen[],2,0)</f>
        <v>#N/A</v>
      </c>
      <c r="O513" t="str">
        <f>VLOOKUP(database[[#This Row],[部门]],bumen[],3)</f>
        <v>001办公室</v>
      </c>
      <c r="P513" t="str">
        <f>VLOOKUP(database[[#This Row],[账号]],renyuan[],2,0)</f>
        <v>唐珍</v>
      </c>
      <c r="Q513" s="13" t="s">
        <v>1261</v>
      </c>
      <c r="R513" t="str">
        <f>VLOOKUP(database[[#This Row],[部门代码2]],bumen02,2,0)</f>
        <v>022商学院（创业学院）</v>
      </c>
    </row>
    <row r="514" spans="1:18" hidden="1" x14ac:dyDescent="0.2">
      <c r="A514">
        <f>SUBTOTAL(3,B$2:B514)</f>
        <v>67</v>
      </c>
      <c r="B514">
        <v>12</v>
      </c>
      <c r="C514" s="1">
        <v>2013010013</v>
      </c>
      <c r="D514" t="s">
        <v>266</v>
      </c>
      <c r="E514">
        <v>21</v>
      </c>
      <c r="F514">
        <v>126</v>
      </c>
      <c r="H514" t="str">
        <f>VLOOKUP(C514,renyuan[],3,0)</f>
        <v>商学院</v>
      </c>
      <c r="I514">
        <f t="shared" ref="I514:I577" si="16">IF(TYPE(E514)=1,E514,VALUE(SUBSTITUTE(E514,"天","")))</f>
        <v>21</v>
      </c>
      <c r="J514">
        <f t="shared" ref="J514:J577" si="17">IF(TYPE(F514)=1,F514,VALUE(SUBSTITUTE(F514,"元","")))</f>
        <v>126</v>
      </c>
      <c r="K514">
        <f>database[[#This Row],[处理天数]]*6</f>
        <v>126</v>
      </c>
      <c r="L514">
        <f>database[[#This Row],[额定充值]]-database[[#This Row],[处理金额]]</f>
        <v>0</v>
      </c>
      <c r="M514">
        <f>database[[#This Row],[处理金额]]</f>
        <v>126</v>
      </c>
      <c r="N514" t="e">
        <f>VLOOKUP(database[[#This Row],[部门]],bumen[],2,0)</f>
        <v>#N/A</v>
      </c>
      <c r="O514" t="str">
        <f>VLOOKUP(database[[#This Row],[部门]],bumen[],3)</f>
        <v>001办公室</v>
      </c>
      <c r="P514" t="str">
        <f>VLOOKUP(database[[#This Row],[账号]],renyuan[],2,0)</f>
        <v>潘大鹏</v>
      </c>
      <c r="Q514" s="13" t="s">
        <v>1261</v>
      </c>
      <c r="R514" t="str">
        <f>VLOOKUP(database[[#This Row],[部门代码2]],bumen02,2,0)</f>
        <v>022商学院（创业学院）</v>
      </c>
    </row>
    <row r="515" spans="1:18" hidden="1" x14ac:dyDescent="0.2">
      <c r="A515">
        <f>SUBTOTAL(3,B$2:B515)</f>
        <v>67</v>
      </c>
      <c r="B515">
        <v>13</v>
      </c>
      <c r="C515" s="1">
        <v>2013020001</v>
      </c>
      <c r="D515" t="s">
        <v>267</v>
      </c>
      <c r="E515">
        <v>21</v>
      </c>
      <c r="F515">
        <v>126</v>
      </c>
      <c r="H515" t="str">
        <f>VLOOKUP(C515,renyuan[],3,0)</f>
        <v>商学院</v>
      </c>
      <c r="I515">
        <f t="shared" si="16"/>
        <v>21</v>
      </c>
      <c r="J515">
        <f t="shared" si="17"/>
        <v>126</v>
      </c>
      <c r="K515">
        <f>database[[#This Row],[处理天数]]*6</f>
        <v>126</v>
      </c>
      <c r="L515">
        <f>database[[#This Row],[额定充值]]-database[[#This Row],[处理金额]]</f>
        <v>0</v>
      </c>
      <c r="M515">
        <f>database[[#This Row],[处理金额]]</f>
        <v>126</v>
      </c>
      <c r="N515" t="e">
        <f>VLOOKUP(database[[#This Row],[部门]],bumen[],2,0)</f>
        <v>#N/A</v>
      </c>
      <c r="O515" t="str">
        <f>VLOOKUP(database[[#This Row],[部门]],bumen[],3)</f>
        <v>001办公室</v>
      </c>
      <c r="P515" t="str">
        <f>VLOOKUP(database[[#This Row],[账号]],renyuan[],2,0)</f>
        <v>李丽</v>
      </c>
      <c r="Q515" s="13" t="s">
        <v>1261</v>
      </c>
      <c r="R515" t="str">
        <f>VLOOKUP(database[[#This Row],[部门代码2]],bumen02,2,0)</f>
        <v>022商学院（创业学院）</v>
      </c>
    </row>
    <row r="516" spans="1:18" hidden="1" x14ac:dyDescent="0.2">
      <c r="A516">
        <f>SUBTOTAL(3,B$2:B516)</f>
        <v>67</v>
      </c>
      <c r="B516">
        <v>14</v>
      </c>
      <c r="C516" s="1">
        <v>2014010034</v>
      </c>
      <c r="D516" t="s">
        <v>268</v>
      </c>
      <c r="E516">
        <v>21</v>
      </c>
      <c r="F516">
        <v>126</v>
      </c>
      <c r="H516" t="str">
        <f>VLOOKUP(C516,renyuan[],3,0)</f>
        <v>商学院</v>
      </c>
      <c r="I516">
        <f t="shared" si="16"/>
        <v>21</v>
      </c>
      <c r="J516">
        <f t="shared" si="17"/>
        <v>126</v>
      </c>
      <c r="K516">
        <f>database[[#This Row],[处理天数]]*6</f>
        <v>126</v>
      </c>
      <c r="L516">
        <f>database[[#This Row],[额定充值]]-database[[#This Row],[处理金额]]</f>
        <v>0</v>
      </c>
      <c r="M516">
        <f>database[[#This Row],[处理金额]]</f>
        <v>126</v>
      </c>
      <c r="N516" t="e">
        <f>VLOOKUP(database[[#This Row],[部门]],bumen[],2,0)</f>
        <v>#N/A</v>
      </c>
      <c r="O516" t="str">
        <f>VLOOKUP(database[[#This Row],[部门]],bumen[],3)</f>
        <v>001办公室</v>
      </c>
      <c r="P516" t="str">
        <f>VLOOKUP(database[[#This Row],[账号]],renyuan[],2,0)</f>
        <v>李红蕾</v>
      </c>
      <c r="Q516" s="13" t="s">
        <v>1261</v>
      </c>
      <c r="R516" t="str">
        <f>VLOOKUP(database[[#This Row],[部门代码2]],bumen02,2,0)</f>
        <v>022商学院（创业学院）</v>
      </c>
    </row>
    <row r="517" spans="1:18" hidden="1" x14ac:dyDescent="0.2">
      <c r="A517">
        <f>SUBTOTAL(3,B$2:B517)</f>
        <v>67</v>
      </c>
      <c r="B517">
        <v>15</v>
      </c>
      <c r="C517" s="1">
        <v>2014010036</v>
      </c>
      <c r="D517" t="s">
        <v>269</v>
      </c>
      <c r="E517">
        <v>21</v>
      </c>
      <c r="F517">
        <v>126</v>
      </c>
      <c r="H517" t="str">
        <f>VLOOKUP(C517,renyuan[],3,0)</f>
        <v>商学院</v>
      </c>
      <c r="I517">
        <f t="shared" si="16"/>
        <v>21</v>
      </c>
      <c r="J517">
        <f t="shared" si="17"/>
        <v>126</v>
      </c>
      <c r="K517">
        <f>database[[#This Row],[处理天数]]*6</f>
        <v>126</v>
      </c>
      <c r="L517">
        <f>database[[#This Row],[额定充值]]-database[[#This Row],[处理金额]]</f>
        <v>0</v>
      </c>
      <c r="M517">
        <f>database[[#This Row],[处理金额]]</f>
        <v>126</v>
      </c>
      <c r="N517" t="e">
        <f>VLOOKUP(database[[#This Row],[部门]],bumen[],2,0)</f>
        <v>#N/A</v>
      </c>
      <c r="O517" t="str">
        <f>VLOOKUP(database[[#This Row],[部门]],bumen[],3)</f>
        <v>001办公室</v>
      </c>
      <c r="P517" t="str">
        <f>VLOOKUP(database[[#This Row],[账号]],renyuan[],2,0)</f>
        <v>相易彤</v>
      </c>
      <c r="Q517" s="13" t="s">
        <v>1261</v>
      </c>
      <c r="R517" t="str">
        <f>VLOOKUP(database[[#This Row],[部门代码2]],bumen02,2,0)</f>
        <v>022商学院（创业学院）</v>
      </c>
    </row>
    <row r="518" spans="1:18" hidden="1" x14ac:dyDescent="0.2">
      <c r="A518">
        <f>SUBTOTAL(3,B$2:B518)</f>
        <v>67</v>
      </c>
      <c r="B518">
        <v>16</v>
      </c>
      <c r="C518" s="1">
        <v>2015010006</v>
      </c>
      <c r="D518" t="s">
        <v>270</v>
      </c>
      <c r="E518">
        <v>19</v>
      </c>
      <c r="F518">
        <v>114</v>
      </c>
      <c r="G518" t="s">
        <v>1254</v>
      </c>
      <c r="H518" t="str">
        <f>VLOOKUP(C518,renyuan[],3,0)</f>
        <v>商学院</v>
      </c>
      <c r="I518">
        <f t="shared" si="16"/>
        <v>19</v>
      </c>
      <c r="J518">
        <f t="shared" si="17"/>
        <v>114</v>
      </c>
      <c r="K518">
        <f>database[[#This Row],[处理天数]]*6</f>
        <v>114</v>
      </c>
      <c r="L518">
        <f>database[[#This Row],[额定充值]]-database[[#This Row],[处理金额]]</f>
        <v>0</v>
      </c>
      <c r="M518">
        <f>database[[#This Row],[处理金额]]</f>
        <v>114</v>
      </c>
      <c r="N518" t="e">
        <f>VLOOKUP(database[[#This Row],[部门]],bumen[],2,0)</f>
        <v>#N/A</v>
      </c>
      <c r="O518" t="str">
        <f>VLOOKUP(database[[#This Row],[部门]],bumen[],3)</f>
        <v>001办公室</v>
      </c>
      <c r="P518" t="str">
        <f>VLOOKUP(database[[#This Row],[账号]],renyuan[],2,0)</f>
        <v>石雪莉</v>
      </c>
      <c r="Q518" s="13" t="s">
        <v>1261</v>
      </c>
      <c r="R518" t="str">
        <f>VLOOKUP(database[[#This Row],[部门代码2]],bumen02,2,0)</f>
        <v>022商学院（创业学院）</v>
      </c>
    </row>
    <row r="519" spans="1:18" hidden="1" x14ac:dyDescent="0.2">
      <c r="A519">
        <f>SUBTOTAL(3,B$2:B519)</f>
        <v>67</v>
      </c>
      <c r="B519">
        <v>17</v>
      </c>
      <c r="C519" s="1" t="s">
        <v>271</v>
      </c>
      <c r="D519" t="s">
        <v>272</v>
      </c>
      <c r="E519">
        <v>21</v>
      </c>
      <c r="F519">
        <v>126</v>
      </c>
      <c r="H519" t="e">
        <f>VLOOKUP(C519,renyuan[],3,0)</f>
        <v>#N/A</v>
      </c>
      <c r="I519">
        <f t="shared" si="16"/>
        <v>21</v>
      </c>
      <c r="J519">
        <f t="shared" si="17"/>
        <v>126</v>
      </c>
      <c r="K519">
        <f>database[[#This Row],[处理天数]]*6</f>
        <v>126</v>
      </c>
      <c r="L519">
        <f>database[[#This Row],[额定充值]]-database[[#This Row],[处理金额]]</f>
        <v>0</v>
      </c>
      <c r="M519">
        <f>database[[#This Row],[处理金额]]</f>
        <v>126</v>
      </c>
      <c r="N519" t="e">
        <f>VLOOKUP(database[[#This Row],[部门]],bumen[],2,0)</f>
        <v>#N/A</v>
      </c>
      <c r="O519" t="e">
        <f>VLOOKUP(database[[#This Row],[部门]],bumen[],3)</f>
        <v>#N/A</v>
      </c>
      <c r="P519" t="e">
        <f>VLOOKUP(database[[#This Row],[账号]],renyuan[],2,0)</f>
        <v>#N/A</v>
      </c>
      <c r="Q519" s="13" t="s">
        <v>1261</v>
      </c>
      <c r="R519" t="str">
        <f>VLOOKUP(database[[#This Row],[部门代码2]],bumen02,2,0)</f>
        <v>022商学院（创业学院）</v>
      </c>
    </row>
    <row r="520" spans="1:18" hidden="1" x14ac:dyDescent="0.2">
      <c r="A520">
        <f>SUBTOTAL(3,B$2:B520)</f>
        <v>67</v>
      </c>
      <c r="B520">
        <v>18</v>
      </c>
      <c r="C520" s="1" t="s">
        <v>273</v>
      </c>
      <c r="D520" t="s">
        <v>274</v>
      </c>
      <c r="E520">
        <v>20</v>
      </c>
      <c r="F520">
        <v>120</v>
      </c>
      <c r="G520" t="s">
        <v>1255</v>
      </c>
      <c r="H520" t="e">
        <f>VLOOKUP(C520,renyuan[],3,0)</f>
        <v>#N/A</v>
      </c>
      <c r="I520">
        <f t="shared" si="16"/>
        <v>20</v>
      </c>
      <c r="J520">
        <f t="shared" si="17"/>
        <v>120</v>
      </c>
      <c r="K520">
        <f>database[[#This Row],[处理天数]]*6</f>
        <v>120</v>
      </c>
      <c r="L520">
        <f>database[[#This Row],[额定充值]]-database[[#This Row],[处理金额]]</f>
        <v>0</v>
      </c>
      <c r="M520">
        <f>database[[#This Row],[处理金额]]</f>
        <v>120</v>
      </c>
      <c r="N520" t="e">
        <f>VLOOKUP(database[[#This Row],[部门]],bumen[],2,0)</f>
        <v>#N/A</v>
      </c>
      <c r="O520" t="e">
        <f>VLOOKUP(database[[#This Row],[部门]],bumen[],3)</f>
        <v>#N/A</v>
      </c>
      <c r="P520" t="e">
        <f>VLOOKUP(database[[#This Row],[账号]],renyuan[],2,0)</f>
        <v>#N/A</v>
      </c>
      <c r="Q520" s="13" t="s">
        <v>1261</v>
      </c>
      <c r="R520" t="str">
        <f>VLOOKUP(database[[#This Row],[部门代码2]],bumen02,2,0)</f>
        <v>022商学院（创业学院）</v>
      </c>
    </row>
    <row r="521" spans="1:18" hidden="1" x14ac:dyDescent="0.2">
      <c r="A521">
        <f>SUBTOTAL(3,B$2:B521)</f>
        <v>67</v>
      </c>
      <c r="B521">
        <v>19</v>
      </c>
      <c r="C521" s="1" t="s">
        <v>279</v>
      </c>
      <c r="D521" t="s">
        <v>280</v>
      </c>
      <c r="E521">
        <v>21</v>
      </c>
      <c r="F521">
        <v>126</v>
      </c>
      <c r="H521" t="e">
        <f>VLOOKUP(C521,renyuan[],3,0)</f>
        <v>#N/A</v>
      </c>
      <c r="I521">
        <f t="shared" si="16"/>
        <v>21</v>
      </c>
      <c r="J521">
        <f t="shared" si="17"/>
        <v>126</v>
      </c>
      <c r="K521">
        <f>database[[#This Row],[处理天数]]*6</f>
        <v>126</v>
      </c>
      <c r="L521">
        <f>database[[#This Row],[额定充值]]-database[[#This Row],[处理金额]]</f>
        <v>0</v>
      </c>
      <c r="M521">
        <f>database[[#This Row],[处理金额]]</f>
        <v>126</v>
      </c>
      <c r="N521" t="e">
        <f>VLOOKUP(database[[#This Row],[部门]],bumen[],2,0)</f>
        <v>#N/A</v>
      </c>
      <c r="O521" t="e">
        <f>VLOOKUP(database[[#This Row],[部门]],bumen[],3)</f>
        <v>#N/A</v>
      </c>
      <c r="P521" t="e">
        <f>VLOOKUP(database[[#This Row],[账号]],renyuan[],2,0)</f>
        <v>#N/A</v>
      </c>
      <c r="Q521" s="13" t="s">
        <v>1261</v>
      </c>
      <c r="R521" t="str">
        <f>VLOOKUP(database[[#This Row],[部门代码2]],bumen02,2,0)</f>
        <v>022商学院（创业学院）</v>
      </c>
    </row>
    <row r="522" spans="1:18" hidden="1" x14ac:dyDescent="0.2">
      <c r="A522">
        <f>SUBTOTAL(3,B$2:B522)</f>
        <v>67</v>
      </c>
      <c r="B522">
        <v>20</v>
      </c>
      <c r="C522" s="1" t="s">
        <v>275</v>
      </c>
      <c r="D522" t="s">
        <v>276</v>
      </c>
      <c r="E522">
        <v>17</v>
      </c>
      <c r="F522">
        <v>102</v>
      </c>
      <c r="G522" t="s">
        <v>1256</v>
      </c>
      <c r="H522" t="e">
        <f>VLOOKUP(C522,renyuan[],3,0)</f>
        <v>#N/A</v>
      </c>
      <c r="I522">
        <f t="shared" si="16"/>
        <v>17</v>
      </c>
      <c r="J522">
        <f t="shared" si="17"/>
        <v>102</v>
      </c>
      <c r="K522">
        <f>database[[#This Row],[处理天数]]*6</f>
        <v>102</v>
      </c>
      <c r="L522">
        <f>database[[#This Row],[额定充值]]-database[[#This Row],[处理金额]]</f>
        <v>0</v>
      </c>
      <c r="M522">
        <f>database[[#This Row],[处理金额]]</f>
        <v>102</v>
      </c>
      <c r="N522" t="e">
        <f>VLOOKUP(database[[#This Row],[部门]],bumen[],2,0)</f>
        <v>#N/A</v>
      </c>
      <c r="O522" t="e">
        <f>VLOOKUP(database[[#This Row],[部门]],bumen[],3)</f>
        <v>#N/A</v>
      </c>
      <c r="P522" t="e">
        <f>VLOOKUP(database[[#This Row],[账号]],renyuan[],2,0)</f>
        <v>#N/A</v>
      </c>
      <c r="Q522" s="13" t="s">
        <v>1261</v>
      </c>
      <c r="R522" t="str">
        <f>VLOOKUP(database[[#This Row],[部门代码2]],bumen02,2,0)</f>
        <v>022商学院（创业学院）</v>
      </c>
    </row>
    <row r="523" spans="1:18" hidden="1" x14ac:dyDescent="0.2">
      <c r="A523">
        <f>SUBTOTAL(3,B$2:B523)</f>
        <v>67</v>
      </c>
      <c r="B523">
        <v>21</v>
      </c>
      <c r="C523" s="1" t="s">
        <v>277</v>
      </c>
      <c r="D523" t="s">
        <v>278</v>
      </c>
      <c r="E523">
        <v>21</v>
      </c>
      <c r="F523">
        <v>126</v>
      </c>
      <c r="H523" t="e">
        <f>VLOOKUP(C523,renyuan[],3,0)</f>
        <v>#N/A</v>
      </c>
      <c r="I523">
        <f t="shared" si="16"/>
        <v>21</v>
      </c>
      <c r="J523">
        <f t="shared" si="17"/>
        <v>126</v>
      </c>
      <c r="K523">
        <f>database[[#This Row],[处理天数]]*6</f>
        <v>126</v>
      </c>
      <c r="L523">
        <f>database[[#This Row],[额定充值]]-database[[#This Row],[处理金额]]</f>
        <v>0</v>
      </c>
      <c r="M523">
        <f>database[[#This Row],[处理金额]]</f>
        <v>126</v>
      </c>
      <c r="N523" t="e">
        <f>VLOOKUP(database[[#This Row],[部门]],bumen[],2,0)</f>
        <v>#N/A</v>
      </c>
      <c r="O523" t="e">
        <f>VLOOKUP(database[[#This Row],[部门]],bumen[],3)</f>
        <v>#N/A</v>
      </c>
      <c r="P523" t="e">
        <f>VLOOKUP(database[[#This Row],[账号]],renyuan[],2,0)</f>
        <v>#N/A</v>
      </c>
      <c r="Q523" s="13" t="s">
        <v>1261</v>
      </c>
      <c r="R523" t="str">
        <f>VLOOKUP(database[[#This Row],[部门代码2]],bumen02,2,0)</f>
        <v>022商学院（创业学院）</v>
      </c>
    </row>
    <row r="524" spans="1:18" hidden="1" x14ac:dyDescent="0.2">
      <c r="A524">
        <f>SUBTOTAL(3,B$2:B524)</f>
        <v>67</v>
      </c>
      <c r="B524">
        <v>22</v>
      </c>
      <c r="C524" s="1" t="s">
        <v>281</v>
      </c>
      <c r="D524" t="s">
        <v>282</v>
      </c>
      <c r="E524">
        <v>17</v>
      </c>
      <c r="F524">
        <v>102</v>
      </c>
      <c r="G524" t="s">
        <v>1257</v>
      </c>
      <c r="H524" t="e">
        <f>VLOOKUP(C524,renyuan[],3,0)</f>
        <v>#N/A</v>
      </c>
      <c r="I524">
        <f t="shared" si="16"/>
        <v>17</v>
      </c>
      <c r="J524">
        <f t="shared" si="17"/>
        <v>102</v>
      </c>
      <c r="K524">
        <f>database[[#This Row],[处理天数]]*6</f>
        <v>102</v>
      </c>
      <c r="L524">
        <f>database[[#This Row],[额定充值]]-database[[#This Row],[处理金额]]</f>
        <v>0</v>
      </c>
      <c r="M524">
        <f>database[[#This Row],[处理金额]]</f>
        <v>102</v>
      </c>
      <c r="N524" t="e">
        <f>VLOOKUP(database[[#This Row],[部门]],bumen[],2,0)</f>
        <v>#N/A</v>
      </c>
      <c r="O524" t="e">
        <f>VLOOKUP(database[[#This Row],[部门]],bumen[],3)</f>
        <v>#N/A</v>
      </c>
      <c r="P524" t="e">
        <f>VLOOKUP(database[[#This Row],[账号]],renyuan[],2,0)</f>
        <v>#N/A</v>
      </c>
      <c r="Q524" s="13" t="s">
        <v>1261</v>
      </c>
      <c r="R524" t="str">
        <f>VLOOKUP(database[[#This Row],[部门代码2]],bumen02,2,0)</f>
        <v>022商学院（创业学院）</v>
      </c>
    </row>
    <row r="525" spans="1:18" hidden="1" x14ac:dyDescent="0.2">
      <c r="A525">
        <f>SUBTOTAL(3,B$2:B525)</f>
        <v>67</v>
      </c>
      <c r="B525">
        <v>23</v>
      </c>
      <c r="C525" s="1" t="s">
        <v>283</v>
      </c>
      <c r="D525" t="s">
        <v>284</v>
      </c>
      <c r="E525">
        <v>20</v>
      </c>
      <c r="F525">
        <v>120</v>
      </c>
      <c r="G525" t="s">
        <v>1258</v>
      </c>
      <c r="H525" t="e">
        <f>VLOOKUP(C525,renyuan[],3,0)</f>
        <v>#N/A</v>
      </c>
      <c r="I525">
        <f t="shared" si="16"/>
        <v>20</v>
      </c>
      <c r="J525">
        <f t="shared" si="17"/>
        <v>120</v>
      </c>
      <c r="K525">
        <f>database[[#This Row],[处理天数]]*6</f>
        <v>120</v>
      </c>
      <c r="L525">
        <f>database[[#This Row],[额定充值]]-database[[#This Row],[处理金额]]</f>
        <v>0</v>
      </c>
      <c r="M525">
        <f>database[[#This Row],[处理金额]]</f>
        <v>120</v>
      </c>
      <c r="N525" t="e">
        <f>VLOOKUP(database[[#This Row],[部门]],bumen[],2,0)</f>
        <v>#N/A</v>
      </c>
      <c r="O525" t="e">
        <f>VLOOKUP(database[[#This Row],[部门]],bumen[],3)</f>
        <v>#N/A</v>
      </c>
      <c r="P525" t="e">
        <f>VLOOKUP(database[[#This Row],[账号]],renyuan[],2,0)</f>
        <v>#N/A</v>
      </c>
      <c r="Q525" s="13" t="s">
        <v>1261</v>
      </c>
      <c r="R525" t="str">
        <f>VLOOKUP(database[[#This Row],[部门代码2]],bumen02,2,0)</f>
        <v>022商学院（创业学院）</v>
      </c>
    </row>
    <row r="526" spans="1:18" hidden="1" x14ac:dyDescent="0.2">
      <c r="A526">
        <f>SUBTOTAL(3,B$2:B526)</f>
        <v>67</v>
      </c>
      <c r="B526">
        <v>24</v>
      </c>
      <c r="C526" s="1" t="s">
        <v>285</v>
      </c>
      <c r="D526" t="s">
        <v>286</v>
      </c>
      <c r="E526">
        <v>20</v>
      </c>
      <c r="F526">
        <v>120</v>
      </c>
      <c r="G526" t="s">
        <v>1255</v>
      </c>
      <c r="H526" t="e">
        <f>VLOOKUP(C526,renyuan[],3,0)</f>
        <v>#N/A</v>
      </c>
      <c r="I526">
        <f t="shared" si="16"/>
        <v>20</v>
      </c>
      <c r="J526">
        <f t="shared" si="17"/>
        <v>120</v>
      </c>
      <c r="K526">
        <f>database[[#This Row],[处理天数]]*6</f>
        <v>120</v>
      </c>
      <c r="L526">
        <f>database[[#This Row],[额定充值]]-database[[#This Row],[处理金额]]</f>
        <v>0</v>
      </c>
      <c r="M526">
        <f>database[[#This Row],[处理金额]]</f>
        <v>120</v>
      </c>
      <c r="N526" t="e">
        <f>VLOOKUP(database[[#This Row],[部门]],bumen[],2,0)</f>
        <v>#N/A</v>
      </c>
      <c r="O526" t="e">
        <f>VLOOKUP(database[[#This Row],[部门]],bumen[],3)</f>
        <v>#N/A</v>
      </c>
      <c r="P526" t="e">
        <f>VLOOKUP(database[[#This Row],[账号]],renyuan[],2,0)</f>
        <v>#N/A</v>
      </c>
      <c r="Q526" s="13" t="s">
        <v>1261</v>
      </c>
      <c r="R526" t="str">
        <f>VLOOKUP(database[[#This Row],[部门代码2]],bumen02,2,0)</f>
        <v>022商学院（创业学院）</v>
      </c>
    </row>
    <row r="527" spans="1:18" hidden="1" x14ac:dyDescent="0.2">
      <c r="A527">
        <f>SUBTOTAL(3,B$2:B527)</f>
        <v>67</v>
      </c>
      <c r="B527">
        <v>25</v>
      </c>
      <c r="C527" s="1" t="s">
        <v>287</v>
      </c>
      <c r="D527" t="s">
        <v>288</v>
      </c>
      <c r="E527">
        <v>15</v>
      </c>
      <c r="F527">
        <v>90</v>
      </c>
      <c r="G527" t="s">
        <v>1259</v>
      </c>
      <c r="H527" t="e">
        <f>VLOOKUP(C527,renyuan[],3,0)</f>
        <v>#N/A</v>
      </c>
      <c r="I527">
        <f t="shared" si="16"/>
        <v>15</v>
      </c>
      <c r="J527">
        <f t="shared" si="17"/>
        <v>90</v>
      </c>
      <c r="K527">
        <f>database[[#This Row],[处理天数]]*6</f>
        <v>90</v>
      </c>
      <c r="L527">
        <f>database[[#This Row],[额定充值]]-database[[#This Row],[处理金额]]</f>
        <v>0</v>
      </c>
      <c r="M527">
        <f>database[[#This Row],[处理金额]]</f>
        <v>90</v>
      </c>
      <c r="N527" t="e">
        <f>VLOOKUP(database[[#This Row],[部门]],bumen[],2,0)</f>
        <v>#N/A</v>
      </c>
      <c r="O527" t="e">
        <f>VLOOKUP(database[[#This Row],[部门]],bumen[],3)</f>
        <v>#N/A</v>
      </c>
      <c r="P527" t="e">
        <f>VLOOKUP(database[[#This Row],[账号]],renyuan[],2,0)</f>
        <v>#N/A</v>
      </c>
      <c r="Q527" s="13" t="s">
        <v>1261</v>
      </c>
      <c r="R527" t="str">
        <f>VLOOKUP(database[[#This Row],[部门代码2]],bumen02,2,0)</f>
        <v>022商学院（创业学院）</v>
      </c>
    </row>
    <row r="528" spans="1:18" hidden="1" x14ac:dyDescent="0.2">
      <c r="A528">
        <f>SUBTOTAL(3,B$2:B528)</f>
        <v>67</v>
      </c>
      <c r="B528">
        <v>26</v>
      </c>
      <c r="C528" s="1" t="s">
        <v>289</v>
      </c>
      <c r="D528" t="s">
        <v>253</v>
      </c>
      <c r="E528">
        <v>20</v>
      </c>
      <c r="F528">
        <v>120</v>
      </c>
      <c r="G528" t="s">
        <v>1260</v>
      </c>
      <c r="H528" t="e">
        <f>VLOOKUP(C528,renyuan[],3,0)</f>
        <v>#N/A</v>
      </c>
      <c r="I528">
        <f t="shared" si="16"/>
        <v>20</v>
      </c>
      <c r="J528">
        <f t="shared" si="17"/>
        <v>120</v>
      </c>
      <c r="K528">
        <f>database[[#This Row],[处理天数]]*6</f>
        <v>120</v>
      </c>
      <c r="L528">
        <f>database[[#This Row],[额定充值]]-database[[#This Row],[处理金额]]</f>
        <v>0</v>
      </c>
      <c r="M528">
        <f>database[[#This Row],[处理金额]]</f>
        <v>120</v>
      </c>
      <c r="N528" t="e">
        <f>VLOOKUP(database[[#This Row],[部门]],bumen[],2,0)</f>
        <v>#N/A</v>
      </c>
      <c r="O528" t="e">
        <f>VLOOKUP(database[[#This Row],[部门]],bumen[],3)</f>
        <v>#N/A</v>
      </c>
      <c r="P528" t="e">
        <f>VLOOKUP(database[[#This Row],[账号]],renyuan[],2,0)</f>
        <v>#N/A</v>
      </c>
      <c r="Q528" s="13" t="s">
        <v>1261</v>
      </c>
      <c r="R528" t="str">
        <f>VLOOKUP(database[[#This Row],[部门代码2]],bumen02,2,0)</f>
        <v>022商学院（创业学院）</v>
      </c>
    </row>
    <row r="529" spans="1:18" hidden="1" x14ac:dyDescent="0.2">
      <c r="A529">
        <f>SUBTOTAL(3,B$2:B529)</f>
        <v>67</v>
      </c>
      <c r="B529">
        <v>27</v>
      </c>
      <c r="C529" s="1" t="s">
        <v>290</v>
      </c>
      <c r="D529" t="s">
        <v>291</v>
      </c>
      <c r="E529">
        <v>21</v>
      </c>
      <c r="F529">
        <v>126</v>
      </c>
      <c r="H529" t="e">
        <f>VLOOKUP(C529,renyuan[],3,0)</f>
        <v>#N/A</v>
      </c>
      <c r="I529">
        <f t="shared" si="16"/>
        <v>21</v>
      </c>
      <c r="J529">
        <f t="shared" si="17"/>
        <v>126</v>
      </c>
      <c r="K529">
        <f>database[[#This Row],[处理天数]]*6</f>
        <v>126</v>
      </c>
      <c r="L529">
        <f>database[[#This Row],[额定充值]]-database[[#This Row],[处理金额]]</f>
        <v>0</v>
      </c>
      <c r="M529">
        <f>database[[#This Row],[处理金额]]</f>
        <v>126</v>
      </c>
      <c r="N529" t="e">
        <f>VLOOKUP(database[[#This Row],[部门]],bumen[],2,0)</f>
        <v>#N/A</v>
      </c>
      <c r="O529" t="e">
        <f>VLOOKUP(database[[#This Row],[部门]],bumen[],3)</f>
        <v>#N/A</v>
      </c>
      <c r="P529" t="e">
        <f>VLOOKUP(database[[#This Row],[账号]],renyuan[],2,0)</f>
        <v>#N/A</v>
      </c>
      <c r="Q529" s="13" t="s">
        <v>1261</v>
      </c>
      <c r="R529" t="str">
        <f>VLOOKUP(database[[#This Row],[部门代码2]],bumen02,2,0)</f>
        <v>022商学院（创业学院）</v>
      </c>
    </row>
    <row r="530" spans="1:18" hidden="1" x14ac:dyDescent="0.2">
      <c r="A530">
        <f>SUBTOTAL(3,B$2:B530)</f>
        <v>67</v>
      </c>
      <c r="B530">
        <v>28</v>
      </c>
      <c r="C530" s="1">
        <v>2022010068</v>
      </c>
      <c r="D530" t="s">
        <v>294</v>
      </c>
      <c r="E530">
        <v>20</v>
      </c>
      <c r="F530">
        <v>120</v>
      </c>
      <c r="H530" t="str">
        <f>VLOOKUP(C530,renyuan[],3,0)</f>
        <v>商学院</v>
      </c>
      <c r="I530">
        <f t="shared" si="16"/>
        <v>20</v>
      </c>
      <c r="J530">
        <f t="shared" si="17"/>
        <v>120</v>
      </c>
      <c r="K530">
        <f>database[[#This Row],[处理天数]]*6</f>
        <v>120</v>
      </c>
      <c r="L530">
        <f>database[[#This Row],[额定充值]]-database[[#This Row],[处理金额]]</f>
        <v>0</v>
      </c>
      <c r="M530">
        <f>database[[#This Row],[处理金额]]</f>
        <v>120</v>
      </c>
      <c r="N530" t="e">
        <f>VLOOKUP(database[[#This Row],[部门]],bumen[],2,0)</f>
        <v>#N/A</v>
      </c>
      <c r="O530" t="str">
        <f>VLOOKUP(database[[#This Row],[部门]],bumen[],3)</f>
        <v>001办公室</v>
      </c>
      <c r="P530" t="str">
        <f>VLOOKUP(database[[#This Row],[账号]],renyuan[],2,0)</f>
        <v>王绍静</v>
      </c>
      <c r="Q530" s="13" t="s">
        <v>1261</v>
      </c>
      <c r="R530" t="str">
        <f>VLOOKUP(database[[#This Row],[部门代码2]],bumen02,2,0)</f>
        <v>022商学院（创业学院）</v>
      </c>
    </row>
    <row r="531" spans="1:18" hidden="1" x14ac:dyDescent="0.2">
      <c r="A531">
        <f>SUBTOTAL(3,B$2:B531)</f>
        <v>67</v>
      </c>
      <c r="B531">
        <v>29</v>
      </c>
      <c r="C531" s="1" t="s">
        <v>292</v>
      </c>
      <c r="D531" t="s">
        <v>293</v>
      </c>
      <c r="E531">
        <v>21</v>
      </c>
      <c r="F531">
        <v>126</v>
      </c>
      <c r="H531" t="e">
        <f>VLOOKUP(C531,renyuan[],3,0)</f>
        <v>#N/A</v>
      </c>
      <c r="I531">
        <f t="shared" si="16"/>
        <v>21</v>
      </c>
      <c r="J531">
        <f t="shared" si="17"/>
        <v>126</v>
      </c>
      <c r="K531">
        <f>database[[#This Row],[处理天数]]*6</f>
        <v>126</v>
      </c>
      <c r="L531">
        <f>database[[#This Row],[额定充值]]-database[[#This Row],[处理金额]]</f>
        <v>0</v>
      </c>
      <c r="M531">
        <f>database[[#This Row],[处理金额]]</f>
        <v>126</v>
      </c>
      <c r="N531" t="e">
        <f>VLOOKUP(database[[#This Row],[部门]],bumen[],2,0)</f>
        <v>#N/A</v>
      </c>
      <c r="O531" t="e">
        <f>VLOOKUP(database[[#This Row],[部门]],bumen[],3)</f>
        <v>#N/A</v>
      </c>
      <c r="P531" t="e">
        <f>VLOOKUP(database[[#This Row],[账号]],renyuan[],2,0)</f>
        <v>#N/A</v>
      </c>
      <c r="Q531" s="13" t="s">
        <v>1261</v>
      </c>
      <c r="R531" t="str">
        <f>VLOOKUP(database[[#This Row],[部门代码2]],bumen02,2,0)</f>
        <v>022商学院（创业学院）</v>
      </c>
    </row>
    <row r="532" spans="1:18" hidden="1" x14ac:dyDescent="0.2">
      <c r="A532">
        <f>SUBTOTAL(3,B$2:B532)</f>
        <v>67</v>
      </c>
      <c r="B532">
        <v>30</v>
      </c>
      <c r="C532" s="1" t="s">
        <v>295</v>
      </c>
      <c r="D532" t="s">
        <v>296</v>
      </c>
      <c r="E532">
        <v>21</v>
      </c>
      <c r="F532">
        <v>126</v>
      </c>
      <c r="H532" t="e">
        <f>VLOOKUP(C532,renyuan[],3,0)</f>
        <v>#N/A</v>
      </c>
      <c r="I532">
        <f t="shared" si="16"/>
        <v>21</v>
      </c>
      <c r="J532">
        <f t="shared" si="17"/>
        <v>126</v>
      </c>
      <c r="K532">
        <f>database[[#This Row],[处理天数]]*6</f>
        <v>126</v>
      </c>
      <c r="L532">
        <f>database[[#This Row],[额定充值]]-database[[#This Row],[处理金额]]</f>
        <v>0</v>
      </c>
      <c r="M532">
        <f>database[[#This Row],[处理金额]]</f>
        <v>126</v>
      </c>
      <c r="N532" t="e">
        <f>VLOOKUP(database[[#This Row],[部门]],bumen[],2,0)</f>
        <v>#N/A</v>
      </c>
      <c r="O532" t="e">
        <f>VLOOKUP(database[[#This Row],[部门]],bumen[],3)</f>
        <v>#N/A</v>
      </c>
      <c r="P532" t="e">
        <f>VLOOKUP(database[[#This Row],[账号]],renyuan[],2,0)</f>
        <v>#N/A</v>
      </c>
      <c r="Q532" s="13" t="s">
        <v>1261</v>
      </c>
      <c r="R532" t="str">
        <f>VLOOKUP(database[[#This Row],[部门代码2]],bumen02,2,0)</f>
        <v>022商学院（创业学院）</v>
      </c>
    </row>
    <row r="533" spans="1:18" hidden="1" x14ac:dyDescent="0.2">
      <c r="A533">
        <f>SUBTOTAL(3,B$2:B533)</f>
        <v>67</v>
      </c>
      <c r="B533">
        <v>31</v>
      </c>
      <c r="C533" s="1" t="s">
        <v>297</v>
      </c>
      <c r="D533" t="s">
        <v>298</v>
      </c>
      <c r="E533">
        <v>21</v>
      </c>
      <c r="F533">
        <v>126</v>
      </c>
      <c r="H533" t="e">
        <f>VLOOKUP(C533,renyuan[],3,0)</f>
        <v>#N/A</v>
      </c>
      <c r="I533">
        <f t="shared" si="16"/>
        <v>21</v>
      </c>
      <c r="J533">
        <f t="shared" si="17"/>
        <v>126</v>
      </c>
      <c r="K533">
        <f>database[[#This Row],[处理天数]]*6</f>
        <v>126</v>
      </c>
      <c r="L533">
        <f>database[[#This Row],[额定充值]]-database[[#This Row],[处理金额]]</f>
        <v>0</v>
      </c>
      <c r="M533">
        <f>database[[#This Row],[处理金额]]</f>
        <v>126</v>
      </c>
      <c r="N533" t="e">
        <f>VLOOKUP(database[[#This Row],[部门]],bumen[],2,0)</f>
        <v>#N/A</v>
      </c>
      <c r="O533" t="e">
        <f>VLOOKUP(database[[#This Row],[部门]],bumen[],3)</f>
        <v>#N/A</v>
      </c>
      <c r="P533" t="e">
        <f>VLOOKUP(database[[#This Row],[账号]],renyuan[],2,0)</f>
        <v>#N/A</v>
      </c>
      <c r="Q533" s="13" t="s">
        <v>1261</v>
      </c>
      <c r="R533" t="str">
        <f>VLOOKUP(database[[#This Row],[部门代码2]],bumen02,2,0)</f>
        <v>022商学院（创业学院）</v>
      </c>
    </row>
    <row r="534" spans="1:18" hidden="1" x14ac:dyDescent="0.2">
      <c r="A534">
        <f>SUBTOTAL(3,B$2:B534)</f>
        <v>67</v>
      </c>
      <c r="B534">
        <v>32</v>
      </c>
      <c r="C534" s="1" t="s">
        <v>299</v>
      </c>
      <c r="D534" t="s">
        <v>300</v>
      </c>
      <c r="E534">
        <v>20</v>
      </c>
      <c r="F534">
        <v>120</v>
      </c>
      <c r="H534" t="e">
        <f>VLOOKUP(C534,renyuan[],3,0)</f>
        <v>#N/A</v>
      </c>
      <c r="I534">
        <f t="shared" si="16"/>
        <v>20</v>
      </c>
      <c r="J534">
        <f t="shared" si="17"/>
        <v>120</v>
      </c>
      <c r="K534">
        <f>database[[#This Row],[处理天数]]*6</f>
        <v>120</v>
      </c>
      <c r="L534">
        <f>database[[#This Row],[额定充值]]-database[[#This Row],[处理金额]]</f>
        <v>0</v>
      </c>
      <c r="M534">
        <f>database[[#This Row],[处理金额]]</f>
        <v>120</v>
      </c>
      <c r="N534" t="e">
        <f>VLOOKUP(database[[#This Row],[部门]],bumen[],2,0)</f>
        <v>#N/A</v>
      </c>
      <c r="O534" t="e">
        <f>VLOOKUP(database[[#This Row],[部门]],bumen[],3)</f>
        <v>#N/A</v>
      </c>
      <c r="P534" t="e">
        <f>VLOOKUP(database[[#This Row],[账号]],renyuan[],2,0)</f>
        <v>#N/A</v>
      </c>
      <c r="Q534" s="13" t="s">
        <v>1261</v>
      </c>
      <c r="R534" t="str">
        <f>VLOOKUP(database[[#This Row],[部门代码2]],bumen02,2,0)</f>
        <v>022商学院（创业学院）</v>
      </c>
    </row>
    <row r="535" spans="1:18" hidden="1" x14ac:dyDescent="0.2">
      <c r="A535">
        <f>SUBTOTAL(3,B$2:B535)</f>
        <v>67</v>
      </c>
      <c r="B535">
        <v>1</v>
      </c>
      <c r="C535" s="1">
        <v>2019010009</v>
      </c>
      <c r="D535" t="s">
        <v>330</v>
      </c>
      <c r="E535">
        <v>21</v>
      </c>
      <c r="F535">
        <v>126</v>
      </c>
      <c r="H535" t="str">
        <f>VLOOKUP(C535,renyuan[],3,0)</f>
        <v>轨道交通学院</v>
      </c>
      <c r="I535">
        <f t="shared" si="16"/>
        <v>21</v>
      </c>
      <c r="J535">
        <f t="shared" si="17"/>
        <v>126</v>
      </c>
      <c r="K535">
        <f>database[[#This Row],[处理天数]]*6</f>
        <v>126</v>
      </c>
      <c r="L535">
        <f>database[[#This Row],[额定充值]]-database[[#This Row],[处理金额]]</f>
        <v>0</v>
      </c>
      <c r="M535">
        <f>database[[#This Row],[处理金额]]</f>
        <v>126</v>
      </c>
      <c r="N535" t="str">
        <f>VLOOKUP(database[[#This Row],[部门]],bumen[],2,0)</f>
        <v>023</v>
      </c>
      <c r="O535" t="str">
        <f>VLOOKUP(database[[#This Row],[部门]],bumen[],3)</f>
        <v>001办公室</v>
      </c>
      <c r="P535" t="str">
        <f>VLOOKUP(database[[#This Row],[账号]],renyuan[],2,0)</f>
        <v>赵兵伟</v>
      </c>
      <c r="Q535" s="13" t="s">
        <v>1286</v>
      </c>
      <c r="R535" t="str">
        <f>VLOOKUP(database[[#This Row],[部门代码2]],bumen02,2,0)</f>
        <v>023轨道交通学院</v>
      </c>
    </row>
    <row r="536" spans="1:18" hidden="1" x14ac:dyDescent="0.2">
      <c r="A536">
        <f>SUBTOTAL(3,B$2:B536)</f>
        <v>67</v>
      </c>
      <c r="B536">
        <v>2</v>
      </c>
      <c r="C536" s="1">
        <v>2003010008</v>
      </c>
      <c r="D536" t="s">
        <v>301</v>
      </c>
      <c r="E536">
        <v>21</v>
      </c>
      <c r="F536">
        <v>126</v>
      </c>
      <c r="H536" t="str">
        <f>VLOOKUP(C536,renyuan[],3,0)</f>
        <v>轨道交通学院</v>
      </c>
      <c r="I536">
        <f t="shared" si="16"/>
        <v>21</v>
      </c>
      <c r="J536">
        <f t="shared" si="17"/>
        <v>126</v>
      </c>
      <c r="K536">
        <f>database[[#This Row],[处理天数]]*6</f>
        <v>126</v>
      </c>
      <c r="L536">
        <f>database[[#This Row],[额定充值]]-database[[#This Row],[处理金额]]</f>
        <v>0</v>
      </c>
      <c r="M536">
        <f>database[[#This Row],[处理金额]]</f>
        <v>126</v>
      </c>
      <c r="N536" t="str">
        <f>VLOOKUP(database[[#This Row],[部门]],bumen[],2,0)</f>
        <v>023</v>
      </c>
      <c r="O536" t="str">
        <f>VLOOKUP(database[[#This Row],[部门]],bumen[],3)</f>
        <v>001办公室</v>
      </c>
      <c r="P536" t="str">
        <f>VLOOKUP(database[[#This Row],[账号]],renyuan[],2,0)</f>
        <v>兰斌霞</v>
      </c>
      <c r="Q536" s="13" t="s">
        <v>1286</v>
      </c>
      <c r="R536" t="str">
        <f>VLOOKUP(database[[#This Row],[部门代码2]],bumen02,2,0)</f>
        <v>023轨道交通学院</v>
      </c>
    </row>
    <row r="537" spans="1:18" hidden="1" x14ac:dyDescent="0.2">
      <c r="A537">
        <f>SUBTOTAL(3,B$2:B537)</f>
        <v>67</v>
      </c>
      <c r="B537">
        <v>3</v>
      </c>
      <c r="C537" s="1">
        <v>2015010098</v>
      </c>
      <c r="D537" t="s">
        <v>319</v>
      </c>
      <c r="E537">
        <v>17</v>
      </c>
      <c r="F537">
        <v>102</v>
      </c>
      <c r="G537" t="s">
        <v>1262</v>
      </c>
      <c r="H537" t="str">
        <f>VLOOKUP(C537,renyuan[],3,0)</f>
        <v>轨道交通学院</v>
      </c>
      <c r="I537">
        <f t="shared" si="16"/>
        <v>17</v>
      </c>
      <c r="J537">
        <f t="shared" si="17"/>
        <v>102</v>
      </c>
      <c r="K537">
        <f>database[[#This Row],[处理天数]]*6</f>
        <v>102</v>
      </c>
      <c r="L537">
        <f>database[[#This Row],[额定充值]]-database[[#This Row],[处理金额]]</f>
        <v>0</v>
      </c>
      <c r="M537">
        <f>database[[#This Row],[处理金额]]</f>
        <v>102</v>
      </c>
      <c r="N537" t="str">
        <f>VLOOKUP(database[[#This Row],[部门]],bumen[],2,0)</f>
        <v>023</v>
      </c>
      <c r="O537" t="str">
        <f>VLOOKUP(database[[#This Row],[部门]],bumen[],3)</f>
        <v>001办公室</v>
      </c>
      <c r="P537" t="str">
        <f>VLOOKUP(database[[#This Row],[账号]],renyuan[],2,0)</f>
        <v>申玉强</v>
      </c>
      <c r="Q537" s="13" t="s">
        <v>1286</v>
      </c>
      <c r="R537" t="str">
        <f>VLOOKUP(database[[#This Row],[部门代码2]],bumen02,2,0)</f>
        <v>023轨道交通学院</v>
      </c>
    </row>
    <row r="538" spans="1:18" hidden="1" x14ac:dyDescent="0.2">
      <c r="A538">
        <f>SUBTOTAL(3,B$2:B538)</f>
        <v>67</v>
      </c>
      <c r="B538">
        <v>4</v>
      </c>
      <c r="C538" s="1">
        <v>2006010022</v>
      </c>
      <c r="D538" t="s">
        <v>305</v>
      </c>
      <c r="E538">
        <v>21</v>
      </c>
      <c r="F538">
        <v>126</v>
      </c>
      <c r="H538" t="str">
        <f>VLOOKUP(C538,renyuan[],3,0)</f>
        <v>轨道交通学院</v>
      </c>
      <c r="I538">
        <f t="shared" si="16"/>
        <v>21</v>
      </c>
      <c r="J538">
        <f t="shared" si="17"/>
        <v>126</v>
      </c>
      <c r="K538">
        <f>database[[#This Row],[处理天数]]*6</f>
        <v>126</v>
      </c>
      <c r="L538">
        <f>database[[#This Row],[额定充值]]-database[[#This Row],[处理金额]]</f>
        <v>0</v>
      </c>
      <c r="M538">
        <f>database[[#This Row],[处理金额]]</f>
        <v>126</v>
      </c>
      <c r="N538" t="str">
        <f>VLOOKUP(database[[#This Row],[部门]],bumen[],2,0)</f>
        <v>023</v>
      </c>
      <c r="O538" t="str">
        <f>VLOOKUP(database[[#This Row],[部门]],bumen[],3)</f>
        <v>001办公室</v>
      </c>
      <c r="P538" t="str">
        <f>VLOOKUP(database[[#This Row],[账号]],renyuan[],2,0)</f>
        <v>孙吉辉</v>
      </c>
      <c r="Q538" s="13" t="s">
        <v>1286</v>
      </c>
      <c r="R538" t="str">
        <f>VLOOKUP(database[[#This Row],[部门代码2]],bumen02,2,0)</f>
        <v>023轨道交通学院</v>
      </c>
    </row>
    <row r="539" spans="1:18" hidden="1" x14ac:dyDescent="0.2">
      <c r="A539">
        <f>SUBTOTAL(3,B$2:B539)</f>
        <v>67</v>
      </c>
      <c r="B539">
        <v>5</v>
      </c>
      <c r="C539" s="1">
        <v>2006010035</v>
      </c>
      <c r="D539" t="s">
        <v>306</v>
      </c>
      <c r="E539">
        <v>21</v>
      </c>
      <c r="F539">
        <v>126</v>
      </c>
      <c r="H539" t="str">
        <f>VLOOKUP(C539,renyuan[],3,0)</f>
        <v>轨道交通学院</v>
      </c>
      <c r="I539">
        <f t="shared" si="16"/>
        <v>21</v>
      </c>
      <c r="J539">
        <f t="shared" si="17"/>
        <v>126</v>
      </c>
      <c r="K539">
        <f>database[[#This Row],[处理天数]]*6</f>
        <v>126</v>
      </c>
      <c r="L539">
        <f>database[[#This Row],[额定充值]]-database[[#This Row],[处理金额]]</f>
        <v>0</v>
      </c>
      <c r="M539">
        <f>database[[#This Row],[处理金额]]</f>
        <v>126</v>
      </c>
      <c r="N539" t="str">
        <f>VLOOKUP(database[[#This Row],[部门]],bumen[],2,0)</f>
        <v>023</v>
      </c>
      <c r="O539" t="str">
        <f>VLOOKUP(database[[#This Row],[部门]],bumen[],3)</f>
        <v>001办公室</v>
      </c>
      <c r="P539" t="str">
        <f>VLOOKUP(database[[#This Row],[账号]],renyuan[],2,0)</f>
        <v>高新</v>
      </c>
      <c r="Q539" s="13" t="s">
        <v>1286</v>
      </c>
      <c r="R539" t="str">
        <f>VLOOKUP(database[[#This Row],[部门代码2]],bumen02,2,0)</f>
        <v>023轨道交通学院</v>
      </c>
    </row>
    <row r="540" spans="1:18" hidden="1" x14ac:dyDescent="0.2">
      <c r="A540">
        <f>SUBTOTAL(3,B$2:B540)</f>
        <v>67</v>
      </c>
      <c r="B540">
        <v>6</v>
      </c>
      <c r="C540" s="1">
        <v>2006010036</v>
      </c>
      <c r="D540" t="s">
        <v>307</v>
      </c>
      <c r="E540">
        <v>21</v>
      </c>
      <c r="F540">
        <v>126</v>
      </c>
      <c r="H540" t="str">
        <f>VLOOKUP(C540,renyuan[],3,0)</f>
        <v>轨道交通学院</v>
      </c>
      <c r="I540">
        <f t="shared" si="16"/>
        <v>21</v>
      </c>
      <c r="J540">
        <f t="shared" si="17"/>
        <v>126</v>
      </c>
      <c r="K540">
        <f>database[[#This Row],[处理天数]]*6</f>
        <v>126</v>
      </c>
      <c r="L540">
        <f>database[[#This Row],[额定充值]]-database[[#This Row],[处理金额]]</f>
        <v>0</v>
      </c>
      <c r="M540">
        <f>database[[#This Row],[处理金额]]</f>
        <v>126</v>
      </c>
      <c r="N540" t="str">
        <f>VLOOKUP(database[[#This Row],[部门]],bumen[],2,0)</f>
        <v>023</v>
      </c>
      <c r="O540" t="str">
        <f>VLOOKUP(database[[#This Row],[部门]],bumen[],3)</f>
        <v>001办公室</v>
      </c>
      <c r="P540" t="str">
        <f>VLOOKUP(database[[#This Row],[账号]],renyuan[],2,0)</f>
        <v>邱黎</v>
      </c>
      <c r="Q540" s="13" t="s">
        <v>1286</v>
      </c>
      <c r="R540" t="str">
        <f>VLOOKUP(database[[#This Row],[部门代码2]],bumen02,2,0)</f>
        <v>023轨道交通学院</v>
      </c>
    </row>
    <row r="541" spans="1:18" hidden="1" x14ac:dyDescent="0.2">
      <c r="A541">
        <f>SUBTOTAL(3,B$2:B541)</f>
        <v>67</v>
      </c>
      <c r="B541">
        <v>7</v>
      </c>
      <c r="C541" s="1">
        <v>2008020014</v>
      </c>
      <c r="D541" t="s">
        <v>309</v>
      </c>
      <c r="E541">
        <v>21</v>
      </c>
      <c r="F541">
        <v>126</v>
      </c>
      <c r="H541" t="str">
        <f>VLOOKUP(C541,renyuan[],3,0)</f>
        <v>轨道交通学院</v>
      </c>
      <c r="I541">
        <f t="shared" si="16"/>
        <v>21</v>
      </c>
      <c r="J541">
        <f t="shared" si="17"/>
        <v>126</v>
      </c>
      <c r="K541">
        <f>database[[#This Row],[处理天数]]*6</f>
        <v>126</v>
      </c>
      <c r="L541">
        <f>database[[#This Row],[额定充值]]-database[[#This Row],[处理金额]]</f>
        <v>0</v>
      </c>
      <c r="M541">
        <f>database[[#This Row],[处理金额]]</f>
        <v>126</v>
      </c>
      <c r="N541" t="str">
        <f>VLOOKUP(database[[#This Row],[部门]],bumen[],2,0)</f>
        <v>023</v>
      </c>
      <c r="O541" t="str">
        <f>VLOOKUP(database[[#This Row],[部门]],bumen[],3)</f>
        <v>001办公室</v>
      </c>
      <c r="P541" t="str">
        <f>VLOOKUP(database[[#This Row],[账号]],renyuan[],2,0)</f>
        <v>于锟</v>
      </c>
      <c r="Q541" s="13" t="s">
        <v>1286</v>
      </c>
      <c r="R541" t="str">
        <f>VLOOKUP(database[[#This Row],[部门代码2]],bumen02,2,0)</f>
        <v>023轨道交通学院</v>
      </c>
    </row>
    <row r="542" spans="1:18" hidden="1" x14ac:dyDescent="0.2">
      <c r="A542">
        <f>SUBTOTAL(3,B$2:B542)</f>
        <v>67</v>
      </c>
      <c r="B542">
        <v>8</v>
      </c>
      <c r="C542" s="1">
        <v>2013010005</v>
      </c>
      <c r="D542" t="s">
        <v>311</v>
      </c>
      <c r="E542">
        <v>21</v>
      </c>
      <c r="F542">
        <v>126</v>
      </c>
      <c r="H542" t="str">
        <f>VLOOKUP(C542,renyuan[],3,0)</f>
        <v>轨道交通学院</v>
      </c>
      <c r="I542">
        <f t="shared" si="16"/>
        <v>21</v>
      </c>
      <c r="J542">
        <f t="shared" si="17"/>
        <v>126</v>
      </c>
      <c r="K542">
        <f>database[[#This Row],[处理天数]]*6</f>
        <v>126</v>
      </c>
      <c r="L542">
        <f>database[[#This Row],[额定充值]]-database[[#This Row],[处理金额]]</f>
        <v>0</v>
      </c>
      <c r="M542">
        <f>database[[#This Row],[处理金额]]</f>
        <v>126</v>
      </c>
      <c r="N542" t="str">
        <f>VLOOKUP(database[[#This Row],[部门]],bumen[],2,0)</f>
        <v>023</v>
      </c>
      <c r="O542" t="str">
        <f>VLOOKUP(database[[#This Row],[部门]],bumen[],3)</f>
        <v>001办公室</v>
      </c>
      <c r="P542" t="str">
        <f>VLOOKUP(database[[#This Row],[账号]],renyuan[],2,0)</f>
        <v>王晓鹤</v>
      </c>
      <c r="Q542" s="13" t="s">
        <v>1286</v>
      </c>
      <c r="R542" t="str">
        <f>VLOOKUP(database[[#This Row],[部门代码2]],bumen02,2,0)</f>
        <v>023轨道交通学院</v>
      </c>
    </row>
    <row r="543" spans="1:18" hidden="1" x14ac:dyDescent="0.2">
      <c r="A543">
        <f>SUBTOTAL(3,B$2:B543)</f>
        <v>67</v>
      </c>
      <c r="B543">
        <v>9</v>
      </c>
      <c r="C543" s="1">
        <v>2013020002</v>
      </c>
      <c r="D543" t="s">
        <v>312</v>
      </c>
      <c r="E543">
        <v>16</v>
      </c>
      <c r="F543">
        <v>96</v>
      </c>
      <c r="G543" t="s">
        <v>1263</v>
      </c>
      <c r="H543" t="str">
        <f>VLOOKUP(C543,renyuan[],3,0)</f>
        <v>轨道交通学院</v>
      </c>
      <c r="I543">
        <f t="shared" si="16"/>
        <v>16</v>
      </c>
      <c r="J543">
        <f t="shared" si="17"/>
        <v>96</v>
      </c>
      <c r="K543">
        <f>database[[#This Row],[处理天数]]*6</f>
        <v>96</v>
      </c>
      <c r="L543">
        <f>database[[#This Row],[额定充值]]-database[[#This Row],[处理金额]]</f>
        <v>0</v>
      </c>
      <c r="M543">
        <f>database[[#This Row],[处理金额]]</f>
        <v>96</v>
      </c>
      <c r="N543" t="str">
        <f>VLOOKUP(database[[#This Row],[部门]],bumen[],2,0)</f>
        <v>023</v>
      </c>
      <c r="O543" t="str">
        <f>VLOOKUP(database[[#This Row],[部门]],bumen[],3)</f>
        <v>001办公室</v>
      </c>
      <c r="P543" t="str">
        <f>VLOOKUP(database[[#This Row],[账号]],renyuan[],2,0)</f>
        <v>翟丽倩</v>
      </c>
      <c r="Q543" s="13" t="s">
        <v>1286</v>
      </c>
      <c r="R543" t="str">
        <f>VLOOKUP(database[[#This Row],[部门代码2]],bumen02,2,0)</f>
        <v>023轨道交通学院</v>
      </c>
    </row>
    <row r="544" spans="1:18" hidden="1" x14ac:dyDescent="0.2">
      <c r="A544">
        <f>SUBTOTAL(3,B$2:B544)</f>
        <v>67</v>
      </c>
      <c r="B544">
        <v>10</v>
      </c>
      <c r="C544" s="1">
        <v>2014010021</v>
      </c>
      <c r="D544" t="s">
        <v>313</v>
      </c>
      <c r="E544">
        <v>21</v>
      </c>
      <c r="F544">
        <v>126</v>
      </c>
      <c r="H544" t="str">
        <f>VLOOKUP(C544,renyuan[],3,0)</f>
        <v>轨道交通学院</v>
      </c>
      <c r="I544">
        <f t="shared" si="16"/>
        <v>21</v>
      </c>
      <c r="J544">
        <f t="shared" si="17"/>
        <v>126</v>
      </c>
      <c r="K544">
        <f>database[[#This Row],[处理天数]]*6</f>
        <v>126</v>
      </c>
      <c r="L544">
        <f>database[[#This Row],[额定充值]]-database[[#This Row],[处理金额]]</f>
        <v>0</v>
      </c>
      <c r="M544">
        <f>database[[#This Row],[处理金额]]</f>
        <v>126</v>
      </c>
      <c r="N544" t="str">
        <f>VLOOKUP(database[[#This Row],[部门]],bumen[],2,0)</f>
        <v>023</v>
      </c>
      <c r="O544" t="str">
        <f>VLOOKUP(database[[#This Row],[部门]],bumen[],3)</f>
        <v>001办公室</v>
      </c>
      <c r="P544" t="str">
        <f>VLOOKUP(database[[#This Row],[账号]],renyuan[],2,0)</f>
        <v>王胜宇</v>
      </c>
      <c r="Q544" s="13" t="s">
        <v>1286</v>
      </c>
      <c r="R544" t="str">
        <f>VLOOKUP(database[[#This Row],[部门代码2]],bumen02,2,0)</f>
        <v>023轨道交通学院</v>
      </c>
    </row>
    <row r="545" spans="1:18" hidden="1" x14ac:dyDescent="0.2">
      <c r="A545">
        <f>SUBTOTAL(3,B$2:B545)</f>
        <v>67</v>
      </c>
      <c r="B545">
        <v>11</v>
      </c>
      <c r="C545" s="1">
        <v>2014010026</v>
      </c>
      <c r="D545" t="s">
        <v>314</v>
      </c>
      <c r="E545">
        <v>20</v>
      </c>
      <c r="F545">
        <v>120</v>
      </c>
      <c r="G545" t="s">
        <v>1264</v>
      </c>
      <c r="H545" t="str">
        <f>VLOOKUP(C545,renyuan[],3,0)</f>
        <v>轨道交通学院</v>
      </c>
      <c r="I545">
        <f t="shared" si="16"/>
        <v>20</v>
      </c>
      <c r="J545">
        <f t="shared" si="17"/>
        <v>120</v>
      </c>
      <c r="K545">
        <f>database[[#This Row],[处理天数]]*6</f>
        <v>120</v>
      </c>
      <c r="L545">
        <f>database[[#This Row],[额定充值]]-database[[#This Row],[处理金额]]</f>
        <v>0</v>
      </c>
      <c r="M545">
        <f>database[[#This Row],[处理金额]]</f>
        <v>120</v>
      </c>
      <c r="N545" t="str">
        <f>VLOOKUP(database[[#This Row],[部门]],bumen[],2,0)</f>
        <v>023</v>
      </c>
      <c r="O545" t="str">
        <f>VLOOKUP(database[[#This Row],[部门]],bumen[],3)</f>
        <v>001办公室</v>
      </c>
      <c r="P545" t="str">
        <f>VLOOKUP(database[[#This Row],[账号]],renyuan[],2,0)</f>
        <v>范世杰</v>
      </c>
      <c r="Q545" s="13" t="s">
        <v>1286</v>
      </c>
      <c r="R545" t="str">
        <f>VLOOKUP(database[[#This Row],[部门代码2]],bumen02,2,0)</f>
        <v>023轨道交通学院</v>
      </c>
    </row>
    <row r="546" spans="1:18" hidden="1" x14ac:dyDescent="0.2">
      <c r="A546">
        <f>SUBTOTAL(3,B$2:B546)</f>
        <v>67</v>
      </c>
      <c r="B546">
        <v>12</v>
      </c>
      <c r="C546" s="1">
        <v>2014010045</v>
      </c>
      <c r="D546" t="s">
        <v>315</v>
      </c>
      <c r="E546">
        <v>21</v>
      </c>
      <c r="F546">
        <v>126</v>
      </c>
      <c r="H546" t="str">
        <f>VLOOKUP(C546,renyuan[],3,0)</f>
        <v>轨道交通学院</v>
      </c>
      <c r="I546">
        <f t="shared" si="16"/>
        <v>21</v>
      </c>
      <c r="J546">
        <f t="shared" si="17"/>
        <v>126</v>
      </c>
      <c r="K546">
        <f>database[[#This Row],[处理天数]]*6</f>
        <v>126</v>
      </c>
      <c r="L546">
        <f>database[[#This Row],[额定充值]]-database[[#This Row],[处理金额]]</f>
        <v>0</v>
      </c>
      <c r="M546">
        <f>database[[#This Row],[处理金额]]</f>
        <v>126</v>
      </c>
      <c r="N546" t="str">
        <f>VLOOKUP(database[[#This Row],[部门]],bumen[],2,0)</f>
        <v>023</v>
      </c>
      <c r="O546" t="str">
        <f>VLOOKUP(database[[#This Row],[部门]],bumen[],3)</f>
        <v>001办公室</v>
      </c>
      <c r="P546" t="str">
        <f>VLOOKUP(database[[#This Row],[账号]],renyuan[],2,0)</f>
        <v>王鹏</v>
      </c>
      <c r="Q546" s="13" t="s">
        <v>1286</v>
      </c>
      <c r="R546" t="str">
        <f>VLOOKUP(database[[#This Row],[部门代码2]],bumen02,2,0)</f>
        <v>023轨道交通学院</v>
      </c>
    </row>
    <row r="547" spans="1:18" hidden="1" x14ac:dyDescent="0.2">
      <c r="A547">
        <f>SUBTOTAL(3,B$2:B547)</f>
        <v>67</v>
      </c>
      <c r="B547">
        <v>13</v>
      </c>
      <c r="C547" s="1">
        <v>2014010047</v>
      </c>
      <c r="D547" t="s">
        <v>316</v>
      </c>
      <c r="E547">
        <v>16</v>
      </c>
      <c r="F547">
        <v>96</v>
      </c>
      <c r="G547" t="s">
        <v>1263</v>
      </c>
      <c r="H547" t="str">
        <f>VLOOKUP(C547,renyuan[],3,0)</f>
        <v>轨道交通学院</v>
      </c>
      <c r="I547">
        <f t="shared" si="16"/>
        <v>16</v>
      </c>
      <c r="J547">
        <f t="shared" si="17"/>
        <v>96</v>
      </c>
      <c r="K547">
        <f>database[[#This Row],[处理天数]]*6</f>
        <v>96</v>
      </c>
      <c r="L547">
        <f>database[[#This Row],[额定充值]]-database[[#This Row],[处理金额]]</f>
        <v>0</v>
      </c>
      <c r="M547">
        <f>database[[#This Row],[处理金额]]</f>
        <v>96</v>
      </c>
      <c r="N547" t="str">
        <f>VLOOKUP(database[[#This Row],[部门]],bumen[],2,0)</f>
        <v>023</v>
      </c>
      <c r="O547" t="str">
        <f>VLOOKUP(database[[#This Row],[部门]],bumen[],3)</f>
        <v>001办公室</v>
      </c>
      <c r="P547" t="str">
        <f>VLOOKUP(database[[#This Row],[账号]],renyuan[],2,0)</f>
        <v>刘思雨</v>
      </c>
      <c r="Q547" s="13" t="s">
        <v>1286</v>
      </c>
      <c r="R547" t="str">
        <f>VLOOKUP(database[[#This Row],[部门代码2]],bumen02,2,0)</f>
        <v>023轨道交通学院</v>
      </c>
    </row>
    <row r="548" spans="1:18" hidden="1" x14ac:dyDescent="0.2">
      <c r="A548">
        <f>SUBTOTAL(3,B$2:B548)</f>
        <v>67</v>
      </c>
      <c r="B548">
        <v>14</v>
      </c>
      <c r="C548" s="1">
        <v>2014010048</v>
      </c>
      <c r="D548" t="s">
        <v>317</v>
      </c>
      <c r="E548">
        <v>3</v>
      </c>
      <c r="F548">
        <v>18</v>
      </c>
      <c r="H548" t="str">
        <f>VLOOKUP(C548,renyuan[],3,0)</f>
        <v>轨道交通学院</v>
      </c>
      <c r="I548">
        <f t="shared" si="16"/>
        <v>3</v>
      </c>
      <c r="J548">
        <f t="shared" si="17"/>
        <v>18</v>
      </c>
      <c r="K548">
        <f>database[[#This Row],[处理天数]]*6</f>
        <v>18</v>
      </c>
      <c r="L548">
        <f>database[[#This Row],[额定充值]]-database[[#This Row],[处理金额]]</f>
        <v>0</v>
      </c>
      <c r="M548">
        <f>database[[#This Row],[处理金额]]</f>
        <v>18</v>
      </c>
      <c r="N548" t="str">
        <f>VLOOKUP(database[[#This Row],[部门]],bumen[],2,0)</f>
        <v>023</v>
      </c>
      <c r="O548" t="str">
        <f>VLOOKUP(database[[#This Row],[部门]],bumen[],3)</f>
        <v>001办公室</v>
      </c>
      <c r="P548" t="str">
        <f>VLOOKUP(database[[#This Row],[账号]],renyuan[],2,0)</f>
        <v>黄有成</v>
      </c>
      <c r="Q548" s="13" t="s">
        <v>1286</v>
      </c>
      <c r="R548" t="str">
        <f>VLOOKUP(database[[#This Row],[部门代码2]],bumen02,2,0)</f>
        <v>023轨道交通学院</v>
      </c>
    </row>
    <row r="549" spans="1:18" hidden="1" x14ac:dyDescent="0.2">
      <c r="A549">
        <f>SUBTOTAL(3,B$2:B549)</f>
        <v>67</v>
      </c>
      <c r="B549">
        <v>15</v>
      </c>
      <c r="C549" s="1">
        <v>2015010013</v>
      </c>
      <c r="D549" t="s">
        <v>318</v>
      </c>
      <c r="E549">
        <v>14</v>
      </c>
      <c r="F549">
        <v>84</v>
      </c>
      <c r="G549" t="s">
        <v>1265</v>
      </c>
      <c r="H549" t="str">
        <f>VLOOKUP(C549,renyuan[],3,0)</f>
        <v>轨道交通学院</v>
      </c>
      <c r="I549">
        <f t="shared" si="16"/>
        <v>14</v>
      </c>
      <c r="J549">
        <f t="shared" si="17"/>
        <v>84</v>
      </c>
      <c r="K549">
        <f>database[[#This Row],[处理天数]]*6</f>
        <v>84</v>
      </c>
      <c r="L549">
        <f>database[[#This Row],[额定充值]]-database[[#This Row],[处理金额]]</f>
        <v>0</v>
      </c>
      <c r="M549">
        <f>database[[#This Row],[处理金额]]</f>
        <v>84</v>
      </c>
      <c r="N549" t="str">
        <f>VLOOKUP(database[[#This Row],[部门]],bumen[],2,0)</f>
        <v>023</v>
      </c>
      <c r="O549" t="str">
        <f>VLOOKUP(database[[#This Row],[部门]],bumen[],3)</f>
        <v>001办公室</v>
      </c>
      <c r="P549" t="str">
        <f>VLOOKUP(database[[#This Row],[账号]],renyuan[],2,0)</f>
        <v>王洋</v>
      </c>
      <c r="Q549" s="13" t="s">
        <v>1286</v>
      </c>
      <c r="R549" t="str">
        <f>VLOOKUP(database[[#This Row],[部门代码2]],bumen02,2,0)</f>
        <v>023轨道交通学院</v>
      </c>
    </row>
    <row r="550" spans="1:18" hidden="1" x14ac:dyDescent="0.2">
      <c r="A550">
        <f>SUBTOTAL(3,B$2:B550)</f>
        <v>67</v>
      </c>
      <c r="B550">
        <v>16</v>
      </c>
      <c r="C550" s="1">
        <v>2016010007</v>
      </c>
      <c r="D550" t="s">
        <v>320</v>
      </c>
      <c r="E550">
        <v>21</v>
      </c>
      <c r="F550">
        <v>126</v>
      </c>
      <c r="H550" t="str">
        <f>VLOOKUP(C550,renyuan[],3,0)</f>
        <v>轨道交通学院</v>
      </c>
      <c r="I550">
        <f t="shared" si="16"/>
        <v>21</v>
      </c>
      <c r="J550">
        <f t="shared" si="17"/>
        <v>126</v>
      </c>
      <c r="K550">
        <f>database[[#This Row],[处理天数]]*6</f>
        <v>126</v>
      </c>
      <c r="L550">
        <f>database[[#This Row],[额定充值]]-database[[#This Row],[处理金额]]</f>
        <v>0</v>
      </c>
      <c r="M550">
        <f>database[[#This Row],[处理金额]]</f>
        <v>126</v>
      </c>
      <c r="N550" t="str">
        <f>VLOOKUP(database[[#This Row],[部门]],bumen[],2,0)</f>
        <v>023</v>
      </c>
      <c r="O550" t="str">
        <f>VLOOKUP(database[[#This Row],[部门]],bumen[],3)</f>
        <v>001办公室</v>
      </c>
      <c r="P550" t="str">
        <f>VLOOKUP(database[[#This Row],[账号]],renyuan[],2,0)</f>
        <v>傅毓颖</v>
      </c>
      <c r="Q550" s="13" t="s">
        <v>1286</v>
      </c>
      <c r="R550" t="str">
        <f>VLOOKUP(database[[#This Row],[部门代码2]],bumen02,2,0)</f>
        <v>023轨道交通学院</v>
      </c>
    </row>
    <row r="551" spans="1:18" hidden="1" x14ac:dyDescent="0.2">
      <c r="A551">
        <f>SUBTOTAL(3,B$2:B551)</f>
        <v>67</v>
      </c>
      <c r="B551">
        <v>17</v>
      </c>
      <c r="C551" s="1">
        <v>2016010008</v>
      </c>
      <c r="D551" t="s">
        <v>321</v>
      </c>
      <c r="E551">
        <v>21</v>
      </c>
      <c r="F551">
        <v>126</v>
      </c>
      <c r="H551" t="str">
        <f>VLOOKUP(C551,renyuan[],3,0)</f>
        <v>轨道交通学院</v>
      </c>
      <c r="I551">
        <f t="shared" si="16"/>
        <v>21</v>
      </c>
      <c r="J551">
        <f t="shared" si="17"/>
        <v>126</v>
      </c>
      <c r="K551">
        <f>database[[#This Row],[处理天数]]*6</f>
        <v>126</v>
      </c>
      <c r="L551">
        <f>database[[#This Row],[额定充值]]-database[[#This Row],[处理金额]]</f>
        <v>0</v>
      </c>
      <c r="M551">
        <f>database[[#This Row],[处理金额]]</f>
        <v>126</v>
      </c>
      <c r="N551" t="str">
        <f>VLOOKUP(database[[#This Row],[部门]],bumen[],2,0)</f>
        <v>023</v>
      </c>
      <c r="O551" t="str">
        <f>VLOOKUP(database[[#This Row],[部门]],bumen[],3)</f>
        <v>001办公室</v>
      </c>
      <c r="P551" t="str">
        <f>VLOOKUP(database[[#This Row],[账号]],renyuan[],2,0)</f>
        <v>李雯</v>
      </c>
      <c r="Q551" s="13" t="s">
        <v>1286</v>
      </c>
      <c r="R551" t="str">
        <f>VLOOKUP(database[[#This Row],[部门代码2]],bumen02,2,0)</f>
        <v>023轨道交通学院</v>
      </c>
    </row>
    <row r="552" spans="1:18" hidden="1" x14ac:dyDescent="0.2">
      <c r="A552">
        <f>SUBTOTAL(3,B$2:B552)</f>
        <v>67</v>
      </c>
      <c r="B552">
        <v>18</v>
      </c>
      <c r="C552" s="1">
        <v>2016010009</v>
      </c>
      <c r="D552" t="s">
        <v>322</v>
      </c>
      <c r="E552">
        <v>21</v>
      </c>
      <c r="F552">
        <v>126</v>
      </c>
      <c r="H552" t="str">
        <f>VLOOKUP(C552,renyuan[],3,0)</f>
        <v>轨道交通学院</v>
      </c>
      <c r="I552">
        <f t="shared" si="16"/>
        <v>21</v>
      </c>
      <c r="J552">
        <f t="shared" si="17"/>
        <v>126</v>
      </c>
      <c r="K552">
        <f>database[[#This Row],[处理天数]]*6</f>
        <v>126</v>
      </c>
      <c r="L552">
        <f>database[[#This Row],[额定充值]]-database[[#This Row],[处理金额]]</f>
        <v>0</v>
      </c>
      <c r="M552">
        <f>database[[#This Row],[处理金额]]</f>
        <v>126</v>
      </c>
      <c r="N552" t="str">
        <f>VLOOKUP(database[[#This Row],[部门]],bumen[],2,0)</f>
        <v>023</v>
      </c>
      <c r="O552" t="str">
        <f>VLOOKUP(database[[#This Row],[部门]],bumen[],3)</f>
        <v>001办公室</v>
      </c>
      <c r="P552" t="str">
        <f>VLOOKUP(database[[#This Row],[账号]],renyuan[],2,0)</f>
        <v>马秋艳</v>
      </c>
      <c r="Q552" s="13" t="s">
        <v>1286</v>
      </c>
      <c r="R552" t="str">
        <f>VLOOKUP(database[[#This Row],[部门代码2]],bumen02,2,0)</f>
        <v>023轨道交通学院</v>
      </c>
    </row>
    <row r="553" spans="1:18" hidden="1" x14ac:dyDescent="0.2">
      <c r="A553">
        <f>SUBTOTAL(3,B$2:B553)</f>
        <v>67</v>
      </c>
      <c r="B553">
        <v>19</v>
      </c>
      <c r="C553" s="1">
        <v>2016010010</v>
      </c>
      <c r="D553" t="s">
        <v>323</v>
      </c>
      <c r="E553">
        <v>21</v>
      </c>
      <c r="F553">
        <v>126</v>
      </c>
      <c r="H553" t="str">
        <f>VLOOKUP(C553,renyuan[],3,0)</f>
        <v>轨道交通学院</v>
      </c>
      <c r="I553">
        <f t="shared" si="16"/>
        <v>21</v>
      </c>
      <c r="J553">
        <f t="shared" si="17"/>
        <v>126</v>
      </c>
      <c r="K553">
        <f>database[[#This Row],[处理天数]]*6</f>
        <v>126</v>
      </c>
      <c r="L553">
        <f>database[[#This Row],[额定充值]]-database[[#This Row],[处理金额]]</f>
        <v>0</v>
      </c>
      <c r="M553">
        <f>database[[#This Row],[处理金额]]</f>
        <v>126</v>
      </c>
      <c r="N553" t="str">
        <f>VLOOKUP(database[[#This Row],[部门]],bumen[],2,0)</f>
        <v>023</v>
      </c>
      <c r="O553" t="str">
        <f>VLOOKUP(database[[#This Row],[部门]],bumen[],3)</f>
        <v>001办公室</v>
      </c>
      <c r="P553" t="str">
        <f>VLOOKUP(database[[#This Row],[账号]],renyuan[],2,0)</f>
        <v>李丹阳</v>
      </c>
      <c r="Q553" s="13" t="s">
        <v>1286</v>
      </c>
      <c r="R553" t="str">
        <f>VLOOKUP(database[[#This Row],[部门代码2]],bumen02,2,0)</f>
        <v>023轨道交通学院</v>
      </c>
    </row>
    <row r="554" spans="1:18" hidden="1" x14ac:dyDescent="0.2">
      <c r="A554">
        <f>SUBTOTAL(3,B$2:B554)</f>
        <v>67</v>
      </c>
      <c r="B554">
        <v>20</v>
      </c>
      <c r="C554" s="1">
        <v>2016010011</v>
      </c>
      <c r="D554" t="s">
        <v>324</v>
      </c>
      <c r="E554">
        <v>21</v>
      </c>
      <c r="F554">
        <v>126</v>
      </c>
      <c r="H554" t="str">
        <f>VLOOKUP(C554,renyuan[],3,0)</f>
        <v>轨道交通学院</v>
      </c>
      <c r="I554">
        <f t="shared" si="16"/>
        <v>21</v>
      </c>
      <c r="J554">
        <f t="shared" si="17"/>
        <v>126</v>
      </c>
      <c r="K554">
        <f>database[[#This Row],[处理天数]]*6</f>
        <v>126</v>
      </c>
      <c r="L554">
        <f>database[[#This Row],[额定充值]]-database[[#This Row],[处理金额]]</f>
        <v>0</v>
      </c>
      <c r="M554">
        <f>database[[#This Row],[处理金额]]</f>
        <v>126</v>
      </c>
      <c r="N554" t="str">
        <f>VLOOKUP(database[[#This Row],[部门]],bumen[],2,0)</f>
        <v>023</v>
      </c>
      <c r="O554" t="str">
        <f>VLOOKUP(database[[#This Row],[部门]],bumen[],3)</f>
        <v>001办公室</v>
      </c>
      <c r="P554" t="str">
        <f>VLOOKUP(database[[#This Row],[账号]],renyuan[],2,0)</f>
        <v>贾斌</v>
      </c>
      <c r="Q554" s="13" t="s">
        <v>1286</v>
      </c>
      <c r="R554" t="str">
        <f>VLOOKUP(database[[#This Row],[部门代码2]],bumen02,2,0)</f>
        <v>023轨道交通学院</v>
      </c>
    </row>
    <row r="555" spans="1:18" hidden="1" x14ac:dyDescent="0.2">
      <c r="A555">
        <f>SUBTOTAL(3,B$2:B555)</f>
        <v>67</v>
      </c>
      <c r="B555">
        <v>21</v>
      </c>
      <c r="C555" s="1">
        <v>2017010012</v>
      </c>
      <c r="D555" t="s">
        <v>326</v>
      </c>
      <c r="E555">
        <v>21</v>
      </c>
      <c r="F555">
        <v>126</v>
      </c>
      <c r="H555" t="str">
        <f>VLOOKUP(C555,renyuan[],3,0)</f>
        <v>轨道交通学院</v>
      </c>
      <c r="I555">
        <f t="shared" si="16"/>
        <v>21</v>
      </c>
      <c r="J555">
        <f t="shared" si="17"/>
        <v>126</v>
      </c>
      <c r="K555">
        <f>database[[#This Row],[处理天数]]*6</f>
        <v>126</v>
      </c>
      <c r="L555">
        <f>database[[#This Row],[额定充值]]-database[[#This Row],[处理金额]]</f>
        <v>0</v>
      </c>
      <c r="M555">
        <f>database[[#This Row],[处理金额]]</f>
        <v>126</v>
      </c>
      <c r="N555" t="str">
        <f>VLOOKUP(database[[#This Row],[部门]],bumen[],2,0)</f>
        <v>023</v>
      </c>
      <c r="O555" t="str">
        <f>VLOOKUP(database[[#This Row],[部门]],bumen[],3)</f>
        <v>001办公室</v>
      </c>
      <c r="P555" t="str">
        <f>VLOOKUP(database[[#This Row],[账号]],renyuan[],2,0)</f>
        <v>刘艳玲</v>
      </c>
      <c r="Q555" s="13" t="s">
        <v>1286</v>
      </c>
      <c r="R555" t="str">
        <f>VLOOKUP(database[[#This Row],[部门代码2]],bumen02,2,0)</f>
        <v>023轨道交通学院</v>
      </c>
    </row>
    <row r="556" spans="1:18" hidden="1" x14ac:dyDescent="0.2">
      <c r="A556">
        <f>SUBTOTAL(3,B$2:B556)</f>
        <v>67</v>
      </c>
      <c r="B556">
        <v>22</v>
      </c>
      <c r="C556" s="1">
        <v>2018010006</v>
      </c>
      <c r="D556" t="s">
        <v>327</v>
      </c>
      <c r="E556">
        <v>21</v>
      </c>
      <c r="F556">
        <v>126</v>
      </c>
      <c r="H556" t="str">
        <f>VLOOKUP(C556,renyuan[],3,0)</f>
        <v>轨道交通学院</v>
      </c>
      <c r="I556">
        <f t="shared" si="16"/>
        <v>21</v>
      </c>
      <c r="J556">
        <f t="shared" si="17"/>
        <v>126</v>
      </c>
      <c r="K556">
        <f>database[[#This Row],[处理天数]]*6</f>
        <v>126</v>
      </c>
      <c r="L556">
        <f>database[[#This Row],[额定充值]]-database[[#This Row],[处理金额]]</f>
        <v>0</v>
      </c>
      <c r="M556">
        <f>database[[#This Row],[处理金额]]</f>
        <v>126</v>
      </c>
      <c r="N556" t="str">
        <f>VLOOKUP(database[[#This Row],[部门]],bumen[],2,0)</f>
        <v>023</v>
      </c>
      <c r="O556" t="str">
        <f>VLOOKUP(database[[#This Row],[部门]],bumen[],3)</f>
        <v>001办公室</v>
      </c>
      <c r="P556" t="str">
        <f>VLOOKUP(database[[#This Row],[账号]],renyuan[],2,0)</f>
        <v>李夏</v>
      </c>
      <c r="Q556" s="13" t="s">
        <v>1286</v>
      </c>
      <c r="R556" t="str">
        <f>VLOOKUP(database[[#This Row],[部门代码2]],bumen02,2,0)</f>
        <v>023轨道交通学院</v>
      </c>
    </row>
    <row r="557" spans="1:18" hidden="1" x14ac:dyDescent="0.2">
      <c r="A557">
        <f>SUBTOTAL(3,B$2:B557)</f>
        <v>67</v>
      </c>
      <c r="B557">
        <v>23</v>
      </c>
      <c r="C557" s="1">
        <v>2018010009</v>
      </c>
      <c r="D557" t="s">
        <v>328</v>
      </c>
      <c r="E557">
        <v>21</v>
      </c>
      <c r="F557">
        <v>126</v>
      </c>
      <c r="H557" t="str">
        <f>VLOOKUP(C557,renyuan[],3,0)</f>
        <v>轨道交通学院</v>
      </c>
      <c r="I557">
        <f t="shared" si="16"/>
        <v>21</v>
      </c>
      <c r="J557">
        <f t="shared" si="17"/>
        <v>126</v>
      </c>
      <c r="K557">
        <f>database[[#This Row],[处理天数]]*6</f>
        <v>126</v>
      </c>
      <c r="L557">
        <f>database[[#This Row],[额定充值]]-database[[#This Row],[处理金额]]</f>
        <v>0</v>
      </c>
      <c r="M557">
        <f>database[[#This Row],[处理金额]]</f>
        <v>126</v>
      </c>
      <c r="N557" t="str">
        <f>VLOOKUP(database[[#This Row],[部门]],bumen[],2,0)</f>
        <v>023</v>
      </c>
      <c r="O557" t="str">
        <f>VLOOKUP(database[[#This Row],[部门]],bumen[],3)</f>
        <v>001办公室</v>
      </c>
      <c r="P557" t="str">
        <f>VLOOKUP(database[[#This Row],[账号]],renyuan[],2,0)</f>
        <v>张蕊</v>
      </c>
      <c r="Q557" s="13" t="s">
        <v>1286</v>
      </c>
      <c r="R557" t="str">
        <f>VLOOKUP(database[[#This Row],[部门代码2]],bumen02,2,0)</f>
        <v>023轨道交通学院</v>
      </c>
    </row>
    <row r="558" spans="1:18" hidden="1" x14ac:dyDescent="0.2">
      <c r="A558">
        <f>SUBTOTAL(3,B$2:B558)</f>
        <v>67</v>
      </c>
      <c r="B558">
        <v>24</v>
      </c>
      <c r="C558" s="1">
        <v>2018010010</v>
      </c>
      <c r="D558" t="s">
        <v>329</v>
      </c>
      <c r="E558">
        <v>18</v>
      </c>
      <c r="F558">
        <v>108</v>
      </c>
      <c r="G558" t="s">
        <v>1266</v>
      </c>
      <c r="H558" t="str">
        <f>VLOOKUP(C558,renyuan[],3,0)</f>
        <v>轨道交通学院</v>
      </c>
      <c r="I558">
        <f t="shared" si="16"/>
        <v>18</v>
      </c>
      <c r="J558">
        <f t="shared" si="17"/>
        <v>108</v>
      </c>
      <c r="K558">
        <f>database[[#This Row],[处理天数]]*6</f>
        <v>108</v>
      </c>
      <c r="L558">
        <f>database[[#This Row],[额定充值]]-database[[#This Row],[处理金额]]</f>
        <v>0</v>
      </c>
      <c r="M558">
        <f>database[[#This Row],[处理金额]]</f>
        <v>108</v>
      </c>
      <c r="N558" t="str">
        <f>VLOOKUP(database[[#This Row],[部门]],bumen[],2,0)</f>
        <v>023</v>
      </c>
      <c r="O558" t="str">
        <f>VLOOKUP(database[[#This Row],[部门]],bumen[],3)</f>
        <v>001办公室</v>
      </c>
      <c r="P558" t="str">
        <f>VLOOKUP(database[[#This Row],[账号]],renyuan[],2,0)</f>
        <v>李好斌</v>
      </c>
      <c r="Q558" s="13" t="s">
        <v>1286</v>
      </c>
      <c r="R558" t="str">
        <f>VLOOKUP(database[[#This Row],[部门代码2]],bumen02,2,0)</f>
        <v>023轨道交通学院</v>
      </c>
    </row>
    <row r="559" spans="1:18" hidden="1" x14ac:dyDescent="0.2">
      <c r="A559">
        <f>SUBTOTAL(3,B$2:B559)</f>
        <v>67</v>
      </c>
      <c r="B559">
        <v>25</v>
      </c>
      <c r="C559" s="1">
        <v>2019010177</v>
      </c>
      <c r="D559" t="s">
        <v>337</v>
      </c>
      <c r="E559">
        <v>17</v>
      </c>
      <c r="F559">
        <v>102</v>
      </c>
      <c r="G559" t="s">
        <v>1262</v>
      </c>
      <c r="H559" t="str">
        <f>VLOOKUP(C559,renyuan[],3,0)</f>
        <v>轨道交通学院</v>
      </c>
      <c r="I559">
        <f t="shared" si="16"/>
        <v>17</v>
      </c>
      <c r="J559">
        <f t="shared" si="17"/>
        <v>102</v>
      </c>
      <c r="K559">
        <f>database[[#This Row],[处理天数]]*6</f>
        <v>102</v>
      </c>
      <c r="L559">
        <f>database[[#This Row],[额定充值]]-database[[#This Row],[处理金额]]</f>
        <v>0</v>
      </c>
      <c r="M559">
        <f>database[[#This Row],[处理金额]]</f>
        <v>102</v>
      </c>
      <c r="N559" t="str">
        <f>VLOOKUP(database[[#This Row],[部门]],bumen[],2,0)</f>
        <v>023</v>
      </c>
      <c r="O559" t="str">
        <f>VLOOKUP(database[[#This Row],[部门]],bumen[],3)</f>
        <v>001办公室</v>
      </c>
      <c r="P559" t="str">
        <f>VLOOKUP(database[[#This Row],[账号]],renyuan[],2,0)</f>
        <v>窦月阳</v>
      </c>
      <c r="Q559" s="13" t="s">
        <v>1286</v>
      </c>
      <c r="R559" t="str">
        <f>VLOOKUP(database[[#This Row],[部门代码2]],bumen02,2,0)</f>
        <v>023轨道交通学院</v>
      </c>
    </row>
    <row r="560" spans="1:18" hidden="1" x14ac:dyDescent="0.2">
      <c r="A560">
        <f>SUBTOTAL(3,B$2:B560)</f>
        <v>67</v>
      </c>
      <c r="B560">
        <v>26</v>
      </c>
      <c r="C560" s="1">
        <v>2020010052</v>
      </c>
      <c r="D560" t="s">
        <v>339</v>
      </c>
      <c r="E560">
        <v>21</v>
      </c>
      <c r="F560">
        <v>126</v>
      </c>
      <c r="H560" t="str">
        <f>VLOOKUP(C560,renyuan[],3,0)</f>
        <v>轨道交通学院</v>
      </c>
      <c r="I560">
        <f t="shared" si="16"/>
        <v>21</v>
      </c>
      <c r="J560">
        <f t="shared" si="17"/>
        <v>126</v>
      </c>
      <c r="K560">
        <f>database[[#This Row],[处理天数]]*6</f>
        <v>126</v>
      </c>
      <c r="L560">
        <f>database[[#This Row],[额定充值]]-database[[#This Row],[处理金额]]</f>
        <v>0</v>
      </c>
      <c r="M560">
        <f>database[[#This Row],[处理金额]]</f>
        <v>126</v>
      </c>
      <c r="N560" t="str">
        <f>VLOOKUP(database[[#This Row],[部门]],bumen[],2,0)</f>
        <v>023</v>
      </c>
      <c r="O560" t="str">
        <f>VLOOKUP(database[[#This Row],[部门]],bumen[],3)</f>
        <v>001办公室</v>
      </c>
      <c r="P560" t="str">
        <f>VLOOKUP(database[[#This Row],[账号]],renyuan[],2,0)</f>
        <v>陈雪菲</v>
      </c>
      <c r="Q560" s="13" t="s">
        <v>1286</v>
      </c>
      <c r="R560" t="str">
        <f>VLOOKUP(database[[#This Row],[部门代码2]],bumen02,2,0)</f>
        <v>023轨道交通学院</v>
      </c>
    </row>
    <row r="561" spans="1:18" hidden="1" x14ac:dyDescent="0.2">
      <c r="A561">
        <f>SUBTOTAL(3,B$2:B561)</f>
        <v>67</v>
      </c>
      <c r="B561">
        <v>27</v>
      </c>
      <c r="C561" s="1">
        <v>2014020012</v>
      </c>
      <c r="D561" t="s">
        <v>975</v>
      </c>
      <c r="E561">
        <v>21</v>
      </c>
      <c r="F561">
        <v>126</v>
      </c>
      <c r="H561" t="str">
        <f>VLOOKUP(C561,renyuan[],3,0)</f>
        <v>轨道交通学院</v>
      </c>
      <c r="I561">
        <f t="shared" si="16"/>
        <v>21</v>
      </c>
      <c r="J561">
        <f t="shared" si="17"/>
        <v>126</v>
      </c>
      <c r="K561">
        <f>database[[#This Row],[处理天数]]*6</f>
        <v>126</v>
      </c>
      <c r="L561">
        <f>database[[#This Row],[额定充值]]-database[[#This Row],[处理金额]]</f>
        <v>0</v>
      </c>
      <c r="M561">
        <f>database[[#This Row],[处理金额]]</f>
        <v>126</v>
      </c>
      <c r="N561" t="str">
        <f>VLOOKUP(database[[#This Row],[部门]],bumen[],2,0)</f>
        <v>023</v>
      </c>
      <c r="O561" t="str">
        <f>VLOOKUP(database[[#This Row],[部门]],bumen[],3)</f>
        <v>001办公室</v>
      </c>
      <c r="P561" t="str">
        <f>VLOOKUP(database[[#This Row],[账号]],renyuan[],2,0)</f>
        <v>王莘燕</v>
      </c>
      <c r="Q561" s="13" t="s">
        <v>1286</v>
      </c>
      <c r="R561" t="str">
        <f>VLOOKUP(database[[#This Row],[部门代码2]],bumen02,2,0)</f>
        <v>023轨道交通学院</v>
      </c>
    </row>
    <row r="562" spans="1:18" hidden="1" x14ac:dyDescent="0.2">
      <c r="A562">
        <f>SUBTOTAL(3,B$2:B562)</f>
        <v>67</v>
      </c>
      <c r="B562">
        <v>28</v>
      </c>
      <c r="C562" s="1">
        <v>2016010020</v>
      </c>
      <c r="D562" t="s">
        <v>325</v>
      </c>
      <c r="E562">
        <v>21</v>
      </c>
      <c r="F562">
        <v>126</v>
      </c>
      <c r="H562" t="str">
        <f>VLOOKUP(C562,renyuan[],3,0)</f>
        <v>轨道交通学院</v>
      </c>
      <c r="I562">
        <f t="shared" si="16"/>
        <v>21</v>
      </c>
      <c r="J562">
        <f t="shared" si="17"/>
        <v>126</v>
      </c>
      <c r="K562">
        <f>database[[#This Row],[处理天数]]*6</f>
        <v>126</v>
      </c>
      <c r="L562">
        <f>database[[#This Row],[额定充值]]-database[[#This Row],[处理金额]]</f>
        <v>0</v>
      </c>
      <c r="M562">
        <f>database[[#This Row],[处理金额]]</f>
        <v>126</v>
      </c>
      <c r="N562" t="str">
        <f>VLOOKUP(database[[#This Row],[部门]],bumen[],2,0)</f>
        <v>023</v>
      </c>
      <c r="O562" t="str">
        <f>VLOOKUP(database[[#This Row],[部门]],bumen[],3)</f>
        <v>001办公室</v>
      </c>
      <c r="P562" t="str">
        <f>VLOOKUP(database[[#This Row],[账号]],renyuan[],2,0)</f>
        <v>王蕾</v>
      </c>
      <c r="Q562" s="13" t="s">
        <v>1286</v>
      </c>
      <c r="R562" t="str">
        <f>VLOOKUP(database[[#This Row],[部门代码2]],bumen02,2,0)</f>
        <v>023轨道交通学院</v>
      </c>
    </row>
    <row r="563" spans="1:18" hidden="1" x14ac:dyDescent="0.2">
      <c r="A563">
        <f>SUBTOTAL(3,B$2:B563)</f>
        <v>67</v>
      </c>
      <c r="B563">
        <v>29</v>
      </c>
      <c r="C563" s="1">
        <v>2019010071</v>
      </c>
      <c r="D563" t="s">
        <v>332</v>
      </c>
      <c r="E563">
        <v>21</v>
      </c>
      <c r="F563">
        <v>126</v>
      </c>
      <c r="H563" t="str">
        <f>VLOOKUP(C563,renyuan[],3,0)</f>
        <v>轨道交通学院</v>
      </c>
      <c r="I563">
        <f t="shared" si="16"/>
        <v>21</v>
      </c>
      <c r="J563">
        <f t="shared" si="17"/>
        <v>126</v>
      </c>
      <c r="K563">
        <f>database[[#This Row],[处理天数]]*6</f>
        <v>126</v>
      </c>
      <c r="L563">
        <f>database[[#This Row],[额定充值]]-database[[#This Row],[处理金额]]</f>
        <v>0</v>
      </c>
      <c r="M563">
        <f>database[[#This Row],[处理金额]]</f>
        <v>126</v>
      </c>
      <c r="N563" t="str">
        <f>VLOOKUP(database[[#This Row],[部门]],bumen[],2,0)</f>
        <v>023</v>
      </c>
      <c r="O563" t="str">
        <f>VLOOKUP(database[[#This Row],[部门]],bumen[],3)</f>
        <v>001办公室</v>
      </c>
      <c r="P563" t="str">
        <f>VLOOKUP(database[[#This Row],[账号]],renyuan[],2,0)</f>
        <v>郭晋刚</v>
      </c>
      <c r="Q563" s="13" t="s">
        <v>1286</v>
      </c>
      <c r="R563" t="str">
        <f>VLOOKUP(database[[#This Row],[部门代码2]],bumen02,2,0)</f>
        <v>023轨道交通学院</v>
      </c>
    </row>
    <row r="564" spans="1:18" hidden="1" x14ac:dyDescent="0.2">
      <c r="A564">
        <f>SUBTOTAL(3,B$2:B564)</f>
        <v>67</v>
      </c>
      <c r="B564">
        <v>30</v>
      </c>
      <c r="C564" s="1">
        <v>2021010058</v>
      </c>
      <c r="D564" t="s">
        <v>340</v>
      </c>
      <c r="E564">
        <v>21</v>
      </c>
      <c r="F564">
        <v>126</v>
      </c>
      <c r="H564" t="str">
        <f>VLOOKUP(C564,renyuan[],3,0)</f>
        <v>轨道交通学院</v>
      </c>
      <c r="I564">
        <f t="shared" si="16"/>
        <v>21</v>
      </c>
      <c r="J564">
        <f t="shared" si="17"/>
        <v>126</v>
      </c>
      <c r="K564">
        <f>database[[#This Row],[处理天数]]*6</f>
        <v>126</v>
      </c>
      <c r="L564">
        <f>database[[#This Row],[额定充值]]-database[[#This Row],[处理金额]]</f>
        <v>0</v>
      </c>
      <c r="M564">
        <f>database[[#This Row],[处理金额]]</f>
        <v>126</v>
      </c>
      <c r="N564" t="str">
        <f>VLOOKUP(database[[#This Row],[部门]],bumen[],2,0)</f>
        <v>023</v>
      </c>
      <c r="O564" t="str">
        <f>VLOOKUP(database[[#This Row],[部门]],bumen[],3)</f>
        <v>001办公室</v>
      </c>
      <c r="P564" t="str">
        <f>VLOOKUP(database[[#This Row],[账号]],renyuan[],2,0)</f>
        <v>马胜强</v>
      </c>
      <c r="Q564" s="13" t="s">
        <v>1286</v>
      </c>
      <c r="R564" t="str">
        <f>VLOOKUP(database[[#This Row],[部门代码2]],bumen02,2,0)</f>
        <v>023轨道交通学院</v>
      </c>
    </row>
    <row r="565" spans="1:18" hidden="1" x14ac:dyDescent="0.2">
      <c r="A565">
        <f>SUBTOTAL(3,B$2:B565)</f>
        <v>67</v>
      </c>
      <c r="B565">
        <v>31</v>
      </c>
      <c r="C565" s="1">
        <v>2021010059</v>
      </c>
      <c r="D565" t="s">
        <v>341</v>
      </c>
      <c r="E565">
        <v>17</v>
      </c>
      <c r="F565">
        <v>102</v>
      </c>
      <c r="G565" t="s">
        <v>1267</v>
      </c>
      <c r="H565" t="str">
        <f>VLOOKUP(C565,renyuan[],3,0)</f>
        <v>轨道交通学院</v>
      </c>
      <c r="I565">
        <f t="shared" si="16"/>
        <v>17</v>
      </c>
      <c r="J565">
        <f t="shared" si="17"/>
        <v>102</v>
      </c>
      <c r="K565">
        <f>database[[#This Row],[处理天数]]*6</f>
        <v>102</v>
      </c>
      <c r="L565">
        <f>database[[#This Row],[额定充值]]-database[[#This Row],[处理金额]]</f>
        <v>0</v>
      </c>
      <c r="M565">
        <f>database[[#This Row],[处理金额]]</f>
        <v>102</v>
      </c>
      <c r="N565" t="str">
        <f>VLOOKUP(database[[#This Row],[部门]],bumen[],2,0)</f>
        <v>023</v>
      </c>
      <c r="O565" t="str">
        <f>VLOOKUP(database[[#This Row],[部门]],bumen[],3)</f>
        <v>001办公室</v>
      </c>
      <c r="P565" t="str">
        <f>VLOOKUP(database[[#This Row],[账号]],renyuan[],2,0)</f>
        <v>赵青龙</v>
      </c>
      <c r="Q565" s="13" t="s">
        <v>1286</v>
      </c>
      <c r="R565" t="str">
        <f>VLOOKUP(database[[#This Row],[部门代码2]],bumen02,2,0)</f>
        <v>023轨道交通学院</v>
      </c>
    </row>
    <row r="566" spans="1:18" hidden="1" x14ac:dyDescent="0.2">
      <c r="A566">
        <f>SUBTOTAL(3,B$2:B566)</f>
        <v>67</v>
      </c>
      <c r="B566">
        <v>32</v>
      </c>
      <c r="C566" s="1">
        <v>2021010060</v>
      </c>
      <c r="D566" t="s">
        <v>342</v>
      </c>
      <c r="E566">
        <v>21</v>
      </c>
      <c r="F566">
        <v>126</v>
      </c>
      <c r="H566" t="str">
        <f>VLOOKUP(C566,renyuan[],3,0)</f>
        <v>轨道交通学院</v>
      </c>
      <c r="I566">
        <f t="shared" si="16"/>
        <v>21</v>
      </c>
      <c r="J566">
        <f t="shared" si="17"/>
        <v>126</v>
      </c>
      <c r="K566">
        <f>database[[#This Row],[处理天数]]*6</f>
        <v>126</v>
      </c>
      <c r="L566">
        <f>database[[#This Row],[额定充值]]-database[[#This Row],[处理金额]]</f>
        <v>0</v>
      </c>
      <c r="M566">
        <f>database[[#This Row],[处理金额]]</f>
        <v>126</v>
      </c>
      <c r="N566" t="str">
        <f>VLOOKUP(database[[#This Row],[部门]],bumen[],2,0)</f>
        <v>023</v>
      </c>
      <c r="O566" t="str">
        <f>VLOOKUP(database[[#This Row],[部门]],bumen[],3)</f>
        <v>001办公室</v>
      </c>
      <c r="P566" t="str">
        <f>VLOOKUP(database[[#This Row],[账号]],renyuan[],2,0)</f>
        <v>孟婧</v>
      </c>
      <c r="Q566" s="13" t="s">
        <v>1286</v>
      </c>
      <c r="R566" t="str">
        <f>VLOOKUP(database[[#This Row],[部门代码2]],bumen02,2,0)</f>
        <v>023轨道交通学院</v>
      </c>
    </row>
    <row r="567" spans="1:18" hidden="1" x14ac:dyDescent="0.2">
      <c r="A567">
        <f>SUBTOTAL(3,B$2:B567)</f>
        <v>67</v>
      </c>
      <c r="B567">
        <v>33</v>
      </c>
      <c r="C567" s="1">
        <v>2021010061</v>
      </c>
      <c r="D567" t="s">
        <v>343</v>
      </c>
      <c r="E567">
        <v>21</v>
      </c>
      <c r="F567">
        <v>126</v>
      </c>
      <c r="H567" t="str">
        <f>VLOOKUP(C567,renyuan[],3,0)</f>
        <v>轨道交通学院</v>
      </c>
      <c r="I567">
        <f t="shared" si="16"/>
        <v>21</v>
      </c>
      <c r="J567">
        <f t="shared" si="17"/>
        <v>126</v>
      </c>
      <c r="K567">
        <f>database[[#This Row],[处理天数]]*6</f>
        <v>126</v>
      </c>
      <c r="L567">
        <f>database[[#This Row],[额定充值]]-database[[#This Row],[处理金额]]</f>
        <v>0</v>
      </c>
      <c r="M567">
        <f>database[[#This Row],[处理金额]]</f>
        <v>126</v>
      </c>
      <c r="N567" t="str">
        <f>VLOOKUP(database[[#This Row],[部门]],bumen[],2,0)</f>
        <v>023</v>
      </c>
      <c r="O567" t="str">
        <f>VLOOKUP(database[[#This Row],[部门]],bumen[],3)</f>
        <v>001办公室</v>
      </c>
      <c r="P567" t="str">
        <f>VLOOKUP(database[[#This Row],[账号]],renyuan[],2,0)</f>
        <v>芦海洋</v>
      </c>
      <c r="Q567" s="13" t="s">
        <v>1286</v>
      </c>
      <c r="R567" t="str">
        <f>VLOOKUP(database[[#This Row],[部门代码2]],bumen02,2,0)</f>
        <v>023轨道交通学院</v>
      </c>
    </row>
    <row r="568" spans="1:18" hidden="1" x14ac:dyDescent="0.2">
      <c r="A568">
        <f>SUBTOTAL(3,B$2:B568)</f>
        <v>67</v>
      </c>
      <c r="B568">
        <v>34</v>
      </c>
      <c r="C568" s="1">
        <v>2021010062</v>
      </c>
      <c r="D568" t="s">
        <v>344</v>
      </c>
      <c r="E568">
        <v>21</v>
      </c>
      <c r="F568">
        <v>126</v>
      </c>
      <c r="H568" t="str">
        <f>VLOOKUP(C568,renyuan[],3,0)</f>
        <v>轨道交通学院</v>
      </c>
      <c r="I568">
        <f t="shared" si="16"/>
        <v>21</v>
      </c>
      <c r="J568">
        <f t="shared" si="17"/>
        <v>126</v>
      </c>
      <c r="K568">
        <f>database[[#This Row],[处理天数]]*6</f>
        <v>126</v>
      </c>
      <c r="L568">
        <f>database[[#This Row],[额定充值]]-database[[#This Row],[处理金额]]</f>
        <v>0</v>
      </c>
      <c r="M568">
        <f>database[[#This Row],[处理金额]]</f>
        <v>126</v>
      </c>
      <c r="N568" t="str">
        <f>VLOOKUP(database[[#This Row],[部门]],bumen[],2,0)</f>
        <v>023</v>
      </c>
      <c r="O568" t="str">
        <f>VLOOKUP(database[[#This Row],[部门]],bumen[],3)</f>
        <v>001办公室</v>
      </c>
      <c r="P568" t="str">
        <f>VLOOKUP(database[[#This Row],[账号]],renyuan[],2,0)</f>
        <v>刘圆圆</v>
      </c>
      <c r="Q568" s="13" t="s">
        <v>1286</v>
      </c>
      <c r="R568" t="str">
        <f>VLOOKUP(database[[#This Row],[部门代码2]],bumen02,2,0)</f>
        <v>023轨道交通学院</v>
      </c>
    </row>
    <row r="569" spans="1:18" hidden="1" x14ac:dyDescent="0.2">
      <c r="A569">
        <f>SUBTOTAL(3,B$2:B569)</f>
        <v>67</v>
      </c>
      <c r="B569">
        <v>35</v>
      </c>
      <c r="C569" s="1">
        <v>2006010052</v>
      </c>
      <c r="D569" t="s">
        <v>308</v>
      </c>
      <c r="E569">
        <v>21</v>
      </c>
      <c r="F569">
        <v>126</v>
      </c>
      <c r="H569" t="str">
        <f>VLOOKUP(C569,renyuan[],3,0)</f>
        <v>轨道交通学院</v>
      </c>
      <c r="I569">
        <f t="shared" si="16"/>
        <v>21</v>
      </c>
      <c r="J569">
        <f t="shared" si="17"/>
        <v>126</v>
      </c>
      <c r="K569">
        <f>database[[#This Row],[处理天数]]*6</f>
        <v>126</v>
      </c>
      <c r="L569">
        <f>database[[#This Row],[额定充值]]-database[[#This Row],[处理金额]]</f>
        <v>0</v>
      </c>
      <c r="M569">
        <f>database[[#This Row],[处理金额]]</f>
        <v>126</v>
      </c>
      <c r="N569" t="str">
        <f>VLOOKUP(database[[#This Row],[部门]],bumen[],2,0)</f>
        <v>023</v>
      </c>
      <c r="O569" t="str">
        <f>VLOOKUP(database[[#This Row],[部门]],bumen[],3)</f>
        <v>001办公室</v>
      </c>
      <c r="P569" t="str">
        <f>VLOOKUP(database[[#This Row],[账号]],renyuan[],2,0)</f>
        <v>高维珊</v>
      </c>
      <c r="Q569" s="13" t="s">
        <v>1286</v>
      </c>
      <c r="R569" t="str">
        <f>VLOOKUP(database[[#This Row],[部门代码2]],bumen02,2,0)</f>
        <v>023轨道交通学院</v>
      </c>
    </row>
    <row r="570" spans="1:18" hidden="1" x14ac:dyDescent="0.2">
      <c r="A570">
        <f>SUBTOTAL(3,B$2:B570)</f>
        <v>67</v>
      </c>
      <c r="B570">
        <v>36</v>
      </c>
      <c r="C570" s="1">
        <v>2019010061</v>
      </c>
      <c r="D570" t="s">
        <v>331</v>
      </c>
      <c r="E570">
        <v>21</v>
      </c>
      <c r="F570">
        <v>126</v>
      </c>
      <c r="H570" t="str">
        <f>VLOOKUP(C570,renyuan[],3,0)</f>
        <v>轨道交通学院</v>
      </c>
      <c r="I570">
        <f t="shared" si="16"/>
        <v>21</v>
      </c>
      <c r="J570">
        <f t="shared" si="17"/>
        <v>126</v>
      </c>
      <c r="K570">
        <f>database[[#This Row],[处理天数]]*6</f>
        <v>126</v>
      </c>
      <c r="L570">
        <f>database[[#This Row],[额定充值]]-database[[#This Row],[处理金额]]</f>
        <v>0</v>
      </c>
      <c r="M570">
        <f>database[[#This Row],[处理金额]]</f>
        <v>126</v>
      </c>
      <c r="N570" t="str">
        <f>VLOOKUP(database[[#This Row],[部门]],bumen[],2,0)</f>
        <v>023</v>
      </c>
      <c r="O570" t="str">
        <f>VLOOKUP(database[[#This Row],[部门]],bumen[],3)</f>
        <v>001办公室</v>
      </c>
      <c r="P570" t="str">
        <f>VLOOKUP(database[[#This Row],[账号]],renyuan[],2,0)</f>
        <v>丁源新</v>
      </c>
      <c r="Q570" s="13" t="s">
        <v>1286</v>
      </c>
      <c r="R570" t="str">
        <f>VLOOKUP(database[[#This Row],[部门代码2]],bumen02,2,0)</f>
        <v>023轨道交通学院</v>
      </c>
    </row>
    <row r="571" spans="1:18" hidden="1" x14ac:dyDescent="0.2">
      <c r="A571">
        <f>SUBTOTAL(3,B$2:B571)</f>
        <v>67</v>
      </c>
      <c r="B571">
        <v>37</v>
      </c>
      <c r="C571" s="1">
        <v>2019010099</v>
      </c>
      <c r="D571" t="s">
        <v>334</v>
      </c>
      <c r="E571">
        <v>21</v>
      </c>
      <c r="F571">
        <v>126</v>
      </c>
      <c r="H571" t="str">
        <f>VLOOKUP(C571,renyuan[],3,0)</f>
        <v>轨道交通学院</v>
      </c>
      <c r="I571">
        <f t="shared" si="16"/>
        <v>21</v>
      </c>
      <c r="J571">
        <f t="shared" si="17"/>
        <v>126</v>
      </c>
      <c r="K571">
        <f>database[[#This Row],[处理天数]]*6</f>
        <v>126</v>
      </c>
      <c r="L571">
        <f>database[[#This Row],[额定充值]]-database[[#This Row],[处理金额]]</f>
        <v>0</v>
      </c>
      <c r="M571">
        <f>database[[#This Row],[处理金额]]</f>
        <v>126</v>
      </c>
      <c r="N571" t="str">
        <f>VLOOKUP(database[[#This Row],[部门]],bumen[],2,0)</f>
        <v>023</v>
      </c>
      <c r="O571" t="str">
        <f>VLOOKUP(database[[#This Row],[部门]],bumen[],3)</f>
        <v>001办公室</v>
      </c>
      <c r="P571" t="str">
        <f>VLOOKUP(database[[#This Row],[账号]],renyuan[],2,0)</f>
        <v>滕安世</v>
      </c>
      <c r="Q571" s="13" t="s">
        <v>1286</v>
      </c>
      <c r="R571" t="str">
        <f>VLOOKUP(database[[#This Row],[部门代码2]],bumen02,2,0)</f>
        <v>023轨道交通学院</v>
      </c>
    </row>
    <row r="572" spans="1:18" hidden="1" x14ac:dyDescent="0.2">
      <c r="A572">
        <f>SUBTOTAL(3,B$2:B572)</f>
        <v>67</v>
      </c>
      <c r="B572">
        <v>38</v>
      </c>
      <c r="C572" s="1">
        <v>2019010112</v>
      </c>
      <c r="D572" t="s">
        <v>335</v>
      </c>
      <c r="E572">
        <v>21</v>
      </c>
      <c r="F572">
        <v>126</v>
      </c>
      <c r="H572" t="str">
        <f>VLOOKUP(C572,renyuan[],3,0)</f>
        <v>轨道交通学院</v>
      </c>
      <c r="I572">
        <f t="shared" si="16"/>
        <v>21</v>
      </c>
      <c r="J572">
        <f t="shared" si="17"/>
        <v>126</v>
      </c>
      <c r="K572">
        <f>database[[#This Row],[处理天数]]*6</f>
        <v>126</v>
      </c>
      <c r="L572">
        <f>database[[#This Row],[额定充值]]-database[[#This Row],[处理金额]]</f>
        <v>0</v>
      </c>
      <c r="M572">
        <f>database[[#This Row],[处理金额]]</f>
        <v>126</v>
      </c>
      <c r="N572" t="str">
        <f>VLOOKUP(database[[#This Row],[部门]],bumen[],2,0)</f>
        <v>023</v>
      </c>
      <c r="O572" t="str">
        <f>VLOOKUP(database[[#This Row],[部门]],bumen[],3)</f>
        <v>001办公室</v>
      </c>
      <c r="P572" t="str">
        <f>VLOOKUP(database[[#This Row],[账号]],renyuan[],2,0)</f>
        <v>吴玮</v>
      </c>
      <c r="Q572" s="13" t="s">
        <v>1286</v>
      </c>
      <c r="R572" t="str">
        <f>VLOOKUP(database[[#This Row],[部门代码2]],bumen02,2,0)</f>
        <v>023轨道交通学院</v>
      </c>
    </row>
    <row r="573" spans="1:18" hidden="1" x14ac:dyDescent="0.2">
      <c r="A573">
        <f>SUBTOTAL(3,B$2:B573)</f>
        <v>67</v>
      </c>
      <c r="B573">
        <v>39</v>
      </c>
      <c r="C573" s="1">
        <v>2019010093</v>
      </c>
      <c r="D573" t="s">
        <v>333</v>
      </c>
      <c r="E573">
        <v>21</v>
      </c>
      <c r="F573">
        <v>126</v>
      </c>
      <c r="H573" t="str">
        <f>VLOOKUP(C573,renyuan[],3,0)</f>
        <v>轨道交通学院</v>
      </c>
      <c r="I573">
        <f t="shared" si="16"/>
        <v>21</v>
      </c>
      <c r="J573">
        <f t="shared" si="17"/>
        <v>126</v>
      </c>
      <c r="K573">
        <f>database[[#This Row],[处理天数]]*6</f>
        <v>126</v>
      </c>
      <c r="L573">
        <f>database[[#This Row],[额定充值]]-database[[#This Row],[处理金额]]</f>
        <v>0</v>
      </c>
      <c r="M573">
        <f>database[[#This Row],[处理金额]]</f>
        <v>126</v>
      </c>
      <c r="N573" t="str">
        <f>VLOOKUP(database[[#This Row],[部门]],bumen[],2,0)</f>
        <v>023</v>
      </c>
      <c r="O573" t="str">
        <f>VLOOKUP(database[[#This Row],[部门]],bumen[],3)</f>
        <v>001办公室</v>
      </c>
      <c r="P573" t="str">
        <f>VLOOKUP(database[[#This Row],[账号]],renyuan[],2,0)</f>
        <v>宋书宁</v>
      </c>
      <c r="Q573" s="13" t="s">
        <v>1286</v>
      </c>
      <c r="R573" t="str">
        <f>VLOOKUP(database[[#This Row],[部门代码2]],bumen02,2,0)</f>
        <v>023轨道交通学院</v>
      </c>
    </row>
    <row r="574" spans="1:18" hidden="1" x14ac:dyDescent="0.2">
      <c r="A574">
        <f>SUBTOTAL(3,B$2:B574)</f>
        <v>67</v>
      </c>
      <c r="B574">
        <v>40</v>
      </c>
      <c r="C574" s="1">
        <v>2019010165</v>
      </c>
      <c r="D574" t="s">
        <v>336</v>
      </c>
      <c r="E574">
        <v>21</v>
      </c>
      <c r="F574">
        <v>126</v>
      </c>
      <c r="H574" t="str">
        <f>VLOOKUP(C574,renyuan[],3,0)</f>
        <v>轨道交通学院</v>
      </c>
      <c r="I574">
        <f t="shared" si="16"/>
        <v>21</v>
      </c>
      <c r="J574">
        <f t="shared" si="17"/>
        <v>126</v>
      </c>
      <c r="K574">
        <f>database[[#This Row],[处理天数]]*6</f>
        <v>126</v>
      </c>
      <c r="L574">
        <f>database[[#This Row],[额定充值]]-database[[#This Row],[处理金额]]</f>
        <v>0</v>
      </c>
      <c r="M574">
        <f>database[[#This Row],[处理金额]]</f>
        <v>126</v>
      </c>
      <c r="N574" t="str">
        <f>VLOOKUP(database[[#This Row],[部门]],bumen[],2,0)</f>
        <v>023</v>
      </c>
      <c r="O574" t="str">
        <f>VLOOKUP(database[[#This Row],[部门]],bumen[],3)</f>
        <v>001办公室</v>
      </c>
      <c r="P574" t="str">
        <f>VLOOKUP(database[[#This Row],[账号]],renyuan[],2,0)</f>
        <v>王莎莎</v>
      </c>
      <c r="Q574" s="13" t="s">
        <v>1286</v>
      </c>
      <c r="R574" t="str">
        <f>VLOOKUP(database[[#This Row],[部门代码2]],bumen02,2,0)</f>
        <v>023轨道交通学院</v>
      </c>
    </row>
    <row r="575" spans="1:18" hidden="1" x14ac:dyDescent="0.2">
      <c r="A575">
        <f>SUBTOTAL(3,B$2:B575)</f>
        <v>67</v>
      </c>
      <c r="B575">
        <v>41</v>
      </c>
      <c r="C575" s="1">
        <v>2006010016</v>
      </c>
      <c r="D575" t="s">
        <v>303</v>
      </c>
      <c r="E575">
        <v>21</v>
      </c>
      <c r="F575">
        <v>126</v>
      </c>
      <c r="H575" t="str">
        <f>VLOOKUP(C575,renyuan[],3,0)</f>
        <v>轨道交通学院</v>
      </c>
      <c r="I575">
        <f t="shared" si="16"/>
        <v>21</v>
      </c>
      <c r="J575">
        <f t="shared" si="17"/>
        <v>126</v>
      </c>
      <c r="K575">
        <f>database[[#This Row],[处理天数]]*6</f>
        <v>126</v>
      </c>
      <c r="L575">
        <f>database[[#This Row],[额定充值]]-database[[#This Row],[处理金额]]</f>
        <v>0</v>
      </c>
      <c r="M575">
        <f>database[[#This Row],[处理金额]]</f>
        <v>126</v>
      </c>
      <c r="N575" t="str">
        <f>VLOOKUP(database[[#This Row],[部门]],bumen[],2,0)</f>
        <v>023</v>
      </c>
      <c r="O575" t="str">
        <f>VLOOKUP(database[[#This Row],[部门]],bumen[],3)</f>
        <v>001办公室</v>
      </c>
      <c r="P575" t="str">
        <f>VLOOKUP(database[[#This Row],[账号]],renyuan[],2,0)</f>
        <v>宋晓栋</v>
      </c>
      <c r="Q575" s="13" t="s">
        <v>1286</v>
      </c>
      <c r="R575" t="str">
        <f>VLOOKUP(database[[#This Row],[部门代码2]],bumen02,2,0)</f>
        <v>023轨道交通学院</v>
      </c>
    </row>
    <row r="576" spans="1:18" hidden="1" x14ac:dyDescent="0.2">
      <c r="A576">
        <f>SUBTOTAL(3,B$2:B576)</f>
        <v>67</v>
      </c>
      <c r="B576">
        <v>42</v>
      </c>
      <c r="C576" s="1">
        <v>2010020002</v>
      </c>
      <c r="D576" t="s">
        <v>310</v>
      </c>
      <c r="E576">
        <v>21</v>
      </c>
      <c r="F576">
        <v>126</v>
      </c>
      <c r="H576" t="str">
        <f>VLOOKUP(C576,renyuan[],3,0)</f>
        <v>轨道交通学院</v>
      </c>
      <c r="I576">
        <f t="shared" si="16"/>
        <v>21</v>
      </c>
      <c r="J576">
        <f t="shared" si="17"/>
        <v>126</v>
      </c>
      <c r="K576">
        <f>database[[#This Row],[处理天数]]*6</f>
        <v>126</v>
      </c>
      <c r="L576">
        <f>database[[#This Row],[额定充值]]-database[[#This Row],[处理金额]]</f>
        <v>0</v>
      </c>
      <c r="M576">
        <f>database[[#This Row],[处理金额]]</f>
        <v>126</v>
      </c>
      <c r="N576" t="str">
        <f>VLOOKUP(database[[#This Row],[部门]],bumen[],2,0)</f>
        <v>023</v>
      </c>
      <c r="O576" t="str">
        <f>VLOOKUP(database[[#This Row],[部门]],bumen[],3)</f>
        <v>001办公室</v>
      </c>
      <c r="P576" t="str">
        <f>VLOOKUP(database[[#This Row],[账号]],renyuan[],2,0)</f>
        <v>田翠丽</v>
      </c>
      <c r="Q576" s="13" t="s">
        <v>1286</v>
      </c>
      <c r="R576" t="str">
        <f>VLOOKUP(database[[#This Row],[部门代码2]],bumen02,2,0)</f>
        <v>023轨道交通学院</v>
      </c>
    </row>
    <row r="577" spans="1:18" hidden="1" x14ac:dyDescent="0.2">
      <c r="A577">
        <f>SUBTOTAL(3,B$2:B577)</f>
        <v>67</v>
      </c>
      <c r="B577">
        <v>43</v>
      </c>
      <c r="C577" s="1">
        <v>2006010019</v>
      </c>
      <c r="D577" t="s">
        <v>304</v>
      </c>
      <c r="E577">
        <v>21</v>
      </c>
      <c r="F577">
        <v>126</v>
      </c>
      <c r="H577" t="str">
        <f>VLOOKUP(C577,renyuan[],3,0)</f>
        <v>轨道交通学院</v>
      </c>
      <c r="I577">
        <f t="shared" si="16"/>
        <v>21</v>
      </c>
      <c r="J577">
        <f t="shared" si="17"/>
        <v>126</v>
      </c>
      <c r="K577">
        <f>database[[#This Row],[处理天数]]*6</f>
        <v>126</v>
      </c>
      <c r="L577">
        <f>database[[#This Row],[额定充值]]-database[[#This Row],[处理金额]]</f>
        <v>0</v>
      </c>
      <c r="M577">
        <f>database[[#This Row],[处理金额]]</f>
        <v>126</v>
      </c>
      <c r="N577" t="str">
        <f>VLOOKUP(database[[#This Row],[部门]],bumen[],2,0)</f>
        <v>023</v>
      </c>
      <c r="O577" t="str">
        <f>VLOOKUP(database[[#This Row],[部门]],bumen[],3)</f>
        <v>001办公室</v>
      </c>
      <c r="P577" t="str">
        <f>VLOOKUP(database[[#This Row],[账号]],renyuan[],2,0)</f>
        <v>姜龙</v>
      </c>
      <c r="Q577" s="13" t="s">
        <v>1286</v>
      </c>
      <c r="R577" t="str">
        <f>VLOOKUP(database[[#This Row],[部门代码2]],bumen02,2,0)</f>
        <v>023轨道交通学院</v>
      </c>
    </row>
    <row r="578" spans="1:18" hidden="1" x14ac:dyDescent="0.2">
      <c r="A578">
        <f>SUBTOTAL(3,B$2:B578)</f>
        <v>67</v>
      </c>
      <c r="B578">
        <v>44</v>
      </c>
      <c r="C578" s="1">
        <v>2021010069</v>
      </c>
      <c r="D578" t="s">
        <v>345</v>
      </c>
      <c r="E578">
        <v>21</v>
      </c>
      <c r="F578">
        <v>126</v>
      </c>
      <c r="H578" t="str">
        <f>VLOOKUP(C578,renyuan[],3,0)</f>
        <v>轨道交通学院</v>
      </c>
      <c r="I578">
        <f t="shared" ref="I578:I641" si="18">IF(TYPE(E578)=1,E578,VALUE(SUBSTITUTE(E578,"天","")))</f>
        <v>21</v>
      </c>
      <c r="J578">
        <f t="shared" ref="J578:J641" si="19">IF(TYPE(F578)=1,F578,VALUE(SUBSTITUTE(F578,"元","")))</f>
        <v>126</v>
      </c>
      <c r="K578">
        <f>database[[#This Row],[处理天数]]*6</f>
        <v>126</v>
      </c>
      <c r="L578">
        <f>database[[#This Row],[额定充值]]-database[[#This Row],[处理金额]]</f>
        <v>0</v>
      </c>
      <c r="M578">
        <f>database[[#This Row],[处理金额]]</f>
        <v>126</v>
      </c>
      <c r="N578" t="str">
        <f>VLOOKUP(database[[#This Row],[部门]],bumen[],2,0)</f>
        <v>023</v>
      </c>
      <c r="O578" t="str">
        <f>VLOOKUP(database[[#This Row],[部门]],bumen[],3)</f>
        <v>001办公室</v>
      </c>
      <c r="P578" t="str">
        <f>VLOOKUP(database[[#This Row],[账号]],renyuan[],2,0)</f>
        <v>艾颖</v>
      </c>
      <c r="Q578" s="13" t="s">
        <v>1286</v>
      </c>
      <c r="R578" t="str">
        <f>VLOOKUP(database[[#This Row],[部门代码2]],bumen02,2,0)</f>
        <v>023轨道交通学院</v>
      </c>
    </row>
    <row r="579" spans="1:18" hidden="1" x14ac:dyDescent="0.2">
      <c r="A579">
        <f>SUBTOTAL(3,B$2:B579)</f>
        <v>67</v>
      </c>
      <c r="B579">
        <v>45</v>
      </c>
      <c r="C579" s="1">
        <v>2022010070</v>
      </c>
      <c r="D579" t="s">
        <v>347</v>
      </c>
      <c r="E579">
        <v>21</v>
      </c>
      <c r="F579">
        <v>126</v>
      </c>
      <c r="H579" t="str">
        <f>VLOOKUP(C579,renyuan[],3,0)</f>
        <v>轨道交通学院</v>
      </c>
      <c r="I579">
        <f t="shared" si="18"/>
        <v>21</v>
      </c>
      <c r="J579">
        <f t="shared" si="19"/>
        <v>126</v>
      </c>
      <c r="K579">
        <f>database[[#This Row],[处理天数]]*6</f>
        <v>126</v>
      </c>
      <c r="L579">
        <f>database[[#This Row],[额定充值]]-database[[#This Row],[处理金额]]</f>
        <v>0</v>
      </c>
      <c r="M579">
        <f>database[[#This Row],[处理金额]]</f>
        <v>126</v>
      </c>
      <c r="N579" t="str">
        <f>VLOOKUP(database[[#This Row],[部门]],bumen[],2,0)</f>
        <v>023</v>
      </c>
      <c r="O579" t="str">
        <f>VLOOKUP(database[[#This Row],[部门]],bumen[],3)</f>
        <v>001办公室</v>
      </c>
      <c r="P579" t="str">
        <f>VLOOKUP(database[[#This Row],[账号]],renyuan[],2,0)</f>
        <v>徐仲玉</v>
      </c>
      <c r="Q579" s="13" t="s">
        <v>1286</v>
      </c>
      <c r="R579" t="str">
        <f>VLOOKUP(database[[#This Row],[部门代码2]],bumen02,2,0)</f>
        <v>023轨道交通学院</v>
      </c>
    </row>
    <row r="580" spans="1:18" hidden="1" x14ac:dyDescent="0.2">
      <c r="A580">
        <f>SUBTOTAL(3,B$2:B580)</f>
        <v>67</v>
      </c>
      <c r="B580">
        <v>46</v>
      </c>
      <c r="C580" s="1">
        <v>2022010071</v>
      </c>
      <c r="D580" t="s">
        <v>348</v>
      </c>
      <c r="E580">
        <v>21</v>
      </c>
      <c r="F580">
        <v>126</v>
      </c>
      <c r="H580" t="str">
        <f>VLOOKUP(C580,renyuan[],3,0)</f>
        <v>轨道交通学院</v>
      </c>
      <c r="I580">
        <f t="shared" si="18"/>
        <v>21</v>
      </c>
      <c r="J580">
        <f t="shared" si="19"/>
        <v>126</v>
      </c>
      <c r="K580">
        <f>database[[#This Row],[处理天数]]*6</f>
        <v>126</v>
      </c>
      <c r="L580">
        <f>database[[#This Row],[额定充值]]-database[[#This Row],[处理金额]]</f>
        <v>0</v>
      </c>
      <c r="M580">
        <f>database[[#This Row],[处理金额]]</f>
        <v>126</v>
      </c>
      <c r="N580" t="str">
        <f>VLOOKUP(database[[#This Row],[部门]],bumen[],2,0)</f>
        <v>023</v>
      </c>
      <c r="O580" t="str">
        <f>VLOOKUP(database[[#This Row],[部门]],bumen[],3)</f>
        <v>001办公室</v>
      </c>
      <c r="P580" t="str">
        <f>VLOOKUP(database[[#This Row],[账号]],renyuan[],2,0)</f>
        <v>季雨欣</v>
      </c>
      <c r="Q580" s="13" t="s">
        <v>1286</v>
      </c>
      <c r="R580" t="str">
        <f>VLOOKUP(database[[#This Row],[部门代码2]],bumen02,2,0)</f>
        <v>023轨道交通学院</v>
      </c>
    </row>
    <row r="581" spans="1:18" hidden="1" x14ac:dyDescent="0.2">
      <c r="A581">
        <f>SUBTOTAL(3,B$2:B581)</f>
        <v>67</v>
      </c>
      <c r="B581">
        <v>47</v>
      </c>
      <c r="C581" s="1">
        <v>2022010069</v>
      </c>
      <c r="D581" t="s">
        <v>346</v>
      </c>
      <c r="E581">
        <v>21</v>
      </c>
      <c r="F581">
        <v>126</v>
      </c>
      <c r="H581" t="str">
        <f>VLOOKUP(C581,renyuan[],3,0)</f>
        <v>轨道交通学院</v>
      </c>
      <c r="I581">
        <f t="shared" si="18"/>
        <v>21</v>
      </c>
      <c r="J581">
        <f t="shared" si="19"/>
        <v>126</v>
      </c>
      <c r="K581">
        <f>database[[#This Row],[处理天数]]*6</f>
        <v>126</v>
      </c>
      <c r="L581">
        <f>database[[#This Row],[额定充值]]-database[[#This Row],[处理金额]]</f>
        <v>0</v>
      </c>
      <c r="M581">
        <f>database[[#This Row],[处理金额]]</f>
        <v>126</v>
      </c>
      <c r="N581" t="str">
        <f>VLOOKUP(database[[#This Row],[部门]],bumen[],2,0)</f>
        <v>023</v>
      </c>
      <c r="O581" t="str">
        <f>VLOOKUP(database[[#This Row],[部门]],bumen[],3)</f>
        <v>001办公室</v>
      </c>
      <c r="P581" t="str">
        <f>VLOOKUP(database[[#This Row],[账号]],renyuan[],2,0)</f>
        <v>刘玥</v>
      </c>
      <c r="Q581" s="13" t="s">
        <v>1286</v>
      </c>
      <c r="R581" t="str">
        <f>VLOOKUP(database[[#This Row],[部门代码2]],bumen02,2,0)</f>
        <v>023轨道交通学院</v>
      </c>
    </row>
    <row r="582" spans="1:18" hidden="1" x14ac:dyDescent="0.2">
      <c r="A582">
        <f>SUBTOTAL(3,B$2:B582)</f>
        <v>67</v>
      </c>
      <c r="B582">
        <v>48</v>
      </c>
      <c r="C582" s="1">
        <v>2020010011</v>
      </c>
      <c r="D582" t="s">
        <v>338</v>
      </c>
      <c r="E582">
        <v>20</v>
      </c>
      <c r="F582">
        <v>120</v>
      </c>
      <c r="G582" t="s">
        <v>1268</v>
      </c>
      <c r="H582" t="str">
        <f>VLOOKUP(C582,renyuan[],3,0)</f>
        <v>轨道交通学院</v>
      </c>
      <c r="I582">
        <f t="shared" si="18"/>
        <v>20</v>
      </c>
      <c r="J582">
        <f t="shared" si="19"/>
        <v>120</v>
      </c>
      <c r="K582">
        <f>database[[#This Row],[处理天数]]*6</f>
        <v>120</v>
      </c>
      <c r="L582">
        <f>database[[#This Row],[额定充值]]-database[[#This Row],[处理金额]]</f>
        <v>0</v>
      </c>
      <c r="M582">
        <f>database[[#This Row],[处理金额]]</f>
        <v>120</v>
      </c>
      <c r="N582" t="str">
        <f>VLOOKUP(database[[#This Row],[部门]],bumen[],2,0)</f>
        <v>023</v>
      </c>
      <c r="O582" t="str">
        <f>VLOOKUP(database[[#This Row],[部门]],bumen[],3)</f>
        <v>001办公室</v>
      </c>
      <c r="P582" t="str">
        <f>VLOOKUP(database[[#This Row],[账号]],renyuan[],2,0)</f>
        <v>杨鹏贤</v>
      </c>
      <c r="Q582" s="13" t="s">
        <v>1286</v>
      </c>
      <c r="R582" t="str">
        <f>VLOOKUP(database[[#This Row],[部门代码2]],bumen02,2,0)</f>
        <v>023轨道交通学院</v>
      </c>
    </row>
    <row r="583" spans="1:18" hidden="1" x14ac:dyDescent="0.2">
      <c r="A583">
        <f>SUBTOTAL(3,B$2:B583)</f>
        <v>67</v>
      </c>
      <c r="B583">
        <v>49</v>
      </c>
      <c r="C583" s="1">
        <v>2023010091</v>
      </c>
      <c r="D583" t="s">
        <v>349</v>
      </c>
      <c r="E583">
        <v>20</v>
      </c>
      <c r="F583">
        <v>120</v>
      </c>
      <c r="G583" t="s">
        <v>1268</v>
      </c>
      <c r="H583" t="str">
        <f>VLOOKUP(C583,renyuan[],3,0)</f>
        <v>轨道交通学院</v>
      </c>
      <c r="I583">
        <f t="shared" si="18"/>
        <v>20</v>
      </c>
      <c r="J583">
        <f t="shared" si="19"/>
        <v>120</v>
      </c>
      <c r="K583">
        <f>database[[#This Row],[处理天数]]*6</f>
        <v>120</v>
      </c>
      <c r="L583">
        <f>database[[#This Row],[额定充值]]-database[[#This Row],[处理金额]]</f>
        <v>0</v>
      </c>
      <c r="M583">
        <f>database[[#This Row],[处理金额]]</f>
        <v>120</v>
      </c>
      <c r="N583" t="str">
        <f>VLOOKUP(database[[#This Row],[部门]],bumen[],2,0)</f>
        <v>023</v>
      </c>
      <c r="O583" t="str">
        <f>VLOOKUP(database[[#This Row],[部门]],bumen[],3)</f>
        <v>001办公室</v>
      </c>
      <c r="P583" t="str">
        <f>VLOOKUP(database[[#This Row],[账号]],renyuan[],2,0)</f>
        <v>杨现青</v>
      </c>
      <c r="Q583" s="13" t="s">
        <v>1286</v>
      </c>
      <c r="R583" t="str">
        <f>VLOOKUP(database[[#This Row],[部门代码2]],bumen02,2,0)</f>
        <v>023轨道交通学院</v>
      </c>
    </row>
    <row r="584" spans="1:18" hidden="1" x14ac:dyDescent="0.2">
      <c r="A584">
        <f>SUBTOTAL(3,B$2:B584)</f>
        <v>67</v>
      </c>
      <c r="B584">
        <v>50</v>
      </c>
      <c r="C584" s="1">
        <v>2023010092</v>
      </c>
      <c r="D584" t="s">
        <v>350</v>
      </c>
      <c r="E584">
        <v>21</v>
      </c>
      <c r="F584">
        <v>126</v>
      </c>
      <c r="H584" t="str">
        <f>VLOOKUP(C584,renyuan[],3,0)</f>
        <v>轨道交通学院</v>
      </c>
      <c r="I584">
        <f t="shared" si="18"/>
        <v>21</v>
      </c>
      <c r="J584">
        <f t="shared" si="19"/>
        <v>126</v>
      </c>
      <c r="K584">
        <f>database[[#This Row],[处理天数]]*6</f>
        <v>126</v>
      </c>
      <c r="L584">
        <f>database[[#This Row],[额定充值]]-database[[#This Row],[处理金额]]</f>
        <v>0</v>
      </c>
      <c r="M584">
        <f>database[[#This Row],[处理金额]]</f>
        <v>126</v>
      </c>
      <c r="N584" t="str">
        <f>VLOOKUP(database[[#This Row],[部门]],bumen[],2,0)</f>
        <v>023</v>
      </c>
      <c r="O584" t="str">
        <f>VLOOKUP(database[[#This Row],[部门]],bumen[],3)</f>
        <v>001办公室</v>
      </c>
      <c r="P584" t="str">
        <f>VLOOKUP(database[[#This Row],[账号]],renyuan[],2,0)</f>
        <v>王进展</v>
      </c>
      <c r="Q584" s="13" t="s">
        <v>1286</v>
      </c>
      <c r="R584" t="str">
        <f>VLOOKUP(database[[#This Row],[部门代码2]],bumen02,2,0)</f>
        <v>023轨道交通学院</v>
      </c>
    </row>
    <row r="585" spans="1:18" hidden="1" x14ac:dyDescent="0.2">
      <c r="A585">
        <f>SUBTOTAL(3,B$2:B585)</f>
        <v>67</v>
      </c>
      <c r="B585">
        <v>51</v>
      </c>
      <c r="C585" s="1">
        <v>2023010133</v>
      </c>
      <c r="D585" t="s">
        <v>1269</v>
      </c>
      <c r="E585">
        <v>21</v>
      </c>
      <c r="F585">
        <v>126</v>
      </c>
      <c r="H585" t="e">
        <f>VLOOKUP(C585,renyuan[],3,0)</f>
        <v>#N/A</v>
      </c>
      <c r="I585">
        <f t="shared" si="18"/>
        <v>21</v>
      </c>
      <c r="J585">
        <f t="shared" si="19"/>
        <v>126</v>
      </c>
      <c r="K585">
        <f>database[[#This Row],[处理天数]]*6</f>
        <v>126</v>
      </c>
      <c r="L585">
        <f>database[[#This Row],[额定充值]]-database[[#This Row],[处理金额]]</f>
        <v>0</v>
      </c>
      <c r="M585">
        <f>database[[#This Row],[处理金额]]</f>
        <v>126</v>
      </c>
      <c r="N585" t="e">
        <f>VLOOKUP(database[[#This Row],[部门]],bumen[],2,0)</f>
        <v>#N/A</v>
      </c>
      <c r="O585" t="e">
        <f>VLOOKUP(database[[#This Row],[部门]],bumen[],3)</f>
        <v>#N/A</v>
      </c>
      <c r="P585" t="e">
        <f>VLOOKUP(database[[#This Row],[账号]],renyuan[],2,0)</f>
        <v>#N/A</v>
      </c>
      <c r="Q585" s="13" t="s">
        <v>1286</v>
      </c>
      <c r="R585" t="str">
        <f>VLOOKUP(database[[#This Row],[部门代码2]],bumen02,2,0)</f>
        <v>023轨道交通学院</v>
      </c>
    </row>
    <row r="586" spans="1:18" hidden="1" x14ac:dyDescent="0.2">
      <c r="A586">
        <f>SUBTOTAL(3,B$2:B586)</f>
        <v>67</v>
      </c>
      <c r="B586">
        <v>52</v>
      </c>
      <c r="C586" s="1">
        <v>2023010135</v>
      </c>
      <c r="D586" t="s">
        <v>1270</v>
      </c>
      <c r="E586">
        <v>21</v>
      </c>
      <c r="F586">
        <v>126</v>
      </c>
      <c r="H586" t="e">
        <f>VLOOKUP(C586,renyuan[],3,0)</f>
        <v>#N/A</v>
      </c>
      <c r="I586">
        <f t="shared" si="18"/>
        <v>21</v>
      </c>
      <c r="J586">
        <f t="shared" si="19"/>
        <v>126</v>
      </c>
      <c r="K586">
        <f>database[[#This Row],[处理天数]]*6</f>
        <v>126</v>
      </c>
      <c r="L586">
        <f>database[[#This Row],[额定充值]]-database[[#This Row],[处理金额]]</f>
        <v>0</v>
      </c>
      <c r="M586">
        <f>database[[#This Row],[处理金额]]</f>
        <v>126</v>
      </c>
      <c r="N586" t="e">
        <f>VLOOKUP(database[[#This Row],[部门]],bumen[],2,0)</f>
        <v>#N/A</v>
      </c>
      <c r="O586" t="e">
        <f>VLOOKUP(database[[#This Row],[部门]],bumen[],3)</f>
        <v>#N/A</v>
      </c>
      <c r="P586" t="e">
        <f>VLOOKUP(database[[#This Row],[账号]],renyuan[],2,0)</f>
        <v>#N/A</v>
      </c>
      <c r="Q586" s="13" t="s">
        <v>1286</v>
      </c>
      <c r="R586" t="str">
        <f>VLOOKUP(database[[#This Row],[部门代码2]],bumen02,2,0)</f>
        <v>023轨道交通学院</v>
      </c>
    </row>
    <row r="587" spans="1:18" hidden="1" x14ac:dyDescent="0.2">
      <c r="A587">
        <f>SUBTOTAL(3,B$2:B587)</f>
        <v>67</v>
      </c>
      <c r="B587">
        <v>53</v>
      </c>
      <c r="C587" s="1" t="s">
        <v>1271</v>
      </c>
      <c r="D587" t="s">
        <v>1272</v>
      </c>
      <c r="E587">
        <v>11</v>
      </c>
      <c r="F587">
        <v>66</v>
      </c>
      <c r="G587" t="s">
        <v>1273</v>
      </c>
      <c r="H587" t="e">
        <f>VLOOKUP(C587,renyuan[],3,0)</f>
        <v>#N/A</v>
      </c>
      <c r="I587">
        <f t="shared" si="18"/>
        <v>11</v>
      </c>
      <c r="J587">
        <f t="shared" si="19"/>
        <v>66</v>
      </c>
      <c r="K587">
        <f>database[[#This Row],[处理天数]]*6</f>
        <v>66</v>
      </c>
      <c r="L587">
        <f>database[[#This Row],[额定充值]]-database[[#This Row],[处理金额]]</f>
        <v>0</v>
      </c>
      <c r="M587">
        <f>database[[#This Row],[处理金额]]</f>
        <v>66</v>
      </c>
      <c r="N587" t="e">
        <f>VLOOKUP(database[[#This Row],[部门]],bumen[],2,0)</f>
        <v>#N/A</v>
      </c>
      <c r="O587" t="e">
        <f>VLOOKUP(database[[#This Row],[部门]],bumen[],3)</f>
        <v>#N/A</v>
      </c>
      <c r="P587" t="e">
        <f>VLOOKUP(database[[#This Row],[账号]],renyuan[],2,0)</f>
        <v>#N/A</v>
      </c>
      <c r="Q587" s="13" t="s">
        <v>1286</v>
      </c>
      <c r="R587" t="str">
        <f>VLOOKUP(database[[#This Row],[部门代码2]],bumen02,2,0)</f>
        <v>023轨道交通学院</v>
      </c>
    </row>
    <row r="588" spans="1:18" hidden="1" x14ac:dyDescent="0.2">
      <c r="A588">
        <f>SUBTOTAL(3,B$2:B588)</f>
        <v>67</v>
      </c>
      <c r="B588">
        <v>54</v>
      </c>
      <c r="C588" s="1" t="s">
        <v>1271</v>
      </c>
      <c r="D588" t="s">
        <v>1274</v>
      </c>
      <c r="E588">
        <v>4</v>
      </c>
      <c r="F588">
        <v>24</v>
      </c>
      <c r="G588" t="s">
        <v>1275</v>
      </c>
      <c r="H588" t="e">
        <f>VLOOKUP(C588,renyuan[],3,0)</f>
        <v>#N/A</v>
      </c>
      <c r="I588">
        <f t="shared" si="18"/>
        <v>4</v>
      </c>
      <c r="J588">
        <f t="shared" si="19"/>
        <v>24</v>
      </c>
      <c r="K588">
        <f>database[[#This Row],[处理天数]]*6</f>
        <v>24</v>
      </c>
      <c r="L588">
        <f>database[[#This Row],[额定充值]]-database[[#This Row],[处理金额]]</f>
        <v>0</v>
      </c>
      <c r="M588">
        <f>database[[#This Row],[处理金额]]</f>
        <v>24</v>
      </c>
      <c r="N588" t="e">
        <f>VLOOKUP(database[[#This Row],[部门]],bumen[],2,0)</f>
        <v>#N/A</v>
      </c>
      <c r="O588" t="e">
        <f>VLOOKUP(database[[#This Row],[部门]],bumen[],3)</f>
        <v>#N/A</v>
      </c>
      <c r="P588" t="e">
        <f>VLOOKUP(database[[#This Row],[账号]],renyuan[],2,0)</f>
        <v>#N/A</v>
      </c>
      <c r="Q588" s="13" t="s">
        <v>1286</v>
      </c>
      <c r="R588" t="str">
        <f>VLOOKUP(database[[#This Row],[部门代码2]],bumen02,2,0)</f>
        <v>023轨道交通学院</v>
      </c>
    </row>
    <row r="589" spans="1:18" hidden="1" x14ac:dyDescent="0.2">
      <c r="A589">
        <f>SUBTOTAL(3,B$2:B589)</f>
        <v>67</v>
      </c>
      <c r="B589">
        <v>55</v>
      </c>
      <c r="C589" s="1" t="s">
        <v>1271</v>
      </c>
      <c r="D589" t="s">
        <v>968</v>
      </c>
      <c r="E589">
        <v>4</v>
      </c>
      <c r="F589">
        <v>24</v>
      </c>
      <c r="G589" t="s">
        <v>1276</v>
      </c>
      <c r="H589" t="e">
        <f>VLOOKUP(C589,renyuan[],3,0)</f>
        <v>#N/A</v>
      </c>
      <c r="I589">
        <f t="shared" si="18"/>
        <v>4</v>
      </c>
      <c r="J589">
        <f t="shared" si="19"/>
        <v>24</v>
      </c>
      <c r="K589">
        <f>database[[#This Row],[处理天数]]*6</f>
        <v>24</v>
      </c>
      <c r="L589">
        <f>database[[#This Row],[额定充值]]-database[[#This Row],[处理金额]]</f>
        <v>0</v>
      </c>
      <c r="M589">
        <f>database[[#This Row],[处理金额]]</f>
        <v>24</v>
      </c>
      <c r="N589" t="e">
        <f>VLOOKUP(database[[#This Row],[部门]],bumen[],2,0)</f>
        <v>#N/A</v>
      </c>
      <c r="O589" t="e">
        <f>VLOOKUP(database[[#This Row],[部门]],bumen[],3)</f>
        <v>#N/A</v>
      </c>
      <c r="P589" t="e">
        <f>VLOOKUP(database[[#This Row],[账号]],renyuan[],2,0)</f>
        <v>#N/A</v>
      </c>
      <c r="Q589" s="13" t="s">
        <v>1286</v>
      </c>
      <c r="R589" t="str">
        <f>VLOOKUP(database[[#This Row],[部门代码2]],bumen02,2,0)</f>
        <v>023轨道交通学院</v>
      </c>
    </row>
    <row r="590" spans="1:18" hidden="1" x14ac:dyDescent="0.2">
      <c r="A590">
        <f>SUBTOTAL(3,B$2:B590)</f>
        <v>67</v>
      </c>
      <c r="B590">
        <v>56</v>
      </c>
      <c r="C590" s="1" t="s">
        <v>1271</v>
      </c>
      <c r="D590" t="s">
        <v>1277</v>
      </c>
      <c r="E590">
        <v>4</v>
      </c>
      <c r="F590">
        <v>24</v>
      </c>
      <c r="G590" t="s">
        <v>1278</v>
      </c>
      <c r="H590" t="e">
        <f>VLOOKUP(C590,renyuan[],3,0)</f>
        <v>#N/A</v>
      </c>
      <c r="I590">
        <f t="shared" si="18"/>
        <v>4</v>
      </c>
      <c r="J590">
        <f t="shared" si="19"/>
        <v>24</v>
      </c>
      <c r="K590">
        <f>database[[#This Row],[处理天数]]*6</f>
        <v>24</v>
      </c>
      <c r="L590">
        <f>database[[#This Row],[额定充值]]-database[[#This Row],[处理金额]]</f>
        <v>0</v>
      </c>
      <c r="M590">
        <f>database[[#This Row],[处理金额]]</f>
        <v>24</v>
      </c>
      <c r="N590" t="e">
        <f>VLOOKUP(database[[#This Row],[部门]],bumen[],2,0)</f>
        <v>#N/A</v>
      </c>
      <c r="O590" t="e">
        <f>VLOOKUP(database[[#This Row],[部门]],bumen[],3)</f>
        <v>#N/A</v>
      </c>
      <c r="P590" t="e">
        <f>VLOOKUP(database[[#This Row],[账号]],renyuan[],2,0)</f>
        <v>#N/A</v>
      </c>
      <c r="Q590" s="13" t="s">
        <v>1286</v>
      </c>
      <c r="R590" t="str">
        <f>VLOOKUP(database[[#This Row],[部门代码2]],bumen02,2,0)</f>
        <v>023轨道交通学院</v>
      </c>
    </row>
    <row r="591" spans="1:18" hidden="1" x14ac:dyDescent="0.2">
      <c r="A591">
        <f>SUBTOTAL(3,B$2:B591)</f>
        <v>67</v>
      </c>
      <c r="B591">
        <v>57</v>
      </c>
      <c r="C591" s="1" t="s">
        <v>1271</v>
      </c>
      <c r="D591" t="s">
        <v>264</v>
      </c>
      <c r="E591">
        <v>4</v>
      </c>
      <c r="F591">
        <v>24</v>
      </c>
      <c r="G591" t="s">
        <v>1279</v>
      </c>
      <c r="H591" t="e">
        <f>VLOOKUP(C591,renyuan[],3,0)</f>
        <v>#N/A</v>
      </c>
      <c r="I591">
        <f t="shared" si="18"/>
        <v>4</v>
      </c>
      <c r="J591">
        <f t="shared" si="19"/>
        <v>24</v>
      </c>
      <c r="K591">
        <f>database[[#This Row],[处理天数]]*6</f>
        <v>24</v>
      </c>
      <c r="L591">
        <f>database[[#This Row],[额定充值]]-database[[#This Row],[处理金额]]</f>
        <v>0</v>
      </c>
      <c r="M591">
        <f>database[[#This Row],[处理金额]]</f>
        <v>24</v>
      </c>
      <c r="N591" t="e">
        <f>VLOOKUP(database[[#This Row],[部门]],bumen[],2,0)</f>
        <v>#N/A</v>
      </c>
      <c r="O591" t="e">
        <f>VLOOKUP(database[[#This Row],[部门]],bumen[],3)</f>
        <v>#N/A</v>
      </c>
      <c r="P591" t="e">
        <f>VLOOKUP(database[[#This Row],[账号]],renyuan[],2,0)</f>
        <v>#N/A</v>
      </c>
      <c r="Q591" s="13" t="s">
        <v>1286</v>
      </c>
      <c r="R591" t="str">
        <f>VLOOKUP(database[[#This Row],[部门代码2]],bumen02,2,0)</f>
        <v>023轨道交通学院</v>
      </c>
    </row>
    <row r="592" spans="1:18" hidden="1" x14ac:dyDescent="0.2">
      <c r="A592">
        <f>SUBTOTAL(3,B$2:B592)</f>
        <v>67</v>
      </c>
      <c r="B592">
        <v>58</v>
      </c>
      <c r="C592" s="1" t="s">
        <v>1271</v>
      </c>
      <c r="D592" t="s">
        <v>1280</v>
      </c>
      <c r="E592">
        <v>21</v>
      </c>
      <c r="F592">
        <v>126</v>
      </c>
      <c r="G592" t="s">
        <v>1281</v>
      </c>
      <c r="H592" t="e">
        <f>VLOOKUP(C592,renyuan[],3,0)</f>
        <v>#N/A</v>
      </c>
      <c r="I592">
        <f t="shared" si="18"/>
        <v>21</v>
      </c>
      <c r="J592">
        <f t="shared" si="19"/>
        <v>126</v>
      </c>
      <c r="K592">
        <f>database[[#This Row],[处理天数]]*6</f>
        <v>126</v>
      </c>
      <c r="L592">
        <f>database[[#This Row],[额定充值]]-database[[#This Row],[处理金额]]</f>
        <v>0</v>
      </c>
      <c r="M592">
        <f>database[[#This Row],[处理金额]]</f>
        <v>126</v>
      </c>
      <c r="N592" t="e">
        <f>VLOOKUP(database[[#This Row],[部门]],bumen[],2,0)</f>
        <v>#N/A</v>
      </c>
      <c r="O592" t="e">
        <f>VLOOKUP(database[[#This Row],[部门]],bumen[],3)</f>
        <v>#N/A</v>
      </c>
      <c r="P592" t="e">
        <f>VLOOKUP(database[[#This Row],[账号]],renyuan[],2,0)</f>
        <v>#N/A</v>
      </c>
      <c r="Q592" s="13" t="s">
        <v>1286</v>
      </c>
      <c r="R592" t="str">
        <f>VLOOKUP(database[[#This Row],[部门代码2]],bumen02,2,0)</f>
        <v>023轨道交通学院</v>
      </c>
    </row>
    <row r="593" spans="1:18" hidden="1" x14ac:dyDescent="0.2">
      <c r="A593">
        <f>SUBTOTAL(3,B$2:B593)</f>
        <v>67</v>
      </c>
      <c r="B593">
        <v>59</v>
      </c>
      <c r="C593" s="1" t="s">
        <v>1271</v>
      </c>
      <c r="D593" t="s">
        <v>1282</v>
      </c>
      <c r="E593">
        <v>16</v>
      </c>
      <c r="F593">
        <v>96</v>
      </c>
      <c r="G593" t="s">
        <v>1283</v>
      </c>
      <c r="H593" t="e">
        <f>VLOOKUP(C593,renyuan[],3,0)</f>
        <v>#N/A</v>
      </c>
      <c r="I593">
        <f t="shared" si="18"/>
        <v>16</v>
      </c>
      <c r="J593">
        <f t="shared" si="19"/>
        <v>96</v>
      </c>
      <c r="K593">
        <f>database[[#This Row],[处理天数]]*6</f>
        <v>96</v>
      </c>
      <c r="L593">
        <f>database[[#This Row],[额定充值]]-database[[#This Row],[处理金额]]</f>
        <v>0</v>
      </c>
      <c r="M593">
        <f>database[[#This Row],[处理金额]]</f>
        <v>96</v>
      </c>
      <c r="N593" t="e">
        <f>VLOOKUP(database[[#This Row],[部门]],bumen[],2,0)</f>
        <v>#N/A</v>
      </c>
      <c r="O593" t="e">
        <f>VLOOKUP(database[[#This Row],[部门]],bumen[],3)</f>
        <v>#N/A</v>
      </c>
      <c r="P593" t="e">
        <f>VLOOKUP(database[[#This Row],[账号]],renyuan[],2,0)</f>
        <v>#N/A</v>
      </c>
      <c r="Q593" s="13" t="s">
        <v>1286</v>
      </c>
      <c r="R593" t="str">
        <f>VLOOKUP(database[[#This Row],[部门代码2]],bumen02,2,0)</f>
        <v>023轨道交通学院</v>
      </c>
    </row>
    <row r="594" spans="1:18" hidden="1" x14ac:dyDescent="0.2">
      <c r="A594">
        <f>SUBTOTAL(3,B$2:B594)</f>
        <v>67</v>
      </c>
      <c r="B594">
        <v>60</v>
      </c>
      <c r="C594" s="1" t="s">
        <v>1271</v>
      </c>
      <c r="D594" t="s">
        <v>1284</v>
      </c>
      <c r="E594">
        <v>21</v>
      </c>
      <c r="F594">
        <v>126</v>
      </c>
      <c r="G594" t="s">
        <v>1285</v>
      </c>
      <c r="H594" t="e">
        <f>VLOOKUP(C594,renyuan[],3,0)</f>
        <v>#N/A</v>
      </c>
      <c r="I594">
        <f t="shared" si="18"/>
        <v>21</v>
      </c>
      <c r="J594">
        <f t="shared" si="19"/>
        <v>126</v>
      </c>
      <c r="K594">
        <f>database[[#This Row],[处理天数]]*6</f>
        <v>126</v>
      </c>
      <c r="L594">
        <f>database[[#This Row],[额定充值]]-database[[#This Row],[处理金额]]</f>
        <v>0</v>
      </c>
      <c r="M594">
        <f>database[[#This Row],[处理金额]]</f>
        <v>126</v>
      </c>
      <c r="N594" t="e">
        <f>VLOOKUP(database[[#This Row],[部门]],bumen[],2,0)</f>
        <v>#N/A</v>
      </c>
      <c r="O594" t="e">
        <f>VLOOKUP(database[[#This Row],[部门]],bumen[],3)</f>
        <v>#N/A</v>
      </c>
      <c r="P594" t="e">
        <f>VLOOKUP(database[[#This Row],[账号]],renyuan[],2,0)</f>
        <v>#N/A</v>
      </c>
      <c r="Q594" s="13" t="s">
        <v>1286</v>
      </c>
      <c r="R594" t="str">
        <f>VLOOKUP(database[[#This Row],[部门代码2]],bumen02,2,0)</f>
        <v>023轨道交通学院</v>
      </c>
    </row>
    <row r="595" spans="1:18" hidden="1" x14ac:dyDescent="0.2">
      <c r="A595">
        <f>SUBTOTAL(3,B$2:B595)</f>
        <v>67</v>
      </c>
      <c r="B595">
        <v>1</v>
      </c>
      <c r="C595" s="1">
        <v>2003010003</v>
      </c>
      <c r="D595" t="s">
        <v>471</v>
      </c>
      <c r="E595">
        <v>21</v>
      </c>
      <c r="F595">
        <v>126</v>
      </c>
      <c r="H595" t="str">
        <f>VLOOKUP(C595,renyuan[],3,0)</f>
        <v>康养与护理学院</v>
      </c>
      <c r="I595">
        <f t="shared" si="18"/>
        <v>21</v>
      </c>
      <c r="J595">
        <f t="shared" si="19"/>
        <v>126</v>
      </c>
      <c r="K595">
        <f>database[[#This Row],[处理天数]]*6</f>
        <v>126</v>
      </c>
      <c r="L595">
        <f>database[[#This Row],[额定充值]]-database[[#This Row],[处理金额]]</f>
        <v>0</v>
      </c>
      <c r="M595">
        <f>database[[#This Row],[处理金额]]</f>
        <v>126</v>
      </c>
      <c r="N595" t="str">
        <f>VLOOKUP(database[[#This Row],[部门]],bumen[],2,0)</f>
        <v>024</v>
      </c>
      <c r="O595" t="str">
        <f>VLOOKUP(database[[#This Row],[部门]],bumen[],3)</f>
        <v>001办公室</v>
      </c>
      <c r="P595" t="str">
        <f>VLOOKUP(database[[#This Row],[账号]],renyuan[],2,0)</f>
        <v>张晶</v>
      </c>
      <c r="Q595" s="13" t="s">
        <v>1323</v>
      </c>
      <c r="R595" t="str">
        <f>VLOOKUP(database[[#This Row],[部门代码2]],bumen02,2,0)</f>
        <v>024康养与护理学院</v>
      </c>
    </row>
    <row r="596" spans="1:18" hidden="1" x14ac:dyDescent="0.2">
      <c r="A596">
        <f>SUBTOTAL(3,B$2:B596)</f>
        <v>67</v>
      </c>
      <c r="B596">
        <v>2</v>
      </c>
      <c r="C596" s="1">
        <v>2019010029</v>
      </c>
      <c r="D596" t="s">
        <v>480</v>
      </c>
      <c r="E596">
        <v>21</v>
      </c>
      <c r="F596">
        <v>126</v>
      </c>
      <c r="H596" t="str">
        <f>VLOOKUP(C596,renyuan[],3,0)</f>
        <v>康养与护理学院</v>
      </c>
      <c r="I596">
        <f t="shared" si="18"/>
        <v>21</v>
      </c>
      <c r="J596">
        <f t="shared" si="19"/>
        <v>126</v>
      </c>
      <c r="K596">
        <f>database[[#This Row],[处理天数]]*6</f>
        <v>126</v>
      </c>
      <c r="L596">
        <f>database[[#This Row],[额定充值]]-database[[#This Row],[处理金额]]</f>
        <v>0</v>
      </c>
      <c r="M596">
        <f>database[[#This Row],[处理金额]]</f>
        <v>126</v>
      </c>
      <c r="N596" t="str">
        <f>VLOOKUP(database[[#This Row],[部门]],bumen[],2,0)</f>
        <v>024</v>
      </c>
      <c r="O596" t="str">
        <f>VLOOKUP(database[[#This Row],[部门]],bumen[],3)</f>
        <v>001办公室</v>
      </c>
      <c r="P596" t="str">
        <f>VLOOKUP(database[[#This Row],[账号]],renyuan[],2,0)</f>
        <v>李涛</v>
      </c>
      <c r="Q596" s="13" t="s">
        <v>1323</v>
      </c>
      <c r="R596" t="str">
        <f>VLOOKUP(database[[#This Row],[部门代码2]],bumen02,2,0)</f>
        <v>024康养与护理学院</v>
      </c>
    </row>
    <row r="597" spans="1:18" hidden="1" x14ac:dyDescent="0.2">
      <c r="A597">
        <f>SUBTOTAL(3,B$2:B597)</f>
        <v>67</v>
      </c>
      <c r="B597">
        <v>3</v>
      </c>
      <c r="C597" s="1">
        <v>1992010005</v>
      </c>
      <c r="D597" t="s">
        <v>468</v>
      </c>
      <c r="E597">
        <v>21</v>
      </c>
      <c r="F597">
        <v>126</v>
      </c>
      <c r="H597" t="str">
        <f>VLOOKUP(C597,renyuan[],3,0)</f>
        <v>康养与护理学院</v>
      </c>
      <c r="I597">
        <f t="shared" si="18"/>
        <v>21</v>
      </c>
      <c r="J597">
        <f t="shared" si="19"/>
        <v>126</v>
      </c>
      <c r="K597">
        <f>database[[#This Row],[处理天数]]*6</f>
        <v>126</v>
      </c>
      <c r="L597">
        <f>database[[#This Row],[额定充值]]-database[[#This Row],[处理金额]]</f>
        <v>0</v>
      </c>
      <c r="M597">
        <f>database[[#This Row],[处理金额]]</f>
        <v>126</v>
      </c>
      <c r="N597" t="str">
        <f>VLOOKUP(database[[#This Row],[部门]],bumen[],2,0)</f>
        <v>024</v>
      </c>
      <c r="O597" t="str">
        <f>VLOOKUP(database[[#This Row],[部门]],bumen[],3)</f>
        <v>001办公室</v>
      </c>
      <c r="P597" t="str">
        <f>VLOOKUP(database[[#This Row],[账号]],renyuan[],2,0)</f>
        <v>何东</v>
      </c>
      <c r="Q597" s="13" t="s">
        <v>1323</v>
      </c>
      <c r="R597" t="str">
        <f>VLOOKUP(database[[#This Row],[部门代码2]],bumen02,2,0)</f>
        <v>024康养与护理学院</v>
      </c>
    </row>
    <row r="598" spans="1:18" hidden="1" x14ac:dyDescent="0.2">
      <c r="A598">
        <f>SUBTOTAL(3,B$2:B598)</f>
        <v>67</v>
      </c>
      <c r="B598">
        <v>4</v>
      </c>
      <c r="C598" s="1">
        <v>2015010011</v>
      </c>
      <c r="D598" t="s">
        <v>1287</v>
      </c>
      <c r="E598">
        <v>21</v>
      </c>
      <c r="F598">
        <v>126</v>
      </c>
      <c r="H598" t="str">
        <f>VLOOKUP(C598,renyuan[],3,0)</f>
        <v>康养与护理学院</v>
      </c>
      <c r="I598">
        <f t="shared" si="18"/>
        <v>21</v>
      </c>
      <c r="J598">
        <f t="shared" si="19"/>
        <v>126</v>
      </c>
      <c r="K598">
        <f>database[[#This Row],[处理天数]]*6</f>
        <v>126</v>
      </c>
      <c r="L598">
        <f>database[[#This Row],[额定充值]]-database[[#This Row],[处理金额]]</f>
        <v>0</v>
      </c>
      <c r="M598">
        <f>database[[#This Row],[处理金额]]</f>
        <v>126</v>
      </c>
      <c r="N598" t="str">
        <f>VLOOKUP(database[[#This Row],[部门]],bumen[],2,0)</f>
        <v>024</v>
      </c>
      <c r="O598" t="str">
        <f>VLOOKUP(database[[#This Row],[部门]],bumen[],3)</f>
        <v>001办公室</v>
      </c>
      <c r="P598" t="str">
        <f>VLOOKUP(database[[#This Row],[账号]],renyuan[],2,0)</f>
        <v>胡婷</v>
      </c>
      <c r="Q598" s="13" t="s">
        <v>1323</v>
      </c>
      <c r="R598" t="str">
        <f>VLOOKUP(database[[#This Row],[部门代码2]],bumen02,2,0)</f>
        <v>024康养与护理学院</v>
      </c>
    </row>
    <row r="599" spans="1:18" hidden="1" x14ac:dyDescent="0.2">
      <c r="A599">
        <f>SUBTOTAL(3,B$2:B599)</f>
        <v>67</v>
      </c>
      <c r="B599">
        <v>5</v>
      </c>
      <c r="C599" s="1">
        <v>1994010001</v>
      </c>
      <c r="D599" t="s">
        <v>470</v>
      </c>
      <c r="E599">
        <v>21</v>
      </c>
      <c r="F599">
        <v>126</v>
      </c>
      <c r="H599" t="str">
        <f>VLOOKUP(C599,renyuan[],3,0)</f>
        <v>康养与护理学院</v>
      </c>
      <c r="I599">
        <f t="shared" si="18"/>
        <v>21</v>
      </c>
      <c r="J599">
        <f t="shared" si="19"/>
        <v>126</v>
      </c>
      <c r="K599">
        <f>database[[#This Row],[处理天数]]*6</f>
        <v>126</v>
      </c>
      <c r="L599">
        <f>database[[#This Row],[额定充值]]-database[[#This Row],[处理金额]]</f>
        <v>0</v>
      </c>
      <c r="M599">
        <f>database[[#This Row],[处理金额]]</f>
        <v>126</v>
      </c>
      <c r="N599" t="str">
        <f>VLOOKUP(database[[#This Row],[部门]],bumen[],2,0)</f>
        <v>024</v>
      </c>
      <c r="O599" t="str">
        <f>VLOOKUP(database[[#This Row],[部门]],bumen[],3)</f>
        <v>001办公室</v>
      </c>
      <c r="P599" t="str">
        <f>VLOOKUP(database[[#This Row],[账号]],renyuan[],2,0)</f>
        <v>于红红</v>
      </c>
      <c r="Q599" s="13" t="s">
        <v>1323</v>
      </c>
      <c r="R599" t="str">
        <f>VLOOKUP(database[[#This Row],[部门代码2]],bumen02,2,0)</f>
        <v>024康养与护理学院</v>
      </c>
    </row>
    <row r="600" spans="1:18" hidden="1" x14ac:dyDescent="0.2">
      <c r="A600">
        <f>SUBTOTAL(3,B$2:B600)</f>
        <v>67</v>
      </c>
      <c r="B600">
        <v>6</v>
      </c>
      <c r="C600" s="1">
        <v>1993010005</v>
      </c>
      <c r="D600" t="s">
        <v>469</v>
      </c>
      <c r="E600">
        <v>21</v>
      </c>
      <c r="F600">
        <v>126</v>
      </c>
      <c r="H600" t="str">
        <f>VLOOKUP(C600,renyuan[],3,0)</f>
        <v>康养与护理学院</v>
      </c>
      <c r="I600">
        <f t="shared" si="18"/>
        <v>21</v>
      </c>
      <c r="J600">
        <f t="shared" si="19"/>
        <v>126</v>
      </c>
      <c r="K600">
        <f>database[[#This Row],[处理天数]]*6</f>
        <v>126</v>
      </c>
      <c r="L600">
        <f>database[[#This Row],[额定充值]]-database[[#This Row],[处理金额]]</f>
        <v>0</v>
      </c>
      <c r="M600">
        <f>database[[#This Row],[处理金额]]</f>
        <v>126</v>
      </c>
      <c r="N600" t="str">
        <f>VLOOKUP(database[[#This Row],[部门]],bumen[],2,0)</f>
        <v>024</v>
      </c>
      <c r="O600" t="str">
        <f>VLOOKUP(database[[#This Row],[部门]],bumen[],3)</f>
        <v>001办公室</v>
      </c>
      <c r="P600" t="str">
        <f>VLOOKUP(database[[#This Row],[账号]],renyuan[],2,0)</f>
        <v>谢洪山</v>
      </c>
      <c r="Q600" s="13" t="s">
        <v>1323</v>
      </c>
      <c r="R600" t="str">
        <f>VLOOKUP(database[[#This Row],[部门代码2]],bumen02,2,0)</f>
        <v>024康养与护理学院</v>
      </c>
    </row>
    <row r="601" spans="1:18" hidden="1" x14ac:dyDescent="0.2">
      <c r="A601">
        <f>SUBTOTAL(3,B$2:B601)</f>
        <v>67</v>
      </c>
      <c r="B601">
        <v>7</v>
      </c>
      <c r="C601" s="1">
        <v>1990010003</v>
      </c>
      <c r="D601" t="s">
        <v>465</v>
      </c>
      <c r="E601">
        <v>21</v>
      </c>
      <c r="F601">
        <v>126</v>
      </c>
      <c r="H601" t="str">
        <f>VLOOKUP(C601,renyuan[],3,0)</f>
        <v>康养与护理学院</v>
      </c>
      <c r="I601">
        <f t="shared" si="18"/>
        <v>21</v>
      </c>
      <c r="J601">
        <f t="shared" si="19"/>
        <v>126</v>
      </c>
      <c r="K601">
        <f>database[[#This Row],[处理天数]]*6</f>
        <v>126</v>
      </c>
      <c r="L601">
        <f>database[[#This Row],[额定充值]]-database[[#This Row],[处理金额]]</f>
        <v>0</v>
      </c>
      <c r="M601">
        <f>database[[#This Row],[处理金额]]</f>
        <v>126</v>
      </c>
      <c r="N601" t="str">
        <f>VLOOKUP(database[[#This Row],[部门]],bumen[],2,0)</f>
        <v>024</v>
      </c>
      <c r="O601" t="str">
        <f>VLOOKUP(database[[#This Row],[部门]],bumen[],3)</f>
        <v>001办公室</v>
      </c>
      <c r="P601" t="str">
        <f>VLOOKUP(database[[#This Row],[账号]],renyuan[],2,0)</f>
        <v>赵雪峰</v>
      </c>
      <c r="Q601" s="13" t="s">
        <v>1323</v>
      </c>
      <c r="R601" t="str">
        <f>VLOOKUP(database[[#This Row],[部门代码2]],bumen02,2,0)</f>
        <v>024康养与护理学院</v>
      </c>
    </row>
    <row r="602" spans="1:18" hidden="1" x14ac:dyDescent="0.2">
      <c r="A602">
        <f>SUBTOTAL(3,B$2:B602)</f>
        <v>67</v>
      </c>
      <c r="B602">
        <v>8</v>
      </c>
      <c r="C602" s="1">
        <v>1991010008</v>
      </c>
      <c r="D602" t="s">
        <v>1288</v>
      </c>
      <c r="E602">
        <v>21</v>
      </c>
      <c r="F602">
        <v>126</v>
      </c>
      <c r="H602" t="str">
        <f>VLOOKUP(C602,renyuan[],3,0)</f>
        <v>康养与护理学院</v>
      </c>
      <c r="I602">
        <f t="shared" si="18"/>
        <v>21</v>
      </c>
      <c r="J602">
        <f t="shared" si="19"/>
        <v>126</v>
      </c>
      <c r="K602">
        <f>database[[#This Row],[处理天数]]*6</f>
        <v>126</v>
      </c>
      <c r="L602">
        <f>database[[#This Row],[额定充值]]-database[[#This Row],[处理金额]]</f>
        <v>0</v>
      </c>
      <c r="M602">
        <f>database[[#This Row],[处理金额]]</f>
        <v>126</v>
      </c>
      <c r="N602" t="str">
        <f>VLOOKUP(database[[#This Row],[部门]],bumen[],2,0)</f>
        <v>024</v>
      </c>
      <c r="O602" t="str">
        <f>VLOOKUP(database[[#This Row],[部门]],bumen[],3)</f>
        <v>001办公室</v>
      </c>
      <c r="P602" t="str">
        <f>VLOOKUP(database[[#This Row],[账号]],renyuan[],2,0)</f>
        <v>王媛</v>
      </c>
      <c r="Q602" s="13" t="s">
        <v>1323</v>
      </c>
      <c r="R602" t="str">
        <f>VLOOKUP(database[[#This Row],[部门代码2]],bumen02,2,0)</f>
        <v>024康养与护理学院</v>
      </c>
    </row>
    <row r="603" spans="1:18" hidden="1" x14ac:dyDescent="0.2">
      <c r="A603">
        <f>SUBTOTAL(3,B$2:B603)</f>
        <v>67</v>
      </c>
      <c r="B603">
        <v>9</v>
      </c>
      <c r="C603" s="1">
        <v>2013020005</v>
      </c>
      <c r="D603" t="s">
        <v>1289</v>
      </c>
      <c r="E603">
        <v>16</v>
      </c>
      <c r="F603">
        <v>96</v>
      </c>
      <c r="G603" t="s">
        <v>1290</v>
      </c>
      <c r="H603" t="str">
        <f>VLOOKUP(C603,renyuan[],3,0)</f>
        <v>康养与护理学院</v>
      </c>
      <c r="I603">
        <f t="shared" si="18"/>
        <v>16</v>
      </c>
      <c r="J603">
        <f t="shared" si="19"/>
        <v>96</v>
      </c>
      <c r="K603">
        <f>database[[#This Row],[处理天数]]*6</f>
        <v>96</v>
      </c>
      <c r="L603">
        <f>database[[#This Row],[额定充值]]-database[[#This Row],[处理金额]]</f>
        <v>0</v>
      </c>
      <c r="M603">
        <f>database[[#This Row],[处理金额]]</f>
        <v>96</v>
      </c>
      <c r="N603" t="str">
        <f>VLOOKUP(database[[#This Row],[部门]],bumen[],2,0)</f>
        <v>024</v>
      </c>
      <c r="O603" t="str">
        <f>VLOOKUP(database[[#This Row],[部门]],bumen[],3)</f>
        <v>001办公室</v>
      </c>
      <c r="P603" t="str">
        <f>VLOOKUP(database[[#This Row],[账号]],renyuan[],2,0)</f>
        <v>郭健</v>
      </c>
      <c r="Q603" s="13" t="s">
        <v>1323</v>
      </c>
      <c r="R603" t="str">
        <f>VLOOKUP(database[[#This Row],[部门代码2]],bumen02,2,0)</f>
        <v>024康养与护理学院</v>
      </c>
    </row>
    <row r="604" spans="1:18" hidden="1" x14ac:dyDescent="0.2">
      <c r="A604">
        <f>SUBTOTAL(3,B$2:B604)</f>
        <v>67</v>
      </c>
      <c r="B604">
        <v>10</v>
      </c>
      <c r="C604" s="1">
        <v>2015010018</v>
      </c>
      <c r="D604" t="s">
        <v>1291</v>
      </c>
      <c r="E604">
        <v>17</v>
      </c>
      <c r="F604">
        <v>102</v>
      </c>
      <c r="G604" t="s">
        <v>1292</v>
      </c>
      <c r="H604" t="str">
        <f>VLOOKUP(C604,renyuan[],3,0)</f>
        <v>康养与护理学院</v>
      </c>
      <c r="I604">
        <f t="shared" si="18"/>
        <v>17</v>
      </c>
      <c r="J604">
        <f t="shared" si="19"/>
        <v>102</v>
      </c>
      <c r="K604">
        <f>database[[#This Row],[处理天数]]*6</f>
        <v>102</v>
      </c>
      <c r="L604">
        <f>database[[#This Row],[额定充值]]-database[[#This Row],[处理金额]]</f>
        <v>0</v>
      </c>
      <c r="M604">
        <f>database[[#This Row],[处理金额]]</f>
        <v>102</v>
      </c>
      <c r="N604" t="str">
        <f>VLOOKUP(database[[#This Row],[部门]],bumen[],2,0)</f>
        <v>024</v>
      </c>
      <c r="O604" t="str">
        <f>VLOOKUP(database[[#This Row],[部门]],bumen[],3)</f>
        <v>001办公室</v>
      </c>
      <c r="P604" t="str">
        <f>VLOOKUP(database[[#This Row],[账号]],renyuan[],2,0)</f>
        <v>丁红</v>
      </c>
      <c r="Q604" s="13" t="s">
        <v>1323</v>
      </c>
      <c r="R604" t="str">
        <f>VLOOKUP(database[[#This Row],[部门代码2]],bumen02,2,0)</f>
        <v>024康养与护理学院</v>
      </c>
    </row>
    <row r="605" spans="1:18" hidden="1" x14ac:dyDescent="0.2">
      <c r="A605">
        <f>SUBTOTAL(3,B$2:B605)</f>
        <v>67</v>
      </c>
      <c r="B605">
        <v>11</v>
      </c>
      <c r="C605" s="1">
        <v>2015010019</v>
      </c>
      <c r="D605" t="s">
        <v>1293</v>
      </c>
      <c r="E605">
        <v>10</v>
      </c>
      <c r="F605">
        <v>60</v>
      </c>
      <c r="G605" t="s">
        <v>1294</v>
      </c>
      <c r="H605" t="str">
        <f>VLOOKUP(C605,renyuan[],3,0)</f>
        <v>康养与护理学院</v>
      </c>
      <c r="I605">
        <f t="shared" si="18"/>
        <v>10</v>
      </c>
      <c r="J605">
        <f t="shared" si="19"/>
        <v>60</v>
      </c>
      <c r="K605">
        <f>database[[#This Row],[处理天数]]*6</f>
        <v>60</v>
      </c>
      <c r="L605">
        <f>database[[#This Row],[额定充值]]-database[[#This Row],[处理金额]]</f>
        <v>0</v>
      </c>
      <c r="M605">
        <f>database[[#This Row],[处理金额]]</f>
        <v>60</v>
      </c>
      <c r="N605" t="str">
        <f>VLOOKUP(database[[#This Row],[部门]],bumen[],2,0)</f>
        <v>024</v>
      </c>
      <c r="O605" t="str">
        <f>VLOOKUP(database[[#This Row],[部门]],bumen[],3)</f>
        <v>001办公室</v>
      </c>
      <c r="P605" t="str">
        <f>VLOOKUP(database[[#This Row],[账号]],renyuan[],2,0)</f>
        <v>刘欢</v>
      </c>
      <c r="Q605" s="13" t="s">
        <v>1323</v>
      </c>
      <c r="R605" t="str">
        <f>VLOOKUP(database[[#This Row],[部门代码2]],bumen02,2,0)</f>
        <v>024康养与护理学院</v>
      </c>
    </row>
    <row r="606" spans="1:18" hidden="1" x14ac:dyDescent="0.2">
      <c r="A606">
        <f>SUBTOTAL(3,B$2:B606)</f>
        <v>67</v>
      </c>
      <c r="B606">
        <v>12</v>
      </c>
      <c r="C606" s="1">
        <v>2014010051</v>
      </c>
      <c r="D606" t="s">
        <v>473</v>
      </c>
      <c r="E606">
        <v>21</v>
      </c>
      <c r="F606">
        <v>126</v>
      </c>
      <c r="H606" t="str">
        <f>VLOOKUP(C606,renyuan[],3,0)</f>
        <v>康养与护理学院</v>
      </c>
      <c r="I606">
        <f t="shared" si="18"/>
        <v>21</v>
      </c>
      <c r="J606">
        <f t="shared" si="19"/>
        <v>126</v>
      </c>
      <c r="K606">
        <f>database[[#This Row],[处理天数]]*6</f>
        <v>126</v>
      </c>
      <c r="L606">
        <f>database[[#This Row],[额定充值]]-database[[#This Row],[处理金额]]</f>
        <v>0</v>
      </c>
      <c r="M606">
        <f>database[[#This Row],[处理金额]]</f>
        <v>126</v>
      </c>
      <c r="N606" t="str">
        <f>VLOOKUP(database[[#This Row],[部门]],bumen[],2,0)</f>
        <v>024</v>
      </c>
      <c r="O606" t="str">
        <f>VLOOKUP(database[[#This Row],[部门]],bumen[],3)</f>
        <v>001办公室</v>
      </c>
      <c r="P606" t="str">
        <f>VLOOKUP(database[[#This Row],[账号]],renyuan[],2,0)</f>
        <v>史佩佩</v>
      </c>
      <c r="Q606" s="13" t="s">
        <v>1323</v>
      </c>
      <c r="R606" t="str">
        <f>VLOOKUP(database[[#This Row],[部门代码2]],bumen02,2,0)</f>
        <v>024康养与护理学院</v>
      </c>
    </row>
    <row r="607" spans="1:18" hidden="1" x14ac:dyDescent="0.2">
      <c r="A607">
        <f>SUBTOTAL(3,B$2:B607)</f>
        <v>67</v>
      </c>
      <c r="B607">
        <v>13</v>
      </c>
      <c r="C607" s="1">
        <v>2018010012</v>
      </c>
      <c r="D607" t="s">
        <v>477</v>
      </c>
      <c r="E607">
        <v>12</v>
      </c>
      <c r="F607">
        <v>72</v>
      </c>
      <c r="G607" t="s">
        <v>1295</v>
      </c>
      <c r="H607" t="str">
        <f>VLOOKUP(C607,renyuan[],3,0)</f>
        <v>康养与护理学院</v>
      </c>
      <c r="I607">
        <f t="shared" si="18"/>
        <v>12</v>
      </c>
      <c r="J607">
        <f t="shared" si="19"/>
        <v>72</v>
      </c>
      <c r="K607">
        <f>database[[#This Row],[处理天数]]*6</f>
        <v>72</v>
      </c>
      <c r="L607">
        <f>database[[#This Row],[额定充值]]-database[[#This Row],[处理金额]]</f>
        <v>0</v>
      </c>
      <c r="M607">
        <f>database[[#This Row],[处理金额]]</f>
        <v>72</v>
      </c>
      <c r="N607" t="str">
        <f>VLOOKUP(database[[#This Row],[部门]],bumen[],2,0)</f>
        <v>024</v>
      </c>
      <c r="O607" t="str">
        <f>VLOOKUP(database[[#This Row],[部门]],bumen[],3)</f>
        <v>001办公室</v>
      </c>
      <c r="P607" t="str">
        <f>VLOOKUP(database[[#This Row],[账号]],renyuan[],2,0)</f>
        <v>隋雪超</v>
      </c>
      <c r="Q607" s="13" t="s">
        <v>1323</v>
      </c>
      <c r="R607" t="str">
        <f>VLOOKUP(database[[#This Row],[部门代码2]],bumen02,2,0)</f>
        <v>024康养与护理学院</v>
      </c>
    </row>
    <row r="608" spans="1:18" hidden="1" x14ac:dyDescent="0.2">
      <c r="A608">
        <f>SUBTOTAL(3,B$2:B608)</f>
        <v>67</v>
      </c>
      <c r="B608">
        <v>14</v>
      </c>
      <c r="C608" s="1">
        <v>2020010082</v>
      </c>
      <c r="D608" t="s">
        <v>481</v>
      </c>
      <c r="E608">
        <v>21</v>
      </c>
      <c r="F608">
        <v>126</v>
      </c>
      <c r="H608" t="str">
        <f>VLOOKUP(C608,renyuan[],3,0)</f>
        <v>康养与护理学院</v>
      </c>
      <c r="I608">
        <f t="shared" si="18"/>
        <v>21</v>
      </c>
      <c r="J608">
        <f t="shared" si="19"/>
        <v>126</v>
      </c>
      <c r="K608">
        <f>database[[#This Row],[处理天数]]*6</f>
        <v>126</v>
      </c>
      <c r="L608">
        <f>database[[#This Row],[额定充值]]-database[[#This Row],[处理金额]]</f>
        <v>0</v>
      </c>
      <c r="M608">
        <f>database[[#This Row],[处理金额]]</f>
        <v>126</v>
      </c>
      <c r="N608" t="str">
        <f>VLOOKUP(database[[#This Row],[部门]],bumen[],2,0)</f>
        <v>024</v>
      </c>
      <c r="O608" t="str">
        <f>VLOOKUP(database[[#This Row],[部门]],bumen[],3)</f>
        <v>001办公室</v>
      </c>
      <c r="P608" t="str">
        <f>VLOOKUP(database[[#This Row],[账号]],renyuan[],2,0)</f>
        <v>程迎港</v>
      </c>
      <c r="Q608" s="13" t="s">
        <v>1323</v>
      </c>
      <c r="R608" t="str">
        <f>VLOOKUP(database[[#This Row],[部门代码2]],bumen02,2,0)</f>
        <v>024康养与护理学院</v>
      </c>
    </row>
    <row r="609" spans="1:18" hidden="1" x14ac:dyDescent="0.2">
      <c r="A609">
        <f>SUBTOTAL(3,B$2:B609)</f>
        <v>67</v>
      </c>
      <c r="B609">
        <v>15</v>
      </c>
      <c r="C609" s="1">
        <v>2019010023</v>
      </c>
      <c r="D609" t="s">
        <v>479</v>
      </c>
      <c r="E609">
        <v>21</v>
      </c>
      <c r="F609">
        <v>126</v>
      </c>
      <c r="H609" t="str">
        <f>VLOOKUP(C609,renyuan[],3,0)</f>
        <v>康养与护理学院</v>
      </c>
      <c r="I609">
        <f t="shared" si="18"/>
        <v>21</v>
      </c>
      <c r="J609">
        <f t="shared" si="19"/>
        <v>126</v>
      </c>
      <c r="K609">
        <f>database[[#This Row],[处理天数]]*6</f>
        <v>126</v>
      </c>
      <c r="L609">
        <f>database[[#This Row],[额定充值]]-database[[#This Row],[处理金额]]</f>
        <v>0</v>
      </c>
      <c r="M609">
        <f>database[[#This Row],[处理金额]]</f>
        <v>126</v>
      </c>
      <c r="N609" t="str">
        <f>VLOOKUP(database[[#This Row],[部门]],bumen[],2,0)</f>
        <v>024</v>
      </c>
      <c r="O609" t="str">
        <f>VLOOKUP(database[[#This Row],[部门]],bumen[],3)</f>
        <v>001办公室</v>
      </c>
      <c r="P609" t="str">
        <f>VLOOKUP(database[[#This Row],[账号]],renyuan[],2,0)</f>
        <v>王玉玉</v>
      </c>
      <c r="Q609" s="13" t="s">
        <v>1323</v>
      </c>
      <c r="R609" t="str">
        <f>VLOOKUP(database[[#This Row],[部门代码2]],bumen02,2,0)</f>
        <v>024康养与护理学院</v>
      </c>
    </row>
    <row r="610" spans="1:18" hidden="1" x14ac:dyDescent="0.2">
      <c r="A610">
        <f>SUBTOTAL(3,B$2:B610)</f>
        <v>67</v>
      </c>
      <c r="B610">
        <v>16</v>
      </c>
      <c r="C610" s="1">
        <v>2018010013</v>
      </c>
      <c r="D610" t="s">
        <v>478</v>
      </c>
      <c r="E610">
        <v>14</v>
      </c>
      <c r="F610">
        <v>84</v>
      </c>
      <c r="G610" t="s">
        <v>1296</v>
      </c>
      <c r="H610" t="str">
        <f>VLOOKUP(C610,renyuan[],3,0)</f>
        <v>康养与护理学院</v>
      </c>
      <c r="I610">
        <f t="shared" si="18"/>
        <v>14</v>
      </c>
      <c r="J610">
        <f t="shared" si="19"/>
        <v>84</v>
      </c>
      <c r="K610">
        <f>database[[#This Row],[处理天数]]*6</f>
        <v>84</v>
      </c>
      <c r="L610">
        <f>database[[#This Row],[额定充值]]-database[[#This Row],[处理金额]]</f>
        <v>0</v>
      </c>
      <c r="M610">
        <f>database[[#This Row],[处理金额]]</f>
        <v>84</v>
      </c>
      <c r="N610" t="str">
        <f>VLOOKUP(database[[#This Row],[部门]],bumen[],2,0)</f>
        <v>024</v>
      </c>
      <c r="O610" t="str">
        <f>VLOOKUP(database[[#This Row],[部门]],bumen[],3)</f>
        <v>001办公室</v>
      </c>
      <c r="P610" t="str">
        <f>VLOOKUP(database[[#This Row],[账号]],renyuan[],2,0)</f>
        <v>于扬</v>
      </c>
      <c r="Q610" s="13" t="s">
        <v>1323</v>
      </c>
      <c r="R610" t="str">
        <f>VLOOKUP(database[[#This Row],[部门代码2]],bumen02,2,0)</f>
        <v>024康养与护理学院</v>
      </c>
    </row>
    <row r="611" spans="1:18" hidden="1" x14ac:dyDescent="0.2">
      <c r="A611">
        <f>SUBTOTAL(3,B$2:B611)</f>
        <v>67</v>
      </c>
      <c r="B611">
        <v>17</v>
      </c>
      <c r="C611" s="1">
        <v>2021010078</v>
      </c>
      <c r="D611" t="s">
        <v>483</v>
      </c>
      <c r="E611">
        <v>21</v>
      </c>
      <c r="F611">
        <v>126</v>
      </c>
      <c r="H611" t="str">
        <f>VLOOKUP(C611,renyuan[],3,0)</f>
        <v>康养与护理学院</v>
      </c>
      <c r="I611">
        <f t="shared" si="18"/>
        <v>21</v>
      </c>
      <c r="J611">
        <f t="shared" si="19"/>
        <v>126</v>
      </c>
      <c r="K611">
        <f>database[[#This Row],[处理天数]]*6</f>
        <v>126</v>
      </c>
      <c r="L611">
        <f>database[[#This Row],[额定充值]]-database[[#This Row],[处理金额]]</f>
        <v>0</v>
      </c>
      <c r="M611">
        <f>database[[#This Row],[处理金额]]</f>
        <v>126</v>
      </c>
      <c r="N611" t="str">
        <f>VLOOKUP(database[[#This Row],[部门]],bumen[],2,0)</f>
        <v>024</v>
      </c>
      <c r="O611" t="str">
        <f>VLOOKUP(database[[#This Row],[部门]],bumen[],3)</f>
        <v>001办公室</v>
      </c>
      <c r="P611" t="str">
        <f>VLOOKUP(database[[#This Row],[账号]],renyuan[],2,0)</f>
        <v>董瑛雪</v>
      </c>
      <c r="Q611" s="13" t="s">
        <v>1323</v>
      </c>
      <c r="R611" t="str">
        <f>VLOOKUP(database[[#This Row],[部门代码2]],bumen02,2,0)</f>
        <v>024康养与护理学院</v>
      </c>
    </row>
    <row r="612" spans="1:18" hidden="1" x14ac:dyDescent="0.2">
      <c r="A612">
        <f>SUBTOTAL(3,B$2:B612)</f>
        <v>67</v>
      </c>
      <c r="B612">
        <v>18</v>
      </c>
      <c r="C612" s="1">
        <v>2022010072</v>
      </c>
      <c r="D612" t="s">
        <v>484</v>
      </c>
      <c r="E612">
        <v>20</v>
      </c>
      <c r="F612">
        <v>120</v>
      </c>
      <c r="G612" t="s">
        <v>1297</v>
      </c>
      <c r="H612" t="str">
        <f>VLOOKUP(C612,renyuan[],3,0)</f>
        <v>康养与护理学院</v>
      </c>
      <c r="I612">
        <f t="shared" si="18"/>
        <v>20</v>
      </c>
      <c r="J612">
        <f t="shared" si="19"/>
        <v>120</v>
      </c>
      <c r="K612">
        <f>database[[#This Row],[处理天数]]*6</f>
        <v>120</v>
      </c>
      <c r="L612">
        <f>database[[#This Row],[额定充值]]-database[[#This Row],[处理金额]]</f>
        <v>0</v>
      </c>
      <c r="M612">
        <f>database[[#This Row],[处理金额]]</f>
        <v>120</v>
      </c>
      <c r="N612" t="str">
        <f>VLOOKUP(database[[#This Row],[部门]],bumen[],2,0)</f>
        <v>024</v>
      </c>
      <c r="O612" t="str">
        <f>VLOOKUP(database[[#This Row],[部门]],bumen[],3)</f>
        <v>001办公室</v>
      </c>
      <c r="P612" t="str">
        <f>VLOOKUP(database[[#This Row],[账号]],renyuan[],2,0)</f>
        <v>王月</v>
      </c>
      <c r="Q612" s="13" t="s">
        <v>1323</v>
      </c>
      <c r="R612" t="str">
        <f>VLOOKUP(database[[#This Row],[部门代码2]],bumen02,2,0)</f>
        <v>024康养与护理学院</v>
      </c>
    </row>
    <row r="613" spans="1:18" hidden="1" x14ac:dyDescent="0.2">
      <c r="A613">
        <f>SUBTOTAL(3,B$2:B613)</f>
        <v>67</v>
      </c>
      <c r="B613">
        <v>19</v>
      </c>
      <c r="C613" s="1">
        <v>2022010073</v>
      </c>
      <c r="D613" t="s">
        <v>485</v>
      </c>
      <c r="E613">
        <v>21</v>
      </c>
      <c r="F613">
        <v>126</v>
      </c>
      <c r="H613" t="str">
        <f>VLOOKUP(C613,renyuan[],3,0)</f>
        <v>康养与护理学院</v>
      </c>
      <c r="I613">
        <f t="shared" si="18"/>
        <v>21</v>
      </c>
      <c r="J613">
        <f t="shared" si="19"/>
        <v>126</v>
      </c>
      <c r="K613">
        <f>database[[#This Row],[处理天数]]*6</f>
        <v>126</v>
      </c>
      <c r="L613">
        <f>database[[#This Row],[额定充值]]-database[[#This Row],[处理金额]]</f>
        <v>0</v>
      </c>
      <c r="M613">
        <f>database[[#This Row],[处理金额]]</f>
        <v>126</v>
      </c>
      <c r="N613" t="str">
        <f>VLOOKUP(database[[#This Row],[部门]],bumen[],2,0)</f>
        <v>024</v>
      </c>
      <c r="O613" t="str">
        <f>VLOOKUP(database[[#This Row],[部门]],bumen[],3)</f>
        <v>001办公室</v>
      </c>
      <c r="P613" t="str">
        <f>VLOOKUP(database[[#This Row],[账号]],renyuan[],2,0)</f>
        <v>秦德</v>
      </c>
      <c r="Q613" s="13" t="s">
        <v>1323</v>
      </c>
      <c r="R613" t="str">
        <f>VLOOKUP(database[[#This Row],[部门代码2]],bumen02,2,0)</f>
        <v>024康养与护理学院</v>
      </c>
    </row>
    <row r="614" spans="1:18" hidden="1" x14ac:dyDescent="0.2">
      <c r="A614">
        <f>SUBTOTAL(3,B$2:B614)</f>
        <v>67</v>
      </c>
      <c r="B614">
        <v>20</v>
      </c>
      <c r="C614" s="1">
        <v>2022010075</v>
      </c>
      <c r="D614" t="s">
        <v>486</v>
      </c>
      <c r="E614">
        <v>18</v>
      </c>
      <c r="F614">
        <v>108</v>
      </c>
      <c r="G614" t="s">
        <v>1298</v>
      </c>
      <c r="H614" t="str">
        <f>VLOOKUP(C614,renyuan[],3,0)</f>
        <v>康养与护理学院</v>
      </c>
      <c r="I614">
        <f t="shared" si="18"/>
        <v>18</v>
      </c>
      <c r="J614">
        <f t="shared" si="19"/>
        <v>108</v>
      </c>
      <c r="K614">
        <f>database[[#This Row],[处理天数]]*6</f>
        <v>108</v>
      </c>
      <c r="L614">
        <f>database[[#This Row],[额定充值]]-database[[#This Row],[处理金额]]</f>
        <v>0</v>
      </c>
      <c r="M614">
        <f>database[[#This Row],[处理金额]]</f>
        <v>108</v>
      </c>
      <c r="N614" t="str">
        <f>VLOOKUP(database[[#This Row],[部门]],bumen[],2,0)</f>
        <v>024</v>
      </c>
      <c r="O614" t="str">
        <f>VLOOKUP(database[[#This Row],[部门]],bumen[],3)</f>
        <v>001办公室</v>
      </c>
      <c r="P614" t="str">
        <f>VLOOKUP(database[[#This Row],[账号]],renyuan[],2,0)</f>
        <v>邵利颖</v>
      </c>
      <c r="Q614" s="13" t="s">
        <v>1323</v>
      </c>
      <c r="R614" t="str">
        <f>VLOOKUP(database[[#This Row],[部门代码2]],bumen02,2,0)</f>
        <v>024康养与护理学院</v>
      </c>
    </row>
    <row r="615" spans="1:18" hidden="1" x14ac:dyDescent="0.2">
      <c r="A615">
        <f>SUBTOTAL(3,B$2:B615)</f>
        <v>67</v>
      </c>
      <c r="B615">
        <v>21</v>
      </c>
      <c r="C615" s="1">
        <v>2021010075</v>
      </c>
      <c r="D615" t="s">
        <v>482</v>
      </c>
      <c r="E615">
        <v>21</v>
      </c>
      <c r="F615">
        <v>126</v>
      </c>
      <c r="H615" t="str">
        <f>VLOOKUP(C615,renyuan[],3,0)</f>
        <v>康养与护理学院</v>
      </c>
      <c r="I615">
        <f t="shared" si="18"/>
        <v>21</v>
      </c>
      <c r="J615">
        <f t="shared" si="19"/>
        <v>126</v>
      </c>
      <c r="K615">
        <f>database[[#This Row],[处理天数]]*6</f>
        <v>126</v>
      </c>
      <c r="L615">
        <f>database[[#This Row],[额定充值]]-database[[#This Row],[处理金额]]</f>
        <v>0</v>
      </c>
      <c r="M615">
        <f>database[[#This Row],[处理金额]]</f>
        <v>126</v>
      </c>
      <c r="N615" t="str">
        <f>VLOOKUP(database[[#This Row],[部门]],bumen[],2,0)</f>
        <v>024</v>
      </c>
      <c r="O615" t="str">
        <f>VLOOKUP(database[[#This Row],[部门]],bumen[],3)</f>
        <v>001办公室</v>
      </c>
      <c r="P615" t="str">
        <f>VLOOKUP(database[[#This Row],[账号]],renyuan[],2,0)</f>
        <v>逄洁</v>
      </c>
      <c r="Q615" s="13" t="s">
        <v>1323</v>
      </c>
      <c r="R615" t="str">
        <f>VLOOKUP(database[[#This Row],[部门代码2]],bumen02,2,0)</f>
        <v>024康养与护理学院</v>
      </c>
    </row>
    <row r="616" spans="1:18" hidden="1" x14ac:dyDescent="0.2">
      <c r="A616">
        <f>SUBTOTAL(3,B$2:B616)</f>
        <v>67</v>
      </c>
      <c r="B616">
        <v>22</v>
      </c>
      <c r="C616" s="1">
        <v>2023010020</v>
      </c>
      <c r="D616" t="s">
        <v>492</v>
      </c>
      <c r="E616">
        <v>10</v>
      </c>
      <c r="F616">
        <v>60</v>
      </c>
      <c r="G616" t="s">
        <v>1299</v>
      </c>
      <c r="H616" t="str">
        <f>VLOOKUP(C616,renyuan[],3,0)</f>
        <v>康养与护理学院</v>
      </c>
      <c r="I616">
        <f t="shared" si="18"/>
        <v>10</v>
      </c>
      <c r="J616">
        <f t="shared" si="19"/>
        <v>60</v>
      </c>
      <c r="K616">
        <f>database[[#This Row],[处理天数]]*6</f>
        <v>60</v>
      </c>
      <c r="L616">
        <f>database[[#This Row],[额定充值]]-database[[#This Row],[处理金额]]</f>
        <v>0</v>
      </c>
      <c r="M616">
        <f>database[[#This Row],[处理金额]]</f>
        <v>60</v>
      </c>
      <c r="N616" t="str">
        <f>VLOOKUP(database[[#This Row],[部门]],bumen[],2,0)</f>
        <v>024</v>
      </c>
      <c r="O616" t="str">
        <f>VLOOKUP(database[[#This Row],[部门]],bumen[],3)</f>
        <v>001办公室</v>
      </c>
      <c r="P616" t="str">
        <f>VLOOKUP(database[[#This Row],[账号]],renyuan[],2,0)</f>
        <v>姜蕾</v>
      </c>
      <c r="Q616" s="13" t="s">
        <v>1323</v>
      </c>
      <c r="R616" t="str">
        <f>VLOOKUP(database[[#This Row],[部门代码2]],bumen02,2,0)</f>
        <v>024康养与护理学院</v>
      </c>
    </row>
    <row r="617" spans="1:18" hidden="1" x14ac:dyDescent="0.2">
      <c r="A617">
        <f>SUBTOTAL(3,B$2:B617)</f>
        <v>67</v>
      </c>
      <c r="B617">
        <v>23</v>
      </c>
      <c r="C617" s="1">
        <v>2023010015</v>
      </c>
      <c r="D617" t="s">
        <v>489</v>
      </c>
      <c r="E617">
        <v>21</v>
      </c>
      <c r="F617">
        <v>126</v>
      </c>
      <c r="H617" t="str">
        <f>VLOOKUP(C617,renyuan[],3,0)</f>
        <v>康养与护理学院</v>
      </c>
      <c r="I617">
        <f t="shared" si="18"/>
        <v>21</v>
      </c>
      <c r="J617">
        <f t="shared" si="19"/>
        <v>126</v>
      </c>
      <c r="K617">
        <f>database[[#This Row],[处理天数]]*6</f>
        <v>126</v>
      </c>
      <c r="L617">
        <f>database[[#This Row],[额定充值]]-database[[#This Row],[处理金额]]</f>
        <v>0</v>
      </c>
      <c r="M617">
        <f>database[[#This Row],[处理金额]]</f>
        <v>126</v>
      </c>
      <c r="N617" t="str">
        <f>VLOOKUP(database[[#This Row],[部门]],bumen[],2,0)</f>
        <v>024</v>
      </c>
      <c r="O617" t="str">
        <f>VLOOKUP(database[[#This Row],[部门]],bumen[],3)</f>
        <v>001办公室</v>
      </c>
      <c r="P617" t="str">
        <f>VLOOKUP(database[[#This Row],[账号]],renyuan[],2,0)</f>
        <v>支鹏</v>
      </c>
      <c r="Q617" s="13" t="s">
        <v>1323</v>
      </c>
      <c r="R617" t="str">
        <f>VLOOKUP(database[[#This Row],[部门代码2]],bumen02,2,0)</f>
        <v>024康养与护理学院</v>
      </c>
    </row>
    <row r="618" spans="1:18" hidden="1" x14ac:dyDescent="0.2">
      <c r="A618">
        <f>SUBTOTAL(3,B$2:B618)</f>
        <v>67</v>
      </c>
      <c r="B618">
        <v>24</v>
      </c>
      <c r="C618" s="1">
        <v>2023010016</v>
      </c>
      <c r="D618" t="s">
        <v>490</v>
      </c>
      <c r="E618">
        <v>21</v>
      </c>
      <c r="F618">
        <v>126</v>
      </c>
      <c r="H618" t="str">
        <f>VLOOKUP(C618,renyuan[],3,0)</f>
        <v>康养与护理学院</v>
      </c>
      <c r="I618">
        <f t="shared" si="18"/>
        <v>21</v>
      </c>
      <c r="J618">
        <f t="shared" si="19"/>
        <v>126</v>
      </c>
      <c r="K618">
        <f>database[[#This Row],[处理天数]]*6</f>
        <v>126</v>
      </c>
      <c r="L618">
        <f>database[[#This Row],[额定充值]]-database[[#This Row],[处理金额]]</f>
        <v>0</v>
      </c>
      <c r="M618">
        <f>database[[#This Row],[处理金额]]</f>
        <v>126</v>
      </c>
      <c r="N618" t="str">
        <f>VLOOKUP(database[[#This Row],[部门]],bumen[],2,0)</f>
        <v>024</v>
      </c>
      <c r="O618" t="str">
        <f>VLOOKUP(database[[#This Row],[部门]],bumen[],3)</f>
        <v>001办公室</v>
      </c>
      <c r="P618" t="str">
        <f>VLOOKUP(database[[#This Row],[账号]],renyuan[],2,0)</f>
        <v>江璐</v>
      </c>
      <c r="Q618" s="13" t="s">
        <v>1323</v>
      </c>
      <c r="R618" t="str">
        <f>VLOOKUP(database[[#This Row],[部门代码2]],bumen02,2,0)</f>
        <v>024康养与护理学院</v>
      </c>
    </row>
    <row r="619" spans="1:18" hidden="1" x14ac:dyDescent="0.2">
      <c r="A619">
        <f>SUBTOTAL(3,B$2:B619)</f>
        <v>67</v>
      </c>
      <c r="B619">
        <v>25</v>
      </c>
      <c r="C619" s="1">
        <v>2123010033</v>
      </c>
      <c r="D619" t="s">
        <v>493</v>
      </c>
      <c r="E619">
        <v>21</v>
      </c>
      <c r="F619">
        <v>126</v>
      </c>
      <c r="H619" t="e">
        <f>VLOOKUP(C619,renyuan[],3,0)</f>
        <v>#N/A</v>
      </c>
      <c r="I619">
        <f t="shared" si="18"/>
        <v>21</v>
      </c>
      <c r="J619">
        <f t="shared" si="19"/>
        <v>126</v>
      </c>
      <c r="K619">
        <f>database[[#This Row],[处理天数]]*6</f>
        <v>126</v>
      </c>
      <c r="L619">
        <f>database[[#This Row],[额定充值]]-database[[#This Row],[处理金额]]</f>
        <v>0</v>
      </c>
      <c r="M619">
        <f>database[[#This Row],[处理金额]]</f>
        <v>126</v>
      </c>
      <c r="N619" t="e">
        <f>VLOOKUP(database[[#This Row],[部门]],bumen[],2,0)</f>
        <v>#N/A</v>
      </c>
      <c r="O619" t="e">
        <f>VLOOKUP(database[[#This Row],[部门]],bumen[],3)</f>
        <v>#N/A</v>
      </c>
      <c r="P619" t="e">
        <f>VLOOKUP(database[[#This Row],[账号]],renyuan[],2,0)</f>
        <v>#N/A</v>
      </c>
      <c r="Q619" s="13" t="s">
        <v>1323</v>
      </c>
      <c r="R619" t="str">
        <f>VLOOKUP(database[[#This Row],[部门代码2]],bumen02,2,0)</f>
        <v>024康养与护理学院</v>
      </c>
    </row>
    <row r="620" spans="1:18" hidden="1" x14ac:dyDescent="0.2">
      <c r="A620">
        <f>SUBTOTAL(3,B$2:B620)</f>
        <v>67</v>
      </c>
      <c r="B620">
        <v>26</v>
      </c>
      <c r="C620" s="1">
        <v>2023010012</v>
      </c>
      <c r="D620" t="s">
        <v>487</v>
      </c>
      <c r="E620">
        <v>21</v>
      </c>
      <c r="F620">
        <v>126</v>
      </c>
      <c r="H620" t="str">
        <f>VLOOKUP(C620,renyuan[],3,0)</f>
        <v>康养与护理学院</v>
      </c>
      <c r="I620">
        <f t="shared" si="18"/>
        <v>21</v>
      </c>
      <c r="J620">
        <f t="shared" si="19"/>
        <v>126</v>
      </c>
      <c r="K620">
        <f>database[[#This Row],[处理天数]]*6</f>
        <v>126</v>
      </c>
      <c r="L620">
        <f>database[[#This Row],[额定充值]]-database[[#This Row],[处理金额]]</f>
        <v>0</v>
      </c>
      <c r="M620">
        <f>database[[#This Row],[处理金额]]</f>
        <v>126</v>
      </c>
      <c r="N620" t="str">
        <f>VLOOKUP(database[[#This Row],[部门]],bumen[],2,0)</f>
        <v>024</v>
      </c>
      <c r="O620" t="str">
        <f>VLOOKUP(database[[#This Row],[部门]],bumen[],3)</f>
        <v>001办公室</v>
      </c>
      <c r="P620" t="str">
        <f>VLOOKUP(database[[#This Row],[账号]],renyuan[],2,0)</f>
        <v>张璐</v>
      </c>
      <c r="Q620" s="13" t="s">
        <v>1323</v>
      </c>
      <c r="R620" t="str">
        <f>VLOOKUP(database[[#This Row],[部门代码2]],bumen02,2,0)</f>
        <v>024康养与护理学院</v>
      </c>
    </row>
    <row r="621" spans="1:18" hidden="1" x14ac:dyDescent="0.2">
      <c r="A621">
        <f>SUBTOTAL(3,B$2:B621)</f>
        <v>67</v>
      </c>
      <c r="B621">
        <v>27</v>
      </c>
      <c r="C621" s="1">
        <v>2023010013</v>
      </c>
      <c r="D621" t="s">
        <v>488</v>
      </c>
      <c r="E621">
        <v>21</v>
      </c>
      <c r="F621">
        <v>126</v>
      </c>
      <c r="H621" t="str">
        <f>VLOOKUP(C621,renyuan[],3,0)</f>
        <v>康养与护理学院</v>
      </c>
      <c r="I621">
        <f t="shared" si="18"/>
        <v>21</v>
      </c>
      <c r="J621">
        <f t="shared" si="19"/>
        <v>126</v>
      </c>
      <c r="K621">
        <f>database[[#This Row],[处理天数]]*6</f>
        <v>126</v>
      </c>
      <c r="L621">
        <f>database[[#This Row],[额定充值]]-database[[#This Row],[处理金额]]</f>
        <v>0</v>
      </c>
      <c r="M621">
        <f>database[[#This Row],[处理金额]]</f>
        <v>126</v>
      </c>
      <c r="N621" t="str">
        <f>VLOOKUP(database[[#This Row],[部门]],bumen[],2,0)</f>
        <v>024</v>
      </c>
      <c r="O621" t="str">
        <f>VLOOKUP(database[[#This Row],[部门]],bumen[],3)</f>
        <v>001办公室</v>
      </c>
      <c r="P621" t="str">
        <f>VLOOKUP(database[[#This Row],[账号]],renyuan[],2,0)</f>
        <v>杨文慧</v>
      </c>
      <c r="Q621" s="13" t="s">
        <v>1323</v>
      </c>
      <c r="R621" t="str">
        <f>VLOOKUP(database[[#This Row],[部门代码2]],bumen02,2,0)</f>
        <v>024康养与护理学院</v>
      </c>
    </row>
    <row r="622" spans="1:18" hidden="1" x14ac:dyDescent="0.2">
      <c r="A622">
        <f>SUBTOTAL(3,B$2:B622)</f>
        <v>67</v>
      </c>
      <c r="B622">
        <v>28</v>
      </c>
      <c r="C622" s="1">
        <v>2023010017</v>
      </c>
      <c r="D622" t="s">
        <v>491</v>
      </c>
      <c r="E622">
        <v>21</v>
      </c>
      <c r="F622">
        <v>126</v>
      </c>
      <c r="H622" t="str">
        <f>VLOOKUP(C622,renyuan[],3,0)</f>
        <v>康养与护理学院</v>
      </c>
      <c r="I622">
        <f t="shared" si="18"/>
        <v>21</v>
      </c>
      <c r="J622">
        <f t="shared" si="19"/>
        <v>126</v>
      </c>
      <c r="K622">
        <f>database[[#This Row],[处理天数]]*6</f>
        <v>126</v>
      </c>
      <c r="L622">
        <f>database[[#This Row],[额定充值]]-database[[#This Row],[处理金额]]</f>
        <v>0</v>
      </c>
      <c r="M622">
        <f>database[[#This Row],[处理金额]]</f>
        <v>126</v>
      </c>
      <c r="N622" t="str">
        <f>VLOOKUP(database[[#This Row],[部门]],bumen[],2,0)</f>
        <v>024</v>
      </c>
      <c r="O622" t="str">
        <f>VLOOKUP(database[[#This Row],[部门]],bumen[],3)</f>
        <v>001办公室</v>
      </c>
      <c r="P622" t="str">
        <f>VLOOKUP(database[[#This Row],[账号]],renyuan[],2,0)</f>
        <v>谢颖</v>
      </c>
      <c r="Q622" s="13" t="s">
        <v>1323</v>
      </c>
      <c r="R622" t="str">
        <f>VLOOKUP(database[[#This Row],[部门代码2]],bumen02,2,0)</f>
        <v>024康养与护理学院</v>
      </c>
    </row>
    <row r="623" spans="1:18" hidden="1" x14ac:dyDescent="0.2">
      <c r="A623">
        <f>SUBTOTAL(3,B$2:B623)</f>
        <v>67</v>
      </c>
      <c r="B623">
        <v>29</v>
      </c>
      <c r="C623" s="1">
        <v>2023010120</v>
      </c>
      <c r="D623" t="s">
        <v>494</v>
      </c>
      <c r="E623">
        <v>21</v>
      </c>
      <c r="F623">
        <v>126</v>
      </c>
      <c r="H623" t="str">
        <f>VLOOKUP(C623,renyuan[],3,0)</f>
        <v>康养与护理学院</v>
      </c>
      <c r="I623">
        <f t="shared" si="18"/>
        <v>21</v>
      </c>
      <c r="J623">
        <f t="shared" si="19"/>
        <v>126</v>
      </c>
      <c r="K623">
        <f>database[[#This Row],[处理天数]]*6</f>
        <v>126</v>
      </c>
      <c r="L623">
        <f>database[[#This Row],[额定充值]]-database[[#This Row],[处理金额]]</f>
        <v>0</v>
      </c>
      <c r="M623">
        <f>database[[#This Row],[处理金额]]</f>
        <v>126</v>
      </c>
      <c r="N623" t="str">
        <f>VLOOKUP(database[[#This Row],[部门]],bumen[],2,0)</f>
        <v>024</v>
      </c>
      <c r="O623" t="str">
        <f>VLOOKUP(database[[#This Row],[部门]],bumen[],3)</f>
        <v>001办公室</v>
      </c>
      <c r="P623" t="str">
        <f>VLOOKUP(database[[#This Row],[账号]],renyuan[],2,0)</f>
        <v>姜巾国</v>
      </c>
      <c r="Q623" s="13" t="s">
        <v>1323</v>
      </c>
      <c r="R623" t="str">
        <f>VLOOKUP(database[[#This Row],[部门代码2]],bumen02,2,0)</f>
        <v>024康养与护理学院</v>
      </c>
    </row>
    <row r="624" spans="1:18" hidden="1" x14ac:dyDescent="0.2">
      <c r="A624">
        <f>SUBTOTAL(3,B$2:B624)</f>
        <v>67</v>
      </c>
      <c r="B624">
        <v>30</v>
      </c>
      <c r="C624" s="1">
        <v>2023010123</v>
      </c>
      <c r="D624" t="s">
        <v>497</v>
      </c>
      <c r="E624">
        <v>21</v>
      </c>
      <c r="F624">
        <v>126</v>
      </c>
      <c r="H624" t="str">
        <f>VLOOKUP(C624,renyuan[],3,0)</f>
        <v>康养与护理学院</v>
      </c>
      <c r="I624">
        <f t="shared" si="18"/>
        <v>21</v>
      </c>
      <c r="J624">
        <f t="shared" si="19"/>
        <v>126</v>
      </c>
      <c r="K624">
        <f>database[[#This Row],[处理天数]]*6</f>
        <v>126</v>
      </c>
      <c r="L624">
        <f>database[[#This Row],[额定充值]]-database[[#This Row],[处理金额]]</f>
        <v>0</v>
      </c>
      <c r="M624">
        <f>database[[#This Row],[处理金额]]</f>
        <v>126</v>
      </c>
      <c r="N624" t="str">
        <f>VLOOKUP(database[[#This Row],[部门]],bumen[],2,0)</f>
        <v>024</v>
      </c>
      <c r="O624" t="str">
        <f>VLOOKUP(database[[#This Row],[部门]],bumen[],3)</f>
        <v>001办公室</v>
      </c>
      <c r="P624" t="str">
        <f>VLOOKUP(database[[#This Row],[账号]],renyuan[],2,0)</f>
        <v>姜琳</v>
      </c>
      <c r="Q624" s="13" t="s">
        <v>1323</v>
      </c>
      <c r="R624" t="str">
        <f>VLOOKUP(database[[#This Row],[部门代码2]],bumen02,2,0)</f>
        <v>024康养与护理学院</v>
      </c>
    </row>
    <row r="625" spans="1:18" hidden="1" x14ac:dyDescent="0.2">
      <c r="A625">
        <f>SUBTOTAL(3,B$2:B625)</f>
        <v>67</v>
      </c>
      <c r="B625">
        <v>31</v>
      </c>
      <c r="C625" s="1">
        <v>2023010122</v>
      </c>
      <c r="D625" t="s">
        <v>496</v>
      </c>
      <c r="E625">
        <v>21</v>
      </c>
      <c r="F625">
        <v>126</v>
      </c>
      <c r="H625" t="str">
        <f>VLOOKUP(C625,renyuan[],3,0)</f>
        <v>康养与护理学院</v>
      </c>
      <c r="I625">
        <f t="shared" si="18"/>
        <v>21</v>
      </c>
      <c r="J625">
        <f t="shared" si="19"/>
        <v>126</v>
      </c>
      <c r="K625">
        <f>database[[#This Row],[处理天数]]*6</f>
        <v>126</v>
      </c>
      <c r="L625">
        <f>database[[#This Row],[额定充值]]-database[[#This Row],[处理金额]]</f>
        <v>0</v>
      </c>
      <c r="M625">
        <f>database[[#This Row],[处理金额]]</f>
        <v>126</v>
      </c>
      <c r="N625" t="str">
        <f>VLOOKUP(database[[#This Row],[部门]],bumen[],2,0)</f>
        <v>024</v>
      </c>
      <c r="O625" t="str">
        <f>VLOOKUP(database[[#This Row],[部门]],bumen[],3)</f>
        <v>001办公室</v>
      </c>
      <c r="P625" t="str">
        <f>VLOOKUP(database[[#This Row],[账号]],renyuan[],2,0)</f>
        <v>王明慧</v>
      </c>
      <c r="Q625" s="13" t="s">
        <v>1323</v>
      </c>
      <c r="R625" t="str">
        <f>VLOOKUP(database[[#This Row],[部门代码2]],bumen02,2,0)</f>
        <v>024康养与护理学院</v>
      </c>
    </row>
    <row r="626" spans="1:18" hidden="1" x14ac:dyDescent="0.2">
      <c r="A626">
        <f>SUBTOTAL(3,B$2:B626)</f>
        <v>67</v>
      </c>
      <c r="B626">
        <v>32</v>
      </c>
      <c r="C626" s="1">
        <v>2023010125</v>
      </c>
      <c r="D626" t="s">
        <v>498</v>
      </c>
      <c r="E626">
        <v>16</v>
      </c>
      <c r="F626">
        <v>96</v>
      </c>
      <c r="G626" t="s">
        <v>1290</v>
      </c>
      <c r="H626" t="str">
        <f>VLOOKUP(C626,renyuan[],3,0)</f>
        <v>康养与护理学院</v>
      </c>
      <c r="I626">
        <f t="shared" si="18"/>
        <v>16</v>
      </c>
      <c r="J626">
        <f t="shared" si="19"/>
        <v>96</v>
      </c>
      <c r="K626">
        <f>database[[#This Row],[处理天数]]*6</f>
        <v>96</v>
      </c>
      <c r="L626">
        <f>database[[#This Row],[额定充值]]-database[[#This Row],[处理金额]]</f>
        <v>0</v>
      </c>
      <c r="M626">
        <f>database[[#This Row],[处理金额]]</f>
        <v>96</v>
      </c>
      <c r="N626" t="str">
        <f>VLOOKUP(database[[#This Row],[部门]],bumen[],2,0)</f>
        <v>024</v>
      </c>
      <c r="O626" t="str">
        <f>VLOOKUP(database[[#This Row],[部门]],bumen[],3)</f>
        <v>001办公室</v>
      </c>
      <c r="P626" t="str">
        <f>VLOOKUP(database[[#This Row],[账号]],renyuan[],2,0)</f>
        <v>顾志鹏</v>
      </c>
      <c r="Q626" s="13" t="s">
        <v>1323</v>
      </c>
      <c r="R626" t="str">
        <f>VLOOKUP(database[[#This Row],[部门代码2]],bumen02,2,0)</f>
        <v>024康养与护理学院</v>
      </c>
    </row>
    <row r="627" spans="1:18" hidden="1" x14ac:dyDescent="0.2">
      <c r="A627">
        <f>SUBTOTAL(3,B$2:B627)</f>
        <v>67</v>
      </c>
      <c r="B627">
        <v>33</v>
      </c>
      <c r="C627" s="1">
        <v>2023010126</v>
      </c>
      <c r="D627" t="s">
        <v>499</v>
      </c>
      <c r="E627">
        <v>16</v>
      </c>
      <c r="F627">
        <v>96</v>
      </c>
      <c r="G627" t="s">
        <v>1290</v>
      </c>
      <c r="H627" t="str">
        <f>VLOOKUP(C627,renyuan[],3,0)</f>
        <v>康养与护理学院</v>
      </c>
      <c r="I627">
        <f t="shared" si="18"/>
        <v>16</v>
      </c>
      <c r="J627">
        <f t="shared" si="19"/>
        <v>96</v>
      </c>
      <c r="K627">
        <f>database[[#This Row],[处理天数]]*6</f>
        <v>96</v>
      </c>
      <c r="L627">
        <f>database[[#This Row],[额定充值]]-database[[#This Row],[处理金额]]</f>
        <v>0</v>
      </c>
      <c r="M627">
        <f>database[[#This Row],[处理金额]]</f>
        <v>96</v>
      </c>
      <c r="N627" t="str">
        <f>VLOOKUP(database[[#This Row],[部门]],bumen[],2,0)</f>
        <v>024</v>
      </c>
      <c r="O627" t="str">
        <f>VLOOKUP(database[[#This Row],[部门]],bumen[],3)</f>
        <v>001办公室</v>
      </c>
      <c r="P627" t="str">
        <f>VLOOKUP(database[[#This Row],[账号]],renyuan[],2,0)</f>
        <v>罗涛</v>
      </c>
      <c r="Q627" s="13" t="s">
        <v>1323</v>
      </c>
      <c r="R627" t="str">
        <f>VLOOKUP(database[[#This Row],[部门代码2]],bumen02,2,0)</f>
        <v>024康养与护理学院</v>
      </c>
    </row>
    <row r="628" spans="1:18" hidden="1" x14ac:dyDescent="0.2">
      <c r="A628">
        <f>SUBTOTAL(3,B$2:B628)</f>
        <v>67</v>
      </c>
      <c r="B628">
        <v>34</v>
      </c>
      <c r="C628" s="1">
        <v>2023010121</v>
      </c>
      <c r="D628" t="s">
        <v>495</v>
      </c>
      <c r="E628">
        <v>16</v>
      </c>
      <c r="F628">
        <v>96</v>
      </c>
      <c r="G628" t="s">
        <v>1290</v>
      </c>
      <c r="H628" t="str">
        <f>VLOOKUP(C628,renyuan[],3,0)</f>
        <v>康养与护理学院</v>
      </c>
      <c r="I628">
        <f t="shared" si="18"/>
        <v>16</v>
      </c>
      <c r="J628">
        <f t="shared" si="19"/>
        <v>96</v>
      </c>
      <c r="K628">
        <f>database[[#This Row],[处理天数]]*6</f>
        <v>96</v>
      </c>
      <c r="L628">
        <f>database[[#This Row],[额定充值]]-database[[#This Row],[处理金额]]</f>
        <v>0</v>
      </c>
      <c r="M628">
        <f>database[[#This Row],[处理金额]]</f>
        <v>96</v>
      </c>
      <c r="N628" t="str">
        <f>VLOOKUP(database[[#This Row],[部门]],bumen[],2,0)</f>
        <v>024</v>
      </c>
      <c r="O628" t="str">
        <f>VLOOKUP(database[[#This Row],[部门]],bumen[],3)</f>
        <v>001办公室</v>
      </c>
      <c r="P628" t="str">
        <f>VLOOKUP(database[[#This Row],[账号]],renyuan[],2,0)</f>
        <v>宋金兴</v>
      </c>
      <c r="Q628" s="13" t="s">
        <v>1323</v>
      </c>
      <c r="R628" t="str">
        <f>VLOOKUP(database[[#This Row],[部门代码2]],bumen02,2,0)</f>
        <v>024康养与护理学院</v>
      </c>
    </row>
    <row r="629" spans="1:18" hidden="1" x14ac:dyDescent="0.2">
      <c r="A629">
        <f>SUBTOTAL(3,B$2:B629)</f>
        <v>67</v>
      </c>
      <c r="B629">
        <v>35</v>
      </c>
      <c r="C629" s="1">
        <v>2023020022</v>
      </c>
      <c r="D629" t="s">
        <v>1300</v>
      </c>
      <c r="E629">
        <v>21</v>
      </c>
      <c r="F629">
        <v>756</v>
      </c>
      <c r="G629" t="s">
        <v>1301</v>
      </c>
      <c r="H629" t="e">
        <f>VLOOKUP(C629,renyuan[],3,0)</f>
        <v>#N/A</v>
      </c>
      <c r="I629">
        <f t="shared" si="18"/>
        <v>21</v>
      </c>
      <c r="J629">
        <f t="shared" si="19"/>
        <v>756</v>
      </c>
      <c r="K629">
        <f>database[[#This Row],[处理天数]]*6</f>
        <v>126</v>
      </c>
      <c r="L629">
        <f>database[[#This Row],[额定充值]]-database[[#This Row],[处理金额]]</f>
        <v>-630</v>
      </c>
      <c r="M629">
        <f>database[[#This Row],[处理金额]]</f>
        <v>756</v>
      </c>
      <c r="N629" t="e">
        <f>VLOOKUP(database[[#This Row],[部门]],bumen[],2,0)</f>
        <v>#N/A</v>
      </c>
      <c r="O629" t="e">
        <f>VLOOKUP(database[[#This Row],[部门]],bumen[],3)</f>
        <v>#N/A</v>
      </c>
      <c r="P629" t="e">
        <f>VLOOKUP(database[[#This Row],[账号]],renyuan[],2,0)</f>
        <v>#N/A</v>
      </c>
      <c r="Q629" s="13" t="s">
        <v>1323</v>
      </c>
      <c r="R629" t="str">
        <f>VLOOKUP(database[[#This Row],[部门代码2]],bumen02,2,0)</f>
        <v>024康养与护理学院</v>
      </c>
    </row>
    <row r="630" spans="1:18" hidden="1" x14ac:dyDescent="0.2">
      <c r="A630">
        <f>SUBTOTAL(3,B$2:B630)</f>
        <v>67</v>
      </c>
      <c r="B630">
        <v>36</v>
      </c>
      <c r="C630" s="1">
        <v>2023020011</v>
      </c>
      <c r="D630" t="s">
        <v>1302</v>
      </c>
      <c r="E630">
        <v>21</v>
      </c>
      <c r="F630">
        <v>756</v>
      </c>
      <c r="G630" t="s">
        <v>1301</v>
      </c>
      <c r="H630" t="e">
        <f>VLOOKUP(C630,renyuan[],3,0)</f>
        <v>#N/A</v>
      </c>
      <c r="I630">
        <f t="shared" si="18"/>
        <v>21</v>
      </c>
      <c r="J630">
        <f t="shared" si="19"/>
        <v>756</v>
      </c>
      <c r="K630">
        <f>database[[#This Row],[处理天数]]*6</f>
        <v>126</v>
      </c>
      <c r="L630">
        <f>database[[#This Row],[额定充值]]-database[[#This Row],[处理金额]]</f>
        <v>-630</v>
      </c>
      <c r="M630">
        <f>database[[#This Row],[处理金额]]</f>
        <v>756</v>
      </c>
      <c r="N630" t="e">
        <f>VLOOKUP(database[[#This Row],[部门]],bumen[],2,0)</f>
        <v>#N/A</v>
      </c>
      <c r="O630" t="e">
        <f>VLOOKUP(database[[#This Row],[部门]],bumen[],3)</f>
        <v>#N/A</v>
      </c>
      <c r="P630" t="e">
        <f>VLOOKUP(database[[#This Row],[账号]],renyuan[],2,0)</f>
        <v>#N/A</v>
      </c>
      <c r="Q630" s="13" t="s">
        <v>1323</v>
      </c>
      <c r="R630" t="str">
        <f>VLOOKUP(database[[#This Row],[部门代码2]],bumen02,2,0)</f>
        <v>024康养与护理学院</v>
      </c>
    </row>
    <row r="631" spans="1:18" hidden="1" x14ac:dyDescent="0.2">
      <c r="A631">
        <f>SUBTOTAL(3,B$2:B631)</f>
        <v>67</v>
      </c>
      <c r="B631">
        <v>37</v>
      </c>
      <c r="C631" s="1">
        <v>2023010055</v>
      </c>
      <c r="D631" t="s">
        <v>949</v>
      </c>
      <c r="E631">
        <v>4</v>
      </c>
      <c r="F631">
        <v>24</v>
      </c>
      <c r="G631" t="s">
        <v>1303</v>
      </c>
      <c r="H631" t="str">
        <f>VLOOKUP(C631,renyuan[],3,0)</f>
        <v>园林工程学院</v>
      </c>
      <c r="I631">
        <f t="shared" si="18"/>
        <v>4</v>
      </c>
      <c r="J631">
        <f t="shared" si="19"/>
        <v>24</v>
      </c>
      <c r="K631">
        <f>database[[#This Row],[处理天数]]*6</f>
        <v>24</v>
      </c>
      <c r="L631">
        <f>database[[#This Row],[额定充值]]-database[[#This Row],[处理金额]]</f>
        <v>0</v>
      </c>
      <c r="M631">
        <f>database[[#This Row],[处理金额]]</f>
        <v>24</v>
      </c>
      <c r="N631" t="str">
        <f>VLOOKUP(database[[#This Row],[部门]],bumen[],2,0)</f>
        <v>030</v>
      </c>
      <c r="O631" t="str">
        <f>VLOOKUP(database[[#This Row],[部门]],bumen[],3)</f>
        <v>006规划财务处</v>
      </c>
      <c r="P631" t="str">
        <f>VLOOKUP(database[[#This Row],[账号]],renyuan[],2,0)</f>
        <v>胥丽娜</v>
      </c>
      <c r="Q631" s="13" t="s">
        <v>1323</v>
      </c>
      <c r="R631" t="str">
        <f>VLOOKUP(database[[#This Row],[部门代码2]],bumen02,2,0)</f>
        <v>024康养与护理学院</v>
      </c>
    </row>
    <row r="632" spans="1:18" hidden="1" x14ac:dyDescent="0.2">
      <c r="A632">
        <f>SUBTOTAL(3,B$2:B632)</f>
        <v>67</v>
      </c>
      <c r="B632">
        <v>38</v>
      </c>
      <c r="C632" s="1">
        <v>2023010035</v>
      </c>
      <c r="D632" t="s">
        <v>938</v>
      </c>
      <c r="E632">
        <v>8</v>
      </c>
      <c r="F632">
        <v>48</v>
      </c>
      <c r="G632" t="s">
        <v>1304</v>
      </c>
      <c r="H632" t="str">
        <f>VLOOKUP(C632,renyuan[],3,0)</f>
        <v>园林工程学院</v>
      </c>
      <c r="I632">
        <f t="shared" si="18"/>
        <v>8</v>
      </c>
      <c r="J632">
        <f t="shared" si="19"/>
        <v>48</v>
      </c>
      <c r="K632">
        <f>database[[#This Row],[处理天数]]*6</f>
        <v>48</v>
      </c>
      <c r="L632">
        <f>database[[#This Row],[额定充值]]-database[[#This Row],[处理金额]]</f>
        <v>0</v>
      </c>
      <c r="M632">
        <f>database[[#This Row],[处理金额]]</f>
        <v>48</v>
      </c>
      <c r="N632" t="str">
        <f>VLOOKUP(database[[#This Row],[部门]],bumen[],2,0)</f>
        <v>030</v>
      </c>
      <c r="O632" t="str">
        <f>VLOOKUP(database[[#This Row],[部门]],bumen[],3)</f>
        <v>006规划财务处</v>
      </c>
      <c r="P632" t="str">
        <f>VLOOKUP(database[[#This Row],[账号]],renyuan[],2,0)</f>
        <v>田新伟</v>
      </c>
      <c r="Q632" s="13" t="s">
        <v>1323</v>
      </c>
      <c r="R632" t="str">
        <f>VLOOKUP(database[[#This Row],[部门代码2]],bumen02,2,0)</f>
        <v>024康养与护理学院</v>
      </c>
    </row>
    <row r="633" spans="1:18" hidden="1" x14ac:dyDescent="0.2">
      <c r="A633">
        <f>SUBTOTAL(3,B$2:B633)</f>
        <v>67</v>
      </c>
      <c r="B633">
        <v>39</v>
      </c>
      <c r="C633" s="1" t="s">
        <v>1305</v>
      </c>
      <c r="D633" t="s">
        <v>1306</v>
      </c>
      <c r="E633">
        <v>8</v>
      </c>
      <c r="F633">
        <v>48</v>
      </c>
      <c r="H633" t="e">
        <f>VLOOKUP(C633,renyuan[],3,0)</f>
        <v>#N/A</v>
      </c>
      <c r="I633">
        <f t="shared" si="18"/>
        <v>8</v>
      </c>
      <c r="J633">
        <f t="shared" si="19"/>
        <v>48</v>
      </c>
      <c r="K633">
        <f>database[[#This Row],[处理天数]]*6</f>
        <v>48</v>
      </c>
      <c r="L633">
        <f>database[[#This Row],[额定充值]]-database[[#This Row],[处理金额]]</f>
        <v>0</v>
      </c>
      <c r="M633">
        <f>database[[#This Row],[处理金额]]</f>
        <v>48</v>
      </c>
      <c r="N633" t="e">
        <f>VLOOKUP(database[[#This Row],[部门]],bumen[],2,0)</f>
        <v>#N/A</v>
      </c>
      <c r="O633" t="e">
        <f>VLOOKUP(database[[#This Row],[部门]],bumen[],3)</f>
        <v>#N/A</v>
      </c>
      <c r="P633" t="e">
        <f>VLOOKUP(database[[#This Row],[账号]],renyuan[],2,0)</f>
        <v>#N/A</v>
      </c>
      <c r="Q633" s="13" t="s">
        <v>1323</v>
      </c>
      <c r="R633" t="str">
        <f>VLOOKUP(database[[#This Row],[部门代码2]],bumen02,2,0)</f>
        <v>024康养与护理学院</v>
      </c>
    </row>
    <row r="634" spans="1:18" hidden="1" x14ac:dyDescent="0.2">
      <c r="A634">
        <f>SUBTOTAL(3,B$2:B634)</f>
        <v>67</v>
      </c>
      <c r="B634">
        <v>40</v>
      </c>
      <c r="C634" s="1" t="s">
        <v>1307</v>
      </c>
      <c r="D634" t="s">
        <v>1308</v>
      </c>
      <c r="E634">
        <v>8</v>
      </c>
      <c r="F634">
        <v>48</v>
      </c>
      <c r="H634" t="e">
        <f>VLOOKUP(C634,renyuan[],3,0)</f>
        <v>#N/A</v>
      </c>
      <c r="I634">
        <f t="shared" si="18"/>
        <v>8</v>
      </c>
      <c r="J634">
        <f t="shared" si="19"/>
        <v>48</v>
      </c>
      <c r="K634">
        <f>database[[#This Row],[处理天数]]*6</f>
        <v>48</v>
      </c>
      <c r="L634">
        <f>database[[#This Row],[额定充值]]-database[[#This Row],[处理金额]]</f>
        <v>0</v>
      </c>
      <c r="M634">
        <f>database[[#This Row],[处理金额]]</f>
        <v>48</v>
      </c>
      <c r="N634" t="e">
        <f>VLOOKUP(database[[#This Row],[部门]],bumen[],2,0)</f>
        <v>#N/A</v>
      </c>
      <c r="O634" t="e">
        <f>VLOOKUP(database[[#This Row],[部门]],bumen[],3)</f>
        <v>#N/A</v>
      </c>
      <c r="P634" t="e">
        <f>VLOOKUP(database[[#This Row],[账号]],renyuan[],2,0)</f>
        <v>#N/A</v>
      </c>
      <c r="Q634" s="13" t="s">
        <v>1323</v>
      </c>
      <c r="R634" t="str">
        <f>VLOOKUP(database[[#This Row],[部门代码2]],bumen02,2,0)</f>
        <v>024康养与护理学院</v>
      </c>
    </row>
    <row r="635" spans="1:18" hidden="1" x14ac:dyDescent="0.2">
      <c r="A635">
        <f>SUBTOTAL(3,B$2:B635)</f>
        <v>67</v>
      </c>
      <c r="B635">
        <v>41</v>
      </c>
      <c r="C635" s="1" t="s">
        <v>1309</v>
      </c>
      <c r="D635" t="s">
        <v>1310</v>
      </c>
      <c r="E635">
        <v>15</v>
      </c>
      <c r="F635">
        <v>126</v>
      </c>
      <c r="G635" t="s">
        <v>1311</v>
      </c>
      <c r="H635" t="e">
        <f>VLOOKUP(C635,renyuan[],3,0)</f>
        <v>#N/A</v>
      </c>
      <c r="I635">
        <f t="shared" si="18"/>
        <v>15</v>
      </c>
      <c r="J635">
        <f t="shared" si="19"/>
        <v>126</v>
      </c>
      <c r="K635">
        <f>database[[#This Row],[处理天数]]*6</f>
        <v>90</v>
      </c>
      <c r="L635">
        <f>database[[#This Row],[额定充值]]-database[[#This Row],[处理金额]]</f>
        <v>-36</v>
      </c>
      <c r="M635">
        <f>database[[#This Row],[处理金额]]</f>
        <v>126</v>
      </c>
      <c r="N635" t="e">
        <f>VLOOKUP(database[[#This Row],[部门]],bumen[],2,0)</f>
        <v>#N/A</v>
      </c>
      <c r="O635" t="e">
        <f>VLOOKUP(database[[#This Row],[部门]],bumen[],3)</f>
        <v>#N/A</v>
      </c>
      <c r="P635" t="e">
        <f>VLOOKUP(database[[#This Row],[账号]],renyuan[],2,0)</f>
        <v>#N/A</v>
      </c>
      <c r="Q635" s="13" t="s">
        <v>1323</v>
      </c>
      <c r="R635" t="str">
        <f>VLOOKUP(database[[#This Row],[部门代码2]],bumen02,2,0)</f>
        <v>024康养与护理学院</v>
      </c>
    </row>
    <row r="636" spans="1:18" hidden="1" x14ac:dyDescent="0.2">
      <c r="A636">
        <f>SUBTOTAL(3,B$2:B636)</f>
        <v>67</v>
      </c>
      <c r="B636">
        <v>42</v>
      </c>
      <c r="C636" s="1" t="s">
        <v>1312</v>
      </c>
      <c r="D636" t="s">
        <v>1313</v>
      </c>
      <c r="E636">
        <v>15</v>
      </c>
      <c r="F636">
        <v>126</v>
      </c>
      <c r="G636" t="s">
        <v>1311</v>
      </c>
      <c r="H636" t="e">
        <f>VLOOKUP(C636,renyuan[],3,0)</f>
        <v>#N/A</v>
      </c>
      <c r="I636">
        <f t="shared" si="18"/>
        <v>15</v>
      </c>
      <c r="J636">
        <f t="shared" si="19"/>
        <v>126</v>
      </c>
      <c r="K636">
        <f>database[[#This Row],[处理天数]]*6</f>
        <v>90</v>
      </c>
      <c r="L636">
        <f>database[[#This Row],[额定充值]]-database[[#This Row],[处理金额]]</f>
        <v>-36</v>
      </c>
      <c r="M636">
        <f>database[[#This Row],[处理金额]]</f>
        <v>126</v>
      </c>
      <c r="N636" t="e">
        <f>VLOOKUP(database[[#This Row],[部门]],bumen[],2,0)</f>
        <v>#N/A</v>
      </c>
      <c r="O636" t="e">
        <f>VLOOKUP(database[[#This Row],[部门]],bumen[],3)</f>
        <v>#N/A</v>
      </c>
      <c r="P636" t="e">
        <f>VLOOKUP(database[[#This Row],[账号]],renyuan[],2,0)</f>
        <v>#N/A</v>
      </c>
      <c r="Q636" s="13" t="s">
        <v>1323</v>
      </c>
      <c r="R636" t="str">
        <f>VLOOKUP(database[[#This Row],[部门代码2]],bumen02,2,0)</f>
        <v>024康养与护理学院</v>
      </c>
    </row>
    <row r="637" spans="1:18" hidden="1" x14ac:dyDescent="0.2">
      <c r="A637">
        <f>SUBTOTAL(3,B$2:B637)</f>
        <v>67</v>
      </c>
      <c r="B637">
        <v>43</v>
      </c>
      <c r="C637" s="1" t="s">
        <v>1314</v>
      </c>
      <c r="D637" t="s">
        <v>1315</v>
      </c>
      <c r="E637">
        <v>15</v>
      </c>
      <c r="F637">
        <v>120</v>
      </c>
      <c r="G637" t="s">
        <v>1316</v>
      </c>
      <c r="H637" t="e">
        <f>VLOOKUP(C637,renyuan[],3,0)</f>
        <v>#N/A</v>
      </c>
      <c r="I637">
        <f t="shared" si="18"/>
        <v>15</v>
      </c>
      <c r="J637">
        <f t="shared" si="19"/>
        <v>120</v>
      </c>
      <c r="K637">
        <f>database[[#This Row],[处理天数]]*6</f>
        <v>90</v>
      </c>
      <c r="L637">
        <f>database[[#This Row],[额定充值]]-database[[#This Row],[处理金额]]</f>
        <v>-30</v>
      </c>
      <c r="M637">
        <f>database[[#This Row],[处理金额]]</f>
        <v>120</v>
      </c>
      <c r="N637" t="e">
        <f>VLOOKUP(database[[#This Row],[部门]],bumen[],2,0)</f>
        <v>#N/A</v>
      </c>
      <c r="O637" t="e">
        <f>VLOOKUP(database[[#This Row],[部门]],bumen[],3)</f>
        <v>#N/A</v>
      </c>
      <c r="P637" t="e">
        <f>VLOOKUP(database[[#This Row],[账号]],renyuan[],2,0)</f>
        <v>#N/A</v>
      </c>
      <c r="Q637" s="13" t="s">
        <v>1323</v>
      </c>
      <c r="R637" t="str">
        <f>VLOOKUP(database[[#This Row],[部门代码2]],bumen02,2,0)</f>
        <v>024康养与护理学院</v>
      </c>
    </row>
    <row r="638" spans="1:18" hidden="1" x14ac:dyDescent="0.2">
      <c r="A638">
        <f>SUBTOTAL(3,B$2:B638)</f>
        <v>67</v>
      </c>
      <c r="B638">
        <v>44</v>
      </c>
      <c r="C638" s="1" t="s">
        <v>1317</v>
      </c>
      <c r="D638" t="s">
        <v>1318</v>
      </c>
      <c r="E638">
        <v>15</v>
      </c>
      <c r="F638">
        <v>126</v>
      </c>
      <c r="G638" t="s">
        <v>1311</v>
      </c>
      <c r="H638" t="e">
        <f>VLOOKUP(C638,renyuan[],3,0)</f>
        <v>#N/A</v>
      </c>
      <c r="I638">
        <f t="shared" si="18"/>
        <v>15</v>
      </c>
      <c r="J638">
        <f t="shared" si="19"/>
        <v>126</v>
      </c>
      <c r="K638">
        <f>database[[#This Row],[处理天数]]*6</f>
        <v>90</v>
      </c>
      <c r="L638">
        <f>database[[#This Row],[额定充值]]-database[[#This Row],[处理金额]]</f>
        <v>-36</v>
      </c>
      <c r="M638">
        <f>database[[#This Row],[处理金额]]</f>
        <v>126</v>
      </c>
      <c r="N638" t="e">
        <f>VLOOKUP(database[[#This Row],[部门]],bumen[],2,0)</f>
        <v>#N/A</v>
      </c>
      <c r="O638" t="e">
        <f>VLOOKUP(database[[#This Row],[部门]],bumen[],3)</f>
        <v>#N/A</v>
      </c>
      <c r="P638" t="e">
        <f>VLOOKUP(database[[#This Row],[账号]],renyuan[],2,0)</f>
        <v>#N/A</v>
      </c>
      <c r="Q638" s="13" t="s">
        <v>1323</v>
      </c>
      <c r="R638" t="str">
        <f>VLOOKUP(database[[#This Row],[部门代码2]],bumen02,2,0)</f>
        <v>024康养与护理学院</v>
      </c>
    </row>
    <row r="639" spans="1:18" hidden="1" x14ac:dyDescent="0.2">
      <c r="A639">
        <f>SUBTOTAL(3,B$2:B639)</f>
        <v>67</v>
      </c>
      <c r="B639">
        <v>45</v>
      </c>
      <c r="C639" s="1" t="s">
        <v>1319</v>
      </c>
      <c r="D639" t="s">
        <v>1320</v>
      </c>
      <c r="E639">
        <v>15</v>
      </c>
      <c r="F639">
        <v>120</v>
      </c>
      <c r="G639" t="s">
        <v>1316</v>
      </c>
      <c r="H639" t="e">
        <f>VLOOKUP(C639,renyuan[],3,0)</f>
        <v>#N/A</v>
      </c>
      <c r="I639">
        <f t="shared" si="18"/>
        <v>15</v>
      </c>
      <c r="J639">
        <f t="shared" si="19"/>
        <v>120</v>
      </c>
      <c r="K639">
        <f>database[[#This Row],[处理天数]]*6</f>
        <v>90</v>
      </c>
      <c r="L639">
        <f>database[[#This Row],[额定充值]]-database[[#This Row],[处理金额]]</f>
        <v>-30</v>
      </c>
      <c r="M639">
        <f>database[[#This Row],[处理金额]]</f>
        <v>120</v>
      </c>
      <c r="N639" t="e">
        <f>VLOOKUP(database[[#This Row],[部门]],bumen[],2,0)</f>
        <v>#N/A</v>
      </c>
      <c r="O639" t="e">
        <f>VLOOKUP(database[[#This Row],[部门]],bumen[],3)</f>
        <v>#N/A</v>
      </c>
      <c r="P639" t="e">
        <f>VLOOKUP(database[[#This Row],[账号]],renyuan[],2,0)</f>
        <v>#N/A</v>
      </c>
      <c r="Q639" s="13" t="s">
        <v>1323</v>
      </c>
      <c r="R639" t="str">
        <f>VLOOKUP(database[[#This Row],[部门代码2]],bumen02,2,0)</f>
        <v>024康养与护理学院</v>
      </c>
    </row>
    <row r="640" spans="1:18" hidden="1" x14ac:dyDescent="0.2">
      <c r="A640">
        <f>SUBTOTAL(3,B$2:B640)</f>
        <v>67</v>
      </c>
      <c r="B640">
        <v>46</v>
      </c>
      <c r="C640" s="1" t="s">
        <v>1321</v>
      </c>
      <c r="D640" t="s">
        <v>1322</v>
      </c>
      <c r="E640">
        <v>15</v>
      </c>
      <c r="F640">
        <v>120</v>
      </c>
      <c r="G640" t="s">
        <v>1316</v>
      </c>
      <c r="H640" t="e">
        <f>VLOOKUP(C640,renyuan[],3,0)</f>
        <v>#N/A</v>
      </c>
      <c r="I640">
        <f t="shared" si="18"/>
        <v>15</v>
      </c>
      <c r="J640">
        <f t="shared" si="19"/>
        <v>120</v>
      </c>
      <c r="K640">
        <f>database[[#This Row],[处理天数]]*6</f>
        <v>90</v>
      </c>
      <c r="L640">
        <f>database[[#This Row],[额定充值]]-database[[#This Row],[处理金额]]</f>
        <v>-30</v>
      </c>
      <c r="M640">
        <f>database[[#This Row],[处理金额]]</f>
        <v>120</v>
      </c>
      <c r="N640" t="e">
        <f>VLOOKUP(database[[#This Row],[部门]],bumen[],2,0)</f>
        <v>#N/A</v>
      </c>
      <c r="O640" t="e">
        <f>VLOOKUP(database[[#This Row],[部门]],bumen[],3)</f>
        <v>#N/A</v>
      </c>
      <c r="P640" t="e">
        <f>VLOOKUP(database[[#This Row],[账号]],renyuan[],2,0)</f>
        <v>#N/A</v>
      </c>
      <c r="Q640" s="13" t="s">
        <v>1323</v>
      </c>
      <c r="R640" t="str">
        <f>VLOOKUP(database[[#This Row],[部门代码2]],bumen02,2,0)</f>
        <v>024康养与护理学院</v>
      </c>
    </row>
    <row r="641" spans="1:18" hidden="1" x14ac:dyDescent="0.2">
      <c r="A641">
        <f>SUBTOTAL(3,B$2:B641)</f>
        <v>67</v>
      </c>
      <c r="B641">
        <v>1</v>
      </c>
      <c r="C641" s="1">
        <v>2022010010</v>
      </c>
      <c r="D641" t="s">
        <v>842</v>
      </c>
      <c r="E641">
        <v>18</v>
      </c>
      <c r="F641">
        <v>108</v>
      </c>
      <c r="H641" t="str">
        <f>VLOOKUP(C641,renyuan[],3,0)</f>
        <v>建筑工程学院</v>
      </c>
      <c r="I641">
        <f t="shared" si="18"/>
        <v>18</v>
      </c>
      <c r="J641">
        <f t="shared" si="19"/>
        <v>108</v>
      </c>
      <c r="K641">
        <f>database[[#This Row],[处理天数]]*6</f>
        <v>108</v>
      </c>
      <c r="L641">
        <f>database[[#This Row],[额定充值]]-database[[#This Row],[处理金额]]</f>
        <v>0</v>
      </c>
      <c r="M641">
        <f>database[[#This Row],[处理金额]]</f>
        <v>108</v>
      </c>
      <c r="N641" t="str">
        <f>VLOOKUP(database[[#This Row],[部门]],bumen[],2,0)</f>
        <v>025</v>
      </c>
      <c r="O641" t="str">
        <f>VLOOKUP(database[[#This Row],[部门]],bumen[],3)</f>
        <v>001办公室</v>
      </c>
      <c r="P641" t="str">
        <f>VLOOKUP(database[[#This Row],[账号]],renyuan[],2,0)</f>
        <v>姚英</v>
      </c>
      <c r="Q641" s="13" t="s">
        <v>1324</v>
      </c>
      <c r="R641" t="str">
        <f>VLOOKUP(database[[#This Row],[部门代码2]],bumen02,2,0)</f>
        <v>025建筑工程学院</v>
      </c>
    </row>
    <row r="642" spans="1:18" hidden="1" x14ac:dyDescent="0.2">
      <c r="A642">
        <f>SUBTOTAL(3,B$2:B642)</f>
        <v>67</v>
      </c>
      <c r="B642">
        <v>2</v>
      </c>
      <c r="C642" s="1">
        <v>2022010011</v>
      </c>
      <c r="D642" t="s">
        <v>222</v>
      </c>
      <c r="E642">
        <v>18</v>
      </c>
      <c r="F642">
        <v>108</v>
      </c>
      <c r="H642" t="str">
        <f>VLOOKUP(C642,renyuan[],3,0)</f>
        <v>建筑工程学院</v>
      </c>
      <c r="I642">
        <f t="shared" ref="I642:I705" si="20">IF(TYPE(E642)=1,E642,VALUE(SUBSTITUTE(E642,"天","")))</f>
        <v>18</v>
      </c>
      <c r="J642">
        <f t="shared" ref="J642:J705" si="21">IF(TYPE(F642)=1,F642,VALUE(SUBSTITUTE(F642,"元","")))</f>
        <v>108</v>
      </c>
      <c r="K642">
        <f>database[[#This Row],[处理天数]]*6</f>
        <v>108</v>
      </c>
      <c r="L642">
        <f>database[[#This Row],[额定充值]]-database[[#This Row],[处理金额]]</f>
        <v>0</v>
      </c>
      <c r="M642">
        <f>database[[#This Row],[处理金额]]</f>
        <v>108</v>
      </c>
      <c r="N642" t="str">
        <f>VLOOKUP(database[[#This Row],[部门]],bumen[],2,0)</f>
        <v>025</v>
      </c>
      <c r="O642" t="str">
        <f>VLOOKUP(database[[#This Row],[部门]],bumen[],3)</f>
        <v>001办公室</v>
      </c>
      <c r="P642" t="str">
        <f>VLOOKUP(database[[#This Row],[账号]],renyuan[],2,0)</f>
        <v>张伟</v>
      </c>
      <c r="Q642" s="13" t="s">
        <v>1324</v>
      </c>
      <c r="R642" t="str">
        <f>VLOOKUP(database[[#This Row],[部门代码2]],bumen02,2,0)</f>
        <v>025建筑工程学院</v>
      </c>
    </row>
    <row r="643" spans="1:18" hidden="1" x14ac:dyDescent="0.2">
      <c r="A643">
        <f>SUBTOTAL(3,B$2:B643)</f>
        <v>67</v>
      </c>
      <c r="B643">
        <v>3</v>
      </c>
      <c r="C643" s="1">
        <v>2022010012</v>
      </c>
      <c r="D643" t="s">
        <v>844</v>
      </c>
      <c r="E643">
        <v>21</v>
      </c>
      <c r="F643">
        <v>126</v>
      </c>
      <c r="H643" t="str">
        <f>VLOOKUP(C643,renyuan[],3,0)</f>
        <v>建筑工程学院</v>
      </c>
      <c r="I643">
        <f t="shared" si="20"/>
        <v>21</v>
      </c>
      <c r="J643">
        <f t="shared" si="21"/>
        <v>126</v>
      </c>
      <c r="K643">
        <f>database[[#This Row],[处理天数]]*6</f>
        <v>126</v>
      </c>
      <c r="L643">
        <f>database[[#This Row],[额定充值]]-database[[#This Row],[处理金额]]</f>
        <v>0</v>
      </c>
      <c r="M643">
        <f>database[[#This Row],[处理金额]]</f>
        <v>126</v>
      </c>
      <c r="N643" t="str">
        <f>VLOOKUP(database[[#This Row],[部门]],bumen[],2,0)</f>
        <v>025</v>
      </c>
      <c r="O643" t="str">
        <f>VLOOKUP(database[[#This Row],[部门]],bumen[],3)</f>
        <v>001办公室</v>
      </c>
      <c r="P643" t="str">
        <f>VLOOKUP(database[[#This Row],[账号]],renyuan[],2,0)</f>
        <v>张帅</v>
      </c>
      <c r="Q643" s="13" t="s">
        <v>1324</v>
      </c>
      <c r="R643" t="str">
        <f>VLOOKUP(database[[#This Row],[部门代码2]],bumen02,2,0)</f>
        <v>025建筑工程学院</v>
      </c>
    </row>
    <row r="644" spans="1:18" hidden="1" x14ac:dyDescent="0.2">
      <c r="A644">
        <f>SUBTOTAL(3,B$2:B644)</f>
        <v>67</v>
      </c>
      <c r="B644">
        <v>4</v>
      </c>
      <c r="C644" s="1">
        <v>2022010013</v>
      </c>
      <c r="D644" t="s">
        <v>845</v>
      </c>
      <c r="E644">
        <v>21</v>
      </c>
      <c r="F644">
        <v>126</v>
      </c>
      <c r="H644" t="str">
        <f>VLOOKUP(C644,renyuan[],3,0)</f>
        <v>建筑工程学院</v>
      </c>
      <c r="I644">
        <f t="shared" si="20"/>
        <v>21</v>
      </c>
      <c r="J644">
        <f t="shared" si="21"/>
        <v>126</v>
      </c>
      <c r="K644">
        <f>database[[#This Row],[处理天数]]*6</f>
        <v>126</v>
      </c>
      <c r="L644">
        <f>database[[#This Row],[额定充值]]-database[[#This Row],[处理金额]]</f>
        <v>0</v>
      </c>
      <c r="M644">
        <f>database[[#This Row],[处理金额]]</f>
        <v>126</v>
      </c>
      <c r="N644" t="str">
        <f>VLOOKUP(database[[#This Row],[部门]],bumen[],2,0)</f>
        <v>025</v>
      </c>
      <c r="O644" t="str">
        <f>VLOOKUP(database[[#This Row],[部门]],bumen[],3)</f>
        <v>001办公室</v>
      </c>
      <c r="P644" t="str">
        <f>VLOOKUP(database[[#This Row],[账号]],renyuan[],2,0)</f>
        <v>王晓平</v>
      </c>
      <c r="Q644" s="13" t="s">
        <v>1324</v>
      </c>
      <c r="R644" t="str">
        <f>VLOOKUP(database[[#This Row],[部门代码2]],bumen02,2,0)</f>
        <v>025建筑工程学院</v>
      </c>
    </row>
    <row r="645" spans="1:18" hidden="1" x14ac:dyDescent="0.2">
      <c r="A645">
        <f>SUBTOTAL(3,B$2:B645)</f>
        <v>67</v>
      </c>
      <c r="B645">
        <v>5</v>
      </c>
      <c r="C645" s="1">
        <v>2022010016</v>
      </c>
      <c r="D645" t="s">
        <v>847</v>
      </c>
      <c r="E645">
        <v>21</v>
      </c>
      <c r="F645">
        <v>126</v>
      </c>
      <c r="H645" t="str">
        <f>VLOOKUP(C645,renyuan[],3,0)</f>
        <v>建筑工程学院</v>
      </c>
      <c r="I645">
        <f t="shared" si="20"/>
        <v>21</v>
      </c>
      <c r="J645">
        <f t="shared" si="21"/>
        <v>126</v>
      </c>
      <c r="K645">
        <f>database[[#This Row],[处理天数]]*6</f>
        <v>126</v>
      </c>
      <c r="L645">
        <f>database[[#This Row],[额定充值]]-database[[#This Row],[处理金额]]</f>
        <v>0</v>
      </c>
      <c r="M645">
        <f>database[[#This Row],[处理金额]]</f>
        <v>126</v>
      </c>
      <c r="N645" t="str">
        <f>VLOOKUP(database[[#This Row],[部门]],bumen[],2,0)</f>
        <v>025</v>
      </c>
      <c r="O645" t="str">
        <f>VLOOKUP(database[[#This Row],[部门]],bumen[],3)</f>
        <v>001办公室</v>
      </c>
      <c r="P645" t="str">
        <f>VLOOKUP(database[[#This Row],[账号]],renyuan[],2,0)</f>
        <v>顾祥帅</v>
      </c>
      <c r="Q645" s="13" t="s">
        <v>1324</v>
      </c>
      <c r="R645" t="str">
        <f>VLOOKUP(database[[#This Row],[部门代码2]],bumen02,2,0)</f>
        <v>025建筑工程学院</v>
      </c>
    </row>
    <row r="646" spans="1:18" hidden="1" x14ac:dyDescent="0.2">
      <c r="A646">
        <f>SUBTOTAL(3,B$2:B646)</f>
        <v>67</v>
      </c>
      <c r="B646">
        <v>6</v>
      </c>
      <c r="C646" s="1">
        <v>2022010017</v>
      </c>
      <c r="D646" t="s">
        <v>848</v>
      </c>
      <c r="E646">
        <v>21</v>
      </c>
      <c r="F646">
        <v>126</v>
      </c>
      <c r="H646" t="str">
        <f>VLOOKUP(C646,renyuan[],3,0)</f>
        <v>建筑工程学院</v>
      </c>
      <c r="I646">
        <f t="shared" si="20"/>
        <v>21</v>
      </c>
      <c r="J646">
        <f t="shared" si="21"/>
        <v>126</v>
      </c>
      <c r="K646">
        <f>database[[#This Row],[处理天数]]*6</f>
        <v>126</v>
      </c>
      <c r="L646">
        <f>database[[#This Row],[额定充值]]-database[[#This Row],[处理金额]]</f>
        <v>0</v>
      </c>
      <c r="M646">
        <f>database[[#This Row],[处理金额]]</f>
        <v>126</v>
      </c>
      <c r="N646" t="str">
        <f>VLOOKUP(database[[#This Row],[部门]],bumen[],2,0)</f>
        <v>025</v>
      </c>
      <c r="O646" t="str">
        <f>VLOOKUP(database[[#This Row],[部门]],bumen[],3)</f>
        <v>001办公室</v>
      </c>
      <c r="P646" t="str">
        <f>VLOOKUP(database[[#This Row],[账号]],renyuan[],2,0)</f>
        <v>王志</v>
      </c>
      <c r="Q646" s="13" t="s">
        <v>1324</v>
      </c>
      <c r="R646" t="str">
        <f>VLOOKUP(database[[#This Row],[部门代码2]],bumen02,2,0)</f>
        <v>025建筑工程学院</v>
      </c>
    </row>
    <row r="647" spans="1:18" hidden="1" x14ac:dyDescent="0.2">
      <c r="A647">
        <f>SUBTOTAL(3,B$2:B647)</f>
        <v>67</v>
      </c>
      <c r="B647">
        <v>7</v>
      </c>
      <c r="C647" s="1">
        <v>2022010018</v>
      </c>
      <c r="D647" t="s">
        <v>440</v>
      </c>
      <c r="E647">
        <v>20</v>
      </c>
      <c r="F647">
        <v>120</v>
      </c>
      <c r="H647" t="str">
        <f>VLOOKUP(C647,renyuan[],3,0)</f>
        <v>建筑工程学院</v>
      </c>
      <c r="I647">
        <f t="shared" si="20"/>
        <v>20</v>
      </c>
      <c r="J647">
        <f t="shared" si="21"/>
        <v>120</v>
      </c>
      <c r="K647">
        <f>database[[#This Row],[处理天数]]*6</f>
        <v>120</v>
      </c>
      <c r="L647">
        <f>database[[#This Row],[额定充值]]-database[[#This Row],[处理金额]]</f>
        <v>0</v>
      </c>
      <c r="M647">
        <f>database[[#This Row],[处理金额]]</f>
        <v>120</v>
      </c>
      <c r="N647" t="str">
        <f>VLOOKUP(database[[#This Row],[部门]],bumen[],2,0)</f>
        <v>025</v>
      </c>
      <c r="O647" t="str">
        <f>VLOOKUP(database[[#This Row],[部门]],bumen[],3)</f>
        <v>001办公室</v>
      </c>
      <c r="P647" t="str">
        <f>VLOOKUP(database[[#This Row],[账号]],renyuan[],2,0)</f>
        <v>李娜</v>
      </c>
      <c r="Q647" s="13" t="s">
        <v>1324</v>
      </c>
      <c r="R647" t="str">
        <f>VLOOKUP(database[[#This Row],[部门代码2]],bumen02,2,0)</f>
        <v>025建筑工程学院</v>
      </c>
    </row>
    <row r="648" spans="1:18" hidden="1" x14ac:dyDescent="0.2">
      <c r="A648">
        <f>SUBTOTAL(3,B$2:B648)</f>
        <v>67</v>
      </c>
      <c r="B648">
        <v>8</v>
      </c>
      <c r="C648" s="1">
        <v>2022010019</v>
      </c>
      <c r="D648" t="s">
        <v>849</v>
      </c>
      <c r="E648">
        <v>21</v>
      </c>
      <c r="F648">
        <v>126</v>
      </c>
      <c r="H648" t="str">
        <f>VLOOKUP(C648,renyuan[],3,0)</f>
        <v>建筑工程学院</v>
      </c>
      <c r="I648">
        <f t="shared" si="20"/>
        <v>21</v>
      </c>
      <c r="J648">
        <f t="shared" si="21"/>
        <v>126</v>
      </c>
      <c r="K648">
        <f>database[[#This Row],[处理天数]]*6</f>
        <v>126</v>
      </c>
      <c r="L648">
        <f>database[[#This Row],[额定充值]]-database[[#This Row],[处理金额]]</f>
        <v>0</v>
      </c>
      <c r="M648">
        <f>database[[#This Row],[处理金额]]</f>
        <v>126</v>
      </c>
      <c r="N648" t="str">
        <f>VLOOKUP(database[[#This Row],[部门]],bumen[],2,0)</f>
        <v>025</v>
      </c>
      <c r="O648" t="str">
        <f>VLOOKUP(database[[#This Row],[部门]],bumen[],3)</f>
        <v>001办公室</v>
      </c>
      <c r="P648" t="str">
        <f>VLOOKUP(database[[#This Row],[账号]],renyuan[],2,0)</f>
        <v>程焕强</v>
      </c>
      <c r="Q648" s="13" t="s">
        <v>1324</v>
      </c>
      <c r="R648" t="str">
        <f>VLOOKUP(database[[#This Row],[部门代码2]],bumen02,2,0)</f>
        <v>025建筑工程学院</v>
      </c>
    </row>
    <row r="649" spans="1:18" hidden="1" x14ac:dyDescent="0.2">
      <c r="A649">
        <f>SUBTOTAL(3,B$2:B649)</f>
        <v>67</v>
      </c>
      <c r="B649">
        <v>9</v>
      </c>
      <c r="C649" s="1">
        <v>2022010021</v>
      </c>
      <c r="D649" t="s">
        <v>850</v>
      </c>
      <c r="E649">
        <v>21</v>
      </c>
      <c r="F649">
        <v>126</v>
      </c>
      <c r="H649" t="str">
        <f>VLOOKUP(C649,renyuan[],3,0)</f>
        <v>建筑工程学院</v>
      </c>
      <c r="I649">
        <f t="shared" si="20"/>
        <v>21</v>
      </c>
      <c r="J649">
        <f t="shared" si="21"/>
        <v>126</v>
      </c>
      <c r="K649">
        <f>database[[#This Row],[处理天数]]*6</f>
        <v>126</v>
      </c>
      <c r="L649">
        <f>database[[#This Row],[额定充值]]-database[[#This Row],[处理金额]]</f>
        <v>0</v>
      </c>
      <c r="M649">
        <f>database[[#This Row],[处理金额]]</f>
        <v>126</v>
      </c>
      <c r="N649" t="str">
        <f>VLOOKUP(database[[#This Row],[部门]],bumen[],2,0)</f>
        <v>025</v>
      </c>
      <c r="O649" t="str">
        <f>VLOOKUP(database[[#This Row],[部门]],bumen[],3)</f>
        <v>001办公室</v>
      </c>
      <c r="P649" t="str">
        <f>VLOOKUP(database[[#This Row],[账号]],renyuan[],2,0)</f>
        <v>陈畅</v>
      </c>
      <c r="Q649" s="13" t="s">
        <v>1324</v>
      </c>
      <c r="R649" t="str">
        <f>VLOOKUP(database[[#This Row],[部门代码2]],bumen02,2,0)</f>
        <v>025建筑工程学院</v>
      </c>
    </row>
    <row r="650" spans="1:18" hidden="1" x14ac:dyDescent="0.2">
      <c r="A650">
        <f>SUBTOTAL(3,B$2:B650)</f>
        <v>67</v>
      </c>
      <c r="B650">
        <v>10</v>
      </c>
      <c r="C650" s="1">
        <v>2022010022</v>
      </c>
      <c r="D650" t="s">
        <v>851</v>
      </c>
      <c r="E650">
        <v>21</v>
      </c>
      <c r="F650">
        <v>126</v>
      </c>
      <c r="H650" t="str">
        <f>VLOOKUP(C650,renyuan[],3,0)</f>
        <v>建筑工程学院</v>
      </c>
      <c r="I650">
        <f t="shared" si="20"/>
        <v>21</v>
      </c>
      <c r="J650">
        <f t="shared" si="21"/>
        <v>126</v>
      </c>
      <c r="K650">
        <f>database[[#This Row],[处理天数]]*6</f>
        <v>126</v>
      </c>
      <c r="L650">
        <f>database[[#This Row],[额定充值]]-database[[#This Row],[处理金额]]</f>
        <v>0</v>
      </c>
      <c r="M650">
        <f>database[[#This Row],[处理金额]]</f>
        <v>126</v>
      </c>
      <c r="N650" t="str">
        <f>VLOOKUP(database[[#This Row],[部门]],bumen[],2,0)</f>
        <v>025</v>
      </c>
      <c r="O650" t="str">
        <f>VLOOKUP(database[[#This Row],[部门]],bumen[],3)</f>
        <v>001办公室</v>
      </c>
      <c r="P650" t="str">
        <f>VLOOKUP(database[[#This Row],[账号]],renyuan[],2,0)</f>
        <v>王慧</v>
      </c>
      <c r="Q650" s="13" t="s">
        <v>1324</v>
      </c>
      <c r="R650" t="str">
        <f>VLOOKUP(database[[#This Row],[部门代码2]],bumen02,2,0)</f>
        <v>025建筑工程学院</v>
      </c>
    </row>
    <row r="651" spans="1:18" hidden="1" x14ac:dyDescent="0.2">
      <c r="A651">
        <f>SUBTOTAL(3,B$2:B651)</f>
        <v>67</v>
      </c>
      <c r="B651">
        <v>11</v>
      </c>
      <c r="C651" s="1">
        <v>2022010023</v>
      </c>
      <c r="D651" t="s">
        <v>852</v>
      </c>
      <c r="E651">
        <v>21</v>
      </c>
      <c r="F651">
        <v>126</v>
      </c>
      <c r="H651" t="str">
        <f>VLOOKUP(C651,renyuan[],3,0)</f>
        <v>建筑工程学院</v>
      </c>
      <c r="I651">
        <f t="shared" si="20"/>
        <v>21</v>
      </c>
      <c r="J651">
        <f t="shared" si="21"/>
        <v>126</v>
      </c>
      <c r="K651">
        <f>database[[#This Row],[处理天数]]*6</f>
        <v>126</v>
      </c>
      <c r="L651">
        <f>database[[#This Row],[额定充值]]-database[[#This Row],[处理金额]]</f>
        <v>0</v>
      </c>
      <c r="M651">
        <f>database[[#This Row],[处理金额]]</f>
        <v>126</v>
      </c>
      <c r="N651" t="str">
        <f>VLOOKUP(database[[#This Row],[部门]],bumen[],2,0)</f>
        <v>025</v>
      </c>
      <c r="O651" t="str">
        <f>VLOOKUP(database[[#This Row],[部门]],bumen[],3)</f>
        <v>001办公室</v>
      </c>
      <c r="P651" t="str">
        <f>VLOOKUP(database[[#This Row],[账号]],renyuan[],2,0)</f>
        <v>帅春燕</v>
      </c>
      <c r="Q651" s="13" t="s">
        <v>1324</v>
      </c>
      <c r="R651" t="str">
        <f>VLOOKUP(database[[#This Row],[部门代码2]],bumen02,2,0)</f>
        <v>025建筑工程学院</v>
      </c>
    </row>
    <row r="652" spans="1:18" hidden="1" x14ac:dyDescent="0.2">
      <c r="A652">
        <f>SUBTOTAL(3,B$2:B652)</f>
        <v>67</v>
      </c>
      <c r="B652">
        <v>12</v>
      </c>
      <c r="C652" s="1">
        <v>2022010025</v>
      </c>
      <c r="D652" t="s">
        <v>853</v>
      </c>
      <c r="E652">
        <v>21</v>
      </c>
      <c r="F652">
        <v>126</v>
      </c>
      <c r="H652" t="str">
        <f>VLOOKUP(C652,renyuan[],3,0)</f>
        <v>建筑工程学院</v>
      </c>
      <c r="I652">
        <f t="shared" si="20"/>
        <v>21</v>
      </c>
      <c r="J652">
        <f t="shared" si="21"/>
        <v>126</v>
      </c>
      <c r="K652">
        <f>database[[#This Row],[处理天数]]*6</f>
        <v>126</v>
      </c>
      <c r="L652">
        <f>database[[#This Row],[额定充值]]-database[[#This Row],[处理金额]]</f>
        <v>0</v>
      </c>
      <c r="M652">
        <f>database[[#This Row],[处理金额]]</f>
        <v>126</v>
      </c>
      <c r="N652" t="str">
        <f>VLOOKUP(database[[#This Row],[部门]],bumen[],2,0)</f>
        <v>025</v>
      </c>
      <c r="O652" t="str">
        <f>VLOOKUP(database[[#This Row],[部门]],bumen[],3)</f>
        <v>001办公室</v>
      </c>
      <c r="P652" t="str">
        <f>VLOOKUP(database[[#This Row],[账号]],renyuan[],2,0)</f>
        <v>张洁</v>
      </c>
      <c r="Q652" s="13" t="s">
        <v>1324</v>
      </c>
      <c r="R652" t="str">
        <f>VLOOKUP(database[[#This Row],[部门代码2]],bumen02,2,0)</f>
        <v>025建筑工程学院</v>
      </c>
    </row>
    <row r="653" spans="1:18" hidden="1" x14ac:dyDescent="0.2">
      <c r="A653">
        <f>SUBTOTAL(3,B$2:B653)</f>
        <v>67</v>
      </c>
      <c r="B653">
        <v>13</v>
      </c>
      <c r="C653" s="1">
        <v>2022010076</v>
      </c>
      <c r="D653" t="s">
        <v>854</v>
      </c>
      <c r="E653">
        <v>20</v>
      </c>
      <c r="F653">
        <v>120</v>
      </c>
      <c r="H653" t="str">
        <f>VLOOKUP(C653,renyuan[],3,0)</f>
        <v>建筑工程学院</v>
      </c>
      <c r="I653">
        <f t="shared" si="20"/>
        <v>20</v>
      </c>
      <c r="J653">
        <f t="shared" si="21"/>
        <v>120</v>
      </c>
      <c r="K653">
        <f>database[[#This Row],[处理天数]]*6</f>
        <v>120</v>
      </c>
      <c r="L653">
        <f>database[[#This Row],[额定充值]]-database[[#This Row],[处理金额]]</f>
        <v>0</v>
      </c>
      <c r="M653">
        <f>database[[#This Row],[处理金额]]</f>
        <v>120</v>
      </c>
      <c r="N653" t="str">
        <f>VLOOKUP(database[[#This Row],[部门]],bumen[],2,0)</f>
        <v>025</v>
      </c>
      <c r="O653" t="str">
        <f>VLOOKUP(database[[#This Row],[部门]],bumen[],3)</f>
        <v>001办公室</v>
      </c>
      <c r="P653" t="str">
        <f>VLOOKUP(database[[#This Row],[账号]],renyuan[],2,0)</f>
        <v>肖金龙</v>
      </c>
      <c r="Q653" s="13" t="s">
        <v>1324</v>
      </c>
      <c r="R653" t="str">
        <f>VLOOKUP(database[[#This Row],[部门代码2]],bumen02,2,0)</f>
        <v>025建筑工程学院</v>
      </c>
    </row>
    <row r="654" spans="1:18" hidden="1" x14ac:dyDescent="0.2">
      <c r="A654">
        <f>SUBTOTAL(3,B$2:B654)</f>
        <v>67</v>
      </c>
      <c r="B654">
        <v>14</v>
      </c>
      <c r="C654" s="1">
        <v>2022010077</v>
      </c>
      <c r="D654" t="s">
        <v>855</v>
      </c>
      <c r="E654">
        <v>20</v>
      </c>
      <c r="F654">
        <v>120</v>
      </c>
      <c r="H654" t="str">
        <f>VLOOKUP(C654,renyuan[],3,0)</f>
        <v>建筑工程学院</v>
      </c>
      <c r="I654">
        <f t="shared" si="20"/>
        <v>20</v>
      </c>
      <c r="J654">
        <f t="shared" si="21"/>
        <v>120</v>
      </c>
      <c r="K654">
        <f>database[[#This Row],[处理天数]]*6</f>
        <v>120</v>
      </c>
      <c r="L654">
        <f>database[[#This Row],[额定充值]]-database[[#This Row],[处理金额]]</f>
        <v>0</v>
      </c>
      <c r="M654">
        <f>database[[#This Row],[处理金额]]</f>
        <v>120</v>
      </c>
      <c r="N654" t="str">
        <f>VLOOKUP(database[[#This Row],[部门]],bumen[],2,0)</f>
        <v>025</v>
      </c>
      <c r="O654" t="str">
        <f>VLOOKUP(database[[#This Row],[部门]],bumen[],3)</f>
        <v>001办公室</v>
      </c>
      <c r="P654" t="str">
        <f>VLOOKUP(database[[#This Row],[账号]],renyuan[],2,0)</f>
        <v>杜艳艳</v>
      </c>
      <c r="Q654" s="13" t="s">
        <v>1324</v>
      </c>
      <c r="R654" t="str">
        <f>VLOOKUP(database[[#This Row],[部门代码2]],bumen02,2,0)</f>
        <v>025建筑工程学院</v>
      </c>
    </row>
    <row r="655" spans="1:18" hidden="1" x14ac:dyDescent="0.2">
      <c r="A655">
        <f>SUBTOTAL(3,B$2:B655)</f>
        <v>67</v>
      </c>
      <c r="B655">
        <v>15</v>
      </c>
      <c r="C655" s="1">
        <v>2022010078</v>
      </c>
      <c r="D655" t="s">
        <v>856</v>
      </c>
      <c r="E655">
        <v>21</v>
      </c>
      <c r="F655">
        <v>126</v>
      </c>
      <c r="H655" t="str">
        <f>VLOOKUP(C655,renyuan[],3,0)</f>
        <v>建筑工程学院</v>
      </c>
      <c r="I655">
        <f t="shared" si="20"/>
        <v>21</v>
      </c>
      <c r="J655">
        <f t="shared" si="21"/>
        <v>126</v>
      </c>
      <c r="K655">
        <f>database[[#This Row],[处理天数]]*6</f>
        <v>126</v>
      </c>
      <c r="L655">
        <f>database[[#This Row],[额定充值]]-database[[#This Row],[处理金额]]</f>
        <v>0</v>
      </c>
      <c r="M655">
        <f>database[[#This Row],[处理金额]]</f>
        <v>126</v>
      </c>
      <c r="N655" t="str">
        <f>VLOOKUP(database[[#This Row],[部门]],bumen[],2,0)</f>
        <v>025</v>
      </c>
      <c r="O655" t="str">
        <f>VLOOKUP(database[[#This Row],[部门]],bumen[],3)</f>
        <v>001办公室</v>
      </c>
      <c r="P655" t="str">
        <f>VLOOKUP(database[[#This Row],[账号]],renyuan[],2,0)</f>
        <v>郭传山</v>
      </c>
      <c r="Q655" s="13" t="s">
        <v>1324</v>
      </c>
      <c r="R655" t="str">
        <f>VLOOKUP(database[[#This Row],[部门代码2]],bumen02,2,0)</f>
        <v>025建筑工程学院</v>
      </c>
    </row>
    <row r="656" spans="1:18" hidden="1" x14ac:dyDescent="0.2">
      <c r="A656">
        <f>SUBTOTAL(3,B$2:B656)</f>
        <v>67</v>
      </c>
      <c r="B656">
        <v>16</v>
      </c>
      <c r="C656" s="1">
        <v>2022010079</v>
      </c>
      <c r="D656" t="s">
        <v>857</v>
      </c>
      <c r="E656">
        <v>21</v>
      </c>
      <c r="F656">
        <v>126</v>
      </c>
      <c r="H656" t="str">
        <f>VLOOKUP(C656,renyuan[],3,0)</f>
        <v>建筑工程学院</v>
      </c>
      <c r="I656">
        <f t="shared" si="20"/>
        <v>21</v>
      </c>
      <c r="J656">
        <f t="shared" si="21"/>
        <v>126</v>
      </c>
      <c r="K656">
        <f>database[[#This Row],[处理天数]]*6</f>
        <v>126</v>
      </c>
      <c r="L656">
        <f>database[[#This Row],[额定充值]]-database[[#This Row],[处理金额]]</f>
        <v>0</v>
      </c>
      <c r="M656">
        <f>database[[#This Row],[处理金额]]</f>
        <v>126</v>
      </c>
      <c r="N656" t="str">
        <f>VLOOKUP(database[[#This Row],[部门]],bumen[],2,0)</f>
        <v>025</v>
      </c>
      <c r="O656" t="str">
        <f>VLOOKUP(database[[#This Row],[部门]],bumen[],3)</f>
        <v>001办公室</v>
      </c>
      <c r="P656" t="str">
        <f>VLOOKUP(database[[#This Row],[账号]],renyuan[],2,0)</f>
        <v>孙俊蕾</v>
      </c>
      <c r="Q656" s="13" t="s">
        <v>1324</v>
      </c>
      <c r="R656" t="str">
        <f>VLOOKUP(database[[#This Row],[部门代码2]],bumen02,2,0)</f>
        <v>025建筑工程学院</v>
      </c>
    </row>
    <row r="657" spans="1:18" hidden="1" x14ac:dyDescent="0.2">
      <c r="A657">
        <f>SUBTOTAL(3,B$2:B657)</f>
        <v>67</v>
      </c>
      <c r="B657">
        <v>17</v>
      </c>
      <c r="C657" s="1">
        <v>2022010080</v>
      </c>
      <c r="D657" t="s">
        <v>858</v>
      </c>
      <c r="E657">
        <v>21</v>
      </c>
      <c r="F657">
        <v>126</v>
      </c>
      <c r="H657" t="str">
        <f>VLOOKUP(C657,renyuan[],3,0)</f>
        <v>建筑工程学院</v>
      </c>
      <c r="I657">
        <f t="shared" si="20"/>
        <v>21</v>
      </c>
      <c r="J657">
        <f t="shared" si="21"/>
        <v>126</v>
      </c>
      <c r="K657">
        <f>database[[#This Row],[处理天数]]*6</f>
        <v>126</v>
      </c>
      <c r="L657">
        <f>database[[#This Row],[额定充值]]-database[[#This Row],[处理金额]]</f>
        <v>0</v>
      </c>
      <c r="M657">
        <f>database[[#This Row],[处理金额]]</f>
        <v>126</v>
      </c>
      <c r="N657" t="str">
        <f>VLOOKUP(database[[#This Row],[部门]],bumen[],2,0)</f>
        <v>025</v>
      </c>
      <c r="O657" t="str">
        <f>VLOOKUP(database[[#This Row],[部门]],bumen[],3)</f>
        <v>001办公室</v>
      </c>
      <c r="P657" t="str">
        <f>VLOOKUP(database[[#This Row],[账号]],renyuan[],2,0)</f>
        <v>赵鸣</v>
      </c>
      <c r="Q657" s="13" t="s">
        <v>1324</v>
      </c>
      <c r="R657" t="str">
        <f>VLOOKUP(database[[#This Row],[部门代码2]],bumen02,2,0)</f>
        <v>025建筑工程学院</v>
      </c>
    </row>
    <row r="658" spans="1:18" hidden="1" x14ac:dyDescent="0.2">
      <c r="A658">
        <f>SUBTOTAL(3,B$2:B658)</f>
        <v>67</v>
      </c>
      <c r="B658">
        <v>18</v>
      </c>
      <c r="C658" s="1">
        <v>2023010127</v>
      </c>
      <c r="D658" t="s">
        <v>859</v>
      </c>
      <c r="E658">
        <v>21</v>
      </c>
      <c r="F658">
        <v>126</v>
      </c>
      <c r="H658" t="str">
        <f>VLOOKUP(C658,renyuan[],3,0)</f>
        <v>建筑工程学院</v>
      </c>
      <c r="I658">
        <f t="shared" si="20"/>
        <v>21</v>
      </c>
      <c r="J658">
        <f t="shared" si="21"/>
        <v>126</v>
      </c>
      <c r="K658">
        <f>database[[#This Row],[处理天数]]*6</f>
        <v>126</v>
      </c>
      <c r="L658">
        <f>database[[#This Row],[额定充值]]-database[[#This Row],[处理金额]]</f>
        <v>0</v>
      </c>
      <c r="M658">
        <f>database[[#This Row],[处理金额]]</f>
        <v>126</v>
      </c>
      <c r="N658" t="str">
        <f>VLOOKUP(database[[#This Row],[部门]],bumen[],2,0)</f>
        <v>025</v>
      </c>
      <c r="O658" t="str">
        <f>VLOOKUP(database[[#This Row],[部门]],bumen[],3)</f>
        <v>001办公室</v>
      </c>
      <c r="P658" t="str">
        <f>VLOOKUP(database[[#This Row],[账号]],renyuan[],2,0)</f>
        <v>张悦</v>
      </c>
      <c r="Q658" s="13" t="s">
        <v>1324</v>
      </c>
      <c r="R658" t="str">
        <f>VLOOKUP(database[[#This Row],[部门代码2]],bumen02,2,0)</f>
        <v>025建筑工程学院</v>
      </c>
    </row>
    <row r="659" spans="1:18" hidden="1" x14ac:dyDescent="0.2">
      <c r="A659">
        <f>SUBTOTAL(3,B$2:B659)</f>
        <v>67</v>
      </c>
      <c r="B659">
        <v>19</v>
      </c>
      <c r="C659" s="1">
        <v>2023010128</v>
      </c>
      <c r="D659" t="s">
        <v>860</v>
      </c>
      <c r="E659">
        <v>21</v>
      </c>
      <c r="F659">
        <v>126</v>
      </c>
      <c r="H659" t="str">
        <f>VLOOKUP(C659,renyuan[],3,0)</f>
        <v>建筑工程学院</v>
      </c>
      <c r="I659">
        <f t="shared" si="20"/>
        <v>21</v>
      </c>
      <c r="J659">
        <f t="shared" si="21"/>
        <v>126</v>
      </c>
      <c r="K659">
        <f>database[[#This Row],[处理天数]]*6</f>
        <v>126</v>
      </c>
      <c r="L659">
        <f>database[[#This Row],[额定充值]]-database[[#This Row],[处理金额]]</f>
        <v>0</v>
      </c>
      <c r="M659">
        <f>database[[#This Row],[处理金额]]</f>
        <v>126</v>
      </c>
      <c r="N659" t="str">
        <f>VLOOKUP(database[[#This Row],[部门]],bumen[],2,0)</f>
        <v>025</v>
      </c>
      <c r="O659" t="str">
        <f>VLOOKUP(database[[#This Row],[部门]],bumen[],3)</f>
        <v>001办公室</v>
      </c>
      <c r="P659" t="str">
        <f>VLOOKUP(database[[#This Row],[账号]],renyuan[],2,0)</f>
        <v>刘承鑫</v>
      </c>
      <c r="Q659" s="13" t="s">
        <v>1324</v>
      </c>
      <c r="R659" t="str">
        <f>VLOOKUP(database[[#This Row],[部门代码2]],bumen02,2,0)</f>
        <v>025建筑工程学院</v>
      </c>
    </row>
    <row r="660" spans="1:18" hidden="1" x14ac:dyDescent="0.2">
      <c r="A660">
        <f>SUBTOTAL(3,B$2:B660)</f>
        <v>67</v>
      </c>
      <c r="B660">
        <v>20</v>
      </c>
      <c r="C660" s="1">
        <v>2023010129</v>
      </c>
      <c r="D660" t="s">
        <v>861</v>
      </c>
      <c r="E660">
        <v>21</v>
      </c>
      <c r="F660">
        <v>126</v>
      </c>
      <c r="H660" t="str">
        <f>VLOOKUP(C660,renyuan[],3,0)</f>
        <v>建筑工程学院</v>
      </c>
      <c r="I660">
        <f t="shared" si="20"/>
        <v>21</v>
      </c>
      <c r="J660">
        <f t="shared" si="21"/>
        <v>126</v>
      </c>
      <c r="K660">
        <f>database[[#This Row],[处理天数]]*6</f>
        <v>126</v>
      </c>
      <c r="L660">
        <f>database[[#This Row],[额定充值]]-database[[#This Row],[处理金额]]</f>
        <v>0</v>
      </c>
      <c r="M660">
        <f>database[[#This Row],[处理金额]]</f>
        <v>126</v>
      </c>
      <c r="N660" t="str">
        <f>VLOOKUP(database[[#This Row],[部门]],bumen[],2,0)</f>
        <v>025</v>
      </c>
      <c r="O660" t="str">
        <f>VLOOKUP(database[[#This Row],[部门]],bumen[],3)</f>
        <v>001办公室</v>
      </c>
      <c r="P660" t="str">
        <f>VLOOKUP(database[[#This Row],[账号]],renyuan[],2,0)</f>
        <v>郇雨</v>
      </c>
      <c r="Q660" s="13" t="s">
        <v>1324</v>
      </c>
      <c r="R660" t="str">
        <f>VLOOKUP(database[[#This Row],[部门代码2]],bumen02,2,0)</f>
        <v>025建筑工程学院</v>
      </c>
    </row>
    <row r="661" spans="1:18" hidden="1" x14ac:dyDescent="0.2">
      <c r="A661">
        <f>SUBTOTAL(3,B$2:B661)</f>
        <v>67</v>
      </c>
      <c r="B661">
        <v>1</v>
      </c>
      <c r="C661" s="1">
        <v>1990010002</v>
      </c>
      <c r="D661" t="s">
        <v>880</v>
      </c>
      <c r="E661">
        <v>21</v>
      </c>
      <c r="F661">
        <v>126</v>
      </c>
      <c r="H661" t="str">
        <f>VLOOKUP(C661,renyuan[],3,0)</f>
        <v>体育技术学院</v>
      </c>
      <c r="I661">
        <f t="shared" si="20"/>
        <v>21</v>
      </c>
      <c r="J661">
        <f t="shared" si="21"/>
        <v>126</v>
      </c>
      <c r="K661">
        <f>database[[#This Row],[处理天数]]*6</f>
        <v>126</v>
      </c>
      <c r="L661">
        <f>database[[#This Row],[额定充值]]-database[[#This Row],[处理金额]]</f>
        <v>0</v>
      </c>
      <c r="M661">
        <f>database[[#This Row],[处理金额]]</f>
        <v>126</v>
      </c>
      <c r="N661" t="str">
        <f>VLOOKUP(database[[#This Row],[部门]],bumen[],2,0)</f>
        <v>027</v>
      </c>
      <c r="O661" t="str">
        <f>VLOOKUP(database[[#This Row],[部门]],bumen[],3)</f>
        <v>001办公室</v>
      </c>
      <c r="P661" t="str">
        <f>VLOOKUP(database[[#This Row],[账号]],renyuan[],2,0)</f>
        <v>张艾筠</v>
      </c>
      <c r="Q661" s="13" t="s">
        <v>1329</v>
      </c>
      <c r="R661" t="str">
        <f>VLOOKUP(database[[#This Row],[部门代码2]],bumen02,2,0)</f>
        <v>027体育技术学院</v>
      </c>
    </row>
    <row r="662" spans="1:18" hidden="1" x14ac:dyDescent="0.2">
      <c r="A662">
        <f>SUBTOTAL(3,B$2:B662)</f>
        <v>67</v>
      </c>
      <c r="B662">
        <v>2</v>
      </c>
      <c r="C662" s="1">
        <v>2006010071</v>
      </c>
      <c r="D662" t="s">
        <v>883</v>
      </c>
      <c r="E662">
        <v>21</v>
      </c>
      <c r="F662">
        <v>126</v>
      </c>
      <c r="H662" t="str">
        <f>VLOOKUP(C662,renyuan[],3,0)</f>
        <v>体育技术学院</v>
      </c>
      <c r="I662">
        <f t="shared" si="20"/>
        <v>21</v>
      </c>
      <c r="J662">
        <f t="shared" si="21"/>
        <v>126</v>
      </c>
      <c r="K662">
        <f>database[[#This Row],[处理天数]]*6</f>
        <v>126</v>
      </c>
      <c r="L662">
        <f>database[[#This Row],[额定充值]]-database[[#This Row],[处理金额]]</f>
        <v>0</v>
      </c>
      <c r="M662">
        <f>database[[#This Row],[处理金额]]</f>
        <v>126</v>
      </c>
      <c r="N662" t="str">
        <f>VLOOKUP(database[[#This Row],[部门]],bumen[],2,0)</f>
        <v>027</v>
      </c>
      <c r="O662" t="str">
        <f>VLOOKUP(database[[#This Row],[部门]],bumen[],3)</f>
        <v>001办公室</v>
      </c>
      <c r="P662" t="str">
        <f>VLOOKUP(database[[#This Row],[账号]],renyuan[],2,0)</f>
        <v>单小飞</v>
      </c>
      <c r="Q662" s="13" t="s">
        <v>1329</v>
      </c>
      <c r="R662" t="str">
        <f>VLOOKUP(database[[#This Row],[部门代码2]],bumen02,2,0)</f>
        <v>027体育技术学院</v>
      </c>
    </row>
    <row r="663" spans="1:18" hidden="1" x14ac:dyDescent="0.2">
      <c r="A663">
        <f>SUBTOTAL(3,B$2:B663)</f>
        <v>67</v>
      </c>
      <c r="B663">
        <v>3</v>
      </c>
      <c r="C663" s="1">
        <v>2007020073</v>
      </c>
      <c r="D663" t="s">
        <v>884</v>
      </c>
      <c r="E663">
        <v>21</v>
      </c>
      <c r="F663">
        <v>126</v>
      </c>
      <c r="H663" t="str">
        <f>VLOOKUP(C663,renyuan[],3,0)</f>
        <v>体育技术学院</v>
      </c>
      <c r="I663">
        <f t="shared" si="20"/>
        <v>21</v>
      </c>
      <c r="J663">
        <f t="shared" si="21"/>
        <v>126</v>
      </c>
      <c r="K663">
        <f>database[[#This Row],[处理天数]]*6</f>
        <v>126</v>
      </c>
      <c r="L663">
        <f>database[[#This Row],[额定充值]]-database[[#This Row],[处理金额]]</f>
        <v>0</v>
      </c>
      <c r="M663">
        <f>database[[#This Row],[处理金额]]</f>
        <v>126</v>
      </c>
      <c r="N663" t="str">
        <f>VLOOKUP(database[[#This Row],[部门]],bumen[],2,0)</f>
        <v>027</v>
      </c>
      <c r="O663" t="str">
        <f>VLOOKUP(database[[#This Row],[部门]],bumen[],3)</f>
        <v>001办公室</v>
      </c>
      <c r="P663" t="str">
        <f>VLOOKUP(database[[#This Row],[账号]],renyuan[],2,0)</f>
        <v>李英慧</v>
      </c>
      <c r="Q663" s="13" t="s">
        <v>1329</v>
      </c>
      <c r="R663" t="str">
        <f>VLOOKUP(database[[#This Row],[部门代码2]],bumen02,2,0)</f>
        <v>027体育技术学院</v>
      </c>
    </row>
    <row r="664" spans="1:18" hidden="1" x14ac:dyDescent="0.2">
      <c r="A664">
        <f>SUBTOTAL(3,B$2:B664)</f>
        <v>67</v>
      </c>
      <c r="B664">
        <v>4</v>
      </c>
      <c r="C664" s="1">
        <v>2020010068</v>
      </c>
      <c r="D664" t="s">
        <v>896</v>
      </c>
      <c r="E664">
        <v>17</v>
      </c>
      <c r="F664">
        <v>102</v>
      </c>
      <c r="H664" t="str">
        <f>VLOOKUP(C664,renyuan[],3,0)</f>
        <v>体育技术学院</v>
      </c>
      <c r="I664">
        <f t="shared" si="20"/>
        <v>17</v>
      </c>
      <c r="J664">
        <f t="shared" si="21"/>
        <v>102</v>
      </c>
      <c r="K664">
        <f>database[[#This Row],[处理天数]]*6</f>
        <v>102</v>
      </c>
      <c r="L664">
        <f>database[[#This Row],[额定充值]]-database[[#This Row],[处理金额]]</f>
        <v>0</v>
      </c>
      <c r="M664">
        <f>database[[#This Row],[处理金额]]</f>
        <v>102</v>
      </c>
      <c r="N664" t="str">
        <f>VLOOKUP(database[[#This Row],[部门]],bumen[],2,0)</f>
        <v>027</v>
      </c>
      <c r="O664" t="str">
        <f>VLOOKUP(database[[#This Row],[部门]],bumen[],3)</f>
        <v>001办公室</v>
      </c>
      <c r="P664" t="str">
        <f>VLOOKUP(database[[#This Row],[账号]],renyuan[],2,0)</f>
        <v>潘丽欣</v>
      </c>
      <c r="Q664" s="13" t="s">
        <v>1329</v>
      </c>
      <c r="R664" t="str">
        <f>VLOOKUP(database[[#This Row],[部门代码2]],bumen02,2,0)</f>
        <v>027体育技术学院</v>
      </c>
    </row>
    <row r="665" spans="1:18" hidden="1" x14ac:dyDescent="0.2">
      <c r="A665">
        <f>SUBTOTAL(3,B$2:B665)</f>
        <v>67</v>
      </c>
      <c r="B665">
        <v>5</v>
      </c>
      <c r="C665" s="1">
        <v>2020010067</v>
      </c>
      <c r="D665" t="s">
        <v>895</v>
      </c>
      <c r="E665">
        <v>18</v>
      </c>
      <c r="F665">
        <v>108</v>
      </c>
      <c r="H665" t="str">
        <f>VLOOKUP(C665,renyuan[],3,0)</f>
        <v>体育技术学院</v>
      </c>
      <c r="I665">
        <f t="shared" si="20"/>
        <v>18</v>
      </c>
      <c r="J665">
        <f t="shared" si="21"/>
        <v>108</v>
      </c>
      <c r="K665">
        <f>database[[#This Row],[处理天数]]*6</f>
        <v>108</v>
      </c>
      <c r="L665">
        <f>database[[#This Row],[额定充值]]-database[[#This Row],[处理金额]]</f>
        <v>0</v>
      </c>
      <c r="M665">
        <f>database[[#This Row],[处理金额]]</f>
        <v>108</v>
      </c>
      <c r="N665" t="str">
        <f>VLOOKUP(database[[#This Row],[部门]],bumen[],2,0)</f>
        <v>027</v>
      </c>
      <c r="O665" t="str">
        <f>VLOOKUP(database[[#This Row],[部门]],bumen[],3)</f>
        <v>001办公室</v>
      </c>
      <c r="P665" t="str">
        <f>VLOOKUP(database[[#This Row],[账号]],renyuan[],2,0)</f>
        <v>杨扬</v>
      </c>
      <c r="Q665" s="13" t="s">
        <v>1329</v>
      </c>
      <c r="R665" t="str">
        <f>VLOOKUP(database[[#This Row],[部门代码2]],bumen02,2,0)</f>
        <v>027体育技术学院</v>
      </c>
    </row>
    <row r="666" spans="1:18" hidden="1" x14ac:dyDescent="0.2">
      <c r="A666">
        <f>SUBTOTAL(3,B$2:B666)</f>
        <v>67</v>
      </c>
      <c r="B666">
        <v>6</v>
      </c>
      <c r="C666" s="1">
        <v>2019010135</v>
      </c>
      <c r="D666" t="s">
        <v>893</v>
      </c>
      <c r="E666">
        <v>21</v>
      </c>
      <c r="F666">
        <v>126</v>
      </c>
      <c r="H666" t="str">
        <f>VLOOKUP(C666,renyuan[],3,0)</f>
        <v>体育技术学院</v>
      </c>
      <c r="I666">
        <f t="shared" si="20"/>
        <v>21</v>
      </c>
      <c r="J666">
        <f t="shared" si="21"/>
        <v>126</v>
      </c>
      <c r="K666">
        <f>database[[#This Row],[处理天数]]*6</f>
        <v>126</v>
      </c>
      <c r="L666">
        <f>database[[#This Row],[额定充值]]-database[[#This Row],[处理金额]]</f>
        <v>0</v>
      </c>
      <c r="M666">
        <f>database[[#This Row],[处理金额]]</f>
        <v>126</v>
      </c>
      <c r="N666" t="str">
        <f>VLOOKUP(database[[#This Row],[部门]],bumen[],2,0)</f>
        <v>027</v>
      </c>
      <c r="O666" t="str">
        <f>VLOOKUP(database[[#This Row],[部门]],bumen[],3)</f>
        <v>001办公室</v>
      </c>
      <c r="P666" t="str">
        <f>VLOOKUP(database[[#This Row],[账号]],renyuan[],2,0)</f>
        <v>韩淑瑶</v>
      </c>
      <c r="Q666" s="13" t="s">
        <v>1329</v>
      </c>
      <c r="R666" t="str">
        <f>VLOOKUP(database[[#This Row],[部门代码2]],bumen02,2,0)</f>
        <v>027体育技术学院</v>
      </c>
    </row>
    <row r="667" spans="1:18" hidden="1" x14ac:dyDescent="0.2">
      <c r="A667">
        <f>SUBTOTAL(3,B$2:B667)</f>
        <v>67</v>
      </c>
      <c r="B667">
        <v>7</v>
      </c>
      <c r="C667" s="1">
        <v>2020010066</v>
      </c>
      <c r="D667" t="s">
        <v>894</v>
      </c>
      <c r="E667">
        <v>21</v>
      </c>
      <c r="F667">
        <v>126</v>
      </c>
      <c r="H667" t="str">
        <f>VLOOKUP(C667,renyuan[],3,0)</f>
        <v>体育技术学院</v>
      </c>
      <c r="I667">
        <f t="shared" si="20"/>
        <v>21</v>
      </c>
      <c r="J667">
        <f t="shared" si="21"/>
        <v>126</v>
      </c>
      <c r="K667">
        <f>database[[#This Row],[处理天数]]*6</f>
        <v>126</v>
      </c>
      <c r="L667">
        <f>database[[#This Row],[额定充值]]-database[[#This Row],[处理金额]]</f>
        <v>0</v>
      </c>
      <c r="M667">
        <f>database[[#This Row],[处理金额]]</f>
        <v>126</v>
      </c>
      <c r="N667" t="str">
        <f>VLOOKUP(database[[#This Row],[部门]],bumen[],2,0)</f>
        <v>027</v>
      </c>
      <c r="O667" t="str">
        <f>VLOOKUP(database[[#This Row],[部门]],bumen[],3)</f>
        <v>001办公室</v>
      </c>
      <c r="P667" t="str">
        <f>VLOOKUP(database[[#This Row],[账号]],renyuan[],2,0)</f>
        <v>李文竹</v>
      </c>
      <c r="Q667" s="13" t="s">
        <v>1329</v>
      </c>
      <c r="R667" t="str">
        <f>VLOOKUP(database[[#This Row],[部门代码2]],bumen02,2,0)</f>
        <v>027体育技术学院</v>
      </c>
    </row>
    <row r="668" spans="1:18" hidden="1" x14ac:dyDescent="0.2">
      <c r="A668">
        <f>SUBTOTAL(3,B$2:B668)</f>
        <v>67</v>
      </c>
      <c r="B668">
        <v>8</v>
      </c>
      <c r="C668" s="1">
        <v>2022010061</v>
      </c>
      <c r="D668" t="s">
        <v>909</v>
      </c>
      <c r="E668">
        <v>21</v>
      </c>
      <c r="F668">
        <v>126</v>
      </c>
      <c r="H668" t="str">
        <f>VLOOKUP(C668,renyuan[],3,0)</f>
        <v>体育技术学院</v>
      </c>
      <c r="I668">
        <f t="shared" si="20"/>
        <v>21</v>
      </c>
      <c r="J668">
        <f t="shared" si="21"/>
        <v>126</v>
      </c>
      <c r="K668">
        <f>database[[#This Row],[处理天数]]*6</f>
        <v>126</v>
      </c>
      <c r="L668">
        <f>database[[#This Row],[额定充值]]-database[[#This Row],[处理金额]]</f>
        <v>0</v>
      </c>
      <c r="M668">
        <f>database[[#This Row],[处理金额]]</f>
        <v>126</v>
      </c>
      <c r="N668" t="str">
        <f>VLOOKUP(database[[#This Row],[部门]],bumen[],2,0)</f>
        <v>027</v>
      </c>
      <c r="O668" t="str">
        <f>VLOOKUP(database[[#This Row],[部门]],bumen[],3)</f>
        <v>001办公室</v>
      </c>
      <c r="P668" t="str">
        <f>VLOOKUP(database[[#This Row],[账号]],renyuan[],2,0)</f>
        <v>苑健</v>
      </c>
      <c r="Q668" s="13" t="s">
        <v>1329</v>
      </c>
      <c r="R668" t="str">
        <f>VLOOKUP(database[[#This Row],[部门代码2]],bumen02,2,0)</f>
        <v>027体育技术学院</v>
      </c>
    </row>
    <row r="669" spans="1:18" hidden="1" x14ac:dyDescent="0.2">
      <c r="A669">
        <f>SUBTOTAL(3,B$2:B669)</f>
        <v>67</v>
      </c>
      <c r="B669">
        <v>9</v>
      </c>
      <c r="C669" s="1">
        <v>2022010062</v>
      </c>
      <c r="D669" t="s">
        <v>910</v>
      </c>
      <c r="E669">
        <v>21</v>
      </c>
      <c r="F669">
        <v>126</v>
      </c>
      <c r="H669" t="str">
        <f>VLOOKUP(C669,renyuan[],3,0)</f>
        <v>体育技术学院</v>
      </c>
      <c r="I669">
        <f t="shared" si="20"/>
        <v>21</v>
      </c>
      <c r="J669">
        <f t="shared" si="21"/>
        <v>126</v>
      </c>
      <c r="K669">
        <f>database[[#This Row],[处理天数]]*6</f>
        <v>126</v>
      </c>
      <c r="L669">
        <f>database[[#This Row],[额定充值]]-database[[#This Row],[处理金额]]</f>
        <v>0</v>
      </c>
      <c r="M669">
        <f>database[[#This Row],[处理金额]]</f>
        <v>126</v>
      </c>
      <c r="N669" t="str">
        <f>VLOOKUP(database[[#This Row],[部门]],bumen[],2,0)</f>
        <v>027</v>
      </c>
      <c r="O669" t="str">
        <f>VLOOKUP(database[[#This Row],[部门]],bumen[],3)</f>
        <v>001办公室</v>
      </c>
      <c r="P669" t="str">
        <f>VLOOKUP(database[[#This Row],[账号]],renyuan[],2,0)</f>
        <v>冷欣</v>
      </c>
      <c r="Q669" s="13" t="s">
        <v>1329</v>
      </c>
      <c r="R669" t="str">
        <f>VLOOKUP(database[[#This Row],[部门代码2]],bumen02,2,0)</f>
        <v>027体育技术学院</v>
      </c>
    </row>
    <row r="670" spans="1:18" hidden="1" x14ac:dyDescent="0.2">
      <c r="A670">
        <f>SUBTOTAL(3,B$2:B670)</f>
        <v>67</v>
      </c>
      <c r="B670">
        <v>10</v>
      </c>
      <c r="C670" s="1">
        <v>2023010131</v>
      </c>
      <c r="D670" t="s">
        <v>933</v>
      </c>
      <c r="E670">
        <v>5</v>
      </c>
      <c r="F670">
        <v>30</v>
      </c>
      <c r="H670" t="str">
        <f>VLOOKUP(C670,renyuan[],3,0)</f>
        <v>体育技术学院</v>
      </c>
      <c r="I670">
        <f t="shared" si="20"/>
        <v>5</v>
      </c>
      <c r="J670">
        <f t="shared" si="21"/>
        <v>30</v>
      </c>
      <c r="K670">
        <f>database[[#This Row],[处理天数]]*6</f>
        <v>30</v>
      </c>
      <c r="L670">
        <f>database[[#This Row],[额定充值]]-database[[#This Row],[处理金额]]</f>
        <v>0</v>
      </c>
      <c r="M670">
        <f>database[[#This Row],[处理金额]]</f>
        <v>30</v>
      </c>
      <c r="N670" t="str">
        <f>VLOOKUP(database[[#This Row],[部门]],bumen[],2,0)</f>
        <v>027</v>
      </c>
      <c r="O670" t="str">
        <f>VLOOKUP(database[[#This Row],[部门]],bumen[],3)</f>
        <v>001办公室</v>
      </c>
      <c r="P670" t="str">
        <f>VLOOKUP(database[[#This Row],[账号]],renyuan[],2,0)</f>
        <v>尤丽雅</v>
      </c>
      <c r="Q670" s="13" t="s">
        <v>1329</v>
      </c>
      <c r="R670" t="str">
        <f>VLOOKUP(database[[#This Row],[部门代码2]],bumen02,2,0)</f>
        <v>027体育技术学院</v>
      </c>
    </row>
    <row r="671" spans="1:18" hidden="1" x14ac:dyDescent="0.2">
      <c r="A671">
        <f>SUBTOTAL(3,B$2:B671)</f>
        <v>67</v>
      </c>
      <c r="B671">
        <v>11</v>
      </c>
      <c r="C671" s="1">
        <v>2014010028</v>
      </c>
      <c r="D671" t="s">
        <v>887</v>
      </c>
      <c r="E671">
        <v>18</v>
      </c>
      <c r="F671">
        <v>108</v>
      </c>
      <c r="H671" t="str">
        <f>VLOOKUP(C671,renyuan[],3,0)</f>
        <v>体育技术学院</v>
      </c>
      <c r="I671">
        <f t="shared" si="20"/>
        <v>18</v>
      </c>
      <c r="J671">
        <f t="shared" si="21"/>
        <v>108</v>
      </c>
      <c r="K671">
        <f>database[[#This Row],[处理天数]]*6</f>
        <v>108</v>
      </c>
      <c r="L671">
        <f>database[[#This Row],[额定充值]]-database[[#This Row],[处理金额]]</f>
        <v>0</v>
      </c>
      <c r="M671">
        <f>database[[#This Row],[处理金额]]</f>
        <v>108</v>
      </c>
      <c r="N671" t="str">
        <f>VLOOKUP(database[[#This Row],[部门]],bumen[],2,0)</f>
        <v>027</v>
      </c>
      <c r="O671" t="str">
        <f>VLOOKUP(database[[#This Row],[部门]],bumen[],3)</f>
        <v>001办公室</v>
      </c>
      <c r="P671" t="str">
        <f>VLOOKUP(database[[#This Row],[账号]],renyuan[],2,0)</f>
        <v>王建华</v>
      </c>
      <c r="Q671" s="13" t="s">
        <v>1329</v>
      </c>
      <c r="R671" t="str">
        <f>VLOOKUP(database[[#This Row],[部门代码2]],bumen02,2,0)</f>
        <v>027体育技术学院</v>
      </c>
    </row>
    <row r="672" spans="1:18" hidden="1" x14ac:dyDescent="0.2">
      <c r="A672">
        <f>SUBTOTAL(3,B$2:B672)</f>
        <v>67</v>
      </c>
      <c r="B672">
        <v>12</v>
      </c>
      <c r="C672" s="1">
        <v>2014010031</v>
      </c>
      <c r="D672" t="s">
        <v>888</v>
      </c>
      <c r="E672">
        <v>20</v>
      </c>
      <c r="F672">
        <v>120</v>
      </c>
      <c r="H672" t="str">
        <f>VLOOKUP(C672,renyuan[],3,0)</f>
        <v>体育技术学院</v>
      </c>
      <c r="I672">
        <f t="shared" si="20"/>
        <v>20</v>
      </c>
      <c r="J672">
        <f t="shared" si="21"/>
        <v>120</v>
      </c>
      <c r="K672">
        <f>database[[#This Row],[处理天数]]*6</f>
        <v>120</v>
      </c>
      <c r="L672">
        <f>database[[#This Row],[额定充值]]-database[[#This Row],[处理金额]]</f>
        <v>0</v>
      </c>
      <c r="M672">
        <f>database[[#This Row],[处理金额]]</f>
        <v>120</v>
      </c>
      <c r="N672" t="str">
        <f>VLOOKUP(database[[#This Row],[部门]],bumen[],2,0)</f>
        <v>027</v>
      </c>
      <c r="O672" t="str">
        <f>VLOOKUP(database[[#This Row],[部门]],bumen[],3)</f>
        <v>001办公室</v>
      </c>
      <c r="P672" t="str">
        <f>VLOOKUP(database[[#This Row],[账号]],renyuan[],2,0)</f>
        <v>董桂宝</v>
      </c>
      <c r="Q672" s="13" t="s">
        <v>1329</v>
      </c>
      <c r="R672" t="str">
        <f>VLOOKUP(database[[#This Row],[部门代码2]],bumen02,2,0)</f>
        <v>027体育技术学院</v>
      </c>
    </row>
    <row r="673" spans="1:18" hidden="1" x14ac:dyDescent="0.2">
      <c r="A673">
        <f>SUBTOTAL(3,B$2:B673)</f>
        <v>67</v>
      </c>
      <c r="B673">
        <v>13</v>
      </c>
      <c r="C673" s="1">
        <v>2019010011</v>
      </c>
      <c r="D673" t="s">
        <v>891</v>
      </c>
      <c r="E673">
        <v>17</v>
      </c>
      <c r="F673">
        <v>102</v>
      </c>
      <c r="H673" t="str">
        <f>VLOOKUP(C673,renyuan[],3,0)</f>
        <v>体育技术学院</v>
      </c>
      <c r="I673">
        <f t="shared" si="20"/>
        <v>17</v>
      </c>
      <c r="J673">
        <f t="shared" si="21"/>
        <v>102</v>
      </c>
      <c r="K673">
        <f>database[[#This Row],[处理天数]]*6</f>
        <v>102</v>
      </c>
      <c r="L673">
        <f>database[[#This Row],[额定充值]]-database[[#This Row],[处理金额]]</f>
        <v>0</v>
      </c>
      <c r="M673">
        <f>database[[#This Row],[处理金额]]</f>
        <v>102</v>
      </c>
      <c r="N673" t="str">
        <f>VLOOKUP(database[[#This Row],[部门]],bumen[],2,0)</f>
        <v>027</v>
      </c>
      <c r="O673" t="str">
        <f>VLOOKUP(database[[#This Row],[部门]],bumen[],3)</f>
        <v>001办公室</v>
      </c>
      <c r="P673" t="str">
        <f>VLOOKUP(database[[#This Row],[账号]],renyuan[],2,0)</f>
        <v>宋震</v>
      </c>
      <c r="Q673" s="13" t="s">
        <v>1329</v>
      </c>
      <c r="R673" t="str">
        <f>VLOOKUP(database[[#This Row],[部门代码2]],bumen02,2,0)</f>
        <v>027体育技术学院</v>
      </c>
    </row>
    <row r="674" spans="1:18" hidden="1" x14ac:dyDescent="0.2">
      <c r="A674">
        <f>SUBTOTAL(3,B$2:B674)</f>
        <v>67</v>
      </c>
      <c r="B674">
        <v>14</v>
      </c>
      <c r="C674" s="1">
        <v>2021010063</v>
      </c>
      <c r="D674" t="s">
        <v>900</v>
      </c>
      <c r="E674">
        <v>21</v>
      </c>
      <c r="F674">
        <v>126</v>
      </c>
      <c r="H674" t="str">
        <f>VLOOKUP(C674,renyuan[],3,0)</f>
        <v>体育技术学院</v>
      </c>
      <c r="I674">
        <f t="shared" si="20"/>
        <v>21</v>
      </c>
      <c r="J674">
        <f t="shared" si="21"/>
        <v>126</v>
      </c>
      <c r="K674">
        <f>database[[#This Row],[处理天数]]*6</f>
        <v>126</v>
      </c>
      <c r="L674">
        <f>database[[#This Row],[额定充值]]-database[[#This Row],[处理金额]]</f>
        <v>0</v>
      </c>
      <c r="M674">
        <f>database[[#This Row],[处理金额]]</f>
        <v>126</v>
      </c>
      <c r="N674" t="str">
        <f>VLOOKUP(database[[#This Row],[部门]],bumen[],2,0)</f>
        <v>027</v>
      </c>
      <c r="O674" t="str">
        <f>VLOOKUP(database[[#This Row],[部门]],bumen[],3)</f>
        <v>001办公室</v>
      </c>
      <c r="P674" t="str">
        <f>VLOOKUP(database[[#This Row],[账号]],renyuan[],2,0)</f>
        <v>徐亮</v>
      </c>
      <c r="Q674" s="13" t="s">
        <v>1329</v>
      </c>
      <c r="R674" t="str">
        <f>VLOOKUP(database[[#This Row],[部门代码2]],bumen02,2,0)</f>
        <v>027体育技术学院</v>
      </c>
    </row>
    <row r="675" spans="1:18" hidden="1" x14ac:dyDescent="0.2">
      <c r="A675">
        <f>SUBTOTAL(3,B$2:B675)</f>
        <v>67</v>
      </c>
      <c r="B675">
        <v>15</v>
      </c>
      <c r="C675" s="1">
        <v>2021010065</v>
      </c>
      <c r="D675" t="s">
        <v>901</v>
      </c>
      <c r="E675">
        <v>21</v>
      </c>
      <c r="F675">
        <v>126</v>
      </c>
      <c r="H675" t="str">
        <f>VLOOKUP(C675,renyuan[],3,0)</f>
        <v>体育技术学院</v>
      </c>
      <c r="I675">
        <f t="shared" si="20"/>
        <v>21</v>
      </c>
      <c r="J675">
        <f t="shared" si="21"/>
        <v>126</v>
      </c>
      <c r="K675">
        <f>database[[#This Row],[处理天数]]*6</f>
        <v>126</v>
      </c>
      <c r="L675">
        <f>database[[#This Row],[额定充值]]-database[[#This Row],[处理金额]]</f>
        <v>0</v>
      </c>
      <c r="M675">
        <f>database[[#This Row],[处理金额]]</f>
        <v>126</v>
      </c>
      <c r="N675" t="str">
        <f>VLOOKUP(database[[#This Row],[部门]],bumen[],2,0)</f>
        <v>027</v>
      </c>
      <c r="O675" t="str">
        <f>VLOOKUP(database[[#This Row],[部门]],bumen[],3)</f>
        <v>001办公室</v>
      </c>
      <c r="P675" t="str">
        <f>VLOOKUP(database[[#This Row],[账号]],renyuan[],2,0)</f>
        <v>王鲁欣</v>
      </c>
      <c r="Q675" s="13" t="s">
        <v>1329</v>
      </c>
      <c r="R675" t="str">
        <f>VLOOKUP(database[[#This Row],[部门代码2]],bumen02,2,0)</f>
        <v>027体育技术学院</v>
      </c>
    </row>
    <row r="676" spans="1:18" hidden="1" x14ac:dyDescent="0.2">
      <c r="A676">
        <f>SUBTOTAL(3,B$2:B676)</f>
        <v>67</v>
      </c>
      <c r="B676">
        <v>16</v>
      </c>
      <c r="C676" s="1">
        <v>2023010107</v>
      </c>
      <c r="D676" t="s">
        <v>921</v>
      </c>
      <c r="E676">
        <v>21</v>
      </c>
      <c r="F676">
        <v>126</v>
      </c>
      <c r="H676" t="str">
        <f>VLOOKUP(C676,renyuan[],3,0)</f>
        <v>体育技术学院</v>
      </c>
      <c r="I676">
        <f t="shared" si="20"/>
        <v>21</v>
      </c>
      <c r="J676">
        <f t="shared" si="21"/>
        <v>126</v>
      </c>
      <c r="K676">
        <f>database[[#This Row],[处理天数]]*6</f>
        <v>126</v>
      </c>
      <c r="L676">
        <f>database[[#This Row],[额定充值]]-database[[#This Row],[处理金额]]</f>
        <v>0</v>
      </c>
      <c r="M676">
        <f>database[[#This Row],[处理金额]]</f>
        <v>126</v>
      </c>
      <c r="N676" t="str">
        <f>VLOOKUP(database[[#This Row],[部门]],bumen[],2,0)</f>
        <v>027</v>
      </c>
      <c r="O676" t="str">
        <f>VLOOKUP(database[[#This Row],[部门]],bumen[],3)</f>
        <v>001办公室</v>
      </c>
      <c r="P676" t="str">
        <f>VLOOKUP(database[[#This Row],[账号]],renyuan[],2,0)</f>
        <v>郭晓雯</v>
      </c>
      <c r="Q676" s="13" t="s">
        <v>1329</v>
      </c>
      <c r="R676" t="str">
        <f>VLOOKUP(database[[#This Row],[部门代码2]],bumen02,2,0)</f>
        <v>027体育技术学院</v>
      </c>
    </row>
    <row r="677" spans="1:18" hidden="1" x14ac:dyDescent="0.2">
      <c r="A677">
        <f>SUBTOTAL(3,B$2:B677)</f>
        <v>67</v>
      </c>
      <c r="B677">
        <v>17</v>
      </c>
      <c r="C677" s="1">
        <v>2023010108</v>
      </c>
      <c r="D677" t="s">
        <v>922</v>
      </c>
      <c r="E677">
        <v>21</v>
      </c>
      <c r="F677">
        <v>126</v>
      </c>
      <c r="H677" t="str">
        <f>VLOOKUP(C677,renyuan[],3,0)</f>
        <v>体育技术学院</v>
      </c>
      <c r="I677">
        <f t="shared" si="20"/>
        <v>21</v>
      </c>
      <c r="J677">
        <f t="shared" si="21"/>
        <v>126</v>
      </c>
      <c r="K677">
        <f>database[[#This Row],[处理天数]]*6</f>
        <v>126</v>
      </c>
      <c r="L677">
        <f>database[[#This Row],[额定充值]]-database[[#This Row],[处理金额]]</f>
        <v>0</v>
      </c>
      <c r="M677">
        <f>database[[#This Row],[处理金额]]</f>
        <v>126</v>
      </c>
      <c r="N677" t="str">
        <f>VLOOKUP(database[[#This Row],[部门]],bumen[],2,0)</f>
        <v>027</v>
      </c>
      <c r="O677" t="str">
        <f>VLOOKUP(database[[#This Row],[部门]],bumen[],3)</f>
        <v>001办公室</v>
      </c>
      <c r="P677" t="str">
        <f>VLOOKUP(database[[#This Row],[账号]],renyuan[],2,0)</f>
        <v>江珍</v>
      </c>
      <c r="Q677" s="13" t="s">
        <v>1329</v>
      </c>
      <c r="R677" t="str">
        <f>VLOOKUP(database[[#This Row],[部门代码2]],bumen02,2,0)</f>
        <v>027体育技术学院</v>
      </c>
    </row>
    <row r="678" spans="1:18" hidden="1" x14ac:dyDescent="0.2">
      <c r="A678">
        <f>SUBTOTAL(3,B$2:B678)</f>
        <v>67</v>
      </c>
      <c r="B678">
        <v>18</v>
      </c>
      <c r="C678" s="1">
        <v>2023010103</v>
      </c>
      <c r="D678" t="s">
        <v>918</v>
      </c>
      <c r="E678">
        <v>21</v>
      </c>
      <c r="F678">
        <v>126</v>
      </c>
      <c r="H678" t="str">
        <f>VLOOKUP(C678,renyuan[],3,0)</f>
        <v>体育技术学院</v>
      </c>
      <c r="I678">
        <f t="shared" si="20"/>
        <v>21</v>
      </c>
      <c r="J678">
        <f t="shared" si="21"/>
        <v>126</v>
      </c>
      <c r="K678">
        <f>database[[#This Row],[处理天数]]*6</f>
        <v>126</v>
      </c>
      <c r="L678">
        <f>database[[#This Row],[额定充值]]-database[[#This Row],[处理金额]]</f>
        <v>0</v>
      </c>
      <c r="M678">
        <f>database[[#This Row],[处理金额]]</f>
        <v>126</v>
      </c>
      <c r="N678" t="str">
        <f>VLOOKUP(database[[#This Row],[部门]],bumen[],2,0)</f>
        <v>027</v>
      </c>
      <c r="O678" t="str">
        <f>VLOOKUP(database[[#This Row],[部门]],bumen[],3)</f>
        <v>001办公室</v>
      </c>
      <c r="P678" t="str">
        <f>VLOOKUP(database[[#This Row],[账号]],renyuan[],2,0)</f>
        <v>王毅然</v>
      </c>
      <c r="Q678" s="13" t="s">
        <v>1329</v>
      </c>
      <c r="R678" t="str">
        <f>VLOOKUP(database[[#This Row],[部门代码2]],bumen02,2,0)</f>
        <v>027体育技术学院</v>
      </c>
    </row>
    <row r="679" spans="1:18" hidden="1" x14ac:dyDescent="0.2">
      <c r="A679">
        <f>SUBTOTAL(3,B$2:B679)</f>
        <v>67</v>
      </c>
      <c r="B679">
        <v>19</v>
      </c>
      <c r="C679" s="1">
        <v>2019010013</v>
      </c>
      <c r="D679" t="s">
        <v>892</v>
      </c>
      <c r="E679">
        <v>17</v>
      </c>
      <c r="F679">
        <v>102</v>
      </c>
      <c r="H679" t="str">
        <f>VLOOKUP(C679,renyuan[],3,0)</f>
        <v>体育技术学院</v>
      </c>
      <c r="I679">
        <f t="shared" si="20"/>
        <v>17</v>
      </c>
      <c r="J679">
        <f t="shared" si="21"/>
        <v>102</v>
      </c>
      <c r="K679">
        <f>database[[#This Row],[处理天数]]*6</f>
        <v>102</v>
      </c>
      <c r="L679">
        <f>database[[#This Row],[额定充值]]-database[[#This Row],[处理金额]]</f>
        <v>0</v>
      </c>
      <c r="M679">
        <f>database[[#This Row],[处理金额]]</f>
        <v>102</v>
      </c>
      <c r="N679" t="str">
        <f>VLOOKUP(database[[#This Row],[部门]],bumen[],2,0)</f>
        <v>027</v>
      </c>
      <c r="O679" t="str">
        <f>VLOOKUP(database[[#This Row],[部门]],bumen[],3)</f>
        <v>001办公室</v>
      </c>
      <c r="P679" t="str">
        <f>VLOOKUP(database[[#This Row],[账号]],renyuan[],2,0)</f>
        <v>张靖雷</v>
      </c>
      <c r="Q679" s="13" t="s">
        <v>1329</v>
      </c>
      <c r="R679" t="str">
        <f>VLOOKUP(database[[#This Row],[部门代码2]],bumen02,2,0)</f>
        <v>027体育技术学院</v>
      </c>
    </row>
    <row r="680" spans="1:18" hidden="1" x14ac:dyDescent="0.2">
      <c r="A680">
        <f>SUBTOTAL(3,B$2:B680)</f>
        <v>67</v>
      </c>
      <c r="B680">
        <v>20</v>
      </c>
      <c r="C680" s="1">
        <v>2022010063</v>
      </c>
      <c r="D680" t="s">
        <v>911</v>
      </c>
      <c r="E680">
        <v>21</v>
      </c>
      <c r="F680">
        <v>126</v>
      </c>
      <c r="H680" t="str">
        <f>VLOOKUP(C680,renyuan[],3,0)</f>
        <v>体育技术学院</v>
      </c>
      <c r="I680">
        <f t="shared" si="20"/>
        <v>21</v>
      </c>
      <c r="J680">
        <f t="shared" si="21"/>
        <v>126</v>
      </c>
      <c r="K680">
        <f>database[[#This Row],[处理天数]]*6</f>
        <v>126</v>
      </c>
      <c r="L680">
        <f>database[[#This Row],[额定充值]]-database[[#This Row],[处理金额]]</f>
        <v>0</v>
      </c>
      <c r="M680">
        <f>database[[#This Row],[处理金额]]</f>
        <v>126</v>
      </c>
      <c r="N680" t="str">
        <f>VLOOKUP(database[[#This Row],[部门]],bumen[],2,0)</f>
        <v>027</v>
      </c>
      <c r="O680" t="str">
        <f>VLOOKUP(database[[#This Row],[部门]],bumen[],3)</f>
        <v>001办公室</v>
      </c>
      <c r="P680" t="str">
        <f>VLOOKUP(database[[#This Row],[账号]],renyuan[],2,0)</f>
        <v>于沙沙</v>
      </c>
      <c r="Q680" s="13" t="s">
        <v>1329</v>
      </c>
      <c r="R680" t="str">
        <f>VLOOKUP(database[[#This Row],[部门代码2]],bumen02,2,0)</f>
        <v>027体育技术学院</v>
      </c>
    </row>
    <row r="681" spans="1:18" hidden="1" x14ac:dyDescent="0.2">
      <c r="A681">
        <f>SUBTOTAL(3,B$2:B681)</f>
        <v>67</v>
      </c>
      <c r="B681">
        <v>21</v>
      </c>
      <c r="C681" s="1">
        <v>2023010105</v>
      </c>
      <c r="D681" t="s">
        <v>919</v>
      </c>
      <c r="E681">
        <v>21</v>
      </c>
      <c r="F681">
        <v>126</v>
      </c>
      <c r="H681" t="str">
        <f>VLOOKUP(C681,renyuan[],3,0)</f>
        <v>体育技术学院</v>
      </c>
      <c r="I681">
        <f t="shared" si="20"/>
        <v>21</v>
      </c>
      <c r="J681">
        <f t="shared" si="21"/>
        <v>126</v>
      </c>
      <c r="K681">
        <f>database[[#This Row],[处理天数]]*6</f>
        <v>126</v>
      </c>
      <c r="L681">
        <f>database[[#This Row],[额定充值]]-database[[#This Row],[处理金额]]</f>
        <v>0</v>
      </c>
      <c r="M681">
        <f>database[[#This Row],[处理金额]]</f>
        <v>126</v>
      </c>
      <c r="N681" t="str">
        <f>VLOOKUP(database[[#This Row],[部门]],bumen[],2,0)</f>
        <v>027</v>
      </c>
      <c r="O681" t="str">
        <f>VLOOKUP(database[[#This Row],[部门]],bumen[],3)</f>
        <v>001办公室</v>
      </c>
      <c r="P681" t="str">
        <f>VLOOKUP(database[[#This Row],[账号]],renyuan[],2,0)</f>
        <v>陈阳</v>
      </c>
      <c r="Q681" s="13" t="s">
        <v>1329</v>
      </c>
      <c r="R681" t="str">
        <f>VLOOKUP(database[[#This Row],[部门代码2]],bumen02,2,0)</f>
        <v>027体育技术学院</v>
      </c>
    </row>
    <row r="682" spans="1:18" hidden="1" x14ac:dyDescent="0.2">
      <c r="A682">
        <f>SUBTOTAL(3,B$2:B682)</f>
        <v>67</v>
      </c>
      <c r="B682">
        <v>22</v>
      </c>
      <c r="C682" s="1">
        <v>2023010102</v>
      </c>
      <c r="D682" t="s">
        <v>917</v>
      </c>
      <c r="E682">
        <v>21</v>
      </c>
      <c r="F682">
        <v>126</v>
      </c>
      <c r="H682" t="str">
        <f>VLOOKUP(C682,renyuan[],3,0)</f>
        <v>体育技术学院</v>
      </c>
      <c r="I682">
        <f t="shared" si="20"/>
        <v>21</v>
      </c>
      <c r="J682">
        <f t="shared" si="21"/>
        <v>126</v>
      </c>
      <c r="K682">
        <f>database[[#This Row],[处理天数]]*6</f>
        <v>126</v>
      </c>
      <c r="L682">
        <f>database[[#This Row],[额定充值]]-database[[#This Row],[处理金额]]</f>
        <v>0</v>
      </c>
      <c r="M682">
        <f>database[[#This Row],[处理金额]]</f>
        <v>126</v>
      </c>
      <c r="N682" t="str">
        <f>VLOOKUP(database[[#This Row],[部门]],bumen[],2,0)</f>
        <v>027</v>
      </c>
      <c r="O682" t="str">
        <f>VLOOKUP(database[[#This Row],[部门]],bumen[],3)</f>
        <v>001办公室</v>
      </c>
      <c r="P682" t="str">
        <f>VLOOKUP(database[[#This Row],[账号]],renyuan[],2,0)</f>
        <v>李旭先</v>
      </c>
      <c r="Q682" s="13" t="s">
        <v>1329</v>
      </c>
      <c r="R682" t="str">
        <f>VLOOKUP(database[[#This Row],[部门代码2]],bumen02,2,0)</f>
        <v>027体育技术学院</v>
      </c>
    </row>
    <row r="683" spans="1:18" hidden="1" x14ac:dyDescent="0.2">
      <c r="A683">
        <f>SUBTOTAL(3,B$2:B683)</f>
        <v>67</v>
      </c>
      <c r="B683">
        <v>23</v>
      </c>
      <c r="C683" s="1">
        <v>2023010106</v>
      </c>
      <c r="D683" t="s">
        <v>920</v>
      </c>
      <c r="E683">
        <v>21</v>
      </c>
      <c r="F683">
        <v>126</v>
      </c>
      <c r="H683" t="str">
        <f>VLOOKUP(C683,renyuan[],3,0)</f>
        <v>体育技术学院</v>
      </c>
      <c r="I683">
        <f t="shared" si="20"/>
        <v>21</v>
      </c>
      <c r="J683">
        <f t="shared" si="21"/>
        <v>126</v>
      </c>
      <c r="K683">
        <f>database[[#This Row],[处理天数]]*6</f>
        <v>126</v>
      </c>
      <c r="L683">
        <f>database[[#This Row],[额定充值]]-database[[#This Row],[处理金额]]</f>
        <v>0</v>
      </c>
      <c r="M683">
        <f>database[[#This Row],[处理金额]]</f>
        <v>126</v>
      </c>
      <c r="N683" t="str">
        <f>VLOOKUP(database[[#This Row],[部门]],bumen[],2,0)</f>
        <v>027</v>
      </c>
      <c r="O683" t="str">
        <f>VLOOKUP(database[[#This Row],[部门]],bumen[],3)</f>
        <v>001办公室</v>
      </c>
      <c r="P683" t="str">
        <f>VLOOKUP(database[[#This Row],[账号]],renyuan[],2,0)</f>
        <v>宋耀华</v>
      </c>
      <c r="Q683" s="13" t="s">
        <v>1329</v>
      </c>
      <c r="R683" t="str">
        <f>VLOOKUP(database[[#This Row],[部门代码2]],bumen02,2,0)</f>
        <v>027体育技术学院</v>
      </c>
    </row>
    <row r="684" spans="1:18" hidden="1" x14ac:dyDescent="0.2">
      <c r="A684">
        <f>SUBTOTAL(3,B$2:B684)</f>
        <v>67</v>
      </c>
      <c r="B684">
        <v>24</v>
      </c>
      <c r="C684" s="1">
        <v>2023010119</v>
      </c>
      <c r="D684" t="s">
        <v>932</v>
      </c>
      <c r="E684">
        <v>21</v>
      </c>
      <c r="F684">
        <v>126</v>
      </c>
      <c r="H684" t="str">
        <f>VLOOKUP(C684,renyuan[],3,0)</f>
        <v>体育技术学院</v>
      </c>
      <c r="I684">
        <f t="shared" si="20"/>
        <v>21</v>
      </c>
      <c r="J684">
        <f t="shared" si="21"/>
        <v>126</v>
      </c>
      <c r="K684">
        <f>database[[#This Row],[处理天数]]*6</f>
        <v>126</v>
      </c>
      <c r="L684">
        <f>database[[#This Row],[额定充值]]-database[[#This Row],[处理金额]]</f>
        <v>0</v>
      </c>
      <c r="M684">
        <f>database[[#This Row],[处理金额]]</f>
        <v>126</v>
      </c>
      <c r="N684" t="str">
        <f>VLOOKUP(database[[#This Row],[部门]],bumen[],2,0)</f>
        <v>027</v>
      </c>
      <c r="O684" t="str">
        <f>VLOOKUP(database[[#This Row],[部门]],bumen[],3)</f>
        <v>001办公室</v>
      </c>
      <c r="P684" t="str">
        <f>VLOOKUP(database[[#This Row],[账号]],renyuan[],2,0)</f>
        <v>李璇</v>
      </c>
      <c r="Q684" s="13" t="s">
        <v>1329</v>
      </c>
      <c r="R684" t="str">
        <f>VLOOKUP(database[[#This Row],[部门代码2]],bumen02,2,0)</f>
        <v>027体育技术学院</v>
      </c>
    </row>
    <row r="685" spans="1:18" hidden="1" x14ac:dyDescent="0.2">
      <c r="A685">
        <f>SUBTOTAL(3,B$2:B685)</f>
        <v>67</v>
      </c>
      <c r="B685">
        <v>25</v>
      </c>
      <c r="D685" t="s">
        <v>1325</v>
      </c>
      <c r="E685">
        <v>21</v>
      </c>
      <c r="F685">
        <v>126</v>
      </c>
      <c r="G685" t="s">
        <v>1326</v>
      </c>
      <c r="H685" t="e">
        <f>VLOOKUP(C685,renyuan[],3,0)</f>
        <v>#N/A</v>
      </c>
      <c r="I685">
        <f t="shared" si="20"/>
        <v>21</v>
      </c>
      <c r="J685">
        <f t="shared" si="21"/>
        <v>126</v>
      </c>
      <c r="K685">
        <f>database[[#This Row],[处理天数]]*6</f>
        <v>126</v>
      </c>
      <c r="L685">
        <f>database[[#This Row],[额定充值]]-database[[#This Row],[处理金额]]</f>
        <v>0</v>
      </c>
      <c r="M685">
        <f>database[[#This Row],[处理金额]]</f>
        <v>126</v>
      </c>
      <c r="N685" t="e">
        <f>VLOOKUP(database[[#This Row],[部门]],bumen[],2,0)</f>
        <v>#N/A</v>
      </c>
      <c r="O685" t="e">
        <f>VLOOKUP(database[[#This Row],[部门]],bumen[],3)</f>
        <v>#N/A</v>
      </c>
      <c r="P685" t="e">
        <f>VLOOKUP(database[[#This Row],[账号]],renyuan[],2,0)</f>
        <v>#N/A</v>
      </c>
      <c r="Q685" s="13" t="s">
        <v>1329</v>
      </c>
      <c r="R685" t="str">
        <f>VLOOKUP(database[[#This Row],[部门代码2]],bumen02,2,0)</f>
        <v>027体育技术学院</v>
      </c>
    </row>
    <row r="686" spans="1:18" hidden="1" x14ac:dyDescent="0.2">
      <c r="A686">
        <f>SUBTOTAL(3,B$2:B686)</f>
        <v>67</v>
      </c>
      <c r="B686">
        <v>26</v>
      </c>
      <c r="D686" t="s">
        <v>1327</v>
      </c>
      <c r="E686">
        <v>21</v>
      </c>
      <c r="F686">
        <v>126</v>
      </c>
      <c r="G686" t="s">
        <v>1328</v>
      </c>
      <c r="H686" t="e">
        <f>VLOOKUP(C686,renyuan[],3,0)</f>
        <v>#N/A</v>
      </c>
      <c r="I686">
        <f t="shared" si="20"/>
        <v>21</v>
      </c>
      <c r="J686">
        <f t="shared" si="21"/>
        <v>126</v>
      </c>
      <c r="K686">
        <f>database[[#This Row],[处理天数]]*6</f>
        <v>126</v>
      </c>
      <c r="L686">
        <f>database[[#This Row],[额定充值]]-database[[#This Row],[处理金额]]</f>
        <v>0</v>
      </c>
      <c r="M686">
        <f>database[[#This Row],[处理金额]]</f>
        <v>126</v>
      </c>
      <c r="N686" t="e">
        <f>VLOOKUP(database[[#This Row],[部门]],bumen[],2,0)</f>
        <v>#N/A</v>
      </c>
      <c r="O686" t="e">
        <f>VLOOKUP(database[[#This Row],[部门]],bumen[],3)</f>
        <v>#N/A</v>
      </c>
      <c r="P686" t="e">
        <f>VLOOKUP(database[[#This Row],[账号]],renyuan[],2,0)</f>
        <v>#N/A</v>
      </c>
      <c r="Q686" s="13" t="s">
        <v>1329</v>
      </c>
      <c r="R686" t="str">
        <f>VLOOKUP(database[[#This Row],[部门代码2]],bumen02,2,0)</f>
        <v>027体育技术学院</v>
      </c>
    </row>
    <row r="687" spans="1:18" hidden="1" x14ac:dyDescent="0.2">
      <c r="A687">
        <f>SUBTOTAL(3,B$2:B687)</f>
        <v>67</v>
      </c>
      <c r="B687">
        <v>1</v>
      </c>
      <c r="C687" s="1">
        <v>1992010003</v>
      </c>
      <c r="D687" t="s">
        <v>420</v>
      </c>
      <c r="E687">
        <v>21</v>
      </c>
      <c r="F687">
        <v>126</v>
      </c>
      <c r="H687" t="str">
        <f>VLOOKUP(C687,renyuan[],3,0)</f>
        <v>马克思主义学院</v>
      </c>
      <c r="I687">
        <f t="shared" si="20"/>
        <v>21</v>
      </c>
      <c r="J687">
        <f t="shared" si="21"/>
        <v>126</v>
      </c>
      <c r="K687">
        <f>database[[#This Row],[处理天数]]*6</f>
        <v>126</v>
      </c>
      <c r="L687">
        <f>database[[#This Row],[额定充值]]-database[[#This Row],[处理金额]]</f>
        <v>0</v>
      </c>
      <c r="M687">
        <f>database[[#This Row],[处理金额]]</f>
        <v>126</v>
      </c>
      <c r="N687" t="str">
        <f>VLOOKUP(database[[#This Row],[部门]],bumen[],2,0)</f>
        <v>028</v>
      </c>
      <c r="O687" t="str">
        <f>VLOOKUP(database[[#This Row],[部门]],bumen[],3)</f>
        <v>001办公室</v>
      </c>
      <c r="P687" t="str">
        <f>VLOOKUP(database[[#This Row],[账号]],renyuan[],2,0)</f>
        <v>李玮</v>
      </c>
      <c r="Q687" s="13" t="s">
        <v>1330</v>
      </c>
      <c r="R687" t="str">
        <f>VLOOKUP(database[[#This Row],[部门代码2]],bumen02,2,0)</f>
        <v>028马克思主义学院</v>
      </c>
    </row>
    <row r="688" spans="1:18" hidden="1" x14ac:dyDescent="0.2">
      <c r="A688">
        <f>SUBTOTAL(3,B$2:B688)</f>
        <v>67</v>
      </c>
      <c r="B688">
        <v>2</v>
      </c>
      <c r="C688" s="1">
        <v>2009020002</v>
      </c>
      <c r="D688" t="s">
        <v>431</v>
      </c>
      <c r="E688">
        <v>21</v>
      </c>
      <c r="F688">
        <v>126</v>
      </c>
      <c r="H688" t="str">
        <f>VLOOKUP(C688,renyuan[],3,0)</f>
        <v>马克思主义学院</v>
      </c>
      <c r="I688">
        <f t="shared" si="20"/>
        <v>21</v>
      </c>
      <c r="J688">
        <f t="shared" si="21"/>
        <v>126</v>
      </c>
      <c r="K688">
        <f>database[[#This Row],[处理天数]]*6</f>
        <v>126</v>
      </c>
      <c r="L688">
        <f>database[[#This Row],[额定充值]]-database[[#This Row],[处理金额]]</f>
        <v>0</v>
      </c>
      <c r="M688">
        <f>database[[#This Row],[处理金额]]</f>
        <v>126</v>
      </c>
      <c r="N688" t="str">
        <f>VLOOKUP(database[[#This Row],[部门]],bumen[],2,0)</f>
        <v>028</v>
      </c>
      <c r="O688" t="str">
        <f>VLOOKUP(database[[#This Row],[部门]],bumen[],3)</f>
        <v>001办公室</v>
      </c>
      <c r="P688" t="str">
        <f>VLOOKUP(database[[#This Row],[账号]],renyuan[],2,0)</f>
        <v>张燕燕</v>
      </c>
      <c r="Q688" s="13" t="s">
        <v>1330</v>
      </c>
      <c r="R688" t="str">
        <f>VLOOKUP(database[[#This Row],[部门代码2]],bumen02,2,0)</f>
        <v>028马克思主义学院</v>
      </c>
    </row>
    <row r="689" spans="1:18" hidden="1" x14ac:dyDescent="0.2">
      <c r="A689">
        <f>SUBTOTAL(3,B$2:B689)</f>
        <v>67</v>
      </c>
      <c r="B689">
        <v>3</v>
      </c>
      <c r="C689" s="1">
        <v>2004010025</v>
      </c>
      <c r="D689" t="s">
        <v>422</v>
      </c>
      <c r="E689">
        <v>17</v>
      </c>
      <c r="F689">
        <v>102</v>
      </c>
      <c r="H689" t="str">
        <f>VLOOKUP(C689,renyuan[],3,0)</f>
        <v>马克思主义学院</v>
      </c>
      <c r="I689">
        <f t="shared" si="20"/>
        <v>17</v>
      </c>
      <c r="J689">
        <f t="shared" si="21"/>
        <v>102</v>
      </c>
      <c r="K689">
        <f>database[[#This Row],[处理天数]]*6</f>
        <v>102</v>
      </c>
      <c r="L689">
        <f>database[[#This Row],[额定充值]]-database[[#This Row],[处理金额]]</f>
        <v>0</v>
      </c>
      <c r="M689">
        <f>database[[#This Row],[处理金额]]</f>
        <v>102</v>
      </c>
      <c r="N689" t="str">
        <f>VLOOKUP(database[[#This Row],[部门]],bumen[],2,0)</f>
        <v>028</v>
      </c>
      <c r="O689" t="str">
        <f>VLOOKUP(database[[#This Row],[部门]],bumen[],3)</f>
        <v>001办公室</v>
      </c>
      <c r="P689" t="str">
        <f>VLOOKUP(database[[#This Row],[账号]],renyuan[],2,0)</f>
        <v>刘瑶</v>
      </c>
      <c r="Q689" s="13" t="s">
        <v>1330</v>
      </c>
      <c r="R689" t="str">
        <f>VLOOKUP(database[[#This Row],[部门代码2]],bumen02,2,0)</f>
        <v>028马克思主义学院</v>
      </c>
    </row>
    <row r="690" spans="1:18" hidden="1" x14ac:dyDescent="0.2">
      <c r="A690">
        <f>SUBTOTAL(3,B$2:B690)</f>
        <v>67</v>
      </c>
      <c r="B690">
        <v>4</v>
      </c>
      <c r="C690" s="1">
        <v>2004010028</v>
      </c>
      <c r="D690" t="s">
        <v>423</v>
      </c>
      <c r="E690">
        <v>8</v>
      </c>
      <c r="F690">
        <v>48</v>
      </c>
      <c r="H690" t="str">
        <f>VLOOKUP(C690,renyuan[],3,0)</f>
        <v>马克思主义学院</v>
      </c>
      <c r="I690">
        <f t="shared" si="20"/>
        <v>8</v>
      </c>
      <c r="J690">
        <f t="shared" si="21"/>
        <v>48</v>
      </c>
      <c r="K690">
        <f>database[[#This Row],[处理天数]]*6</f>
        <v>48</v>
      </c>
      <c r="L690">
        <f>database[[#This Row],[额定充值]]-database[[#This Row],[处理金额]]</f>
        <v>0</v>
      </c>
      <c r="M690">
        <f>database[[#This Row],[处理金额]]</f>
        <v>48</v>
      </c>
      <c r="N690" t="str">
        <f>VLOOKUP(database[[#This Row],[部门]],bumen[],2,0)</f>
        <v>028</v>
      </c>
      <c r="O690" t="str">
        <f>VLOOKUP(database[[#This Row],[部门]],bumen[],3)</f>
        <v>001办公室</v>
      </c>
      <c r="P690" t="str">
        <f>VLOOKUP(database[[#This Row],[账号]],renyuan[],2,0)</f>
        <v>江韦</v>
      </c>
      <c r="Q690" s="13" t="s">
        <v>1330</v>
      </c>
      <c r="R690" t="str">
        <f>VLOOKUP(database[[#This Row],[部门代码2]],bumen02,2,0)</f>
        <v>028马克思主义学院</v>
      </c>
    </row>
    <row r="691" spans="1:18" hidden="1" x14ac:dyDescent="0.2">
      <c r="A691">
        <f>SUBTOTAL(3,B$2:B691)</f>
        <v>67</v>
      </c>
      <c r="B691">
        <v>5</v>
      </c>
      <c r="C691" s="1">
        <v>2004010032</v>
      </c>
      <c r="D691" t="s">
        <v>424</v>
      </c>
      <c r="E691">
        <v>21</v>
      </c>
      <c r="F691">
        <v>126</v>
      </c>
      <c r="H691" t="str">
        <f>VLOOKUP(C691,renyuan[],3,0)</f>
        <v>马克思主义学院</v>
      </c>
      <c r="I691">
        <f t="shared" si="20"/>
        <v>21</v>
      </c>
      <c r="J691">
        <f t="shared" si="21"/>
        <v>126</v>
      </c>
      <c r="K691">
        <f>database[[#This Row],[处理天数]]*6</f>
        <v>126</v>
      </c>
      <c r="L691">
        <f>database[[#This Row],[额定充值]]-database[[#This Row],[处理金额]]</f>
        <v>0</v>
      </c>
      <c r="M691">
        <f>database[[#This Row],[处理金额]]</f>
        <v>126</v>
      </c>
      <c r="N691" t="str">
        <f>VLOOKUP(database[[#This Row],[部门]],bumen[],2,0)</f>
        <v>028</v>
      </c>
      <c r="O691" t="str">
        <f>VLOOKUP(database[[#This Row],[部门]],bumen[],3)</f>
        <v>001办公室</v>
      </c>
      <c r="P691" t="str">
        <f>VLOOKUP(database[[#This Row],[账号]],renyuan[],2,0)</f>
        <v>杨晓雯</v>
      </c>
      <c r="Q691" s="13" t="s">
        <v>1330</v>
      </c>
      <c r="R691" t="str">
        <f>VLOOKUP(database[[#This Row],[部门代码2]],bumen02,2,0)</f>
        <v>028马克思主义学院</v>
      </c>
    </row>
    <row r="692" spans="1:18" hidden="1" x14ac:dyDescent="0.2">
      <c r="A692">
        <f>SUBTOTAL(3,B$2:B692)</f>
        <v>67</v>
      </c>
      <c r="B692">
        <v>6</v>
      </c>
      <c r="C692" s="1">
        <v>2006010067</v>
      </c>
      <c r="D692" t="s">
        <v>425</v>
      </c>
      <c r="E692">
        <v>17</v>
      </c>
      <c r="F692">
        <v>102</v>
      </c>
      <c r="H692" t="str">
        <f>VLOOKUP(C692,renyuan[],3,0)</f>
        <v>马克思主义学院</v>
      </c>
      <c r="I692">
        <f t="shared" si="20"/>
        <v>17</v>
      </c>
      <c r="J692">
        <f t="shared" si="21"/>
        <v>102</v>
      </c>
      <c r="K692">
        <f>database[[#This Row],[处理天数]]*6</f>
        <v>102</v>
      </c>
      <c r="L692">
        <f>database[[#This Row],[额定充值]]-database[[#This Row],[处理金额]]</f>
        <v>0</v>
      </c>
      <c r="M692">
        <f>database[[#This Row],[处理金额]]</f>
        <v>102</v>
      </c>
      <c r="N692" t="str">
        <f>VLOOKUP(database[[#This Row],[部门]],bumen[],2,0)</f>
        <v>028</v>
      </c>
      <c r="O692" t="str">
        <f>VLOOKUP(database[[#This Row],[部门]],bumen[],3)</f>
        <v>001办公室</v>
      </c>
      <c r="P692" t="str">
        <f>VLOOKUP(database[[#This Row],[账号]],renyuan[],2,0)</f>
        <v>隋莲</v>
      </c>
      <c r="Q692" s="13" t="s">
        <v>1330</v>
      </c>
      <c r="R692" t="str">
        <f>VLOOKUP(database[[#This Row],[部门代码2]],bumen02,2,0)</f>
        <v>028马克思主义学院</v>
      </c>
    </row>
    <row r="693" spans="1:18" hidden="1" x14ac:dyDescent="0.2">
      <c r="A693">
        <f>SUBTOTAL(3,B$2:B693)</f>
        <v>67</v>
      </c>
      <c r="B693">
        <v>7</v>
      </c>
      <c r="C693" s="1">
        <v>2006010068</v>
      </c>
      <c r="D693" t="s">
        <v>426</v>
      </c>
      <c r="E693">
        <v>13</v>
      </c>
      <c r="F693">
        <v>78</v>
      </c>
      <c r="H693" t="str">
        <f>VLOOKUP(C693,renyuan[],3,0)</f>
        <v>马克思主义学院</v>
      </c>
      <c r="I693">
        <f t="shared" si="20"/>
        <v>13</v>
      </c>
      <c r="J693">
        <f t="shared" si="21"/>
        <v>78</v>
      </c>
      <c r="K693">
        <f>database[[#This Row],[处理天数]]*6</f>
        <v>78</v>
      </c>
      <c r="L693">
        <f>database[[#This Row],[额定充值]]-database[[#This Row],[处理金额]]</f>
        <v>0</v>
      </c>
      <c r="M693">
        <f>database[[#This Row],[处理金额]]</f>
        <v>78</v>
      </c>
      <c r="N693" t="str">
        <f>VLOOKUP(database[[#This Row],[部门]],bumen[],2,0)</f>
        <v>028</v>
      </c>
      <c r="O693" t="str">
        <f>VLOOKUP(database[[#This Row],[部门]],bumen[],3)</f>
        <v>001办公室</v>
      </c>
      <c r="P693" t="str">
        <f>VLOOKUP(database[[#This Row],[账号]],renyuan[],2,0)</f>
        <v>邵明明</v>
      </c>
      <c r="Q693" s="13" t="s">
        <v>1330</v>
      </c>
      <c r="R693" t="str">
        <f>VLOOKUP(database[[#This Row],[部门代码2]],bumen02,2,0)</f>
        <v>028马克思主义学院</v>
      </c>
    </row>
    <row r="694" spans="1:18" hidden="1" x14ac:dyDescent="0.2">
      <c r="A694">
        <f>SUBTOTAL(3,B$2:B694)</f>
        <v>67</v>
      </c>
      <c r="B694">
        <v>8</v>
      </c>
      <c r="C694" s="1">
        <v>2006010070</v>
      </c>
      <c r="D694" t="s">
        <v>427</v>
      </c>
      <c r="E694">
        <v>21</v>
      </c>
      <c r="F694">
        <v>126</v>
      </c>
      <c r="H694" t="str">
        <f>VLOOKUP(C694,renyuan[],3,0)</f>
        <v>马克思主义学院</v>
      </c>
      <c r="I694">
        <f t="shared" si="20"/>
        <v>21</v>
      </c>
      <c r="J694">
        <f t="shared" si="21"/>
        <v>126</v>
      </c>
      <c r="K694">
        <f>database[[#This Row],[处理天数]]*6</f>
        <v>126</v>
      </c>
      <c r="L694">
        <f>database[[#This Row],[额定充值]]-database[[#This Row],[处理金额]]</f>
        <v>0</v>
      </c>
      <c r="M694">
        <f>database[[#This Row],[处理金额]]</f>
        <v>126</v>
      </c>
      <c r="N694" t="str">
        <f>VLOOKUP(database[[#This Row],[部门]],bumen[],2,0)</f>
        <v>028</v>
      </c>
      <c r="O694" t="str">
        <f>VLOOKUP(database[[#This Row],[部门]],bumen[],3)</f>
        <v>001办公室</v>
      </c>
      <c r="P694" t="str">
        <f>VLOOKUP(database[[#This Row],[账号]],renyuan[],2,0)</f>
        <v>陈成</v>
      </c>
      <c r="Q694" s="13" t="s">
        <v>1330</v>
      </c>
      <c r="R694" t="str">
        <f>VLOOKUP(database[[#This Row],[部门代码2]],bumen02,2,0)</f>
        <v>028马克思主义学院</v>
      </c>
    </row>
    <row r="695" spans="1:18" hidden="1" x14ac:dyDescent="0.2">
      <c r="A695">
        <f>SUBTOTAL(3,B$2:B695)</f>
        <v>67</v>
      </c>
      <c r="B695">
        <v>9</v>
      </c>
      <c r="C695" s="1">
        <v>2007020067</v>
      </c>
      <c r="D695" t="s">
        <v>428</v>
      </c>
      <c r="E695">
        <v>16</v>
      </c>
      <c r="F695">
        <v>96</v>
      </c>
      <c r="H695" t="str">
        <f>VLOOKUP(C695,renyuan[],3,0)</f>
        <v>马克思主义学院</v>
      </c>
      <c r="I695">
        <f t="shared" si="20"/>
        <v>16</v>
      </c>
      <c r="J695">
        <f t="shared" si="21"/>
        <v>96</v>
      </c>
      <c r="K695">
        <f>database[[#This Row],[处理天数]]*6</f>
        <v>96</v>
      </c>
      <c r="L695">
        <f>database[[#This Row],[额定充值]]-database[[#This Row],[处理金额]]</f>
        <v>0</v>
      </c>
      <c r="M695">
        <f>database[[#This Row],[处理金额]]</f>
        <v>96</v>
      </c>
      <c r="N695" t="str">
        <f>VLOOKUP(database[[#This Row],[部门]],bumen[],2,0)</f>
        <v>028</v>
      </c>
      <c r="O695" t="str">
        <f>VLOOKUP(database[[#This Row],[部门]],bumen[],3)</f>
        <v>001办公室</v>
      </c>
      <c r="P695" t="str">
        <f>VLOOKUP(database[[#This Row],[账号]],renyuan[],2,0)</f>
        <v>朱伟</v>
      </c>
      <c r="Q695" s="13" t="s">
        <v>1330</v>
      </c>
      <c r="R695" t="str">
        <f>VLOOKUP(database[[#This Row],[部门代码2]],bumen02,2,0)</f>
        <v>028马克思主义学院</v>
      </c>
    </row>
    <row r="696" spans="1:18" hidden="1" x14ac:dyDescent="0.2">
      <c r="A696">
        <f>SUBTOTAL(3,B$2:B696)</f>
        <v>67</v>
      </c>
      <c r="B696">
        <v>10</v>
      </c>
      <c r="C696" s="1">
        <v>2008020035</v>
      </c>
      <c r="D696" t="s">
        <v>429</v>
      </c>
      <c r="E696">
        <v>13</v>
      </c>
      <c r="F696">
        <v>78</v>
      </c>
      <c r="H696" t="str">
        <f>VLOOKUP(C696,renyuan[],3,0)</f>
        <v>马克思主义学院</v>
      </c>
      <c r="I696">
        <f t="shared" si="20"/>
        <v>13</v>
      </c>
      <c r="J696">
        <f t="shared" si="21"/>
        <v>78</v>
      </c>
      <c r="K696">
        <f>database[[#This Row],[处理天数]]*6</f>
        <v>78</v>
      </c>
      <c r="L696">
        <f>database[[#This Row],[额定充值]]-database[[#This Row],[处理金额]]</f>
        <v>0</v>
      </c>
      <c r="M696">
        <f>database[[#This Row],[处理金额]]</f>
        <v>78</v>
      </c>
      <c r="N696" t="str">
        <f>VLOOKUP(database[[#This Row],[部门]],bumen[],2,0)</f>
        <v>028</v>
      </c>
      <c r="O696" t="str">
        <f>VLOOKUP(database[[#This Row],[部门]],bumen[],3)</f>
        <v>001办公室</v>
      </c>
      <c r="P696" t="str">
        <f>VLOOKUP(database[[#This Row],[账号]],renyuan[],2,0)</f>
        <v>付少伟</v>
      </c>
      <c r="Q696" s="13" t="s">
        <v>1330</v>
      </c>
      <c r="R696" t="str">
        <f>VLOOKUP(database[[#This Row],[部门代码2]],bumen02,2,0)</f>
        <v>028马克思主义学院</v>
      </c>
    </row>
    <row r="697" spans="1:18" hidden="1" x14ac:dyDescent="0.2">
      <c r="A697">
        <f>SUBTOTAL(3,B$2:B697)</f>
        <v>67</v>
      </c>
      <c r="B697">
        <v>11</v>
      </c>
      <c r="C697" s="1">
        <v>2008030027</v>
      </c>
      <c r="D697" t="s">
        <v>430</v>
      </c>
      <c r="E697">
        <v>19</v>
      </c>
      <c r="F697">
        <v>114</v>
      </c>
      <c r="H697" t="str">
        <f>VLOOKUP(C697,renyuan[],3,0)</f>
        <v>马克思主义学院</v>
      </c>
      <c r="I697">
        <f t="shared" si="20"/>
        <v>19</v>
      </c>
      <c r="J697">
        <f t="shared" si="21"/>
        <v>114</v>
      </c>
      <c r="K697">
        <f>database[[#This Row],[处理天数]]*6</f>
        <v>114</v>
      </c>
      <c r="L697">
        <f>database[[#This Row],[额定充值]]-database[[#This Row],[处理金额]]</f>
        <v>0</v>
      </c>
      <c r="M697">
        <f>database[[#This Row],[处理金额]]</f>
        <v>114</v>
      </c>
      <c r="N697" t="str">
        <f>VLOOKUP(database[[#This Row],[部门]],bumen[],2,0)</f>
        <v>028</v>
      </c>
      <c r="O697" t="str">
        <f>VLOOKUP(database[[#This Row],[部门]],bumen[],3)</f>
        <v>001办公室</v>
      </c>
      <c r="P697" t="str">
        <f>VLOOKUP(database[[#This Row],[账号]],renyuan[],2,0)</f>
        <v>辛红</v>
      </c>
      <c r="Q697" s="13" t="s">
        <v>1330</v>
      </c>
      <c r="R697" t="str">
        <f>VLOOKUP(database[[#This Row],[部门代码2]],bumen02,2,0)</f>
        <v>028马克思主义学院</v>
      </c>
    </row>
    <row r="698" spans="1:18" hidden="1" x14ac:dyDescent="0.2">
      <c r="A698">
        <f>SUBTOTAL(3,B$2:B698)</f>
        <v>67</v>
      </c>
      <c r="B698">
        <v>12</v>
      </c>
      <c r="C698" s="1">
        <v>2011010006</v>
      </c>
      <c r="D698" t="s">
        <v>432</v>
      </c>
      <c r="E698">
        <v>21</v>
      </c>
      <c r="F698">
        <v>126</v>
      </c>
      <c r="H698" t="str">
        <f>VLOOKUP(C698,renyuan[],3,0)</f>
        <v>马克思主义学院</v>
      </c>
      <c r="I698">
        <f t="shared" si="20"/>
        <v>21</v>
      </c>
      <c r="J698">
        <f t="shared" si="21"/>
        <v>126</v>
      </c>
      <c r="K698">
        <f>database[[#This Row],[处理天数]]*6</f>
        <v>126</v>
      </c>
      <c r="L698">
        <f>database[[#This Row],[额定充值]]-database[[#This Row],[处理金额]]</f>
        <v>0</v>
      </c>
      <c r="M698">
        <f>database[[#This Row],[处理金额]]</f>
        <v>126</v>
      </c>
      <c r="N698" t="str">
        <f>VLOOKUP(database[[#This Row],[部门]],bumen[],2,0)</f>
        <v>028</v>
      </c>
      <c r="O698" t="str">
        <f>VLOOKUP(database[[#This Row],[部门]],bumen[],3)</f>
        <v>001办公室</v>
      </c>
      <c r="P698" t="str">
        <f>VLOOKUP(database[[#This Row],[账号]],renyuan[],2,0)</f>
        <v>侯鸿雁</v>
      </c>
      <c r="Q698" s="13" t="s">
        <v>1330</v>
      </c>
      <c r="R698" t="str">
        <f>VLOOKUP(database[[#This Row],[部门代码2]],bumen02,2,0)</f>
        <v>028马克思主义学院</v>
      </c>
    </row>
    <row r="699" spans="1:18" hidden="1" x14ac:dyDescent="0.2">
      <c r="A699">
        <f>SUBTOTAL(3,B$2:B699)</f>
        <v>67</v>
      </c>
      <c r="B699">
        <v>13</v>
      </c>
      <c r="C699" s="1">
        <v>2011010007</v>
      </c>
      <c r="D699" t="s">
        <v>433</v>
      </c>
      <c r="E699">
        <v>20</v>
      </c>
      <c r="F699">
        <v>120</v>
      </c>
      <c r="H699" t="str">
        <f>VLOOKUP(C699,renyuan[],3,0)</f>
        <v>马克思主义学院</v>
      </c>
      <c r="I699">
        <f t="shared" si="20"/>
        <v>20</v>
      </c>
      <c r="J699">
        <f t="shared" si="21"/>
        <v>120</v>
      </c>
      <c r="K699">
        <f>database[[#This Row],[处理天数]]*6</f>
        <v>120</v>
      </c>
      <c r="L699">
        <f>database[[#This Row],[额定充值]]-database[[#This Row],[处理金额]]</f>
        <v>0</v>
      </c>
      <c r="M699">
        <f>database[[#This Row],[处理金额]]</f>
        <v>120</v>
      </c>
      <c r="N699" t="str">
        <f>VLOOKUP(database[[#This Row],[部门]],bumen[],2,0)</f>
        <v>028</v>
      </c>
      <c r="O699" t="str">
        <f>VLOOKUP(database[[#This Row],[部门]],bumen[],3)</f>
        <v>001办公室</v>
      </c>
      <c r="P699" t="str">
        <f>VLOOKUP(database[[#This Row],[账号]],renyuan[],2,0)</f>
        <v>宫林芝</v>
      </c>
      <c r="Q699" s="13" t="s">
        <v>1330</v>
      </c>
      <c r="R699" t="str">
        <f>VLOOKUP(database[[#This Row],[部门代码2]],bumen02,2,0)</f>
        <v>028马克思主义学院</v>
      </c>
    </row>
    <row r="700" spans="1:18" hidden="1" x14ac:dyDescent="0.2">
      <c r="A700">
        <f>SUBTOTAL(3,B$2:B700)</f>
        <v>67</v>
      </c>
      <c r="B700">
        <v>14</v>
      </c>
      <c r="C700" s="1">
        <v>2012010009</v>
      </c>
      <c r="D700" t="s">
        <v>434</v>
      </c>
      <c r="E700">
        <v>17</v>
      </c>
      <c r="F700">
        <v>102</v>
      </c>
      <c r="H700" t="str">
        <f>VLOOKUP(C700,renyuan[],3,0)</f>
        <v>马克思主义学院</v>
      </c>
      <c r="I700">
        <f t="shared" si="20"/>
        <v>17</v>
      </c>
      <c r="J700">
        <f t="shared" si="21"/>
        <v>102</v>
      </c>
      <c r="K700">
        <f>database[[#This Row],[处理天数]]*6</f>
        <v>102</v>
      </c>
      <c r="L700">
        <f>database[[#This Row],[额定充值]]-database[[#This Row],[处理金额]]</f>
        <v>0</v>
      </c>
      <c r="M700">
        <f>database[[#This Row],[处理金额]]</f>
        <v>102</v>
      </c>
      <c r="N700" t="str">
        <f>VLOOKUP(database[[#This Row],[部门]],bumen[],2,0)</f>
        <v>028</v>
      </c>
      <c r="O700" t="str">
        <f>VLOOKUP(database[[#This Row],[部门]],bumen[],3)</f>
        <v>001办公室</v>
      </c>
      <c r="P700" t="str">
        <f>VLOOKUP(database[[#This Row],[账号]],renyuan[],2,0)</f>
        <v>吴静</v>
      </c>
      <c r="Q700" s="13" t="s">
        <v>1330</v>
      </c>
      <c r="R700" t="str">
        <f>VLOOKUP(database[[#This Row],[部门代码2]],bumen02,2,0)</f>
        <v>028马克思主义学院</v>
      </c>
    </row>
    <row r="701" spans="1:18" hidden="1" x14ac:dyDescent="0.2">
      <c r="A701">
        <f>SUBTOTAL(3,B$2:B701)</f>
        <v>67</v>
      </c>
      <c r="B701">
        <v>15</v>
      </c>
      <c r="C701" s="1">
        <v>2013010011</v>
      </c>
      <c r="D701" t="s">
        <v>435</v>
      </c>
      <c r="E701">
        <v>10</v>
      </c>
      <c r="F701">
        <v>60</v>
      </c>
      <c r="H701" t="str">
        <f>VLOOKUP(C701,renyuan[],3,0)</f>
        <v>马克思主义学院</v>
      </c>
      <c r="I701">
        <f t="shared" si="20"/>
        <v>10</v>
      </c>
      <c r="J701">
        <f t="shared" si="21"/>
        <v>60</v>
      </c>
      <c r="K701">
        <f>database[[#This Row],[处理天数]]*6</f>
        <v>60</v>
      </c>
      <c r="L701">
        <f>database[[#This Row],[额定充值]]-database[[#This Row],[处理金额]]</f>
        <v>0</v>
      </c>
      <c r="M701">
        <f>database[[#This Row],[处理金额]]</f>
        <v>60</v>
      </c>
      <c r="N701" t="str">
        <f>VLOOKUP(database[[#This Row],[部门]],bumen[],2,0)</f>
        <v>028</v>
      </c>
      <c r="O701" t="str">
        <f>VLOOKUP(database[[#This Row],[部门]],bumen[],3)</f>
        <v>001办公室</v>
      </c>
      <c r="P701" t="str">
        <f>VLOOKUP(database[[#This Row],[账号]],renyuan[],2,0)</f>
        <v>孙袁帅</v>
      </c>
      <c r="Q701" s="13" t="s">
        <v>1330</v>
      </c>
      <c r="R701" t="str">
        <f>VLOOKUP(database[[#This Row],[部门代码2]],bumen02,2,0)</f>
        <v>028马克思主义学院</v>
      </c>
    </row>
    <row r="702" spans="1:18" hidden="1" x14ac:dyDescent="0.2">
      <c r="A702">
        <f>SUBTOTAL(3,B$2:B702)</f>
        <v>67</v>
      </c>
      <c r="B702">
        <v>16</v>
      </c>
      <c r="C702" s="1">
        <v>2014010029</v>
      </c>
      <c r="D702" t="s">
        <v>436</v>
      </c>
      <c r="E702">
        <v>17</v>
      </c>
      <c r="F702">
        <v>102</v>
      </c>
      <c r="H702" t="str">
        <f>VLOOKUP(C702,renyuan[],3,0)</f>
        <v>马克思主义学院</v>
      </c>
      <c r="I702">
        <f t="shared" si="20"/>
        <v>17</v>
      </c>
      <c r="J702">
        <f t="shared" si="21"/>
        <v>102</v>
      </c>
      <c r="K702">
        <f>database[[#This Row],[处理天数]]*6</f>
        <v>102</v>
      </c>
      <c r="L702">
        <f>database[[#This Row],[额定充值]]-database[[#This Row],[处理金额]]</f>
        <v>0</v>
      </c>
      <c r="M702">
        <f>database[[#This Row],[处理金额]]</f>
        <v>102</v>
      </c>
      <c r="N702" t="str">
        <f>VLOOKUP(database[[#This Row],[部门]],bumen[],2,0)</f>
        <v>028</v>
      </c>
      <c r="O702" t="str">
        <f>VLOOKUP(database[[#This Row],[部门]],bumen[],3)</f>
        <v>001办公室</v>
      </c>
      <c r="P702" t="str">
        <f>VLOOKUP(database[[#This Row],[账号]],renyuan[],2,0)</f>
        <v>赵卫琴</v>
      </c>
      <c r="Q702" s="13" t="s">
        <v>1330</v>
      </c>
      <c r="R702" t="str">
        <f>VLOOKUP(database[[#This Row],[部门代码2]],bumen02,2,0)</f>
        <v>028马克思主义学院</v>
      </c>
    </row>
    <row r="703" spans="1:18" hidden="1" x14ac:dyDescent="0.2">
      <c r="A703">
        <f>SUBTOTAL(3,B$2:B703)</f>
        <v>67</v>
      </c>
      <c r="B703">
        <v>17</v>
      </c>
      <c r="C703" s="1">
        <v>2015010021</v>
      </c>
      <c r="D703" t="s">
        <v>437</v>
      </c>
      <c r="E703">
        <v>21</v>
      </c>
      <c r="F703">
        <v>126</v>
      </c>
      <c r="H703" t="str">
        <f>VLOOKUP(C703,renyuan[],3,0)</f>
        <v>马克思主义学院</v>
      </c>
      <c r="I703">
        <f t="shared" si="20"/>
        <v>21</v>
      </c>
      <c r="J703">
        <f t="shared" si="21"/>
        <v>126</v>
      </c>
      <c r="K703">
        <f>database[[#This Row],[处理天数]]*6</f>
        <v>126</v>
      </c>
      <c r="L703">
        <f>database[[#This Row],[额定充值]]-database[[#This Row],[处理金额]]</f>
        <v>0</v>
      </c>
      <c r="M703">
        <f>database[[#This Row],[处理金额]]</f>
        <v>126</v>
      </c>
      <c r="N703" t="str">
        <f>VLOOKUP(database[[#This Row],[部门]],bumen[],2,0)</f>
        <v>028</v>
      </c>
      <c r="O703" t="str">
        <f>VLOOKUP(database[[#This Row],[部门]],bumen[],3)</f>
        <v>001办公室</v>
      </c>
      <c r="P703" t="str">
        <f>VLOOKUP(database[[#This Row],[账号]],renyuan[],2,0)</f>
        <v>鲁大超</v>
      </c>
      <c r="Q703" s="13" t="s">
        <v>1330</v>
      </c>
      <c r="R703" t="str">
        <f>VLOOKUP(database[[#This Row],[部门代码2]],bumen02,2,0)</f>
        <v>028马克思主义学院</v>
      </c>
    </row>
    <row r="704" spans="1:18" hidden="1" x14ac:dyDescent="0.2">
      <c r="A704">
        <f>SUBTOTAL(3,B$2:B704)</f>
        <v>67</v>
      </c>
      <c r="B704">
        <v>18</v>
      </c>
      <c r="C704" s="1">
        <v>2019010167</v>
      </c>
      <c r="D704" t="s">
        <v>439</v>
      </c>
      <c r="E704">
        <v>17</v>
      </c>
      <c r="F704">
        <v>102</v>
      </c>
      <c r="H704" t="str">
        <f>VLOOKUP(C704,renyuan[],3,0)</f>
        <v>马克思主义学院</v>
      </c>
      <c r="I704">
        <f t="shared" si="20"/>
        <v>17</v>
      </c>
      <c r="J704">
        <f t="shared" si="21"/>
        <v>102</v>
      </c>
      <c r="K704">
        <f>database[[#This Row],[处理天数]]*6</f>
        <v>102</v>
      </c>
      <c r="L704">
        <f>database[[#This Row],[额定充值]]-database[[#This Row],[处理金额]]</f>
        <v>0</v>
      </c>
      <c r="M704">
        <f>database[[#This Row],[处理金额]]</f>
        <v>102</v>
      </c>
      <c r="N704" t="str">
        <f>VLOOKUP(database[[#This Row],[部门]],bumen[],2,0)</f>
        <v>028</v>
      </c>
      <c r="O704" t="str">
        <f>VLOOKUP(database[[#This Row],[部门]],bumen[],3)</f>
        <v>001办公室</v>
      </c>
      <c r="P704" t="str">
        <f>VLOOKUP(database[[#This Row],[账号]],renyuan[],2,0)</f>
        <v>尹茜</v>
      </c>
      <c r="Q704" s="13" t="s">
        <v>1330</v>
      </c>
      <c r="R704" t="str">
        <f>VLOOKUP(database[[#This Row],[部门代码2]],bumen02,2,0)</f>
        <v>028马克思主义学院</v>
      </c>
    </row>
    <row r="705" spans="1:18" hidden="1" x14ac:dyDescent="0.2">
      <c r="A705">
        <f>SUBTOTAL(3,B$2:B705)</f>
        <v>67</v>
      </c>
      <c r="B705">
        <v>19</v>
      </c>
      <c r="C705" s="1">
        <v>2019010137</v>
      </c>
      <c r="D705" t="s">
        <v>438</v>
      </c>
      <c r="E705">
        <v>21</v>
      </c>
      <c r="F705">
        <v>126</v>
      </c>
      <c r="H705" t="str">
        <f>VLOOKUP(C705,renyuan[],3,0)</f>
        <v>马克思主义学院</v>
      </c>
      <c r="I705">
        <f t="shared" si="20"/>
        <v>21</v>
      </c>
      <c r="J705">
        <f t="shared" si="21"/>
        <v>126</v>
      </c>
      <c r="K705">
        <f>database[[#This Row],[处理天数]]*6</f>
        <v>126</v>
      </c>
      <c r="L705">
        <f>database[[#This Row],[额定充值]]-database[[#This Row],[处理金额]]</f>
        <v>0</v>
      </c>
      <c r="M705">
        <f>database[[#This Row],[处理金额]]</f>
        <v>126</v>
      </c>
      <c r="N705" t="str">
        <f>VLOOKUP(database[[#This Row],[部门]],bumen[],2,0)</f>
        <v>028</v>
      </c>
      <c r="O705" t="str">
        <f>VLOOKUP(database[[#This Row],[部门]],bumen[],3)</f>
        <v>001办公室</v>
      </c>
      <c r="P705" t="str">
        <f>VLOOKUP(database[[#This Row],[账号]],renyuan[],2,0)</f>
        <v>贾晓晨</v>
      </c>
      <c r="Q705" s="13" t="s">
        <v>1330</v>
      </c>
      <c r="R705" t="str">
        <f>VLOOKUP(database[[#This Row],[部门代码2]],bumen02,2,0)</f>
        <v>028马克思主义学院</v>
      </c>
    </row>
    <row r="706" spans="1:18" hidden="1" x14ac:dyDescent="0.2">
      <c r="A706">
        <f>SUBTOTAL(3,B$2:B706)</f>
        <v>67</v>
      </c>
      <c r="B706">
        <v>20</v>
      </c>
      <c r="C706" s="1">
        <v>2020010083</v>
      </c>
      <c r="D706" t="s">
        <v>443</v>
      </c>
      <c r="E706">
        <v>17</v>
      </c>
      <c r="F706">
        <v>102</v>
      </c>
      <c r="H706" t="str">
        <f>VLOOKUP(C706,renyuan[],3,0)</f>
        <v>马克思主义学院</v>
      </c>
      <c r="I706">
        <f t="shared" ref="I706:I769" si="22">IF(TYPE(E706)=1,E706,VALUE(SUBSTITUTE(E706,"天","")))</f>
        <v>17</v>
      </c>
      <c r="J706">
        <f t="shared" ref="J706:J769" si="23">IF(TYPE(F706)=1,F706,VALUE(SUBSTITUTE(F706,"元","")))</f>
        <v>102</v>
      </c>
      <c r="K706">
        <f>database[[#This Row],[处理天数]]*6</f>
        <v>102</v>
      </c>
      <c r="L706">
        <f>database[[#This Row],[额定充值]]-database[[#This Row],[处理金额]]</f>
        <v>0</v>
      </c>
      <c r="M706">
        <f>database[[#This Row],[处理金额]]</f>
        <v>102</v>
      </c>
      <c r="N706" t="str">
        <f>VLOOKUP(database[[#This Row],[部门]],bumen[],2,0)</f>
        <v>028</v>
      </c>
      <c r="O706" t="str">
        <f>VLOOKUP(database[[#This Row],[部门]],bumen[],3)</f>
        <v>001办公室</v>
      </c>
      <c r="P706" t="str">
        <f>VLOOKUP(database[[#This Row],[账号]],renyuan[],2,0)</f>
        <v>王晓梅</v>
      </c>
      <c r="Q706" s="13" t="s">
        <v>1330</v>
      </c>
      <c r="R706" t="str">
        <f>VLOOKUP(database[[#This Row],[部门代码2]],bumen02,2,0)</f>
        <v>028马克思主义学院</v>
      </c>
    </row>
    <row r="707" spans="1:18" hidden="1" x14ac:dyDescent="0.2">
      <c r="A707">
        <f>SUBTOTAL(3,B$2:B707)</f>
        <v>67</v>
      </c>
      <c r="B707">
        <v>21</v>
      </c>
      <c r="C707" s="1">
        <v>2020010060</v>
      </c>
      <c r="D707" t="s">
        <v>440</v>
      </c>
      <c r="E707">
        <v>21</v>
      </c>
      <c r="F707">
        <v>126</v>
      </c>
      <c r="H707" t="str">
        <f>VLOOKUP(C707,renyuan[],3,0)</f>
        <v>马克思主义学院</v>
      </c>
      <c r="I707">
        <f t="shared" si="22"/>
        <v>21</v>
      </c>
      <c r="J707">
        <f t="shared" si="23"/>
        <v>126</v>
      </c>
      <c r="K707">
        <f>database[[#This Row],[处理天数]]*6</f>
        <v>126</v>
      </c>
      <c r="L707">
        <f>database[[#This Row],[额定充值]]-database[[#This Row],[处理金额]]</f>
        <v>0</v>
      </c>
      <c r="M707">
        <f>database[[#This Row],[处理金额]]</f>
        <v>126</v>
      </c>
      <c r="N707" t="str">
        <f>VLOOKUP(database[[#This Row],[部门]],bumen[],2,0)</f>
        <v>028</v>
      </c>
      <c r="O707" t="str">
        <f>VLOOKUP(database[[#This Row],[部门]],bumen[],3)</f>
        <v>001办公室</v>
      </c>
      <c r="P707" t="str">
        <f>VLOOKUP(database[[#This Row],[账号]],renyuan[],2,0)</f>
        <v>李娜</v>
      </c>
      <c r="Q707" s="13" t="s">
        <v>1330</v>
      </c>
      <c r="R707" t="str">
        <f>VLOOKUP(database[[#This Row],[部门代码2]],bumen02,2,0)</f>
        <v>028马克思主义学院</v>
      </c>
    </row>
    <row r="708" spans="1:18" hidden="1" x14ac:dyDescent="0.2">
      <c r="A708">
        <f>SUBTOTAL(3,B$2:B708)</f>
        <v>67</v>
      </c>
      <c r="B708">
        <v>22</v>
      </c>
      <c r="C708" s="1">
        <v>2020010061</v>
      </c>
      <c r="D708" t="s">
        <v>441</v>
      </c>
      <c r="E708">
        <v>21</v>
      </c>
      <c r="F708">
        <v>126</v>
      </c>
      <c r="H708" t="str">
        <f>VLOOKUP(C708,renyuan[],3,0)</f>
        <v>马克思主义学院</v>
      </c>
      <c r="I708">
        <f t="shared" si="22"/>
        <v>21</v>
      </c>
      <c r="J708">
        <f t="shared" si="23"/>
        <v>126</v>
      </c>
      <c r="K708">
        <f>database[[#This Row],[处理天数]]*6</f>
        <v>126</v>
      </c>
      <c r="L708">
        <f>database[[#This Row],[额定充值]]-database[[#This Row],[处理金额]]</f>
        <v>0</v>
      </c>
      <c r="M708">
        <f>database[[#This Row],[处理金额]]</f>
        <v>126</v>
      </c>
      <c r="N708" t="str">
        <f>VLOOKUP(database[[#This Row],[部门]],bumen[],2,0)</f>
        <v>028</v>
      </c>
      <c r="O708" t="str">
        <f>VLOOKUP(database[[#This Row],[部门]],bumen[],3)</f>
        <v>001办公室</v>
      </c>
      <c r="P708" t="str">
        <f>VLOOKUP(database[[#This Row],[账号]],renyuan[],2,0)</f>
        <v>刘萌</v>
      </c>
      <c r="Q708" s="13" t="s">
        <v>1330</v>
      </c>
      <c r="R708" t="str">
        <f>VLOOKUP(database[[#This Row],[部门代码2]],bumen02,2,0)</f>
        <v>028马克思主义学院</v>
      </c>
    </row>
    <row r="709" spans="1:18" hidden="1" x14ac:dyDescent="0.2">
      <c r="A709">
        <f>SUBTOTAL(3,B$2:B709)</f>
        <v>67</v>
      </c>
      <c r="B709">
        <v>23</v>
      </c>
      <c r="C709" s="1">
        <v>2020010062</v>
      </c>
      <c r="D709" t="s">
        <v>442</v>
      </c>
      <c r="E709">
        <v>21</v>
      </c>
      <c r="F709">
        <v>126</v>
      </c>
      <c r="H709" t="str">
        <f>VLOOKUP(C709,renyuan[],3,0)</f>
        <v>马克思主义学院</v>
      </c>
      <c r="I709">
        <f t="shared" si="22"/>
        <v>21</v>
      </c>
      <c r="J709">
        <f t="shared" si="23"/>
        <v>126</v>
      </c>
      <c r="K709">
        <f>database[[#This Row],[处理天数]]*6</f>
        <v>126</v>
      </c>
      <c r="L709">
        <f>database[[#This Row],[额定充值]]-database[[#This Row],[处理金额]]</f>
        <v>0</v>
      </c>
      <c r="M709">
        <f>database[[#This Row],[处理金额]]</f>
        <v>126</v>
      </c>
      <c r="N709" t="str">
        <f>VLOOKUP(database[[#This Row],[部门]],bumen[],2,0)</f>
        <v>028</v>
      </c>
      <c r="O709" t="str">
        <f>VLOOKUP(database[[#This Row],[部门]],bumen[],3)</f>
        <v>001办公室</v>
      </c>
      <c r="P709" t="str">
        <f>VLOOKUP(database[[#This Row],[账号]],renyuan[],2,0)</f>
        <v>任付张</v>
      </c>
      <c r="Q709" s="13" t="s">
        <v>1330</v>
      </c>
      <c r="R709" t="str">
        <f>VLOOKUP(database[[#This Row],[部门代码2]],bumen02,2,0)</f>
        <v>028马克思主义学院</v>
      </c>
    </row>
    <row r="710" spans="1:18" hidden="1" x14ac:dyDescent="0.2">
      <c r="A710">
        <f>SUBTOTAL(3,B$2:B710)</f>
        <v>67</v>
      </c>
      <c r="B710">
        <v>24</v>
      </c>
      <c r="C710" s="1">
        <v>2021010086</v>
      </c>
      <c r="D710" t="s">
        <v>447</v>
      </c>
      <c r="E710">
        <v>21</v>
      </c>
      <c r="F710">
        <v>126</v>
      </c>
      <c r="H710" t="str">
        <f>VLOOKUP(C710,renyuan[],3,0)</f>
        <v>马克思主义学院</v>
      </c>
      <c r="I710">
        <f t="shared" si="22"/>
        <v>21</v>
      </c>
      <c r="J710">
        <f t="shared" si="23"/>
        <v>126</v>
      </c>
      <c r="K710">
        <f>database[[#This Row],[处理天数]]*6</f>
        <v>126</v>
      </c>
      <c r="L710">
        <f>database[[#This Row],[额定充值]]-database[[#This Row],[处理金额]]</f>
        <v>0</v>
      </c>
      <c r="M710">
        <f>database[[#This Row],[处理金额]]</f>
        <v>126</v>
      </c>
      <c r="N710" t="str">
        <f>VLOOKUP(database[[#This Row],[部门]],bumen[],2,0)</f>
        <v>028</v>
      </c>
      <c r="O710" t="str">
        <f>VLOOKUP(database[[#This Row],[部门]],bumen[],3)</f>
        <v>001办公室</v>
      </c>
      <c r="P710" t="str">
        <f>VLOOKUP(database[[#This Row],[账号]],renyuan[],2,0)</f>
        <v>庄晓梅</v>
      </c>
      <c r="Q710" s="13" t="s">
        <v>1330</v>
      </c>
      <c r="R710" t="str">
        <f>VLOOKUP(database[[#This Row],[部门代码2]],bumen02,2,0)</f>
        <v>028马克思主义学院</v>
      </c>
    </row>
    <row r="711" spans="1:18" hidden="1" x14ac:dyDescent="0.2">
      <c r="A711">
        <f>SUBTOTAL(3,B$2:B711)</f>
        <v>67</v>
      </c>
      <c r="B711">
        <v>25</v>
      </c>
      <c r="C711" s="1">
        <v>2021010080</v>
      </c>
      <c r="D711" t="s">
        <v>444</v>
      </c>
      <c r="E711">
        <v>17</v>
      </c>
      <c r="F711">
        <v>102</v>
      </c>
      <c r="H711" t="str">
        <f>VLOOKUP(C711,renyuan[],3,0)</f>
        <v>马克思主义学院</v>
      </c>
      <c r="I711">
        <f t="shared" si="22"/>
        <v>17</v>
      </c>
      <c r="J711">
        <f t="shared" si="23"/>
        <v>102</v>
      </c>
      <c r="K711">
        <f>database[[#This Row],[处理天数]]*6</f>
        <v>102</v>
      </c>
      <c r="L711">
        <f>database[[#This Row],[额定充值]]-database[[#This Row],[处理金额]]</f>
        <v>0</v>
      </c>
      <c r="M711">
        <f>database[[#This Row],[处理金额]]</f>
        <v>102</v>
      </c>
      <c r="N711" t="str">
        <f>VLOOKUP(database[[#This Row],[部门]],bumen[],2,0)</f>
        <v>028</v>
      </c>
      <c r="O711" t="str">
        <f>VLOOKUP(database[[#This Row],[部门]],bumen[],3)</f>
        <v>001办公室</v>
      </c>
      <c r="P711" t="str">
        <f>VLOOKUP(database[[#This Row],[账号]],renyuan[],2,0)</f>
        <v>王丽丽</v>
      </c>
      <c r="Q711" s="13" t="s">
        <v>1330</v>
      </c>
      <c r="R711" t="str">
        <f>VLOOKUP(database[[#This Row],[部门代码2]],bumen02,2,0)</f>
        <v>028马克思主义学院</v>
      </c>
    </row>
    <row r="712" spans="1:18" hidden="1" x14ac:dyDescent="0.2">
      <c r="A712">
        <f>SUBTOTAL(3,B$2:B712)</f>
        <v>67</v>
      </c>
      <c r="B712">
        <v>26</v>
      </c>
      <c r="C712" s="1">
        <v>2021010081</v>
      </c>
      <c r="D712" t="s">
        <v>445</v>
      </c>
      <c r="E712">
        <v>18</v>
      </c>
      <c r="F712">
        <v>108</v>
      </c>
      <c r="H712" t="str">
        <f>VLOOKUP(C712,renyuan[],3,0)</f>
        <v>马克思主义学院</v>
      </c>
      <c r="I712">
        <f t="shared" si="22"/>
        <v>18</v>
      </c>
      <c r="J712">
        <f t="shared" si="23"/>
        <v>108</v>
      </c>
      <c r="K712">
        <f>database[[#This Row],[处理天数]]*6</f>
        <v>108</v>
      </c>
      <c r="L712">
        <f>database[[#This Row],[额定充值]]-database[[#This Row],[处理金额]]</f>
        <v>0</v>
      </c>
      <c r="M712">
        <f>database[[#This Row],[处理金额]]</f>
        <v>108</v>
      </c>
      <c r="N712" t="str">
        <f>VLOOKUP(database[[#This Row],[部门]],bumen[],2,0)</f>
        <v>028</v>
      </c>
      <c r="O712" t="str">
        <f>VLOOKUP(database[[#This Row],[部门]],bumen[],3)</f>
        <v>001办公室</v>
      </c>
      <c r="P712" t="str">
        <f>VLOOKUP(database[[#This Row],[账号]],renyuan[],2,0)</f>
        <v>史雅楠</v>
      </c>
      <c r="Q712" s="13" t="s">
        <v>1330</v>
      </c>
      <c r="R712" t="str">
        <f>VLOOKUP(database[[#This Row],[部门代码2]],bumen02,2,0)</f>
        <v>028马克思主义学院</v>
      </c>
    </row>
    <row r="713" spans="1:18" hidden="1" x14ac:dyDescent="0.2">
      <c r="A713">
        <f>SUBTOTAL(3,B$2:B713)</f>
        <v>67</v>
      </c>
      <c r="B713">
        <v>27</v>
      </c>
      <c r="C713" s="1">
        <v>2021010082</v>
      </c>
      <c r="D713" t="s">
        <v>446</v>
      </c>
      <c r="E713">
        <v>21</v>
      </c>
      <c r="F713">
        <v>126</v>
      </c>
      <c r="H713" t="str">
        <f>VLOOKUP(C713,renyuan[],3,0)</f>
        <v>马克思主义学院</v>
      </c>
      <c r="I713">
        <f t="shared" si="22"/>
        <v>21</v>
      </c>
      <c r="J713">
        <f t="shared" si="23"/>
        <v>126</v>
      </c>
      <c r="K713">
        <f>database[[#This Row],[处理天数]]*6</f>
        <v>126</v>
      </c>
      <c r="L713">
        <f>database[[#This Row],[额定充值]]-database[[#This Row],[处理金额]]</f>
        <v>0</v>
      </c>
      <c r="M713">
        <f>database[[#This Row],[处理金额]]</f>
        <v>126</v>
      </c>
      <c r="N713" t="str">
        <f>VLOOKUP(database[[#This Row],[部门]],bumen[],2,0)</f>
        <v>028</v>
      </c>
      <c r="O713" t="str">
        <f>VLOOKUP(database[[#This Row],[部门]],bumen[],3)</f>
        <v>001办公室</v>
      </c>
      <c r="P713" t="str">
        <f>VLOOKUP(database[[#This Row],[账号]],renyuan[],2,0)</f>
        <v>于彩玲</v>
      </c>
      <c r="Q713" s="13" t="s">
        <v>1330</v>
      </c>
      <c r="R713" t="str">
        <f>VLOOKUP(database[[#This Row],[部门代码2]],bumen02,2,0)</f>
        <v>028马克思主义学院</v>
      </c>
    </row>
    <row r="714" spans="1:18" hidden="1" x14ac:dyDescent="0.2">
      <c r="A714">
        <f>SUBTOTAL(3,B$2:B714)</f>
        <v>67</v>
      </c>
      <c r="B714">
        <v>28</v>
      </c>
      <c r="C714" s="1">
        <v>2022010085</v>
      </c>
      <c r="D714" t="s">
        <v>448</v>
      </c>
      <c r="E714">
        <v>19</v>
      </c>
      <c r="F714">
        <v>114</v>
      </c>
      <c r="H714" t="str">
        <f>VLOOKUP(C714,renyuan[],3,0)</f>
        <v>马克思主义学院</v>
      </c>
      <c r="I714">
        <f t="shared" si="22"/>
        <v>19</v>
      </c>
      <c r="J714">
        <f t="shared" si="23"/>
        <v>114</v>
      </c>
      <c r="K714">
        <f>database[[#This Row],[处理天数]]*6</f>
        <v>114</v>
      </c>
      <c r="L714">
        <f>database[[#This Row],[额定充值]]-database[[#This Row],[处理金额]]</f>
        <v>0</v>
      </c>
      <c r="M714">
        <f>database[[#This Row],[处理金额]]</f>
        <v>114</v>
      </c>
      <c r="N714" t="str">
        <f>VLOOKUP(database[[#This Row],[部门]],bumen[],2,0)</f>
        <v>028</v>
      </c>
      <c r="O714" t="str">
        <f>VLOOKUP(database[[#This Row],[部门]],bumen[],3)</f>
        <v>001办公室</v>
      </c>
      <c r="P714" t="str">
        <f>VLOOKUP(database[[#This Row],[账号]],renyuan[],2,0)</f>
        <v>代欣杰</v>
      </c>
      <c r="Q714" s="13" t="s">
        <v>1330</v>
      </c>
      <c r="R714" t="str">
        <f>VLOOKUP(database[[#This Row],[部门代码2]],bumen02,2,0)</f>
        <v>028马克思主义学院</v>
      </c>
    </row>
    <row r="715" spans="1:18" hidden="1" x14ac:dyDescent="0.2">
      <c r="A715">
        <f>SUBTOTAL(3,B$2:B715)</f>
        <v>67</v>
      </c>
      <c r="B715">
        <v>29</v>
      </c>
      <c r="C715" s="1">
        <v>2022010086</v>
      </c>
      <c r="D715" t="s">
        <v>449</v>
      </c>
      <c r="E715">
        <v>21</v>
      </c>
      <c r="F715">
        <v>126</v>
      </c>
      <c r="H715" t="str">
        <f>VLOOKUP(C715,renyuan[],3,0)</f>
        <v>马克思主义学院</v>
      </c>
      <c r="I715">
        <f t="shared" si="22"/>
        <v>21</v>
      </c>
      <c r="J715">
        <f t="shared" si="23"/>
        <v>126</v>
      </c>
      <c r="K715">
        <f>database[[#This Row],[处理天数]]*6</f>
        <v>126</v>
      </c>
      <c r="L715">
        <f>database[[#This Row],[额定充值]]-database[[#This Row],[处理金额]]</f>
        <v>0</v>
      </c>
      <c r="M715">
        <f>database[[#This Row],[处理金额]]</f>
        <v>126</v>
      </c>
      <c r="N715" t="str">
        <f>VLOOKUP(database[[#This Row],[部门]],bumen[],2,0)</f>
        <v>028</v>
      </c>
      <c r="O715" t="str">
        <f>VLOOKUP(database[[#This Row],[部门]],bumen[],3)</f>
        <v>001办公室</v>
      </c>
      <c r="P715" t="str">
        <f>VLOOKUP(database[[#This Row],[账号]],renyuan[],2,0)</f>
        <v>邹萍</v>
      </c>
      <c r="Q715" s="13" t="s">
        <v>1330</v>
      </c>
      <c r="R715" t="str">
        <f>VLOOKUP(database[[#This Row],[部门代码2]],bumen02,2,0)</f>
        <v>028马克思主义学院</v>
      </c>
    </row>
    <row r="716" spans="1:18" hidden="1" x14ac:dyDescent="0.2">
      <c r="A716">
        <f>SUBTOTAL(3,B$2:B716)</f>
        <v>67</v>
      </c>
      <c r="B716">
        <v>30</v>
      </c>
      <c r="C716" s="1">
        <v>2022010087</v>
      </c>
      <c r="D716" t="s">
        <v>450</v>
      </c>
      <c r="E716">
        <v>9</v>
      </c>
      <c r="F716">
        <v>54</v>
      </c>
      <c r="H716" t="str">
        <f>VLOOKUP(C716,renyuan[],3,0)</f>
        <v>马克思主义学院</v>
      </c>
      <c r="I716">
        <f t="shared" si="22"/>
        <v>9</v>
      </c>
      <c r="J716">
        <f t="shared" si="23"/>
        <v>54</v>
      </c>
      <c r="K716">
        <f>database[[#This Row],[处理天数]]*6</f>
        <v>54</v>
      </c>
      <c r="L716">
        <f>database[[#This Row],[额定充值]]-database[[#This Row],[处理金额]]</f>
        <v>0</v>
      </c>
      <c r="M716">
        <f>database[[#This Row],[处理金额]]</f>
        <v>54</v>
      </c>
      <c r="N716" t="str">
        <f>VLOOKUP(database[[#This Row],[部门]],bumen[],2,0)</f>
        <v>028</v>
      </c>
      <c r="O716" t="str">
        <f>VLOOKUP(database[[#This Row],[部门]],bumen[],3)</f>
        <v>001办公室</v>
      </c>
      <c r="P716" t="str">
        <f>VLOOKUP(database[[#This Row],[账号]],renyuan[],2,0)</f>
        <v>苏璐</v>
      </c>
      <c r="Q716" s="13" t="s">
        <v>1330</v>
      </c>
      <c r="R716" t="str">
        <f>VLOOKUP(database[[#This Row],[部门代码2]],bumen02,2,0)</f>
        <v>028马克思主义学院</v>
      </c>
    </row>
    <row r="717" spans="1:18" hidden="1" x14ac:dyDescent="0.2">
      <c r="A717">
        <f>SUBTOTAL(3,B$2:B717)</f>
        <v>67</v>
      </c>
      <c r="B717">
        <v>31</v>
      </c>
      <c r="C717" s="1">
        <v>2022010088</v>
      </c>
      <c r="D717" t="s">
        <v>451</v>
      </c>
      <c r="E717">
        <v>21</v>
      </c>
      <c r="F717">
        <v>126</v>
      </c>
      <c r="H717" t="str">
        <f>VLOOKUP(C717,renyuan[],3,0)</f>
        <v>马克思主义学院</v>
      </c>
      <c r="I717">
        <f t="shared" si="22"/>
        <v>21</v>
      </c>
      <c r="J717">
        <f t="shared" si="23"/>
        <v>126</v>
      </c>
      <c r="K717">
        <f>database[[#This Row],[处理天数]]*6</f>
        <v>126</v>
      </c>
      <c r="L717">
        <f>database[[#This Row],[额定充值]]-database[[#This Row],[处理金额]]</f>
        <v>0</v>
      </c>
      <c r="M717">
        <f>database[[#This Row],[处理金额]]</f>
        <v>126</v>
      </c>
      <c r="N717" t="str">
        <f>VLOOKUP(database[[#This Row],[部门]],bumen[],2,0)</f>
        <v>028</v>
      </c>
      <c r="O717" t="str">
        <f>VLOOKUP(database[[#This Row],[部门]],bumen[],3)</f>
        <v>001办公室</v>
      </c>
      <c r="P717" t="str">
        <f>VLOOKUP(database[[#This Row],[账号]],renyuan[],2,0)</f>
        <v>于淏琳</v>
      </c>
      <c r="Q717" s="13" t="s">
        <v>1330</v>
      </c>
      <c r="R717" t="str">
        <f>VLOOKUP(database[[#This Row],[部门代码2]],bumen02,2,0)</f>
        <v>028马克思主义学院</v>
      </c>
    </row>
    <row r="718" spans="1:18" hidden="1" x14ac:dyDescent="0.2">
      <c r="A718">
        <f>SUBTOTAL(3,B$2:B718)</f>
        <v>67</v>
      </c>
      <c r="B718">
        <v>32</v>
      </c>
      <c r="C718" s="1">
        <v>2022010089</v>
      </c>
      <c r="D718" t="s">
        <v>452</v>
      </c>
      <c r="E718">
        <v>21</v>
      </c>
      <c r="F718">
        <v>126</v>
      </c>
      <c r="H718" t="str">
        <f>VLOOKUP(C718,renyuan[],3,0)</f>
        <v>马克思主义学院</v>
      </c>
      <c r="I718">
        <f t="shared" si="22"/>
        <v>21</v>
      </c>
      <c r="J718">
        <f t="shared" si="23"/>
        <v>126</v>
      </c>
      <c r="K718">
        <f>database[[#This Row],[处理天数]]*6</f>
        <v>126</v>
      </c>
      <c r="L718">
        <f>database[[#This Row],[额定充值]]-database[[#This Row],[处理金额]]</f>
        <v>0</v>
      </c>
      <c r="M718">
        <f>database[[#This Row],[处理金额]]</f>
        <v>126</v>
      </c>
      <c r="N718" t="str">
        <f>VLOOKUP(database[[#This Row],[部门]],bumen[],2,0)</f>
        <v>028</v>
      </c>
      <c r="O718" t="str">
        <f>VLOOKUP(database[[#This Row],[部门]],bumen[],3)</f>
        <v>001办公室</v>
      </c>
      <c r="P718" t="str">
        <f>VLOOKUP(database[[#This Row],[账号]],renyuan[],2,0)</f>
        <v>冷美洁</v>
      </c>
      <c r="Q718" s="13" t="s">
        <v>1330</v>
      </c>
      <c r="R718" t="str">
        <f>VLOOKUP(database[[#This Row],[部门代码2]],bumen02,2,0)</f>
        <v>028马克思主义学院</v>
      </c>
    </row>
    <row r="719" spans="1:18" hidden="1" x14ac:dyDescent="0.2">
      <c r="A719">
        <f>SUBTOTAL(3,B$2:B719)</f>
        <v>67</v>
      </c>
      <c r="B719">
        <v>33</v>
      </c>
      <c r="C719" s="1">
        <v>2022010090</v>
      </c>
      <c r="D719" t="s">
        <v>453</v>
      </c>
      <c r="E719">
        <v>21</v>
      </c>
      <c r="F719">
        <v>126</v>
      </c>
      <c r="H719" t="str">
        <f>VLOOKUP(C719,renyuan[],3,0)</f>
        <v>马克思主义学院</v>
      </c>
      <c r="I719">
        <f t="shared" si="22"/>
        <v>21</v>
      </c>
      <c r="J719">
        <f t="shared" si="23"/>
        <v>126</v>
      </c>
      <c r="K719">
        <f>database[[#This Row],[处理天数]]*6</f>
        <v>126</v>
      </c>
      <c r="L719">
        <f>database[[#This Row],[额定充值]]-database[[#This Row],[处理金额]]</f>
        <v>0</v>
      </c>
      <c r="M719">
        <f>database[[#This Row],[处理金额]]</f>
        <v>126</v>
      </c>
      <c r="N719" t="str">
        <f>VLOOKUP(database[[#This Row],[部门]],bumen[],2,0)</f>
        <v>028</v>
      </c>
      <c r="O719" t="str">
        <f>VLOOKUP(database[[#This Row],[部门]],bumen[],3)</f>
        <v>001办公室</v>
      </c>
      <c r="P719" t="str">
        <f>VLOOKUP(database[[#This Row],[账号]],renyuan[],2,0)</f>
        <v>尹晓楠</v>
      </c>
      <c r="Q719" s="13" t="s">
        <v>1330</v>
      </c>
      <c r="R719" t="str">
        <f>VLOOKUP(database[[#This Row],[部门代码2]],bumen02,2,0)</f>
        <v>028马克思主义学院</v>
      </c>
    </row>
    <row r="720" spans="1:18" hidden="1" x14ac:dyDescent="0.2">
      <c r="A720">
        <f>SUBTOTAL(3,B$2:B720)</f>
        <v>67</v>
      </c>
      <c r="B720">
        <v>34</v>
      </c>
      <c r="C720" s="1">
        <v>2022010091</v>
      </c>
      <c r="D720" t="s">
        <v>454</v>
      </c>
      <c r="E720">
        <v>21</v>
      </c>
      <c r="F720">
        <v>126</v>
      </c>
      <c r="H720" t="str">
        <f>VLOOKUP(C720,renyuan[],3,0)</f>
        <v>马克思主义学院</v>
      </c>
      <c r="I720">
        <f t="shared" si="22"/>
        <v>21</v>
      </c>
      <c r="J720">
        <f t="shared" si="23"/>
        <v>126</v>
      </c>
      <c r="K720">
        <f>database[[#This Row],[处理天数]]*6</f>
        <v>126</v>
      </c>
      <c r="L720">
        <f>database[[#This Row],[额定充值]]-database[[#This Row],[处理金额]]</f>
        <v>0</v>
      </c>
      <c r="M720">
        <f>database[[#This Row],[处理金额]]</f>
        <v>126</v>
      </c>
      <c r="N720" t="str">
        <f>VLOOKUP(database[[#This Row],[部门]],bumen[],2,0)</f>
        <v>028</v>
      </c>
      <c r="O720" t="str">
        <f>VLOOKUP(database[[#This Row],[部门]],bumen[],3)</f>
        <v>001办公室</v>
      </c>
      <c r="P720" t="str">
        <f>VLOOKUP(database[[#This Row],[账号]],renyuan[],2,0)</f>
        <v>王旭</v>
      </c>
      <c r="Q720" s="13" t="s">
        <v>1330</v>
      </c>
      <c r="R720" t="str">
        <f>VLOOKUP(database[[#This Row],[部门代码2]],bumen02,2,0)</f>
        <v>028马克思主义学院</v>
      </c>
    </row>
    <row r="721" spans="1:18" hidden="1" x14ac:dyDescent="0.2">
      <c r="A721">
        <f>SUBTOTAL(3,B$2:B721)</f>
        <v>67</v>
      </c>
      <c r="B721">
        <v>35</v>
      </c>
      <c r="C721" s="1">
        <v>2022010096</v>
      </c>
      <c r="D721" t="s">
        <v>455</v>
      </c>
      <c r="E721">
        <v>21</v>
      </c>
      <c r="F721">
        <v>126</v>
      </c>
      <c r="H721" t="str">
        <f>VLOOKUP(C721,renyuan[],3,0)</f>
        <v>马克思主义学院</v>
      </c>
      <c r="I721">
        <f t="shared" si="22"/>
        <v>21</v>
      </c>
      <c r="J721">
        <f t="shared" si="23"/>
        <v>126</v>
      </c>
      <c r="K721">
        <f>database[[#This Row],[处理天数]]*6</f>
        <v>126</v>
      </c>
      <c r="L721">
        <f>database[[#This Row],[额定充值]]-database[[#This Row],[处理金额]]</f>
        <v>0</v>
      </c>
      <c r="M721">
        <f>database[[#This Row],[处理金额]]</f>
        <v>126</v>
      </c>
      <c r="N721" t="str">
        <f>VLOOKUP(database[[#This Row],[部门]],bumen[],2,0)</f>
        <v>028</v>
      </c>
      <c r="O721" t="str">
        <f>VLOOKUP(database[[#This Row],[部门]],bumen[],3)</f>
        <v>001办公室</v>
      </c>
      <c r="P721" t="str">
        <f>VLOOKUP(database[[#This Row],[账号]],renyuan[],2,0)</f>
        <v>贾玮</v>
      </c>
      <c r="Q721" s="13" t="s">
        <v>1330</v>
      </c>
      <c r="R721" t="str">
        <f>VLOOKUP(database[[#This Row],[部门代码2]],bumen02,2,0)</f>
        <v>028马克思主义学院</v>
      </c>
    </row>
    <row r="722" spans="1:18" hidden="1" x14ac:dyDescent="0.2">
      <c r="A722">
        <f>SUBTOTAL(3,B$2:B722)</f>
        <v>67</v>
      </c>
      <c r="B722">
        <v>36</v>
      </c>
      <c r="C722" s="1">
        <v>2023010018</v>
      </c>
      <c r="D722" t="s">
        <v>456</v>
      </c>
      <c r="E722">
        <v>21</v>
      </c>
      <c r="F722">
        <v>126</v>
      </c>
      <c r="H722" t="str">
        <f>VLOOKUP(C722,renyuan[],3,0)</f>
        <v>马克思主义学院</v>
      </c>
      <c r="I722">
        <f t="shared" si="22"/>
        <v>21</v>
      </c>
      <c r="J722">
        <f t="shared" si="23"/>
        <v>126</v>
      </c>
      <c r="K722">
        <f>database[[#This Row],[处理天数]]*6</f>
        <v>126</v>
      </c>
      <c r="L722">
        <f>database[[#This Row],[额定充值]]-database[[#This Row],[处理金额]]</f>
        <v>0</v>
      </c>
      <c r="M722">
        <f>database[[#This Row],[处理金额]]</f>
        <v>126</v>
      </c>
      <c r="N722" t="str">
        <f>VLOOKUP(database[[#This Row],[部门]],bumen[],2,0)</f>
        <v>028</v>
      </c>
      <c r="O722" t="str">
        <f>VLOOKUP(database[[#This Row],[部门]],bumen[],3)</f>
        <v>001办公室</v>
      </c>
      <c r="P722" t="str">
        <f>VLOOKUP(database[[#This Row],[账号]],renyuan[],2,0)</f>
        <v>孟震</v>
      </c>
      <c r="Q722" s="13" t="s">
        <v>1330</v>
      </c>
      <c r="R722" t="str">
        <f>VLOOKUP(database[[#This Row],[部门代码2]],bumen02,2,0)</f>
        <v>028马克思主义学院</v>
      </c>
    </row>
    <row r="723" spans="1:18" hidden="1" x14ac:dyDescent="0.2">
      <c r="A723">
        <f>SUBTOTAL(3,B$2:B723)</f>
        <v>67</v>
      </c>
      <c r="B723">
        <v>37</v>
      </c>
      <c r="C723" s="1">
        <v>2023010019</v>
      </c>
      <c r="D723" t="s">
        <v>457</v>
      </c>
      <c r="E723">
        <v>21</v>
      </c>
      <c r="F723">
        <v>126</v>
      </c>
      <c r="H723" t="str">
        <f>VLOOKUP(C723,renyuan[],3,0)</f>
        <v>马克思主义学院</v>
      </c>
      <c r="I723">
        <f t="shared" si="22"/>
        <v>21</v>
      </c>
      <c r="J723">
        <f t="shared" si="23"/>
        <v>126</v>
      </c>
      <c r="K723">
        <f>database[[#This Row],[处理天数]]*6</f>
        <v>126</v>
      </c>
      <c r="L723">
        <f>database[[#This Row],[额定充值]]-database[[#This Row],[处理金额]]</f>
        <v>0</v>
      </c>
      <c r="M723">
        <f>database[[#This Row],[处理金额]]</f>
        <v>126</v>
      </c>
      <c r="N723" t="str">
        <f>VLOOKUP(database[[#This Row],[部门]],bumen[],2,0)</f>
        <v>028</v>
      </c>
      <c r="O723" t="str">
        <f>VLOOKUP(database[[#This Row],[部门]],bumen[],3)</f>
        <v>001办公室</v>
      </c>
      <c r="P723" t="str">
        <f>VLOOKUP(database[[#This Row],[账号]],renyuan[],2,0)</f>
        <v>郝洪乐</v>
      </c>
      <c r="Q723" s="13" t="s">
        <v>1330</v>
      </c>
      <c r="R723" t="str">
        <f>VLOOKUP(database[[#This Row],[部门代码2]],bumen02,2,0)</f>
        <v>028马克思主义学院</v>
      </c>
    </row>
    <row r="724" spans="1:18" hidden="1" x14ac:dyDescent="0.2">
      <c r="A724">
        <f>SUBTOTAL(3,B$2:B724)</f>
        <v>67</v>
      </c>
      <c r="B724">
        <v>38</v>
      </c>
      <c r="C724" s="1">
        <v>2023010030</v>
      </c>
      <c r="D724" t="s">
        <v>458</v>
      </c>
      <c r="E724">
        <v>0</v>
      </c>
      <c r="F724">
        <v>0</v>
      </c>
      <c r="H724" t="str">
        <f>VLOOKUP(C724,renyuan[],3,0)</f>
        <v>马克思主义学院</v>
      </c>
      <c r="I724">
        <f t="shared" si="22"/>
        <v>0</v>
      </c>
      <c r="J724">
        <f t="shared" si="23"/>
        <v>0</v>
      </c>
      <c r="K724">
        <f>database[[#This Row],[处理天数]]*6</f>
        <v>0</v>
      </c>
      <c r="L724">
        <f>database[[#This Row],[额定充值]]-database[[#This Row],[处理金额]]</f>
        <v>0</v>
      </c>
      <c r="M724">
        <f>database[[#This Row],[处理金额]]</f>
        <v>0</v>
      </c>
      <c r="N724" t="str">
        <f>VLOOKUP(database[[#This Row],[部门]],bumen[],2,0)</f>
        <v>028</v>
      </c>
      <c r="O724" t="str">
        <f>VLOOKUP(database[[#This Row],[部门]],bumen[],3)</f>
        <v>001办公室</v>
      </c>
      <c r="P724" t="str">
        <f>VLOOKUP(database[[#This Row],[账号]],renyuan[],2,0)</f>
        <v>丁春梅</v>
      </c>
      <c r="Q724" s="13" t="s">
        <v>1330</v>
      </c>
      <c r="R724" t="str">
        <f>VLOOKUP(database[[#This Row],[部门代码2]],bumen02,2,0)</f>
        <v>028马克思主义学院</v>
      </c>
    </row>
    <row r="725" spans="1:18" hidden="1" x14ac:dyDescent="0.2">
      <c r="A725">
        <f>SUBTOTAL(3,B$2:B725)</f>
        <v>67</v>
      </c>
      <c r="B725">
        <v>39</v>
      </c>
      <c r="C725" s="1">
        <v>2023010077</v>
      </c>
      <c r="D725" t="s">
        <v>459</v>
      </c>
      <c r="E725">
        <v>21</v>
      </c>
      <c r="F725">
        <v>126</v>
      </c>
      <c r="H725" t="str">
        <f>VLOOKUP(C725,renyuan[],3,0)</f>
        <v>马克思主义学院</v>
      </c>
      <c r="I725">
        <f t="shared" si="22"/>
        <v>21</v>
      </c>
      <c r="J725">
        <f t="shared" si="23"/>
        <v>126</v>
      </c>
      <c r="K725">
        <f>database[[#This Row],[处理天数]]*6</f>
        <v>126</v>
      </c>
      <c r="L725">
        <f>database[[#This Row],[额定充值]]-database[[#This Row],[处理金额]]</f>
        <v>0</v>
      </c>
      <c r="M725">
        <f>database[[#This Row],[处理金额]]</f>
        <v>126</v>
      </c>
      <c r="N725" t="str">
        <f>VLOOKUP(database[[#This Row],[部门]],bumen[],2,0)</f>
        <v>028</v>
      </c>
      <c r="O725" t="str">
        <f>VLOOKUP(database[[#This Row],[部门]],bumen[],3)</f>
        <v>001办公室</v>
      </c>
      <c r="P725" t="str">
        <f>VLOOKUP(database[[#This Row],[账号]],renyuan[],2,0)</f>
        <v>宫文浩</v>
      </c>
      <c r="Q725" s="13" t="s">
        <v>1330</v>
      </c>
      <c r="R725" t="str">
        <f>VLOOKUP(database[[#This Row],[部门代码2]],bumen02,2,0)</f>
        <v>028马克思主义学院</v>
      </c>
    </row>
    <row r="726" spans="1:18" hidden="1" x14ac:dyDescent="0.2">
      <c r="A726">
        <f>SUBTOTAL(3,B$2:B726)</f>
        <v>67</v>
      </c>
      <c r="B726">
        <v>40</v>
      </c>
      <c r="C726" s="1">
        <v>2023010078</v>
      </c>
      <c r="D726" t="s">
        <v>460</v>
      </c>
      <c r="E726">
        <v>13</v>
      </c>
      <c r="F726">
        <v>78</v>
      </c>
      <c r="H726" t="str">
        <f>VLOOKUP(C726,renyuan[],3,0)</f>
        <v>马克思主义学院</v>
      </c>
      <c r="I726">
        <f t="shared" si="22"/>
        <v>13</v>
      </c>
      <c r="J726">
        <f t="shared" si="23"/>
        <v>78</v>
      </c>
      <c r="K726">
        <f>database[[#This Row],[处理天数]]*6</f>
        <v>78</v>
      </c>
      <c r="L726">
        <f>database[[#This Row],[额定充值]]-database[[#This Row],[处理金额]]</f>
        <v>0</v>
      </c>
      <c r="M726">
        <f>database[[#This Row],[处理金额]]</f>
        <v>78</v>
      </c>
      <c r="N726" t="str">
        <f>VLOOKUP(database[[#This Row],[部门]],bumen[],2,0)</f>
        <v>028</v>
      </c>
      <c r="O726" t="str">
        <f>VLOOKUP(database[[#This Row],[部门]],bumen[],3)</f>
        <v>001办公室</v>
      </c>
      <c r="P726" t="str">
        <f>VLOOKUP(database[[#This Row],[账号]],renyuan[],2,0)</f>
        <v>蔡继璇</v>
      </c>
      <c r="Q726" s="13" t="s">
        <v>1330</v>
      </c>
      <c r="R726" t="str">
        <f>VLOOKUP(database[[#This Row],[部门代码2]],bumen02,2,0)</f>
        <v>028马克思主义学院</v>
      </c>
    </row>
    <row r="727" spans="1:18" hidden="1" x14ac:dyDescent="0.2">
      <c r="A727">
        <f>SUBTOTAL(3,B$2:B727)</f>
        <v>67</v>
      </c>
      <c r="B727">
        <v>41</v>
      </c>
      <c r="C727" s="1">
        <v>2023010079</v>
      </c>
      <c r="D727" t="s">
        <v>461</v>
      </c>
      <c r="E727">
        <v>21</v>
      </c>
      <c r="F727">
        <v>126</v>
      </c>
      <c r="H727" t="str">
        <f>VLOOKUP(C727,renyuan[],3,0)</f>
        <v>马克思主义学院</v>
      </c>
      <c r="I727">
        <f t="shared" si="22"/>
        <v>21</v>
      </c>
      <c r="J727">
        <f t="shared" si="23"/>
        <v>126</v>
      </c>
      <c r="K727">
        <f>database[[#This Row],[处理天数]]*6</f>
        <v>126</v>
      </c>
      <c r="L727">
        <f>database[[#This Row],[额定充值]]-database[[#This Row],[处理金额]]</f>
        <v>0</v>
      </c>
      <c r="M727">
        <f>database[[#This Row],[处理金额]]</f>
        <v>126</v>
      </c>
      <c r="N727" t="str">
        <f>VLOOKUP(database[[#This Row],[部门]],bumen[],2,0)</f>
        <v>028</v>
      </c>
      <c r="O727" t="str">
        <f>VLOOKUP(database[[#This Row],[部门]],bumen[],3)</f>
        <v>001办公室</v>
      </c>
      <c r="P727" t="str">
        <f>VLOOKUP(database[[#This Row],[账号]],renyuan[],2,0)</f>
        <v>于婷婷</v>
      </c>
      <c r="Q727" s="13" t="s">
        <v>1330</v>
      </c>
      <c r="R727" t="str">
        <f>VLOOKUP(database[[#This Row],[部门代码2]],bumen02,2,0)</f>
        <v>028马克思主义学院</v>
      </c>
    </row>
    <row r="728" spans="1:18" hidden="1" x14ac:dyDescent="0.2">
      <c r="A728">
        <f>SUBTOTAL(3,B$2:B728)</f>
        <v>67</v>
      </c>
      <c r="B728">
        <v>42</v>
      </c>
      <c r="C728" s="1">
        <v>2023010080</v>
      </c>
      <c r="D728" t="s">
        <v>462</v>
      </c>
      <c r="E728">
        <v>21</v>
      </c>
      <c r="F728">
        <v>126</v>
      </c>
      <c r="H728" t="str">
        <f>VLOOKUP(C728,renyuan[],3,0)</f>
        <v>马克思主义学院</v>
      </c>
      <c r="I728">
        <f t="shared" si="22"/>
        <v>21</v>
      </c>
      <c r="J728">
        <f t="shared" si="23"/>
        <v>126</v>
      </c>
      <c r="K728">
        <f>database[[#This Row],[处理天数]]*6</f>
        <v>126</v>
      </c>
      <c r="L728">
        <f>database[[#This Row],[额定充值]]-database[[#This Row],[处理金额]]</f>
        <v>0</v>
      </c>
      <c r="M728">
        <f>database[[#This Row],[处理金额]]</f>
        <v>126</v>
      </c>
      <c r="N728" t="str">
        <f>VLOOKUP(database[[#This Row],[部门]],bumen[],2,0)</f>
        <v>028</v>
      </c>
      <c r="O728" t="str">
        <f>VLOOKUP(database[[#This Row],[部门]],bumen[],3)</f>
        <v>001办公室</v>
      </c>
      <c r="P728" t="str">
        <f>VLOOKUP(database[[#This Row],[账号]],renyuan[],2,0)</f>
        <v>张苏</v>
      </c>
      <c r="Q728" s="13" t="s">
        <v>1330</v>
      </c>
      <c r="R728" t="str">
        <f>VLOOKUP(database[[#This Row],[部门代码2]],bumen02,2,0)</f>
        <v>028马克思主义学院</v>
      </c>
    </row>
    <row r="729" spans="1:18" hidden="1" x14ac:dyDescent="0.2">
      <c r="A729">
        <f>SUBTOTAL(3,B$2:B729)</f>
        <v>67</v>
      </c>
      <c r="B729">
        <v>43</v>
      </c>
      <c r="C729" s="1">
        <v>2023010081</v>
      </c>
      <c r="D729" t="s">
        <v>463</v>
      </c>
      <c r="E729">
        <v>4</v>
      </c>
      <c r="F729">
        <v>24</v>
      </c>
      <c r="H729" t="str">
        <f>VLOOKUP(C729,renyuan[],3,0)</f>
        <v>马克思主义学院</v>
      </c>
      <c r="I729">
        <f t="shared" si="22"/>
        <v>4</v>
      </c>
      <c r="J729">
        <f t="shared" si="23"/>
        <v>24</v>
      </c>
      <c r="K729">
        <f>database[[#This Row],[处理天数]]*6</f>
        <v>24</v>
      </c>
      <c r="L729">
        <f>database[[#This Row],[额定充值]]-database[[#This Row],[处理金额]]</f>
        <v>0</v>
      </c>
      <c r="M729">
        <f>database[[#This Row],[处理金额]]</f>
        <v>24</v>
      </c>
      <c r="N729" t="str">
        <f>VLOOKUP(database[[#This Row],[部门]],bumen[],2,0)</f>
        <v>028</v>
      </c>
      <c r="O729" t="str">
        <f>VLOOKUP(database[[#This Row],[部门]],bumen[],3)</f>
        <v>001办公室</v>
      </c>
      <c r="P729" t="str">
        <f>VLOOKUP(database[[#This Row],[账号]],renyuan[],2,0)</f>
        <v>仕玉慧</v>
      </c>
      <c r="Q729" s="13" t="s">
        <v>1330</v>
      </c>
      <c r="R729" t="str">
        <f>VLOOKUP(database[[#This Row],[部门代码2]],bumen02,2,0)</f>
        <v>028马克思主义学院</v>
      </c>
    </row>
    <row r="730" spans="1:18" hidden="1" x14ac:dyDescent="0.2">
      <c r="A730">
        <f>SUBTOTAL(3,B$2:B730)</f>
        <v>67</v>
      </c>
      <c r="B730">
        <v>44</v>
      </c>
      <c r="C730" s="1">
        <v>2023010082</v>
      </c>
      <c r="D730" t="s">
        <v>464</v>
      </c>
      <c r="E730">
        <v>4</v>
      </c>
      <c r="F730">
        <v>24</v>
      </c>
      <c r="H730" t="str">
        <f>VLOOKUP(C730,renyuan[],3,0)</f>
        <v>马克思主义学院</v>
      </c>
      <c r="I730">
        <f t="shared" si="22"/>
        <v>4</v>
      </c>
      <c r="J730">
        <f t="shared" si="23"/>
        <v>24</v>
      </c>
      <c r="K730">
        <f>database[[#This Row],[处理天数]]*6</f>
        <v>24</v>
      </c>
      <c r="L730">
        <f>database[[#This Row],[额定充值]]-database[[#This Row],[处理金额]]</f>
        <v>0</v>
      </c>
      <c r="M730">
        <f>database[[#This Row],[处理金额]]</f>
        <v>24</v>
      </c>
      <c r="N730" t="str">
        <f>VLOOKUP(database[[#This Row],[部门]],bumen[],2,0)</f>
        <v>028</v>
      </c>
      <c r="O730" t="str">
        <f>VLOOKUP(database[[#This Row],[部门]],bumen[],3)</f>
        <v>001办公室</v>
      </c>
      <c r="P730" t="str">
        <f>VLOOKUP(database[[#This Row],[账号]],renyuan[],2,0)</f>
        <v>张笑</v>
      </c>
      <c r="Q730" s="13" t="s">
        <v>1330</v>
      </c>
      <c r="R730" t="str">
        <f>VLOOKUP(database[[#This Row],[部门代码2]],bumen02,2,0)</f>
        <v>028马克思主义学院</v>
      </c>
    </row>
    <row r="731" spans="1:18" hidden="1" x14ac:dyDescent="0.2">
      <c r="A731">
        <f>SUBTOTAL(3,B$2:B731)</f>
        <v>67</v>
      </c>
      <c r="B731">
        <v>1</v>
      </c>
      <c r="C731" s="1">
        <v>2008020009</v>
      </c>
      <c r="D731" t="s">
        <v>885</v>
      </c>
      <c r="E731">
        <v>21</v>
      </c>
      <c r="F731">
        <v>315</v>
      </c>
      <c r="H731" t="str">
        <f>VLOOKUP(C731,renyuan[],3,0)</f>
        <v>体育技术学院</v>
      </c>
      <c r="I731">
        <f t="shared" si="22"/>
        <v>21</v>
      </c>
      <c r="J731">
        <f t="shared" si="23"/>
        <v>315</v>
      </c>
      <c r="K731">
        <f>database[[#This Row],[处理天数]]*6</f>
        <v>126</v>
      </c>
      <c r="L731">
        <f>database[[#This Row],[额定充值]]-database[[#This Row],[处理金额]]</f>
        <v>-189</v>
      </c>
      <c r="M731">
        <f>database[[#This Row],[处理金额]]</f>
        <v>315</v>
      </c>
      <c r="N731" t="str">
        <f>VLOOKUP(database[[#This Row],[部门]],bumen[],2,0)</f>
        <v>027</v>
      </c>
      <c r="O731" t="str">
        <f>VLOOKUP(database[[#This Row],[部门]],bumen[],3)</f>
        <v>001办公室</v>
      </c>
      <c r="P731" t="str">
        <f>VLOOKUP(database[[#This Row],[账号]],renyuan[],2,0)</f>
        <v>马传宝</v>
      </c>
      <c r="Q731" s="13" t="s">
        <v>1354</v>
      </c>
      <c r="R731" t="str">
        <f>VLOOKUP(database[[#This Row],[部门代码2]],bumen02,2,0)</f>
        <v>029蓝谷校区</v>
      </c>
    </row>
    <row r="732" spans="1:18" hidden="1" x14ac:dyDescent="0.2">
      <c r="A732">
        <f>SUBTOTAL(3,B$2:B732)</f>
        <v>67</v>
      </c>
      <c r="B732">
        <v>2</v>
      </c>
      <c r="C732" s="1">
        <v>2021010067</v>
      </c>
      <c r="D732" t="s">
        <v>902</v>
      </c>
      <c r="E732">
        <v>21</v>
      </c>
      <c r="F732">
        <v>315</v>
      </c>
      <c r="H732" t="str">
        <f>VLOOKUP(C732,renyuan[],3,0)</f>
        <v>体育技术学院</v>
      </c>
      <c r="I732">
        <f t="shared" si="22"/>
        <v>21</v>
      </c>
      <c r="J732">
        <f t="shared" si="23"/>
        <v>315</v>
      </c>
      <c r="K732">
        <f>database[[#This Row],[处理天数]]*6</f>
        <v>126</v>
      </c>
      <c r="L732">
        <f>database[[#This Row],[额定充值]]-database[[#This Row],[处理金额]]</f>
        <v>-189</v>
      </c>
      <c r="M732">
        <f>database[[#This Row],[处理金额]]</f>
        <v>315</v>
      </c>
      <c r="N732" t="str">
        <f>VLOOKUP(database[[#This Row],[部门]],bumen[],2,0)</f>
        <v>027</v>
      </c>
      <c r="O732" t="str">
        <f>VLOOKUP(database[[#This Row],[部门]],bumen[],3)</f>
        <v>001办公室</v>
      </c>
      <c r="P732" t="str">
        <f>VLOOKUP(database[[#This Row],[账号]],renyuan[],2,0)</f>
        <v>张曼莉</v>
      </c>
      <c r="Q732" s="13" t="s">
        <v>1354</v>
      </c>
      <c r="R732" t="str">
        <f>VLOOKUP(database[[#This Row],[部门代码2]],bumen02,2,0)</f>
        <v>029蓝谷校区</v>
      </c>
    </row>
    <row r="733" spans="1:18" hidden="1" x14ac:dyDescent="0.2">
      <c r="A733">
        <f>SUBTOTAL(3,B$2:B733)</f>
        <v>67</v>
      </c>
      <c r="B733">
        <v>3</v>
      </c>
      <c r="C733" s="1">
        <v>2022010066</v>
      </c>
      <c r="D733" t="s">
        <v>913</v>
      </c>
      <c r="E733">
        <v>21</v>
      </c>
      <c r="F733">
        <v>315</v>
      </c>
      <c r="H733" t="str">
        <f>VLOOKUP(C733,renyuan[],3,0)</f>
        <v>体育技术学院</v>
      </c>
      <c r="I733">
        <f t="shared" si="22"/>
        <v>21</v>
      </c>
      <c r="J733">
        <f t="shared" si="23"/>
        <v>315</v>
      </c>
      <c r="K733">
        <f>database[[#This Row],[处理天数]]*6</f>
        <v>126</v>
      </c>
      <c r="L733">
        <f>database[[#This Row],[额定充值]]-database[[#This Row],[处理金额]]</f>
        <v>-189</v>
      </c>
      <c r="M733">
        <f>database[[#This Row],[处理金额]]</f>
        <v>315</v>
      </c>
      <c r="N733" t="str">
        <f>VLOOKUP(database[[#This Row],[部门]],bumen[],2,0)</f>
        <v>027</v>
      </c>
      <c r="O733" t="str">
        <f>VLOOKUP(database[[#This Row],[部门]],bumen[],3)</f>
        <v>001办公室</v>
      </c>
      <c r="P733" t="str">
        <f>VLOOKUP(database[[#This Row],[账号]],renyuan[],2,0)</f>
        <v>张炳兰</v>
      </c>
      <c r="Q733" s="13" t="s">
        <v>1354</v>
      </c>
      <c r="R733" t="str">
        <f>VLOOKUP(database[[#This Row],[部门代码2]],bumen02,2,0)</f>
        <v>029蓝谷校区</v>
      </c>
    </row>
    <row r="734" spans="1:18" hidden="1" x14ac:dyDescent="0.2">
      <c r="A734">
        <f>SUBTOTAL(3,B$2:B734)</f>
        <v>67</v>
      </c>
      <c r="B734">
        <v>4</v>
      </c>
      <c r="C734" s="1">
        <v>2021010068</v>
      </c>
      <c r="D734" t="s">
        <v>664</v>
      </c>
      <c r="E734">
        <v>20</v>
      </c>
      <c r="F734">
        <v>300</v>
      </c>
      <c r="G734" t="s">
        <v>1251</v>
      </c>
      <c r="H734" t="str">
        <f>VLOOKUP(C734,renyuan[],3,0)</f>
        <v>体育技术学院</v>
      </c>
      <c r="I734">
        <f t="shared" si="22"/>
        <v>20</v>
      </c>
      <c r="J734">
        <f t="shared" si="23"/>
        <v>300</v>
      </c>
      <c r="K734">
        <f>database[[#This Row],[处理天数]]*6</f>
        <v>120</v>
      </c>
      <c r="L734">
        <f>database[[#This Row],[额定充值]]-database[[#This Row],[处理金额]]</f>
        <v>-180</v>
      </c>
      <c r="M734">
        <f>database[[#This Row],[处理金额]]</f>
        <v>300</v>
      </c>
      <c r="N734" t="str">
        <f>VLOOKUP(database[[#This Row],[部门]],bumen[],2,0)</f>
        <v>027</v>
      </c>
      <c r="O734" t="str">
        <f>VLOOKUP(database[[#This Row],[部门]],bumen[],3)</f>
        <v>001办公室</v>
      </c>
      <c r="P734" t="str">
        <f>VLOOKUP(database[[#This Row],[账号]],renyuan[],2,0)</f>
        <v>王艳</v>
      </c>
      <c r="Q734" s="13" t="s">
        <v>1354</v>
      </c>
      <c r="R734" t="str">
        <f>VLOOKUP(database[[#This Row],[部门代码2]],bumen02,2,0)</f>
        <v>029蓝谷校区</v>
      </c>
    </row>
    <row r="735" spans="1:18" hidden="1" x14ac:dyDescent="0.2">
      <c r="A735">
        <f>SUBTOTAL(3,B$2:B735)</f>
        <v>67</v>
      </c>
      <c r="B735">
        <v>5</v>
      </c>
      <c r="C735" s="1">
        <v>2008020011</v>
      </c>
      <c r="D735" t="s">
        <v>886</v>
      </c>
      <c r="E735">
        <v>21</v>
      </c>
      <c r="F735">
        <v>315</v>
      </c>
      <c r="H735" t="str">
        <f>VLOOKUP(C735,renyuan[],3,0)</f>
        <v>体育技术学院</v>
      </c>
      <c r="I735">
        <f t="shared" si="22"/>
        <v>21</v>
      </c>
      <c r="J735">
        <f t="shared" si="23"/>
        <v>315</v>
      </c>
      <c r="K735">
        <f>database[[#This Row],[处理天数]]*6</f>
        <v>126</v>
      </c>
      <c r="L735">
        <f>database[[#This Row],[额定充值]]-database[[#This Row],[处理金额]]</f>
        <v>-189</v>
      </c>
      <c r="M735">
        <f>database[[#This Row],[处理金额]]</f>
        <v>315</v>
      </c>
      <c r="N735" t="str">
        <f>VLOOKUP(database[[#This Row],[部门]],bumen[],2,0)</f>
        <v>027</v>
      </c>
      <c r="O735" t="str">
        <f>VLOOKUP(database[[#This Row],[部门]],bumen[],3)</f>
        <v>001办公室</v>
      </c>
      <c r="P735" t="str">
        <f>VLOOKUP(database[[#This Row],[账号]],renyuan[],2,0)</f>
        <v>孙延益</v>
      </c>
      <c r="Q735" s="13" t="s">
        <v>1354</v>
      </c>
      <c r="R735" t="str">
        <f>VLOOKUP(database[[#This Row],[部门代码2]],bumen02,2,0)</f>
        <v>029蓝谷校区</v>
      </c>
    </row>
    <row r="736" spans="1:18" hidden="1" x14ac:dyDescent="0.2">
      <c r="A736">
        <f>SUBTOTAL(3,B$2:B736)</f>
        <v>67</v>
      </c>
      <c r="B736">
        <v>6</v>
      </c>
      <c r="C736" s="1">
        <v>2021010083</v>
      </c>
      <c r="D736" t="s">
        <v>905</v>
      </c>
      <c r="E736">
        <v>21</v>
      </c>
      <c r="F736">
        <v>315</v>
      </c>
      <c r="H736" t="str">
        <f>VLOOKUP(C736,renyuan[],3,0)</f>
        <v>体育技术学院</v>
      </c>
      <c r="I736">
        <f t="shared" si="22"/>
        <v>21</v>
      </c>
      <c r="J736">
        <f t="shared" si="23"/>
        <v>315</v>
      </c>
      <c r="K736">
        <f>database[[#This Row],[处理天数]]*6</f>
        <v>126</v>
      </c>
      <c r="L736">
        <f>database[[#This Row],[额定充值]]-database[[#This Row],[处理金额]]</f>
        <v>-189</v>
      </c>
      <c r="M736">
        <f>database[[#This Row],[处理金额]]</f>
        <v>315</v>
      </c>
      <c r="N736" t="str">
        <f>VLOOKUP(database[[#This Row],[部门]],bumen[],2,0)</f>
        <v>027</v>
      </c>
      <c r="O736" t="str">
        <f>VLOOKUP(database[[#This Row],[部门]],bumen[],3)</f>
        <v>001办公室</v>
      </c>
      <c r="P736" t="str">
        <f>VLOOKUP(database[[#This Row],[账号]],renyuan[],2,0)</f>
        <v>常成尧</v>
      </c>
      <c r="Q736" s="13" t="s">
        <v>1354</v>
      </c>
      <c r="R736" t="str">
        <f>VLOOKUP(database[[#This Row],[部门代码2]],bumen02,2,0)</f>
        <v>029蓝谷校区</v>
      </c>
    </row>
    <row r="737" spans="1:18" hidden="1" x14ac:dyDescent="0.2">
      <c r="A737">
        <f>SUBTOTAL(3,B$2:B737)</f>
        <v>67</v>
      </c>
      <c r="B737">
        <v>7</v>
      </c>
      <c r="C737" s="1">
        <v>2022010065</v>
      </c>
      <c r="D737" t="s">
        <v>912</v>
      </c>
      <c r="E737">
        <v>3</v>
      </c>
      <c r="F737">
        <v>45</v>
      </c>
      <c r="G737" t="s">
        <v>1331</v>
      </c>
      <c r="H737" t="str">
        <f>VLOOKUP(C737,renyuan[],3,0)</f>
        <v>体育技术学院</v>
      </c>
      <c r="I737">
        <f t="shared" si="22"/>
        <v>3</v>
      </c>
      <c r="J737">
        <f t="shared" si="23"/>
        <v>45</v>
      </c>
      <c r="K737">
        <f>database[[#This Row],[处理天数]]*6</f>
        <v>18</v>
      </c>
      <c r="L737">
        <f>database[[#This Row],[额定充值]]-database[[#This Row],[处理金额]]</f>
        <v>-27</v>
      </c>
      <c r="M737">
        <f>database[[#This Row],[处理金额]]</f>
        <v>45</v>
      </c>
      <c r="N737" t="str">
        <f>VLOOKUP(database[[#This Row],[部门]],bumen[],2,0)</f>
        <v>027</v>
      </c>
      <c r="O737" t="str">
        <f>VLOOKUP(database[[#This Row],[部门]],bumen[],3)</f>
        <v>001办公室</v>
      </c>
      <c r="P737" t="str">
        <f>VLOOKUP(database[[#This Row],[账号]],renyuan[],2,0)</f>
        <v>张小茜</v>
      </c>
      <c r="Q737" s="13" t="s">
        <v>1354</v>
      </c>
      <c r="R737" t="str">
        <f>VLOOKUP(database[[#This Row],[部门代码2]],bumen02,2,0)</f>
        <v>029蓝谷校区</v>
      </c>
    </row>
    <row r="738" spans="1:18" hidden="1" x14ac:dyDescent="0.2">
      <c r="A738">
        <f>SUBTOTAL(3,B$2:B738)</f>
        <v>67</v>
      </c>
      <c r="B738">
        <v>8</v>
      </c>
      <c r="C738" s="1">
        <v>2021010079</v>
      </c>
      <c r="D738" t="s">
        <v>904</v>
      </c>
      <c r="E738">
        <v>21</v>
      </c>
      <c r="F738">
        <v>315</v>
      </c>
      <c r="H738" t="str">
        <f>VLOOKUP(C738,renyuan[],3,0)</f>
        <v>体育技术学院</v>
      </c>
      <c r="I738">
        <f t="shared" si="22"/>
        <v>21</v>
      </c>
      <c r="J738">
        <f t="shared" si="23"/>
        <v>315</v>
      </c>
      <c r="K738">
        <f>database[[#This Row],[处理天数]]*6</f>
        <v>126</v>
      </c>
      <c r="L738">
        <f>database[[#This Row],[额定充值]]-database[[#This Row],[处理金额]]</f>
        <v>-189</v>
      </c>
      <c r="M738">
        <f>database[[#This Row],[处理金额]]</f>
        <v>315</v>
      </c>
      <c r="N738" t="str">
        <f>VLOOKUP(database[[#This Row],[部门]],bumen[],2,0)</f>
        <v>027</v>
      </c>
      <c r="O738" t="str">
        <f>VLOOKUP(database[[#This Row],[部门]],bumen[],3)</f>
        <v>001办公室</v>
      </c>
      <c r="P738" t="str">
        <f>VLOOKUP(database[[#This Row],[账号]],renyuan[],2,0)</f>
        <v>崔金星</v>
      </c>
      <c r="Q738" s="13" t="s">
        <v>1354</v>
      </c>
      <c r="R738" t="str">
        <f>VLOOKUP(database[[#This Row],[部门代码2]],bumen02,2,0)</f>
        <v>029蓝谷校区</v>
      </c>
    </row>
    <row r="739" spans="1:18" hidden="1" x14ac:dyDescent="0.2">
      <c r="A739">
        <f>SUBTOTAL(3,B$2:B739)</f>
        <v>67</v>
      </c>
      <c r="B739">
        <v>9</v>
      </c>
      <c r="C739" s="1">
        <v>2022010067</v>
      </c>
      <c r="D739" t="s">
        <v>914</v>
      </c>
      <c r="E739">
        <v>21</v>
      </c>
      <c r="F739">
        <v>315</v>
      </c>
      <c r="H739" t="str">
        <f>VLOOKUP(C739,renyuan[],3,0)</f>
        <v>体育技术学院</v>
      </c>
      <c r="I739">
        <f t="shared" si="22"/>
        <v>21</v>
      </c>
      <c r="J739">
        <f t="shared" si="23"/>
        <v>315</v>
      </c>
      <c r="K739">
        <f>database[[#This Row],[处理天数]]*6</f>
        <v>126</v>
      </c>
      <c r="L739">
        <f>database[[#This Row],[额定充值]]-database[[#This Row],[处理金额]]</f>
        <v>-189</v>
      </c>
      <c r="M739">
        <f>database[[#This Row],[处理金额]]</f>
        <v>315</v>
      </c>
      <c r="N739" t="str">
        <f>VLOOKUP(database[[#This Row],[部门]],bumen[],2,0)</f>
        <v>027</v>
      </c>
      <c r="O739" t="str">
        <f>VLOOKUP(database[[#This Row],[部门]],bumen[],3)</f>
        <v>001办公室</v>
      </c>
      <c r="P739" t="str">
        <f>VLOOKUP(database[[#This Row],[账号]],renyuan[],2,0)</f>
        <v>肖越</v>
      </c>
      <c r="Q739" s="13" t="s">
        <v>1354</v>
      </c>
      <c r="R739" t="str">
        <f>VLOOKUP(database[[#This Row],[部门代码2]],bumen02,2,0)</f>
        <v>029蓝谷校区</v>
      </c>
    </row>
    <row r="740" spans="1:18" hidden="1" x14ac:dyDescent="0.2">
      <c r="A740">
        <f>SUBTOTAL(3,B$2:B740)</f>
        <v>67</v>
      </c>
      <c r="B740">
        <v>10</v>
      </c>
      <c r="C740" s="1">
        <v>2021010085</v>
      </c>
      <c r="D740" t="s">
        <v>906</v>
      </c>
      <c r="E740">
        <v>21</v>
      </c>
      <c r="F740">
        <v>315</v>
      </c>
      <c r="H740" t="str">
        <f>VLOOKUP(C740,renyuan[],3,0)</f>
        <v>体育技术学院</v>
      </c>
      <c r="I740">
        <f t="shared" si="22"/>
        <v>21</v>
      </c>
      <c r="J740">
        <f t="shared" si="23"/>
        <v>315</v>
      </c>
      <c r="K740">
        <f>database[[#This Row],[处理天数]]*6</f>
        <v>126</v>
      </c>
      <c r="L740">
        <f>database[[#This Row],[额定充值]]-database[[#This Row],[处理金额]]</f>
        <v>-189</v>
      </c>
      <c r="M740">
        <f>database[[#This Row],[处理金额]]</f>
        <v>315</v>
      </c>
      <c r="N740" t="str">
        <f>VLOOKUP(database[[#This Row],[部门]],bumen[],2,0)</f>
        <v>027</v>
      </c>
      <c r="O740" t="str">
        <f>VLOOKUP(database[[#This Row],[部门]],bumen[],3)</f>
        <v>001办公室</v>
      </c>
      <c r="P740" t="str">
        <f>VLOOKUP(database[[#This Row],[账号]],renyuan[],2,0)</f>
        <v>苗卉</v>
      </c>
      <c r="Q740" s="13" t="s">
        <v>1354</v>
      </c>
      <c r="R740" t="str">
        <f>VLOOKUP(database[[#This Row],[部门代码2]],bumen02,2,0)</f>
        <v>029蓝谷校区</v>
      </c>
    </row>
    <row r="741" spans="1:18" hidden="1" x14ac:dyDescent="0.2">
      <c r="A741">
        <f>SUBTOTAL(3,B$2:B741)</f>
        <v>67</v>
      </c>
      <c r="B741">
        <v>11</v>
      </c>
      <c r="C741" s="1">
        <v>2021010077</v>
      </c>
      <c r="D741" t="s">
        <v>903</v>
      </c>
      <c r="E741">
        <v>21</v>
      </c>
      <c r="F741">
        <v>315</v>
      </c>
      <c r="H741" t="str">
        <f>VLOOKUP(C741,renyuan[],3,0)</f>
        <v>体育技术学院</v>
      </c>
      <c r="I741">
        <f t="shared" si="22"/>
        <v>21</v>
      </c>
      <c r="J741">
        <f t="shared" si="23"/>
        <v>315</v>
      </c>
      <c r="K741">
        <f>database[[#This Row],[处理天数]]*6</f>
        <v>126</v>
      </c>
      <c r="L741">
        <f>database[[#This Row],[额定充值]]-database[[#This Row],[处理金额]]</f>
        <v>-189</v>
      </c>
      <c r="M741">
        <f>database[[#This Row],[处理金额]]</f>
        <v>315</v>
      </c>
      <c r="N741" t="str">
        <f>VLOOKUP(database[[#This Row],[部门]],bumen[],2,0)</f>
        <v>027</v>
      </c>
      <c r="O741" t="str">
        <f>VLOOKUP(database[[#This Row],[部门]],bumen[],3)</f>
        <v>001办公室</v>
      </c>
      <c r="P741" t="str">
        <f>VLOOKUP(database[[#This Row],[账号]],renyuan[],2,0)</f>
        <v>崔丽媛</v>
      </c>
      <c r="Q741" s="13" t="s">
        <v>1354</v>
      </c>
      <c r="R741" t="str">
        <f>VLOOKUP(database[[#This Row],[部门代码2]],bumen02,2,0)</f>
        <v>029蓝谷校区</v>
      </c>
    </row>
    <row r="742" spans="1:18" hidden="1" x14ac:dyDescent="0.2">
      <c r="A742">
        <f>SUBTOTAL(3,B$2:B742)</f>
        <v>67</v>
      </c>
      <c r="B742">
        <v>12</v>
      </c>
      <c r="C742" s="1">
        <v>2006010069</v>
      </c>
      <c r="D742" t="s">
        <v>882</v>
      </c>
      <c r="E742">
        <v>20</v>
      </c>
      <c r="F742">
        <v>300</v>
      </c>
      <c r="G742" t="s">
        <v>1332</v>
      </c>
      <c r="H742" t="str">
        <f>VLOOKUP(C742,renyuan[],3,0)</f>
        <v>体育技术学院</v>
      </c>
      <c r="I742">
        <f t="shared" si="22"/>
        <v>20</v>
      </c>
      <c r="J742">
        <f t="shared" si="23"/>
        <v>300</v>
      </c>
      <c r="K742">
        <f>database[[#This Row],[处理天数]]*6</f>
        <v>120</v>
      </c>
      <c r="L742">
        <f>database[[#This Row],[额定充值]]-database[[#This Row],[处理金额]]</f>
        <v>-180</v>
      </c>
      <c r="M742">
        <f>database[[#This Row],[处理金额]]</f>
        <v>300</v>
      </c>
      <c r="N742" t="str">
        <f>VLOOKUP(database[[#This Row],[部门]],bumen[],2,0)</f>
        <v>027</v>
      </c>
      <c r="O742" t="str">
        <f>VLOOKUP(database[[#This Row],[部门]],bumen[],3)</f>
        <v>001办公室</v>
      </c>
      <c r="P742" t="str">
        <f>VLOOKUP(database[[#This Row],[账号]],renyuan[],2,0)</f>
        <v>韩青艺</v>
      </c>
      <c r="Q742" s="13" t="s">
        <v>1354</v>
      </c>
      <c r="R742" t="str">
        <f>VLOOKUP(database[[#This Row],[部门代码2]],bumen02,2,0)</f>
        <v>029蓝谷校区</v>
      </c>
    </row>
    <row r="743" spans="1:18" hidden="1" x14ac:dyDescent="0.2">
      <c r="A743">
        <f>SUBTOTAL(3,B$2:B743)</f>
        <v>67</v>
      </c>
      <c r="B743">
        <v>13</v>
      </c>
      <c r="C743" s="1">
        <v>2022010052</v>
      </c>
      <c r="D743" t="s">
        <v>907</v>
      </c>
      <c r="E743">
        <v>21</v>
      </c>
      <c r="F743">
        <v>315</v>
      </c>
      <c r="G743" t="s">
        <v>1333</v>
      </c>
      <c r="H743" t="str">
        <f>VLOOKUP(C743,renyuan[],3,0)</f>
        <v>体育技术学院</v>
      </c>
      <c r="I743">
        <f t="shared" si="22"/>
        <v>21</v>
      </c>
      <c r="J743">
        <f t="shared" si="23"/>
        <v>315</v>
      </c>
      <c r="K743">
        <f>database[[#This Row],[处理天数]]*6</f>
        <v>126</v>
      </c>
      <c r="L743">
        <f>database[[#This Row],[额定充值]]-database[[#This Row],[处理金额]]</f>
        <v>-189</v>
      </c>
      <c r="M743">
        <f>database[[#This Row],[处理金额]]</f>
        <v>315</v>
      </c>
      <c r="N743" t="str">
        <f>VLOOKUP(database[[#This Row],[部门]],bumen[],2,0)</f>
        <v>027</v>
      </c>
      <c r="O743" t="str">
        <f>VLOOKUP(database[[#This Row],[部门]],bumen[],3)</f>
        <v>001办公室</v>
      </c>
      <c r="P743" t="str">
        <f>VLOOKUP(database[[#This Row],[账号]],renyuan[],2,0)</f>
        <v>李彤</v>
      </c>
      <c r="Q743" s="13" t="s">
        <v>1354</v>
      </c>
      <c r="R743" t="str">
        <f>VLOOKUP(database[[#This Row],[部门代码2]],bumen02,2,0)</f>
        <v>029蓝谷校区</v>
      </c>
    </row>
    <row r="744" spans="1:18" hidden="1" x14ac:dyDescent="0.2">
      <c r="A744">
        <f>SUBTOTAL(3,B$2:B744)</f>
        <v>67</v>
      </c>
      <c r="B744">
        <v>14</v>
      </c>
      <c r="C744" s="1">
        <v>2021010076</v>
      </c>
      <c r="D744" t="s">
        <v>680</v>
      </c>
      <c r="E744">
        <v>21</v>
      </c>
      <c r="F744">
        <v>315</v>
      </c>
      <c r="H744" t="str">
        <f>VLOOKUP(C744,renyuan[],3,0)</f>
        <v>体育技术学院</v>
      </c>
      <c r="I744">
        <f t="shared" si="22"/>
        <v>21</v>
      </c>
      <c r="J744">
        <f t="shared" si="23"/>
        <v>315</v>
      </c>
      <c r="K744">
        <f>database[[#This Row],[处理天数]]*6</f>
        <v>126</v>
      </c>
      <c r="L744">
        <f>database[[#This Row],[额定充值]]-database[[#This Row],[处理金额]]</f>
        <v>-189</v>
      </c>
      <c r="M744">
        <f>database[[#This Row],[处理金额]]</f>
        <v>315</v>
      </c>
      <c r="N744" t="str">
        <f>VLOOKUP(database[[#This Row],[部门]],bumen[],2,0)</f>
        <v>027</v>
      </c>
      <c r="O744" t="str">
        <f>VLOOKUP(database[[#This Row],[部门]],bumen[],3)</f>
        <v>001办公室</v>
      </c>
      <c r="P744" t="str">
        <f>VLOOKUP(database[[#This Row],[账号]],renyuan[],2,0)</f>
        <v>李静</v>
      </c>
      <c r="Q744" s="13" t="s">
        <v>1354</v>
      </c>
      <c r="R744" t="str">
        <f>VLOOKUP(database[[#This Row],[部门代码2]],bumen02,2,0)</f>
        <v>029蓝谷校区</v>
      </c>
    </row>
    <row r="745" spans="1:18" hidden="1" x14ac:dyDescent="0.2">
      <c r="A745">
        <f>SUBTOTAL(3,B$2:B745)</f>
        <v>67</v>
      </c>
      <c r="B745">
        <v>15</v>
      </c>
      <c r="C745" s="1">
        <v>2021010052</v>
      </c>
      <c r="D745" t="s">
        <v>898</v>
      </c>
      <c r="E745">
        <v>21</v>
      </c>
      <c r="F745">
        <v>315</v>
      </c>
      <c r="H745" t="str">
        <f>VLOOKUP(C745,renyuan[],3,0)</f>
        <v>体育技术学院</v>
      </c>
      <c r="I745">
        <f t="shared" si="22"/>
        <v>21</v>
      </c>
      <c r="J745">
        <f t="shared" si="23"/>
        <v>315</v>
      </c>
      <c r="K745">
        <f>database[[#This Row],[处理天数]]*6</f>
        <v>126</v>
      </c>
      <c r="L745">
        <f>database[[#This Row],[额定充值]]-database[[#This Row],[处理金额]]</f>
        <v>-189</v>
      </c>
      <c r="M745">
        <f>database[[#This Row],[处理金额]]</f>
        <v>315</v>
      </c>
      <c r="N745" t="str">
        <f>VLOOKUP(database[[#This Row],[部门]],bumen[],2,0)</f>
        <v>027</v>
      </c>
      <c r="O745" t="str">
        <f>VLOOKUP(database[[#This Row],[部门]],bumen[],3)</f>
        <v>001办公室</v>
      </c>
      <c r="P745" t="str">
        <f>VLOOKUP(database[[#This Row],[账号]],renyuan[],2,0)</f>
        <v>刘雯</v>
      </c>
      <c r="Q745" s="13" t="s">
        <v>1354</v>
      </c>
      <c r="R745" t="str">
        <f>VLOOKUP(database[[#This Row],[部门代码2]],bumen02,2,0)</f>
        <v>029蓝谷校区</v>
      </c>
    </row>
    <row r="746" spans="1:18" hidden="1" x14ac:dyDescent="0.2">
      <c r="A746">
        <f>SUBTOTAL(3,B$2:B746)</f>
        <v>67</v>
      </c>
      <c r="B746">
        <v>16</v>
      </c>
      <c r="C746" s="1">
        <v>2021010055</v>
      </c>
      <c r="D746" t="s">
        <v>899</v>
      </c>
      <c r="E746">
        <v>20</v>
      </c>
      <c r="F746">
        <v>300</v>
      </c>
      <c r="H746" t="str">
        <f>VLOOKUP(C746,renyuan[],3,0)</f>
        <v>体育技术学院</v>
      </c>
      <c r="I746">
        <f t="shared" si="22"/>
        <v>20</v>
      </c>
      <c r="J746">
        <f t="shared" si="23"/>
        <v>300</v>
      </c>
      <c r="K746">
        <f>database[[#This Row],[处理天数]]*6</f>
        <v>120</v>
      </c>
      <c r="L746">
        <f>database[[#This Row],[额定充值]]-database[[#This Row],[处理金额]]</f>
        <v>-180</v>
      </c>
      <c r="M746">
        <f>database[[#This Row],[处理金额]]</f>
        <v>300</v>
      </c>
      <c r="N746" t="str">
        <f>VLOOKUP(database[[#This Row],[部门]],bumen[],2,0)</f>
        <v>027</v>
      </c>
      <c r="O746" t="str">
        <f>VLOOKUP(database[[#This Row],[部门]],bumen[],3)</f>
        <v>001办公室</v>
      </c>
      <c r="P746" t="str">
        <f>VLOOKUP(database[[#This Row],[账号]],renyuan[],2,0)</f>
        <v>曹智</v>
      </c>
      <c r="Q746" s="13" t="s">
        <v>1354</v>
      </c>
      <c r="R746" t="str">
        <f>VLOOKUP(database[[#This Row],[部门代码2]],bumen02,2,0)</f>
        <v>029蓝谷校区</v>
      </c>
    </row>
    <row r="747" spans="1:18" hidden="1" x14ac:dyDescent="0.2">
      <c r="A747">
        <f>SUBTOTAL(3,B$2:B747)</f>
        <v>67</v>
      </c>
      <c r="B747">
        <v>17</v>
      </c>
      <c r="C747" s="1">
        <v>2022010059</v>
      </c>
      <c r="D747" t="s">
        <v>908</v>
      </c>
      <c r="E747">
        <v>21</v>
      </c>
      <c r="F747">
        <v>315</v>
      </c>
      <c r="H747" t="str">
        <f>VLOOKUP(C747,renyuan[],3,0)</f>
        <v>体育技术学院</v>
      </c>
      <c r="I747">
        <f t="shared" si="22"/>
        <v>21</v>
      </c>
      <c r="J747">
        <f t="shared" si="23"/>
        <v>315</v>
      </c>
      <c r="K747">
        <f>database[[#This Row],[处理天数]]*6</f>
        <v>126</v>
      </c>
      <c r="L747">
        <f>database[[#This Row],[额定充值]]-database[[#This Row],[处理金额]]</f>
        <v>-189</v>
      </c>
      <c r="M747">
        <f>database[[#This Row],[处理金额]]</f>
        <v>315</v>
      </c>
      <c r="N747" t="str">
        <f>VLOOKUP(database[[#This Row],[部门]],bumen[],2,0)</f>
        <v>027</v>
      </c>
      <c r="O747" t="str">
        <f>VLOOKUP(database[[#This Row],[部门]],bumen[],3)</f>
        <v>001办公室</v>
      </c>
      <c r="P747" t="str">
        <f>VLOOKUP(database[[#This Row],[账号]],renyuan[],2,0)</f>
        <v>张津赫</v>
      </c>
      <c r="Q747" s="13" t="s">
        <v>1354</v>
      </c>
      <c r="R747" t="str">
        <f>VLOOKUP(database[[#This Row],[部门代码2]],bumen02,2,0)</f>
        <v>029蓝谷校区</v>
      </c>
    </row>
    <row r="748" spans="1:18" hidden="1" x14ac:dyDescent="0.2">
      <c r="A748">
        <f>SUBTOTAL(3,B$2:B748)</f>
        <v>67</v>
      </c>
      <c r="B748">
        <v>18</v>
      </c>
      <c r="C748" s="1">
        <v>2021010028</v>
      </c>
      <c r="D748" t="s">
        <v>897</v>
      </c>
      <c r="E748">
        <v>19.5</v>
      </c>
      <c r="F748">
        <v>292.5</v>
      </c>
      <c r="G748" t="s">
        <v>1334</v>
      </c>
      <c r="H748" t="str">
        <f>VLOOKUP(C748,renyuan[],3,0)</f>
        <v>体育技术学院</v>
      </c>
      <c r="I748">
        <f t="shared" si="22"/>
        <v>19.5</v>
      </c>
      <c r="J748">
        <f t="shared" si="23"/>
        <v>292.5</v>
      </c>
      <c r="K748">
        <f>database[[#This Row],[处理天数]]*6</f>
        <v>117</v>
      </c>
      <c r="L748">
        <f>database[[#This Row],[额定充值]]-database[[#This Row],[处理金额]]</f>
        <v>-175.5</v>
      </c>
      <c r="M748">
        <f>database[[#This Row],[处理金额]]</f>
        <v>292.5</v>
      </c>
      <c r="N748" t="str">
        <f>VLOOKUP(database[[#This Row],[部门]],bumen[],2,0)</f>
        <v>027</v>
      </c>
      <c r="O748" t="str">
        <f>VLOOKUP(database[[#This Row],[部门]],bumen[],3)</f>
        <v>001办公室</v>
      </c>
      <c r="P748" t="str">
        <f>VLOOKUP(database[[#This Row],[账号]],renyuan[],2,0)</f>
        <v>张沙沙</v>
      </c>
      <c r="Q748" s="13" t="s">
        <v>1354</v>
      </c>
      <c r="R748" t="str">
        <f>VLOOKUP(database[[#This Row],[部门代码2]],bumen02,2,0)</f>
        <v>029蓝谷校区</v>
      </c>
    </row>
    <row r="749" spans="1:18" hidden="1" x14ac:dyDescent="0.2">
      <c r="A749">
        <f>SUBTOTAL(3,B$2:B749)</f>
        <v>67</v>
      </c>
      <c r="B749">
        <v>19</v>
      </c>
      <c r="C749" s="1">
        <v>2015010002</v>
      </c>
      <c r="D749" t="s">
        <v>1335</v>
      </c>
      <c r="E749">
        <v>21</v>
      </c>
      <c r="F749">
        <v>315</v>
      </c>
      <c r="H749" t="str">
        <f>VLOOKUP(C749,renyuan[],3,0)</f>
        <v>体育技术学院</v>
      </c>
      <c r="I749">
        <f t="shared" si="22"/>
        <v>21</v>
      </c>
      <c r="J749">
        <f t="shared" si="23"/>
        <v>315</v>
      </c>
      <c r="K749">
        <f>database[[#This Row],[处理天数]]*6</f>
        <v>126</v>
      </c>
      <c r="L749">
        <f>database[[#This Row],[额定充值]]-database[[#This Row],[处理金额]]</f>
        <v>-189</v>
      </c>
      <c r="M749">
        <f>database[[#This Row],[处理金额]]</f>
        <v>315</v>
      </c>
      <c r="N749" t="str">
        <f>VLOOKUP(database[[#This Row],[部门]],bumen[],2,0)</f>
        <v>027</v>
      </c>
      <c r="O749" t="str">
        <f>VLOOKUP(database[[#This Row],[部门]],bumen[],3)</f>
        <v>001办公室</v>
      </c>
      <c r="P749" t="str">
        <f>VLOOKUP(database[[#This Row],[账号]],renyuan[],2,0)</f>
        <v>王瑞睿</v>
      </c>
      <c r="Q749" s="13" t="s">
        <v>1354</v>
      </c>
      <c r="R749" t="str">
        <f>VLOOKUP(database[[#This Row],[部门代码2]],bumen02,2,0)</f>
        <v>029蓝谷校区</v>
      </c>
    </row>
    <row r="750" spans="1:18" hidden="1" x14ac:dyDescent="0.2">
      <c r="A750">
        <f>SUBTOTAL(3,B$2:B750)</f>
        <v>67</v>
      </c>
      <c r="B750">
        <v>20</v>
      </c>
      <c r="C750" s="1">
        <v>2017010016</v>
      </c>
      <c r="D750" t="s">
        <v>890</v>
      </c>
      <c r="E750">
        <v>19</v>
      </c>
      <c r="F750">
        <v>285</v>
      </c>
      <c r="G750" t="s">
        <v>1336</v>
      </c>
      <c r="H750" t="str">
        <f>VLOOKUP(C750,renyuan[],3,0)</f>
        <v>体育技术学院</v>
      </c>
      <c r="I750">
        <f t="shared" si="22"/>
        <v>19</v>
      </c>
      <c r="J750">
        <f t="shared" si="23"/>
        <v>285</v>
      </c>
      <c r="K750">
        <f>database[[#This Row],[处理天数]]*6</f>
        <v>114</v>
      </c>
      <c r="L750">
        <f>database[[#This Row],[额定充值]]-database[[#This Row],[处理金额]]</f>
        <v>-171</v>
      </c>
      <c r="M750">
        <f>database[[#This Row],[处理金额]]</f>
        <v>285</v>
      </c>
      <c r="N750" t="str">
        <f>VLOOKUP(database[[#This Row],[部门]],bumen[],2,0)</f>
        <v>027</v>
      </c>
      <c r="O750" t="str">
        <f>VLOOKUP(database[[#This Row],[部门]],bumen[],3)</f>
        <v>001办公室</v>
      </c>
      <c r="P750" t="str">
        <f>VLOOKUP(database[[#This Row],[账号]],renyuan[],2,0)</f>
        <v>孙琪</v>
      </c>
      <c r="Q750" s="13" t="s">
        <v>1354</v>
      </c>
      <c r="R750" t="str">
        <f>VLOOKUP(database[[#This Row],[部门代码2]],bumen02,2,0)</f>
        <v>029蓝谷校区</v>
      </c>
    </row>
    <row r="751" spans="1:18" hidden="1" x14ac:dyDescent="0.2">
      <c r="A751">
        <f>SUBTOTAL(3,B$2:B751)</f>
        <v>67</v>
      </c>
      <c r="B751">
        <v>21</v>
      </c>
      <c r="C751" s="1">
        <v>2023010116</v>
      </c>
      <c r="D751" t="s">
        <v>929</v>
      </c>
      <c r="E751">
        <v>21</v>
      </c>
      <c r="F751">
        <v>315</v>
      </c>
      <c r="H751" t="str">
        <f>VLOOKUP(C751,renyuan[],3,0)</f>
        <v>体育技术学院</v>
      </c>
      <c r="I751">
        <f t="shared" si="22"/>
        <v>21</v>
      </c>
      <c r="J751">
        <f t="shared" si="23"/>
        <v>315</v>
      </c>
      <c r="K751">
        <f>database[[#This Row],[处理天数]]*6</f>
        <v>126</v>
      </c>
      <c r="L751">
        <f>database[[#This Row],[额定充值]]-database[[#This Row],[处理金额]]</f>
        <v>-189</v>
      </c>
      <c r="M751">
        <f>database[[#This Row],[处理金额]]</f>
        <v>315</v>
      </c>
      <c r="N751" t="str">
        <f>VLOOKUP(database[[#This Row],[部门]],bumen[],2,0)</f>
        <v>027</v>
      </c>
      <c r="O751" t="str">
        <f>VLOOKUP(database[[#This Row],[部门]],bumen[],3)</f>
        <v>001办公室</v>
      </c>
      <c r="P751" t="str">
        <f>VLOOKUP(database[[#This Row],[账号]],renyuan[],2,0)</f>
        <v>孙福超</v>
      </c>
      <c r="Q751" s="13" t="s">
        <v>1354</v>
      </c>
      <c r="R751" t="str">
        <f>VLOOKUP(database[[#This Row],[部门代码2]],bumen02,2,0)</f>
        <v>029蓝谷校区</v>
      </c>
    </row>
    <row r="752" spans="1:18" hidden="1" x14ac:dyDescent="0.2">
      <c r="A752">
        <f>SUBTOTAL(3,B$2:B752)</f>
        <v>67</v>
      </c>
      <c r="B752">
        <v>22</v>
      </c>
      <c r="C752" s="1">
        <v>2023010115</v>
      </c>
      <c r="D752" t="s">
        <v>928</v>
      </c>
      <c r="E752">
        <v>21</v>
      </c>
      <c r="F752">
        <v>315</v>
      </c>
      <c r="H752" t="str">
        <f>VLOOKUP(C752,renyuan[],3,0)</f>
        <v>体育技术学院</v>
      </c>
      <c r="I752">
        <f t="shared" si="22"/>
        <v>21</v>
      </c>
      <c r="J752">
        <f t="shared" si="23"/>
        <v>315</v>
      </c>
      <c r="K752">
        <f>database[[#This Row],[处理天数]]*6</f>
        <v>126</v>
      </c>
      <c r="L752">
        <f>database[[#This Row],[额定充值]]-database[[#This Row],[处理金额]]</f>
        <v>-189</v>
      </c>
      <c r="M752">
        <f>database[[#This Row],[处理金额]]</f>
        <v>315</v>
      </c>
      <c r="N752" t="str">
        <f>VLOOKUP(database[[#This Row],[部门]],bumen[],2,0)</f>
        <v>027</v>
      </c>
      <c r="O752" t="str">
        <f>VLOOKUP(database[[#This Row],[部门]],bumen[],3)</f>
        <v>001办公室</v>
      </c>
      <c r="P752" t="str">
        <f>VLOOKUP(database[[#This Row],[账号]],renyuan[],2,0)</f>
        <v>焦顺鑫</v>
      </c>
      <c r="Q752" s="13" t="s">
        <v>1354</v>
      </c>
      <c r="R752" t="str">
        <f>VLOOKUP(database[[#This Row],[部门代码2]],bumen02,2,0)</f>
        <v>029蓝谷校区</v>
      </c>
    </row>
    <row r="753" spans="1:18" hidden="1" x14ac:dyDescent="0.2">
      <c r="A753">
        <f>SUBTOTAL(3,B$2:B753)</f>
        <v>67</v>
      </c>
      <c r="B753">
        <v>23</v>
      </c>
      <c r="C753" s="1">
        <v>2023010118</v>
      </c>
      <c r="D753" t="s">
        <v>931</v>
      </c>
      <c r="E753">
        <v>21</v>
      </c>
      <c r="F753">
        <v>315</v>
      </c>
      <c r="H753" t="str">
        <f>VLOOKUP(C753,renyuan[],3,0)</f>
        <v>体育技术学院</v>
      </c>
      <c r="I753">
        <f t="shared" si="22"/>
        <v>21</v>
      </c>
      <c r="J753">
        <f t="shared" si="23"/>
        <v>315</v>
      </c>
      <c r="K753">
        <f>database[[#This Row],[处理天数]]*6</f>
        <v>126</v>
      </c>
      <c r="L753">
        <f>database[[#This Row],[额定充值]]-database[[#This Row],[处理金额]]</f>
        <v>-189</v>
      </c>
      <c r="M753">
        <f>database[[#This Row],[处理金额]]</f>
        <v>315</v>
      </c>
      <c r="N753" t="str">
        <f>VLOOKUP(database[[#This Row],[部门]],bumen[],2,0)</f>
        <v>027</v>
      </c>
      <c r="O753" t="str">
        <f>VLOOKUP(database[[#This Row],[部门]],bumen[],3)</f>
        <v>001办公室</v>
      </c>
      <c r="P753" t="str">
        <f>VLOOKUP(database[[#This Row],[账号]],renyuan[],2,0)</f>
        <v>邹礼远</v>
      </c>
      <c r="Q753" s="13" t="s">
        <v>1354</v>
      </c>
      <c r="R753" t="str">
        <f>VLOOKUP(database[[#This Row],[部门代码2]],bumen02,2,0)</f>
        <v>029蓝谷校区</v>
      </c>
    </row>
    <row r="754" spans="1:18" hidden="1" x14ac:dyDescent="0.2">
      <c r="A754">
        <f>SUBTOTAL(3,B$2:B754)</f>
        <v>67</v>
      </c>
      <c r="B754">
        <v>24</v>
      </c>
      <c r="C754" s="1">
        <v>2023010110</v>
      </c>
      <c r="D754" t="s">
        <v>924</v>
      </c>
      <c r="E754">
        <v>21</v>
      </c>
      <c r="F754">
        <v>315</v>
      </c>
      <c r="H754" t="str">
        <f>VLOOKUP(C754,renyuan[],3,0)</f>
        <v>体育技术学院</v>
      </c>
      <c r="I754">
        <f t="shared" si="22"/>
        <v>21</v>
      </c>
      <c r="J754">
        <f t="shared" si="23"/>
        <v>315</v>
      </c>
      <c r="K754">
        <f>database[[#This Row],[处理天数]]*6</f>
        <v>126</v>
      </c>
      <c r="L754">
        <f>database[[#This Row],[额定充值]]-database[[#This Row],[处理金额]]</f>
        <v>-189</v>
      </c>
      <c r="M754">
        <f>database[[#This Row],[处理金额]]</f>
        <v>315</v>
      </c>
      <c r="N754" t="str">
        <f>VLOOKUP(database[[#This Row],[部门]],bumen[],2,0)</f>
        <v>027</v>
      </c>
      <c r="O754" t="str">
        <f>VLOOKUP(database[[#This Row],[部门]],bumen[],3)</f>
        <v>001办公室</v>
      </c>
      <c r="P754" t="str">
        <f>VLOOKUP(database[[#This Row],[账号]],renyuan[],2,0)</f>
        <v>高宇</v>
      </c>
      <c r="Q754" s="13" t="s">
        <v>1354</v>
      </c>
      <c r="R754" t="str">
        <f>VLOOKUP(database[[#This Row],[部门代码2]],bumen02,2,0)</f>
        <v>029蓝谷校区</v>
      </c>
    </row>
    <row r="755" spans="1:18" hidden="1" x14ac:dyDescent="0.2">
      <c r="A755">
        <f>SUBTOTAL(3,B$2:B755)</f>
        <v>67</v>
      </c>
      <c r="B755">
        <v>25</v>
      </c>
      <c r="C755" s="1">
        <v>2023010113</v>
      </c>
      <c r="D755" t="s">
        <v>927</v>
      </c>
      <c r="E755">
        <v>20</v>
      </c>
      <c r="F755">
        <v>300</v>
      </c>
      <c r="G755" t="s">
        <v>1337</v>
      </c>
      <c r="H755" t="str">
        <f>VLOOKUP(C755,renyuan[],3,0)</f>
        <v>体育技术学院</v>
      </c>
      <c r="I755">
        <f t="shared" si="22"/>
        <v>20</v>
      </c>
      <c r="J755">
        <f t="shared" si="23"/>
        <v>300</v>
      </c>
      <c r="K755">
        <f>database[[#This Row],[处理天数]]*6</f>
        <v>120</v>
      </c>
      <c r="L755">
        <f>database[[#This Row],[额定充值]]-database[[#This Row],[处理金额]]</f>
        <v>-180</v>
      </c>
      <c r="M755">
        <f>database[[#This Row],[处理金额]]</f>
        <v>300</v>
      </c>
      <c r="N755" t="str">
        <f>VLOOKUP(database[[#This Row],[部门]],bumen[],2,0)</f>
        <v>027</v>
      </c>
      <c r="O755" t="str">
        <f>VLOOKUP(database[[#This Row],[部门]],bumen[],3)</f>
        <v>001办公室</v>
      </c>
      <c r="P755" t="str">
        <f>VLOOKUP(database[[#This Row],[账号]],renyuan[],2,0)</f>
        <v>季晓凤</v>
      </c>
      <c r="Q755" s="13" t="s">
        <v>1354</v>
      </c>
      <c r="R755" t="str">
        <f>VLOOKUP(database[[#This Row],[部门代码2]],bumen02,2,0)</f>
        <v>029蓝谷校区</v>
      </c>
    </row>
    <row r="756" spans="1:18" hidden="1" x14ac:dyDescent="0.2">
      <c r="A756">
        <f>SUBTOTAL(3,B$2:B756)</f>
        <v>67</v>
      </c>
      <c r="B756">
        <v>26</v>
      </c>
      <c r="C756" s="1">
        <v>2023010109</v>
      </c>
      <c r="D756" t="s">
        <v>923</v>
      </c>
      <c r="E756">
        <v>21</v>
      </c>
      <c r="F756">
        <v>315</v>
      </c>
      <c r="H756" t="str">
        <f>VLOOKUP(C756,renyuan[],3,0)</f>
        <v>体育技术学院</v>
      </c>
      <c r="I756">
        <f t="shared" si="22"/>
        <v>21</v>
      </c>
      <c r="J756">
        <f t="shared" si="23"/>
        <v>315</v>
      </c>
      <c r="K756">
        <f>database[[#This Row],[处理天数]]*6</f>
        <v>126</v>
      </c>
      <c r="L756">
        <f>database[[#This Row],[额定充值]]-database[[#This Row],[处理金额]]</f>
        <v>-189</v>
      </c>
      <c r="M756">
        <f>database[[#This Row],[处理金额]]</f>
        <v>315</v>
      </c>
      <c r="N756" t="str">
        <f>VLOOKUP(database[[#This Row],[部门]],bumen[],2,0)</f>
        <v>027</v>
      </c>
      <c r="O756" t="str">
        <f>VLOOKUP(database[[#This Row],[部门]],bumen[],3)</f>
        <v>001办公室</v>
      </c>
      <c r="P756" t="str">
        <f>VLOOKUP(database[[#This Row],[账号]],renyuan[],2,0)</f>
        <v>王军</v>
      </c>
      <c r="Q756" s="13" t="s">
        <v>1354</v>
      </c>
      <c r="R756" t="str">
        <f>VLOOKUP(database[[#This Row],[部门代码2]],bumen02,2,0)</f>
        <v>029蓝谷校区</v>
      </c>
    </row>
    <row r="757" spans="1:18" hidden="1" x14ac:dyDescent="0.2">
      <c r="A757">
        <f>SUBTOTAL(3,B$2:B757)</f>
        <v>67</v>
      </c>
      <c r="B757">
        <v>27</v>
      </c>
      <c r="C757" s="1">
        <v>2023010111</v>
      </c>
      <c r="D757" t="s">
        <v>925</v>
      </c>
      <c r="E757">
        <v>21</v>
      </c>
      <c r="F757">
        <v>315</v>
      </c>
      <c r="H757" t="str">
        <f>VLOOKUP(C757,renyuan[],3,0)</f>
        <v>体育技术学院</v>
      </c>
      <c r="I757">
        <f t="shared" si="22"/>
        <v>21</v>
      </c>
      <c r="J757">
        <f t="shared" si="23"/>
        <v>315</v>
      </c>
      <c r="K757">
        <f>database[[#This Row],[处理天数]]*6</f>
        <v>126</v>
      </c>
      <c r="L757">
        <f>database[[#This Row],[额定充值]]-database[[#This Row],[处理金额]]</f>
        <v>-189</v>
      </c>
      <c r="M757">
        <f>database[[#This Row],[处理金额]]</f>
        <v>315</v>
      </c>
      <c r="N757" t="str">
        <f>VLOOKUP(database[[#This Row],[部门]],bumen[],2,0)</f>
        <v>027</v>
      </c>
      <c r="O757" t="str">
        <f>VLOOKUP(database[[#This Row],[部门]],bumen[],3)</f>
        <v>001办公室</v>
      </c>
      <c r="P757" t="str">
        <f>VLOOKUP(database[[#This Row],[账号]],renyuan[],2,0)</f>
        <v>兰传浩</v>
      </c>
      <c r="Q757" s="13" t="s">
        <v>1354</v>
      </c>
      <c r="R757" t="str">
        <f>VLOOKUP(database[[#This Row],[部门代码2]],bumen02,2,0)</f>
        <v>029蓝谷校区</v>
      </c>
    </row>
    <row r="758" spans="1:18" hidden="1" x14ac:dyDescent="0.2">
      <c r="A758">
        <f>SUBTOTAL(3,B$2:B758)</f>
        <v>67</v>
      </c>
      <c r="B758">
        <v>28</v>
      </c>
      <c r="C758" s="1">
        <v>2023010112</v>
      </c>
      <c r="D758" t="s">
        <v>926</v>
      </c>
      <c r="E758">
        <v>16</v>
      </c>
      <c r="F758">
        <v>240</v>
      </c>
      <c r="H758" t="str">
        <f>VLOOKUP(C758,renyuan[],3,0)</f>
        <v>体育技术学院</v>
      </c>
      <c r="I758">
        <f t="shared" si="22"/>
        <v>16</v>
      </c>
      <c r="J758">
        <f t="shared" si="23"/>
        <v>240</v>
      </c>
      <c r="K758">
        <f>database[[#This Row],[处理天数]]*6</f>
        <v>96</v>
      </c>
      <c r="L758">
        <f>database[[#This Row],[额定充值]]-database[[#This Row],[处理金额]]</f>
        <v>-144</v>
      </c>
      <c r="M758">
        <f>database[[#This Row],[处理金额]]</f>
        <v>240</v>
      </c>
      <c r="N758" t="str">
        <f>VLOOKUP(database[[#This Row],[部门]],bumen[],2,0)</f>
        <v>027</v>
      </c>
      <c r="O758" t="str">
        <f>VLOOKUP(database[[#This Row],[部门]],bumen[],3)</f>
        <v>001办公室</v>
      </c>
      <c r="P758" t="str">
        <f>VLOOKUP(database[[#This Row],[账号]],renyuan[],2,0)</f>
        <v>魏雪玉</v>
      </c>
      <c r="Q758" s="13" t="s">
        <v>1354</v>
      </c>
      <c r="R758" t="str">
        <f>VLOOKUP(database[[#This Row],[部门代码2]],bumen02,2,0)</f>
        <v>029蓝谷校区</v>
      </c>
    </row>
    <row r="759" spans="1:18" hidden="1" x14ac:dyDescent="0.2">
      <c r="A759">
        <f>SUBTOTAL(3,B$2:B759)</f>
        <v>67</v>
      </c>
      <c r="B759">
        <v>29</v>
      </c>
      <c r="C759" s="1">
        <v>2023010117</v>
      </c>
      <c r="D759" t="s">
        <v>930</v>
      </c>
      <c r="E759">
        <v>21</v>
      </c>
      <c r="F759">
        <v>315</v>
      </c>
      <c r="H759" t="str">
        <f>VLOOKUP(C759,renyuan[],3,0)</f>
        <v>体育技术学院</v>
      </c>
      <c r="I759">
        <f t="shared" si="22"/>
        <v>21</v>
      </c>
      <c r="J759">
        <f t="shared" si="23"/>
        <v>315</v>
      </c>
      <c r="K759">
        <f>database[[#This Row],[处理天数]]*6</f>
        <v>126</v>
      </c>
      <c r="L759">
        <f>database[[#This Row],[额定充值]]-database[[#This Row],[处理金额]]</f>
        <v>-189</v>
      </c>
      <c r="M759">
        <f>database[[#This Row],[处理金额]]</f>
        <v>315</v>
      </c>
      <c r="N759" t="str">
        <f>VLOOKUP(database[[#This Row],[部门]],bumen[],2,0)</f>
        <v>027</v>
      </c>
      <c r="O759" t="str">
        <f>VLOOKUP(database[[#This Row],[部门]],bumen[],3)</f>
        <v>001办公室</v>
      </c>
      <c r="P759" t="str">
        <f>VLOOKUP(database[[#This Row],[账号]],renyuan[],2,0)</f>
        <v>胡安东</v>
      </c>
      <c r="Q759" s="13" t="s">
        <v>1354</v>
      </c>
      <c r="R759" t="str">
        <f>VLOOKUP(database[[#This Row],[部门代码2]],bumen02,2,0)</f>
        <v>029蓝谷校区</v>
      </c>
    </row>
    <row r="760" spans="1:18" hidden="1" x14ac:dyDescent="0.2">
      <c r="A760">
        <f>SUBTOTAL(3,B$2:B760)</f>
        <v>67</v>
      </c>
      <c r="B760">
        <v>30</v>
      </c>
      <c r="C760" s="1">
        <v>2023010032</v>
      </c>
      <c r="D760" t="s">
        <v>916</v>
      </c>
      <c r="E760">
        <v>21</v>
      </c>
      <c r="F760">
        <v>315</v>
      </c>
      <c r="H760" t="str">
        <f>VLOOKUP(C760,renyuan[],3,0)</f>
        <v>体育技术学院</v>
      </c>
      <c r="I760">
        <f t="shared" si="22"/>
        <v>21</v>
      </c>
      <c r="J760">
        <f t="shared" si="23"/>
        <v>315</v>
      </c>
      <c r="K760">
        <f>database[[#This Row],[处理天数]]*6</f>
        <v>126</v>
      </c>
      <c r="L760">
        <f>database[[#This Row],[额定充值]]-database[[#This Row],[处理金额]]</f>
        <v>-189</v>
      </c>
      <c r="M760">
        <f>database[[#This Row],[处理金额]]</f>
        <v>315</v>
      </c>
      <c r="N760" t="str">
        <f>VLOOKUP(database[[#This Row],[部门]],bumen[],2,0)</f>
        <v>027</v>
      </c>
      <c r="O760" t="str">
        <f>VLOOKUP(database[[#This Row],[部门]],bumen[],3)</f>
        <v>001办公室</v>
      </c>
      <c r="P760" t="str">
        <f>VLOOKUP(database[[#This Row],[账号]],renyuan[],2,0)</f>
        <v>田道祥</v>
      </c>
      <c r="Q760" s="13" t="s">
        <v>1354</v>
      </c>
      <c r="R760" t="str">
        <f>VLOOKUP(database[[#This Row],[部门代码2]],bumen02,2,0)</f>
        <v>029蓝谷校区</v>
      </c>
    </row>
    <row r="761" spans="1:18" hidden="1" x14ac:dyDescent="0.2">
      <c r="A761">
        <f>SUBTOTAL(3,B$2:B761)</f>
        <v>67</v>
      </c>
      <c r="B761">
        <v>31</v>
      </c>
      <c r="C761" s="1">
        <v>2023010031</v>
      </c>
      <c r="D761" t="s">
        <v>915</v>
      </c>
      <c r="E761">
        <v>20</v>
      </c>
      <c r="F761">
        <v>300</v>
      </c>
      <c r="H761" t="str">
        <f>VLOOKUP(C761,renyuan[],3,0)</f>
        <v>体育技术学院</v>
      </c>
      <c r="I761">
        <f t="shared" si="22"/>
        <v>20</v>
      </c>
      <c r="J761">
        <f t="shared" si="23"/>
        <v>300</v>
      </c>
      <c r="K761">
        <f>database[[#This Row],[处理天数]]*6</f>
        <v>120</v>
      </c>
      <c r="L761">
        <f>database[[#This Row],[额定充值]]-database[[#This Row],[处理金额]]</f>
        <v>-180</v>
      </c>
      <c r="M761">
        <f>database[[#This Row],[处理金额]]</f>
        <v>300</v>
      </c>
      <c r="N761" t="str">
        <f>VLOOKUP(database[[#This Row],[部门]],bumen[],2,0)</f>
        <v>027</v>
      </c>
      <c r="O761" t="str">
        <f>VLOOKUP(database[[#This Row],[部门]],bumen[],3)</f>
        <v>001办公室</v>
      </c>
      <c r="P761" t="str">
        <f>VLOOKUP(database[[#This Row],[账号]],renyuan[],2,0)</f>
        <v>李佳睿</v>
      </c>
      <c r="Q761" s="13" t="s">
        <v>1354</v>
      </c>
      <c r="R761" t="str">
        <f>VLOOKUP(database[[#This Row],[部门代码2]],bumen02,2,0)</f>
        <v>029蓝谷校区</v>
      </c>
    </row>
    <row r="762" spans="1:18" hidden="1" x14ac:dyDescent="0.2">
      <c r="A762">
        <f>SUBTOTAL(3,B$2:B762)</f>
        <v>67</v>
      </c>
      <c r="B762">
        <v>32</v>
      </c>
      <c r="C762" s="1">
        <v>2023010081</v>
      </c>
      <c r="D762" t="s">
        <v>463</v>
      </c>
      <c r="E762">
        <v>17</v>
      </c>
      <c r="F762">
        <v>255</v>
      </c>
      <c r="G762" t="s">
        <v>1338</v>
      </c>
      <c r="H762" t="str">
        <f>VLOOKUP(C762,renyuan[],3,0)</f>
        <v>马克思主义学院</v>
      </c>
      <c r="I762">
        <f t="shared" si="22"/>
        <v>17</v>
      </c>
      <c r="J762">
        <f t="shared" si="23"/>
        <v>255</v>
      </c>
      <c r="K762">
        <f>database[[#This Row],[处理天数]]*6</f>
        <v>102</v>
      </c>
      <c r="L762">
        <f>database[[#This Row],[额定充值]]-database[[#This Row],[处理金额]]</f>
        <v>-153</v>
      </c>
      <c r="M762">
        <f>database[[#This Row],[处理金额]]</f>
        <v>255</v>
      </c>
      <c r="N762" t="str">
        <f>VLOOKUP(database[[#This Row],[部门]],bumen[],2,0)</f>
        <v>028</v>
      </c>
      <c r="O762" t="str">
        <f>VLOOKUP(database[[#This Row],[部门]],bumen[],3)</f>
        <v>001办公室</v>
      </c>
      <c r="P762" t="str">
        <f>VLOOKUP(database[[#This Row],[账号]],renyuan[],2,0)</f>
        <v>仕玉慧</v>
      </c>
      <c r="Q762" s="13" t="s">
        <v>1354</v>
      </c>
      <c r="R762" t="str">
        <f>VLOOKUP(database[[#This Row],[部门代码2]],bumen02,2,0)</f>
        <v>029蓝谷校区</v>
      </c>
    </row>
    <row r="763" spans="1:18" hidden="1" x14ac:dyDescent="0.2">
      <c r="A763">
        <f>SUBTOTAL(3,B$2:B763)</f>
        <v>67</v>
      </c>
      <c r="B763">
        <v>33</v>
      </c>
      <c r="C763" s="1">
        <v>2023010082</v>
      </c>
      <c r="D763" t="s">
        <v>464</v>
      </c>
      <c r="E763">
        <v>17</v>
      </c>
      <c r="F763">
        <v>255</v>
      </c>
      <c r="G763" t="s">
        <v>1339</v>
      </c>
      <c r="H763" t="str">
        <f>VLOOKUP(C763,renyuan[],3,0)</f>
        <v>马克思主义学院</v>
      </c>
      <c r="I763">
        <f t="shared" si="22"/>
        <v>17</v>
      </c>
      <c r="J763">
        <f t="shared" si="23"/>
        <v>255</v>
      </c>
      <c r="K763">
        <f>database[[#This Row],[处理天数]]*6</f>
        <v>102</v>
      </c>
      <c r="L763">
        <f>database[[#This Row],[额定充值]]-database[[#This Row],[处理金额]]</f>
        <v>-153</v>
      </c>
      <c r="M763">
        <f>database[[#This Row],[处理金额]]</f>
        <v>255</v>
      </c>
      <c r="N763" t="str">
        <f>VLOOKUP(database[[#This Row],[部门]],bumen[],2,0)</f>
        <v>028</v>
      </c>
      <c r="O763" t="str">
        <f>VLOOKUP(database[[#This Row],[部门]],bumen[],3)</f>
        <v>001办公室</v>
      </c>
      <c r="P763" t="str">
        <f>VLOOKUP(database[[#This Row],[账号]],renyuan[],2,0)</f>
        <v>张笑</v>
      </c>
      <c r="Q763" s="13" t="s">
        <v>1354</v>
      </c>
      <c r="R763" t="str">
        <f>VLOOKUP(database[[#This Row],[部门代码2]],bumen02,2,0)</f>
        <v>029蓝谷校区</v>
      </c>
    </row>
    <row r="764" spans="1:18" hidden="1" x14ac:dyDescent="0.2">
      <c r="A764">
        <f>SUBTOTAL(3,B$2:B764)</f>
        <v>67</v>
      </c>
      <c r="B764">
        <v>34</v>
      </c>
      <c r="C764" s="1">
        <v>2021010008</v>
      </c>
      <c r="D764" t="s">
        <v>386</v>
      </c>
      <c r="E764">
        <v>8</v>
      </c>
      <c r="F764">
        <v>120</v>
      </c>
      <c r="G764" t="s">
        <v>1340</v>
      </c>
      <c r="H764" t="str">
        <f>VLOOKUP(C764,renyuan[],3,0)</f>
        <v>艺术与教育学院</v>
      </c>
      <c r="I764">
        <f t="shared" si="22"/>
        <v>8</v>
      </c>
      <c r="J764">
        <f t="shared" si="23"/>
        <v>120</v>
      </c>
      <c r="K764">
        <f>database[[#This Row],[处理天数]]*6</f>
        <v>48</v>
      </c>
      <c r="L764">
        <f>database[[#This Row],[额定充值]]-database[[#This Row],[处理金额]]</f>
        <v>-72</v>
      </c>
      <c r="M764">
        <f>database[[#This Row],[处理金额]]</f>
        <v>120</v>
      </c>
      <c r="N764" t="str">
        <f>VLOOKUP(database[[#This Row],[部门]],bumen[],2,0)</f>
        <v>020</v>
      </c>
      <c r="O764" t="str">
        <f>VLOOKUP(database[[#This Row],[部门]],bumen[],3)</f>
        <v>006规划财务处</v>
      </c>
      <c r="P764" t="str">
        <f>VLOOKUP(database[[#This Row],[账号]],renyuan[],2,0)</f>
        <v>任蕾润</v>
      </c>
      <c r="Q764" s="13" t="s">
        <v>1354</v>
      </c>
      <c r="R764" t="str">
        <f>VLOOKUP(database[[#This Row],[部门代码2]],bumen02,2,0)</f>
        <v>029蓝谷校区</v>
      </c>
    </row>
    <row r="765" spans="1:18" hidden="1" x14ac:dyDescent="0.2">
      <c r="A765">
        <f>SUBTOTAL(3,B$2:B765)</f>
        <v>67</v>
      </c>
      <c r="B765">
        <v>35</v>
      </c>
      <c r="C765" s="1">
        <v>2022010060</v>
      </c>
      <c r="D765" t="s">
        <v>395</v>
      </c>
      <c r="E765">
        <v>9</v>
      </c>
      <c r="F765">
        <v>135</v>
      </c>
      <c r="G765" t="s">
        <v>1341</v>
      </c>
      <c r="H765" t="str">
        <f>VLOOKUP(C765,renyuan[],3,0)</f>
        <v>艺术与教育学院</v>
      </c>
      <c r="I765">
        <f t="shared" si="22"/>
        <v>9</v>
      </c>
      <c r="J765">
        <f t="shared" si="23"/>
        <v>135</v>
      </c>
      <c r="K765">
        <f>database[[#This Row],[处理天数]]*6</f>
        <v>54</v>
      </c>
      <c r="L765">
        <f>database[[#This Row],[额定充值]]-database[[#This Row],[处理金额]]</f>
        <v>-81</v>
      </c>
      <c r="M765">
        <f>database[[#This Row],[处理金额]]</f>
        <v>135</v>
      </c>
      <c r="N765" t="str">
        <f>VLOOKUP(database[[#This Row],[部门]],bumen[],2,0)</f>
        <v>020</v>
      </c>
      <c r="O765" t="str">
        <f>VLOOKUP(database[[#This Row],[部门]],bumen[],3)</f>
        <v>006规划财务处</v>
      </c>
      <c r="P765" t="str">
        <f>VLOOKUP(database[[#This Row],[账号]],renyuan[],2,0)</f>
        <v>宋振南</v>
      </c>
      <c r="Q765" s="13" t="s">
        <v>1354</v>
      </c>
      <c r="R765" t="str">
        <f>VLOOKUP(database[[#This Row],[部门代码2]],bumen02,2,0)</f>
        <v>029蓝谷校区</v>
      </c>
    </row>
    <row r="766" spans="1:18" hidden="1" x14ac:dyDescent="0.2">
      <c r="A766">
        <f>SUBTOTAL(3,B$2:B766)</f>
        <v>67</v>
      </c>
      <c r="B766">
        <v>36</v>
      </c>
      <c r="C766" s="1">
        <v>2015010012</v>
      </c>
      <c r="D766" t="s">
        <v>367</v>
      </c>
      <c r="E766">
        <v>4</v>
      </c>
      <c r="F766">
        <v>60</v>
      </c>
      <c r="G766" t="s">
        <v>1342</v>
      </c>
      <c r="H766" t="str">
        <f>VLOOKUP(C766,renyuan[],3,0)</f>
        <v>艺术与教育学院</v>
      </c>
      <c r="I766">
        <f t="shared" si="22"/>
        <v>4</v>
      </c>
      <c r="J766">
        <f t="shared" si="23"/>
        <v>60</v>
      </c>
      <c r="K766">
        <f>database[[#This Row],[处理天数]]*6</f>
        <v>24</v>
      </c>
      <c r="L766">
        <f>database[[#This Row],[额定充值]]-database[[#This Row],[处理金额]]</f>
        <v>-36</v>
      </c>
      <c r="M766">
        <f>database[[#This Row],[处理金额]]</f>
        <v>60</v>
      </c>
      <c r="N766" t="str">
        <f>VLOOKUP(database[[#This Row],[部门]],bumen[],2,0)</f>
        <v>020</v>
      </c>
      <c r="O766" t="str">
        <f>VLOOKUP(database[[#This Row],[部门]],bumen[],3)</f>
        <v>006规划财务处</v>
      </c>
      <c r="P766" t="str">
        <f>VLOOKUP(database[[#This Row],[账号]],renyuan[],2,0)</f>
        <v>项梅</v>
      </c>
      <c r="Q766" s="13" t="s">
        <v>1354</v>
      </c>
      <c r="R766" t="str">
        <f>VLOOKUP(database[[#This Row],[部门代码2]],bumen02,2,0)</f>
        <v>029蓝谷校区</v>
      </c>
    </row>
    <row r="767" spans="1:18" hidden="1" x14ac:dyDescent="0.2">
      <c r="A767">
        <f>SUBTOTAL(3,B$2:B767)</f>
        <v>67</v>
      </c>
      <c r="B767">
        <v>37</v>
      </c>
      <c r="C767" s="1">
        <v>2018010015</v>
      </c>
      <c r="D767" t="s">
        <v>372</v>
      </c>
      <c r="E767">
        <v>4</v>
      </c>
      <c r="F767">
        <v>60</v>
      </c>
      <c r="G767" t="s">
        <v>1343</v>
      </c>
      <c r="H767" t="str">
        <f>VLOOKUP(C767,renyuan[],3,0)</f>
        <v>艺术与教育学院</v>
      </c>
      <c r="I767">
        <f t="shared" si="22"/>
        <v>4</v>
      </c>
      <c r="J767">
        <f t="shared" si="23"/>
        <v>60</v>
      </c>
      <c r="K767">
        <f>database[[#This Row],[处理天数]]*6</f>
        <v>24</v>
      </c>
      <c r="L767">
        <f>database[[#This Row],[额定充值]]-database[[#This Row],[处理金额]]</f>
        <v>-36</v>
      </c>
      <c r="M767">
        <f>database[[#This Row],[处理金额]]</f>
        <v>60</v>
      </c>
      <c r="N767" t="str">
        <f>VLOOKUP(database[[#This Row],[部门]],bumen[],2,0)</f>
        <v>020</v>
      </c>
      <c r="O767" t="str">
        <f>VLOOKUP(database[[#This Row],[部门]],bumen[],3)</f>
        <v>006规划财务处</v>
      </c>
      <c r="P767" t="str">
        <f>VLOOKUP(database[[#This Row],[账号]],renyuan[],2,0)</f>
        <v>张天赐</v>
      </c>
      <c r="Q767" s="13" t="s">
        <v>1354</v>
      </c>
      <c r="R767" t="str">
        <f>VLOOKUP(database[[#This Row],[部门代码2]],bumen02,2,0)</f>
        <v>029蓝谷校区</v>
      </c>
    </row>
    <row r="768" spans="1:18" hidden="1" x14ac:dyDescent="0.2">
      <c r="A768">
        <f>SUBTOTAL(3,B$2:B768)</f>
        <v>67</v>
      </c>
      <c r="B768">
        <v>38</v>
      </c>
      <c r="C768" s="1">
        <v>2021010033</v>
      </c>
      <c r="D768" t="s">
        <v>388</v>
      </c>
      <c r="E768">
        <v>4</v>
      </c>
      <c r="F768">
        <v>60</v>
      </c>
      <c r="G768" t="s">
        <v>1342</v>
      </c>
      <c r="H768" t="str">
        <f>VLOOKUP(C768,renyuan[],3,0)</f>
        <v>艺术与教育学院</v>
      </c>
      <c r="I768">
        <f t="shared" si="22"/>
        <v>4</v>
      </c>
      <c r="J768">
        <f t="shared" si="23"/>
        <v>60</v>
      </c>
      <c r="K768">
        <f>database[[#This Row],[处理天数]]*6</f>
        <v>24</v>
      </c>
      <c r="L768">
        <f>database[[#This Row],[额定充值]]-database[[#This Row],[处理金额]]</f>
        <v>-36</v>
      </c>
      <c r="M768">
        <f>database[[#This Row],[处理金额]]</f>
        <v>60</v>
      </c>
      <c r="N768" t="str">
        <f>VLOOKUP(database[[#This Row],[部门]],bumen[],2,0)</f>
        <v>020</v>
      </c>
      <c r="O768" t="str">
        <f>VLOOKUP(database[[#This Row],[部门]],bumen[],3)</f>
        <v>006规划财务处</v>
      </c>
      <c r="P768" t="str">
        <f>VLOOKUP(database[[#This Row],[账号]],renyuan[],2,0)</f>
        <v>崔玥</v>
      </c>
      <c r="Q768" s="13" t="s">
        <v>1354</v>
      </c>
      <c r="R768" t="str">
        <f>VLOOKUP(database[[#This Row],[部门代码2]],bumen02,2,0)</f>
        <v>029蓝谷校区</v>
      </c>
    </row>
    <row r="769" spans="1:18" hidden="1" x14ac:dyDescent="0.2">
      <c r="A769">
        <f>SUBTOTAL(3,B$2:B769)</f>
        <v>67</v>
      </c>
      <c r="B769">
        <v>39</v>
      </c>
      <c r="C769" s="1">
        <v>2020010050</v>
      </c>
      <c r="D769" t="s">
        <v>382</v>
      </c>
      <c r="E769">
        <v>4</v>
      </c>
      <c r="F769">
        <v>60</v>
      </c>
      <c r="G769" t="s">
        <v>1344</v>
      </c>
      <c r="H769" t="str">
        <f>VLOOKUP(C769,renyuan[],3,0)</f>
        <v>艺术与教育学院</v>
      </c>
      <c r="I769">
        <f t="shared" si="22"/>
        <v>4</v>
      </c>
      <c r="J769">
        <f t="shared" si="23"/>
        <v>60</v>
      </c>
      <c r="K769">
        <f>database[[#This Row],[处理天数]]*6</f>
        <v>24</v>
      </c>
      <c r="L769">
        <f>database[[#This Row],[额定充值]]-database[[#This Row],[处理金额]]</f>
        <v>-36</v>
      </c>
      <c r="M769">
        <f>database[[#This Row],[处理金额]]</f>
        <v>60</v>
      </c>
      <c r="N769" t="str">
        <f>VLOOKUP(database[[#This Row],[部门]],bumen[],2,0)</f>
        <v>020</v>
      </c>
      <c r="O769" t="str">
        <f>VLOOKUP(database[[#This Row],[部门]],bumen[],3)</f>
        <v>006规划财务处</v>
      </c>
      <c r="P769" t="str">
        <f>VLOOKUP(database[[#This Row],[账号]],renyuan[],2,0)</f>
        <v>闫芮妃</v>
      </c>
      <c r="Q769" s="13" t="s">
        <v>1354</v>
      </c>
      <c r="R769" t="str">
        <f>VLOOKUP(database[[#This Row],[部门代码2]],bumen02,2,0)</f>
        <v>029蓝谷校区</v>
      </c>
    </row>
    <row r="770" spans="1:18" hidden="1" x14ac:dyDescent="0.2">
      <c r="A770">
        <f>SUBTOTAL(3,B$2:B770)</f>
        <v>67</v>
      </c>
      <c r="B770">
        <v>40</v>
      </c>
      <c r="C770" s="1">
        <v>2019010011</v>
      </c>
      <c r="D770" t="s">
        <v>891</v>
      </c>
      <c r="E770">
        <v>4</v>
      </c>
      <c r="F770">
        <v>60</v>
      </c>
      <c r="G770" t="s">
        <v>1342</v>
      </c>
      <c r="H770" t="str">
        <f>VLOOKUP(C770,renyuan[],3,0)</f>
        <v>体育技术学院</v>
      </c>
      <c r="I770">
        <f t="shared" ref="I770:I833" si="24">IF(TYPE(E770)=1,E770,VALUE(SUBSTITUTE(E770,"天","")))</f>
        <v>4</v>
      </c>
      <c r="J770">
        <f t="shared" ref="J770:J833" si="25">IF(TYPE(F770)=1,F770,VALUE(SUBSTITUTE(F770,"元","")))</f>
        <v>60</v>
      </c>
      <c r="K770">
        <f>database[[#This Row],[处理天数]]*6</f>
        <v>24</v>
      </c>
      <c r="L770">
        <f>database[[#This Row],[额定充值]]-database[[#This Row],[处理金额]]</f>
        <v>-36</v>
      </c>
      <c r="M770">
        <f>database[[#This Row],[处理金额]]</f>
        <v>60</v>
      </c>
      <c r="N770" t="str">
        <f>VLOOKUP(database[[#This Row],[部门]],bumen[],2,0)</f>
        <v>027</v>
      </c>
      <c r="O770" t="str">
        <f>VLOOKUP(database[[#This Row],[部门]],bumen[],3)</f>
        <v>001办公室</v>
      </c>
      <c r="P770" t="str">
        <f>VLOOKUP(database[[#This Row],[账号]],renyuan[],2,0)</f>
        <v>宋震</v>
      </c>
      <c r="Q770" s="13" t="s">
        <v>1354</v>
      </c>
      <c r="R770" t="str">
        <f>VLOOKUP(database[[#This Row],[部门代码2]],bumen02,2,0)</f>
        <v>029蓝谷校区</v>
      </c>
    </row>
    <row r="771" spans="1:18" hidden="1" x14ac:dyDescent="0.2">
      <c r="A771">
        <f>SUBTOTAL(3,B$2:B771)</f>
        <v>67</v>
      </c>
      <c r="B771">
        <v>41</v>
      </c>
      <c r="D771" t="s">
        <v>1345</v>
      </c>
      <c r="E771">
        <v>11</v>
      </c>
      <c r="F771">
        <v>225</v>
      </c>
      <c r="G771" t="s">
        <v>1346</v>
      </c>
      <c r="H771" t="e">
        <f>VLOOKUP(C771,renyuan[],3,0)</f>
        <v>#N/A</v>
      </c>
      <c r="I771">
        <f t="shared" si="24"/>
        <v>11</v>
      </c>
      <c r="J771">
        <f t="shared" si="25"/>
        <v>225</v>
      </c>
      <c r="K771">
        <f>database[[#This Row],[处理天数]]*6</f>
        <v>66</v>
      </c>
      <c r="L771">
        <f>database[[#This Row],[额定充值]]-database[[#This Row],[处理金额]]</f>
        <v>-159</v>
      </c>
      <c r="M771">
        <f>database[[#This Row],[处理金额]]</f>
        <v>225</v>
      </c>
      <c r="N771" t="e">
        <f>VLOOKUP(database[[#This Row],[部门]],bumen[],2,0)</f>
        <v>#N/A</v>
      </c>
      <c r="O771" t="e">
        <f>VLOOKUP(database[[#This Row],[部门]],bumen[],3)</f>
        <v>#N/A</v>
      </c>
      <c r="P771" t="e">
        <f>VLOOKUP(database[[#This Row],[账号]],renyuan[],2,0)</f>
        <v>#N/A</v>
      </c>
      <c r="Q771" s="13" t="s">
        <v>1354</v>
      </c>
      <c r="R771" t="str">
        <f>VLOOKUP(database[[#This Row],[部门代码2]],bumen02,2,0)</f>
        <v>029蓝谷校区</v>
      </c>
    </row>
    <row r="772" spans="1:18" hidden="1" x14ac:dyDescent="0.2">
      <c r="A772">
        <f>SUBTOTAL(3,B$2:B772)</f>
        <v>67</v>
      </c>
      <c r="B772">
        <v>42</v>
      </c>
      <c r="D772" t="s">
        <v>1347</v>
      </c>
      <c r="E772">
        <v>10</v>
      </c>
      <c r="F772">
        <v>210</v>
      </c>
      <c r="G772" t="s">
        <v>1348</v>
      </c>
      <c r="H772" t="e">
        <f>VLOOKUP(C772,renyuan[],3,0)</f>
        <v>#N/A</v>
      </c>
      <c r="I772">
        <f t="shared" si="24"/>
        <v>10</v>
      </c>
      <c r="J772">
        <f t="shared" si="25"/>
        <v>210</v>
      </c>
      <c r="K772">
        <f>database[[#This Row],[处理天数]]*6</f>
        <v>60</v>
      </c>
      <c r="L772">
        <f>database[[#This Row],[额定充值]]-database[[#This Row],[处理金额]]</f>
        <v>-150</v>
      </c>
      <c r="M772">
        <f>database[[#This Row],[处理金额]]</f>
        <v>210</v>
      </c>
      <c r="N772" t="e">
        <f>VLOOKUP(database[[#This Row],[部门]],bumen[],2,0)</f>
        <v>#N/A</v>
      </c>
      <c r="O772" t="e">
        <f>VLOOKUP(database[[#This Row],[部门]],bumen[],3)</f>
        <v>#N/A</v>
      </c>
      <c r="P772" t="e">
        <f>VLOOKUP(database[[#This Row],[账号]],renyuan[],2,0)</f>
        <v>#N/A</v>
      </c>
      <c r="Q772" s="13" t="s">
        <v>1354</v>
      </c>
      <c r="R772" t="str">
        <f>VLOOKUP(database[[#This Row],[部门代码2]],bumen02,2,0)</f>
        <v>029蓝谷校区</v>
      </c>
    </row>
    <row r="773" spans="1:18" hidden="1" x14ac:dyDescent="0.2">
      <c r="A773">
        <f>SUBTOTAL(3,B$2:B773)</f>
        <v>67</v>
      </c>
      <c r="B773">
        <v>43</v>
      </c>
      <c r="D773" t="s">
        <v>1349</v>
      </c>
      <c r="E773">
        <v>11</v>
      </c>
      <c r="F773">
        <v>225</v>
      </c>
      <c r="G773" t="s">
        <v>1350</v>
      </c>
      <c r="H773" t="e">
        <f>VLOOKUP(C773,renyuan[],3,0)</f>
        <v>#N/A</v>
      </c>
      <c r="I773">
        <f t="shared" si="24"/>
        <v>11</v>
      </c>
      <c r="J773">
        <f t="shared" si="25"/>
        <v>225</v>
      </c>
      <c r="K773">
        <f>database[[#This Row],[处理天数]]*6</f>
        <v>66</v>
      </c>
      <c r="L773">
        <f>database[[#This Row],[额定充值]]-database[[#This Row],[处理金额]]</f>
        <v>-159</v>
      </c>
      <c r="M773">
        <f>database[[#This Row],[处理金额]]</f>
        <v>225</v>
      </c>
      <c r="N773" t="e">
        <f>VLOOKUP(database[[#This Row],[部门]],bumen[],2,0)</f>
        <v>#N/A</v>
      </c>
      <c r="O773" t="e">
        <f>VLOOKUP(database[[#This Row],[部门]],bumen[],3)</f>
        <v>#N/A</v>
      </c>
      <c r="P773" t="e">
        <f>VLOOKUP(database[[#This Row],[账号]],renyuan[],2,0)</f>
        <v>#N/A</v>
      </c>
      <c r="Q773" s="13" t="s">
        <v>1354</v>
      </c>
      <c r="R773" t="str">
        <f>VLOOKUP(database[[#This Row],[部门代码2]],bumen02,2,0)</f>
        <v>029蓝谷校区</v>
      </c>
    </row>
    <row r="774" spans="1:18" hidden="1" x14ac:dyDescent="0.2">
      <c r="A774">
        <f>SUBTOTAL(3,B$2:B774)</f>
        <v>67</v>
      </c>
      <c r="B774">
        <v>44</v>
      </c>
      <c r="D774" t="s">
        <v>1351</v>
      </c>
      <c r="E774">
        <v>10</v>
      </c>
      <c r="F774">
        <v>210</v>
      </c>
      <c r="G774" t="s">
        <v>1352</v>
      </c>
      <c r="H774" t="e">
        <f>VLOOKUP(C774,renyuan[],3,0)</f>
        <v>#N/A</v>
      </c>
      <c r="I774">
        <f t="shared" si="24"/>
        <v>10</v>
      </c>
      <c r="J774">
        <f t="shared" si="25"/>
        <v>210</v>
      </c>
      <c r="K774">
        <f>database[[#This Row],[处理天数]]*6</f>
        <v>60</v>
      </c>
      <c r="L774">
        <f>database[[#This Row],[额定充值]]-database[[#This Row],[处理金额]]</f>
        <v>-150</v>
      </c>
      <c r="M774">
        <f>database[[#This Row],[处理金额]]</f>
        <v>210</v>
      </c>
      <c r="N774" t="e">
        <f>VLOOKUP(database[[#This Row],[部门]],bumen[],2,0)</f>
        <v>#N/A</v>
      </c>
      <c r="O774" t="e">
        <f>VLOOKUP(database[[#This Row],[部门]],bumen[],3)</f>
        <v>#N/A</v>
      </c>
      <c r="P774" t="e">
        <f>VLOOKUP(database[[#This Row],[账号]],renyuan[],2,0)</f>
        <v>#N/A</v>
      </c>
      <c r="Q774" s="13" t="s">
        <v>1354</v>
      </c>
      <c r="R774" t="str">
        <f>VLOOKUP(database[[#This Row],[部门代码2]],bumen02,2,0)</f>
        <v>029蓝谷校区</v>
      </c>
    </row>
    <row r="775" spans="1:18" hidden="1" x14ac:dyDescent="0.2">
      <c r="A775">
        <f>SUBTOTAL(3,B$2:B775)</f>
        <v>67</v>
      </c>
      <c r="B775">
        <v>45</v>
      </c>
      <c r="C775" s="1">
        <v>2021020011</v>
      </c>
      <c r="D775" t="s">
        <v>971</v>
      </c>
      <c r="E775">
        <v>21</v>
      </c>
      <c r="F775">
        <v>945</v>
      </c>
      <c r="G775" t="s">
        <v>1353</v>
      </c>
      <c r="H775" t="str">
        <f>VLOOKUP(C775,renyuan[],3,0)</f>
        <v>学生工作处（团委）</v>
      </c>
      <c r="I775">
        <f t="shared" si="24"/>
        <v>21</v>
      </c>
      <c r="J775">
        <f t="shared" si="25"/>
        <v>945</v>
      </c>
      <c r="K775">
        <f>database[[#This Row],[处理天数]]*6</f>
        <v>126</v>
      </c>
      <c r="L775">
        <f>database[[#This Row],[额定充值]]-database[[#This Row],[处理金额]]</f>
        <v>-819</v>
      </c>
      <c r="M775">
        <f>database[[#This Row],[处理金额]]</f>
        <v>945</v>
      </c>
      <c r="N775" t="str">
        <f>VLOOKUP(database[[#This Row],[部门]],bumen[],2,0)</f>
        <v>010</v>
      </c>
      <c r="O775" t="str">
        <f>VLOOKUP(database[[#This Row],[部门]],bumen[],3)</f>
        <v>006规划财务处</v>
      </c>
      <c r="P775" t="str">
        <f>VLOOKUP(database[[#This Row],[账号]],renyuan[],2,0)</f>
        <v>王震</v>
      </c>
      <c r="Q775" s="13" t="s">
        <v>1354</v>
      </c>
      <c r="R775" t="str">
        <f>VLOOKUP(database[[#This Row],[部门代码2]],bumen02,2,0)</f>
        <v>029蓝谷校区</v>
      </c>
    </row>
    <row r="776" spans="1:18" hidden="1" x14ac:dyDescent="0.2">
      <c r="A776">
        <f>SUBTOTAL(3,B$2:B776)</f>
        <v>67</v>
      </c>
      <c r="B776">
        <v>46</v>
      </c>
      <c r="C776" s="1">
        <v>2021020009</v>
      </c>
      <c r="D776" t="s">
        <v>970</v>
      </c>
      <c r="E776">
        <v>21</v>
      </c>
      <c r="F776">
        <v>945</v>
      </c>
      <c r="G776" t="s">
        <v>1353</v>
      </c>
      <c r="H776" t="str">
        <f>VLOOKUP(C776,renyuan[],3,0)</f>
        <v>学生工作处（团委）</v>
      </c>
      <c r="I776">
        <f t="shared" si="24"/>
        <v>21</v>
      </c>
      <c r="J776">
        <f t="shared" si="25"/>
        <v>945</v>
      </c>
      <c r="K776">
        <f>database[[#This Row],[处理天数]]*6</f>
        <v>126</v>
      </c>
      <c r="L776">
        <f>database[[#This Row],[额定充值]]-database[[#This Row],[处理金额]]</f>
        <v>-819</v>
      </c>
      <c r="M776">
        <f>database[[#This Row],[处理金额]]</f>
        <v>945</v>
      </c>
      <c r="N776" t="str">
        <f>VLOOKUP(database[[#This Row],[部门]],bumen[],2,0)</f>
        <v>010</v>
      </c>
      <c r="O776" t="str">
        <f>VLOOKUP(database[[#This Row],[部门]],bumen[],3)</f>
        <v>006规划财务处</v>
      </c>
      <c r="P776" t="str">
        <f>VLOOKUP(database[[#This Row],[账号]],renyuan[],2,0)</f>
        <v>李航</v>
      </c>
      <c r="Q776" s="13" t="s">
        <v>1354</v>
      </c>
      <c r="R776" t="str">
        <f>VLOOKUP(database[[#This Row],[部门代码2]],bumen02,2,0)</f>
        <v>029蓝谷校区</v>
      </c>
    </row>
    <row r="777" spans="1:18" hidden="1" x14ac:dyDescent="0.2">
      <c r="A777">
        <f>SUBTOTAL(3,B$2:B777)</f>
        <v>67</v>
      </c>
      <c r="H777" t="e">
        <f>VLOOKUP(C777,renyuan[],3,0)</f>
        <v>#N/A</v>
      </c>
      <c r="I777">
        <f t="shared" si="24"/>
        <v>0</v>
      </c>
      <c r="J777">
        <f t="shared" si="25"/>
        <v>0</v>
      </c>
      <c r="K777">
        <f>database[[#This Row],[处理天数]]*6</f>
        <v>0</v>
      </c>
      <c r="L777">
        <f>database[[#This Row],[额定充值]]-database[[#This Row],[处理金额]]</f>
        <v>0</v>
      </c>
      <c r="M777">
        <f>database[[#This Row],[处理金额]]</f>
        <v>0</v>
      </c>
      <c r="N777" t="e">
        <f>VLOOKUP(database[[#This Row],[部门]],bumen[],2,0)</f>
        <v>#N/A</v>
      </c>
      <c r="O777" t="e">
        <f>VLOOKUP(database[[#This Row],[部门]],bumen[],3)</f>
        <v>#N/A</v>
      </c>
      <c r="P777" t="e">
        <f>VLOOKUP(database[[#This Row],[账号]],renyuan[],2,0)</f>
        <v>#N/A</v>
      </c>
      <c r="R777" t="e">
        <f>VLOOKUP(database[[#This Row],[部门代码2]],bumen02,2,0)</f>
        <v>#N/A</v>
      </c>
    </row>
    <row r="778" spans="1:18" hidden="1" x14ac:dyDescent="0.2">
      <c r="A778">
        <f>SUBTOTAL(3,B$2:B778)</f>
        <v>67</v>
      </c>
      <c r="H778" t="e">
        <f>VLOOKUP(C778,renyuan[],3,0)</f>
        <v>#N/A</v>
      </c>
      <c r="I778">
        <f t="shared" si="24"/>
        <v>0</v>
      </c>
      <c r="J778">
        <f t="shared" si="25"/>
        <v>0</v>
      </c>
      <c r="K778">
        <f>database[[#This Row],[处理天数]]*6</f>
        <v>0</v>
      </c>
      <c r="L778">
        <f>database[[#This Row],[额定充值]]-database[[#This Row],[处理金额]]</f>
        <v>0</v>
      </c>
      <c r="M778">
        <f>database[[#This Row],[处理金额]]</f>
        <v>0</v>
      </c>
      <c r="N778" t="e">
        <f>VLOOKUP(database[[#This Row],[部门]],bumen[],2,0)</f>
        <v>#N/A</v>
      </c>
      <c r="O778" t="e">
        <f>VLOOKUP(database[[#This Row],[部门]],bumen[],3)</f>
        <v>#N/A</v>
      </c>
      <c r="P778" t="e">
        <f>VLOOKUP(database[[#This Row],[账号]],renyuan[],2,0)</f>
        <v>#N/A</v>
      </c>
      <c r="R778" t="e">
        <f>VLOOKUP(database[[#This Row],[部门代码2]],bumen02,2,0)</f>
        <v>#N/A</v>
      </c>
    </row>
    <row r="779" spans="1:18" hidden="1" x14ac:dyDescent="0.2">
      <c r="A779">
        <f>SUBTOTAL(3,B$2:B779)</f>
        <v>67</v>
      </c>
      <c r="H779" t="e">
        <f>VLOOKUP(C779,renyuan[],3,0)</f>
        <v>#N/A</v>
      </c>
      <c r="I779">
        <f t="shared" si="24"/>
        <v>0</v>
      </c>
      <c r="J779">
        <f t="shared" si="25"/>
        <v>0</v>
      </c>
      <c r="K779">
        <f>database[[#This Row],[处理天数]]*6</f>
        <v>0</v>
      </c>
      <c r="L779">
        <f>database[[#This Row],[额定充值]]-database[[#This Row],[处理金额]]</f>
        <v>0</v>
      </c>
      <c r="M779">
        <f>database[[#This Row],[处理金额]]</f>
        <v>0</v>
      </c>
      <c r="N779" t="e">
        <f>VLOOKUP(database[[#This Row],[部门]],bumen[],2,0)</f>
        <v>#N/A</v>
      </c>
      <c r="O779" t="e">
        <f>VLOOKUP(database[[#This Row],[部门]],bumen[],3)</f>
        <v>#N/A</v>
      </c>
      <c r="P779" t="e">
        <f>VLOOKUP(database[[#This Row],[账号]],renyuan[],2,0)</f>
        <v>#N/A</v>
      </c>
      <c r="R779" t="e">
        <f>VLOOKUP(database[[#This Row],[部门代码2]],bumen02,2,0)</f>
        <v>#N/A</v>
      </c>
    </row>
    <row r="780" spans="1:18" hidden="1" x14ac:dyDescent="0.2">
      <c r="A780">
        <f>SUBTOTAL(3,B$2:B780)</f>
        <v>67</v>
      </c>
      <c r="H780" t="e">
        <f>VLOOKUP(C780,renyuan[],3,0)</f>
        <v>#N/A</v>
      </c>
      <c r="I780">
        <f t="shared" si="24"/>
        <v>0</v>
      </c>
      <c r="J780">
        <f t="shared" si="25"/>
        <v>0</v>
      </c>
      <c r="K780">
        <f>database[[#This Row],[处理天数]]*6</f>
        <v>0</v>
      </c>
      <c r="L780">
        <f>database[[#This Row],[额定充值]]-database[[#This Row],[处理金额]]</f>
        <v>0</v>
      </c>
      <c r="M780">
        <f>database[[#This Row],[处理金额]]</f>
        <v>0</v>
      </c>
      <c r="N780" t="e">
        <f>VLOOKUP(database[[#This Row],[部门]],bumen[],2,0)</f>
        <v>#N/A</v>
      </c>
      <c r="O780" t="e">
        <f>VLOOKUP(database[[#This Row],[部门]],bumen[],3)</f>
        <v>#N/A</v>
      </c>
      <c r="P780" t="e">
        <f>VLOOKUP(database[[#This Row],[账号]],renyuan[],2,0)</f>
        <v>#N/A</v>
      </c>
      <c r="R780" t="e">
        <f>VLOOKUP(database[[#This Row],[部门代码2]],bumen02,2,0)</f>
        <v>#N/A</v>
      </c>
    </row>
    <row r="781" spans="1:18" hidden="1" x14ac:dyDescent="0.2">
      <c r="A781">
        <f>SUBTOTAL(3,B$2:B781)</f>
        <v>67</v>
      </c>
      <c r="H781" t="e">
        <f>VLOOKUP(C781,renyuan[],3,0)</f>
        <v>#N/A</v>
      </c>
      <c r="I781">
        <f t="shared" si="24"/>
        <v>0</v>
      </c>
      <c r="J781">
        <f t="shared" si="25"/>
        <v>0</v>
      </c>
      <c r="K781">
        <f>database[[#This Row],[处理天数]]*6</f>
        <v>0</v>
      </c>
      <c r="L781">
        <f>database[[#This Row],[额定充值]]-database[[#This Row],[处理金额]]</f>
        <v>0</v>
      </c>
      <c r="M781">
        <f>database[[#This Row],[处理金额]]</f>
        <v>0</v>
      </c>
      <c r="N781" t="e">
        <f>VLOOKUP(database[[#This Row],[部门]],bumen[],2,0)</f>
        <v>#N/A</v>
      </c>
      <c r="O781" t="e">
        <f>VLOOKUP(database[[#This Row],[部门]],bumen[],3)</f>
        <v>#N/A</v>
      </c>
      <c r="P781" t="e">
        <f>VLOOKUP(database[[#This Row],[账号]],renyuan[],2,0)</f>
        <v>#N/A</v>
      </c>
      <c r="R781" t="e">
        <f>VLOOKUP(database[[#This Row],[部门代码2]],bumen02,2,0)</f>
        <v>#N/A</v>
      </c>
    </row>
    <row r="782" spans="1:18" hidden="1" x14ac:dyDescent="0.2">
      <c r="A782">
        <f>SUBTOTAL(3,B$2:B782)</f>
        <v>67</v>
      </c>
      <c r="H782" t="e">
        <f>VLOOKUP(C782,renyuan[],3,0)</f>
        <v>#N/A</v>
      </c>
      <c r="I782">
        <f t="shared" si="24"/>
        <v>0</v>
      </c>
      <c r="J782">
        <f t="shared" si="25"/>
        <v>0</v>
      </c>
      <c r="K782">
        <f>database[[#This Row],[处理天数]]*6</f>
        <v>0</v>
      </c>
      <c r="L782">
        <f>database[[#This Row],[额定充值]]-database[[#This Row],[处理金额]]</f>
        <v>0</v>
      </c>
      <c r="M782">
        <f>database[[#This Row],[处理金额]]</f>
        <v>0</v>
      </c>
      <c r="N782" t="e">
        <f>VLOOKUP(database[[#This Row],[部门]],bumen[],2,0)</f>
        <v>#N/A</v>
      </c>
      <c r="O782" t="e">
        <f>VLOOKUP(database[[#This Row],[部门]],bumen[],3)</f>
        <v>#N/A</v>
      </c>
      <c r="P782" t="e">
        <f>VLOOKUP(database[[#This Row],[账号]],renyuan[],2,0)</f>
        <v>#N/A</v>
      </c>
      <c r="R782" t="e">
        <f>VLOOKUP(database[[#This Row],[部门代码2]],bumen02,2,0)</f>
        <v>#N/A</v>
      </c>
    </row>
    <row r="783" spans="1:18" hidden="1" x14ac:dyDescent="0.2">
      <c r="A783">
        <f>SUBTOTAL(3,B$2:B783)</f>
        <v>67</v>
      </c>
      <c r="H783" t="e">
        <f>VLOOKUP(C783,renyuan[],3,0)</f>
        <v>#N/A</v>
      </c>
      <c r="I783">
        <f t="shared" si="24"/>
        <v>0</v>
      </c>
      <c r="J783">
        <f t="shared" si="25"/>
        <v>0</v>
      </c>
      <c r="K783">
        <f>database[[#This Row],[处理天数]]*6</f>
        <v>0</v>
      </c>
      <c r="L783">
        <f>database[[#This Row],[额定充值]]-database[[#This Row],[处理金额]]</f>
        <v>0</v>
      </c>
      <c r="M783">
        <f>database[[#This Row],[处理金额]]</f>
        <v>0</v>
      </c>
      <c r="N783" t="e">
        <f>VLOOKUP(database[[#This Row],[部门]],bumen[],2,0)</f>
        <v>#N/A</v>
      </c>
      <c r="O783" t="e">
        <f>VLOOKUP(database[[#This Row],[部门]],bumen[],3)</f>
        <v>#N/A</v>
      </c>
      <c r="P783" t="e">
        <f>VLOOKUP(database[[#This Row],[账号]],renyuan[],2,0)</f>
        <v>#N/A</v>
      </c>
      <c r="R783" t="e">
        <f>VLOOKUP(database[[#This Row],[部门代码2]],bumen02,2,0)</f>
        <v>#N/A</v>
      </c>
    </row>
    <row r="784" spans="1:18" hidden="1" x14ac:dyDescent="0.2">
      <c r="A784">
        <f>SUBTOTAL(3,B$2:B784)</f>
        <v>67</v>
      </c>
      <c r="H784" t="e">
        <f>VLOOKUP(C784,renyuan[],3,0)</f>
        <v>#N/A</v>
      </c>
      <c r="I784">
        <f t="shared" si="24"/>
        <v>0</v>
      </c>
      <c r="J784">
        <f t="shared" si="25"/>
        <v>0</v>
      </c>
      <c r="K784">
        <f>database[[#This Row],[处理天数]]*6</f>
        <v>0</v>
      </c>
      <c r="L784">
        <f>database[[#This Row],[额定充值]]-database[[#This Row],[处理金额]]</f>
        <v>0</v>
      </c>
      <c r="M784">
        <f>database[[#This Row],[处理金额]]</f>
        <v>0</v>
      </c>
      <c r="N784" t="e">
        <f>VLOOKUP(database[[#This Row],[部门]],bumen[],2,0)</f>
        <v>#N/A</v>
      </c>
      <c r="O784" t="e">
        <f>VLOOKUP(database[[#This Row],[部门]],bumen[],3)</f>
        <v>#N/A</v>
      </c>
      <c r="P784" t="e">
        <f>VLOOKUP(database[[#This Row],[账号]],renyuan[],2,0)</f>
        <v>#N/A</v>
      </c>
      <c r="R784" t="e">
        <f>VLOOKUP(database[[#This Row],[部门代码2]],bumen02,2,0)</f>
        <v>#N/A</v>
      </c>
    </row>
    <row r="785" spans="1:18" hidden="1" x14ac:dyDescent="0.2">
      <c r="A785">
        <f>SUBTOTAL(3,B$2:B785)</f>
        <v>67</v>
      </c>
      <c r="H785" t="e">
        <f>VLOOKUP(C785,renyuan[],3,0)</f>
        <v>#N/A</v>
      </c>
      <c r="I785">
        <f t="shared" si="24"/>
        <v>0</v>
      </c>
      <c r="J785">
        <f t="shared" si="25"/>
        <v>0</v>
      </c>
      <c r="K785">
        <f>database[[#This Row],[处理天数]]*6</f>
        <v>0</v>
      </c>
      <c r="L785">
        <f>database[[#This Row],[额定充值]]-database[[#This Row],[处理金额]]</f>
        <v>0</v>
      </c>
      <c r="M785">
        <f>database[[#This Row],[处理金额]]</f>
        <v>0</v>
      </c>
      <c r="N785" t="e">
        <f>VLOOKUP(database[[#This Row],[部门]],bumen[],2,0)</f>
        <v>#N/A</v>
      </c>
      <c r="O785" t="e">
        <f>VLOOKUP(database[[#This Row],[部门]],bumen[],3)</f>
        <v>#N/A</v>
      </c>
      <c r="P785" t="e">
        <f>VLOOKUP(database[[#This Row],[账号]],renyuan[],2,0)</f>
        <v>#N/A</v>
      </c>
      <c r="R785" t="e">
        <f>VLOOKUP(database[[#This Row],[部门代码2]],bumen02,2,0)</f>
        <v>#N/A</v>
      </c>
    </row>
    <row r="786" spans="1:18" hidden="1" x14ac:dyDescent="0.2">
      <c r="A786">
        <f>SUBTOTAL(3,B$2:B786)</f>
        <v>67</v>
      </c>
      <c r="H786" t="e">
        <f>VLOOKUP(C786,renyuan[],3,0)</f>
        <v>#N/A</v>
      </c>
      <c r="I786">
        <f t="shared" si="24"/>
        <v>0</v>
      </c>
      <c r="J786">
        <f t="shared" si="25"/>
        <v>0</v>
      </c>
      <c r="K786">
        <f>database[[#This Row],[处理天数]]*6</f>
        <v>0</v>
      </c>
      <c r="L786">
        <f>database[[#This Row],[额定充值]]-database[[#This Row],[处理金额]]</f>
        <v>0</v>
      </c>
      <c r="M786">
        <f>database[[#This Row],[处理金额]]</f>
        <v>0</v>
      </c>
      <c r="N786" t="e">
        <f>VLOOKUP(database[[#This Row],[部门]],bumen[],2,0)</f>
        <v>#N/A</v>
      </c>
      <c r="O786" t="e">
        <f>VLOOKUP(database[[#This Row],[部门]],bumen[],3)</f>
        <v>#N/A</v>
      </c>
      <c r="P786" t="e">
        <f>VLOOKUP(database[[#This Row],[账号]],renyuan[],2,0)</f>
        <v>#N/A</v>
      </c>
      <c r="R786" t="e">
        <f>VLOOKUP(database[[#This Row],[部门代码2]],bumen02,2,0)</f>
        <v>#N/A</v>
      </c>
    </row>
    <row r="787" spans="1:18" hidden="1" x14ac:dyDescent="0.2">
      <c r="A787">
        <f>SUBTOTAL(3,B$2:B787)</f>
        <v>67</v>
      </c>
      <c r="H787" t="e">
        <f>VLOOKUP(C787,renyuan[],3,0)</f>
        <v>#N/A</v>
      </c>
      <c r="I787">
        <f t="shared" si="24"/>
        <v>0</v>
      </c>
      <c r="J787">
        <f t="shared" si="25"/>
        <v>0</v>
      </c>
      <c r="K787">
        <f>database[[#This Row],[处理天数]]*6</f>
        <v>0</v>
      </c>
      <c r="L787">
        <f>database[[#This Row],[额定充值]]-database[[#This Row],[处理金额]]</f>
        <v>0</v>
      </c>
      <c r="M787">
        <f>database[[#This Row],[处理金额]]</f>
        <v>0</v>
      </c>
      <c r="N787" t="e">
        <f>VLOOKUP(database[[#This Row],[部门]],bumen[],2,0)</f>
        <v>#N/A</v>
      </c>
      <c r="O787" t="e">
        <f>VLOOKUP(database[[#This Row],[部门]],bumen[],3)</f>
        <v>#N/A</v>
      </c>
      <c r="P787" t="e">
        <f>VLOOKUP(database[[#This Row],[账号]],renyuan[],2,0)</f>
        <v>#N/A</v>
      </c>
      <c r="R787" t="e">
        <f>VLOOKUP(database[[#This Row],[部门代码2]],bumen02,2,0)</f>
        <v>#N/A</v>
      </c>
    </row>
    <row r="788" spans="1:18" hidden="1" x14ac:dyDescent="0.2">
      <c r="A788">
        <f>SUBTOTAL(3,B$2:B788)</f>
        <v>67</v>
      </c>
      <c r="H788" t="e">
        <f>VLOOKUP(C788,renyuan[],3,0)</f>
        <v>#N/A</v>
      </c>
      <c r="I788">
        <f t="shared" si="24"/>
        <v>0</v>
      </c>
      <c r="J788">
        <f t="shared" si="25"/>
        <v>0</v>
      </c>
      <c r="K788">
        <f>database[[#This Row],[处理天数]]*6</f>
        <v>0</v>
      </c>
      <c r="L788">
        <f>database[[#This Row],[额定充值]]-database[[#This Row],[处理金额]]</f>
        <v>0</v>
      </c>
      <c r="M788">
        <f>database[[#This Row],[处理金额]]</f>
        <v>0</v>
      </c>
      <c r="N788" t="e">
        <f>VLOOKUP(database[[#This Row],[部门]],bumen[],2,0)</f>
        <v>#N/A</v>
      </c>
      <c r="O788" t="e">
        <f>VLOOKUP(database[[#This Row],[部门]],bumen[],3)</f>
        <v>#N/A</v>
      </c>
      <c r="P788" t="e">
        <f>VLOOKUP(database[[#This Row],[账号]],renyuan[],2,0)</f>
        <v>#N/A</v>
      </c>
      <c r="R788" t="e">
        <f>VLOOKUP(database[[#This Row],[部门代码2]],bumen02,2,0)</f>
        <v>#N/A</v>
      </c>
    </row>
    <row r="789" spans="1:18" hidden="1" x14ac:dyDescent="0.2">
      <c r="A789">
        <f>SUBTOTAL(3,B$2:B789)</f>
        <v>67</v>
      </c>
      <c r="H789" t="e">
        <f>VLOOKUP(C789,renyuan[],3,0)</f>
        <v>#N/A</v>
      </c>
      <c r="I789">
        <f t="shared" si="24"/>
        <v>0</v>
      </c>
      <c r="J789">
        <f t="shared" si="25"/>
        <v>0</v>
      </c>
      <c r="K789">
        <f>database[[#This Row],[处理天数]]*6</f>
        <v>0</v>
      </c>
      <c r="L789">
        <f>database[[#This Row],[额定充值]]-database[[#This Row],[处理金额]]</f>
        <v>0</v>
      </c>
      <c r="M789">
        <f>database[[#This Row],[处理金额]]</f>
        <v>0</v>
      </c>
      <c r="N789" t="e">
        <f>VLOOKUP(database[[#This Row],[部门]],bumen[],2,0)</f>
        <v>#N/A</v>
      </c>
      <c r="O789" t="e">
        <f>VLOOKUP(database[[#This Row],[部门]],bumen[],3)</f>
        <v>#N/A</v>
      </c>
      <c r="P789" t="e">
        <f>VLOOKUP(database[[#This Row],[账号]],renyuan[],2,0)</f>
        <v>#N/A</v>
      </c>
      <c r="R789" t="e">
        <f>VLOOKUP(database[[#This Row],[部门代码2]],bumen02,2,0)</f>
        <v>#N/A</v>
      </c>
    </row>
    <row r="790" spans="1:18" hidden="1" x14ac:dyDescent="0.2">
      <c r="A790">
        <f>SUBTOTAL(3,B$2:B790)</f>
        <v>67</v>
      </c>
      <c r="H790" t="e">
        <f>VLOOKUP(C790,renyuan[],3,0)</f>
        <v>#N/A</v>
      </c>
      <c r="I790">
        <f t="shared" si="24"/>
        <v>0</v>
      </c>
      <c r="J790">
        <f t="shared" si="25"/>
        <v>0</v>
      </c>
      <c r="K790">
        <f>database[[#This Row],[处理天数]]*6</f>
        <v>0</v>
      </c>
      <c r="L790">
        <f>database[[#This Row],[额定充值]]-database[[#This Row],[处理金额]]</f>
        <v>0</v>
      </c>
      <c r="M790">
        <f>database[[#This Row],[处理金额]]</f>
        <v>0</v>
      </c>
      <c r="N790" t="e">
        <f>VLOOKUP(database[[#This Row],[部门]],bumen[],2,0)</f>
        <v>#N/A</v>
      </c>
      <c r="O790" t="e">
        <f>VLOOKUP(database[[#This Row],[部门]],bumen[],3)</f>
        <v>#N/A</v>
      </c>
      <c r="P790" t="e">
        <f>VLOOKUP(database[[#This Row],[账号]],renyuan[],2,0)</f>
        <v>#N/A</v>
      </c>
      <c r="R790" t="e">
        <f>VLOOKUP(database[[#This Row],[部门代码2]],bumen02,2,0)</f>
        <v>#N/A</v>
      </c>
    </row>
    <row r="791" spans="1:18" hidden="1" x14ac:dyDescent="0.2">
      <c r="A791">
        <f>SUBTOTAL(3,B$2:B791)</f>
        <v>67</v>
      </c>
      <c r="H791" t="e">
        <f>VLOOKUP(C791,renyuan[],3,0)</f>
        <v>#N/A</v>
      </c>
      <c r="I791">
        <f t="shared" si="24"/>
        <v>0</v>
      </c>
      <c r="J791">
        <f t="shared" si="25"/>
        <v>0</v>
      </c>
      <c r="K791">
        <f>database[[#This Row],[处理天数]]*6</f>
        <v>0</v>
      </c>
      <c r="L791">
        <f>database[[#This Row],[额定充值]]-database[[#This Row],[处理金额]]</f>
        <v>0</v>
      </c>
      <c r="M791">
        <f>database[[#This Row],[处理金额]]</f>
        <v>0</v>
      </c>
      <c r="N791" t="e">
        <f>VLOOKUP(database[[#This Row],[部门]],bumen[],2,0)</f>
        <v>#N/A</v>
      </c>
      <c r="O791" t="e">
        <f>VLOOKUP(database[[#This Row],[部门]],bumen[],3)</f>
        <v>#N/A</v>
      </c>
      <c r="P791" t="e">
        <f>VLOOKUP(database[[#This Row],[账号]],renyuan[],2,0)</f>
        <v>#N/A</v>
      </c>
      <c r="R791" t="e">
        <f>VLOOKUP(database[[#This Row],[部门代码2]],bumen02,2,0)</f>
        <v>#N/A</v>
      </c>
    </row>
    <row r="792" spans="1:18" hidden="1" x14ac:dyDescent="0.2">
      <c r="A792">
        <f>SUBTOTAL(3,B$2:B792)</f>
        <v>67</v>
      </c>
      <c r="H792" t="e">
        <f>VLOOKUP(C792,renyuan[],3,0)</f>
        <v>#N/A</v>
      </c>
      <c r="I792">
        <f t="shared" si="24"/>
        <v>0</v>
      </c>
      <c r="J792">
        <f t="shared" si="25"/>
        <v>0</v>
      </c>
      <c r="K792">
        <f>database[[#This Row],[处理天数]]*6</f>
        <v>0</v>
      </c>
      <c r="L792">
        <f>database[[#This Row],[额定充值]]-database[[#This Row],[处理金额]]</f>
        <v>0</v>
      </c>
      <c r="M792">
        <f>database[[#This Row],[处理金额]]</f>
        <v>0</v>
      </c>
      <c r="N792" t="e">
        <f>VLOOKUP(database[[#This Row],[部门]],bumen[],2,0)</f>
        <v>#N/A</v>
      </c>
      <c r="O792" t="e">
        <f>VLOOKUP(database[[#This Row],[部门]],bumen[],3)</f>
        <v>#N/A</v>
      </c>
      <c r="P792" t="e">
        <f>VLOOKUP(database[[#This Row],[账号]],renyuan[],2,0)</f>
        <v>#N/A</v>
      </c>
      <c r="R792" t="e">
        <f>VLOOKUP(database[[#This Row],[部门代码2]],bumen02,2,0)</f>
        <v>#N/A</v>
      </c>
    </row>
    <row r="793" spans="1:18" hidden="1" x14ac:dyDescent="0.2">
      <c r="A793">
        <f>SUBTOTAL(3,B$2:B793)</f>
        <v>67</v>
      </c>
      <c r="H793" t="e">
        <f>VLOOKUP(C793,renyuan[],3,0)</f>
        <v>#N/A</v>
      </c>
      <c r="I793">
        <f t="shared" si="24"/>
        <v>0</v>
      </c>
      <c r="J793">
        <f t="shared" si="25"/>
        <v>0</v>
      </c>
      <c r="K793">
        <f>database[[#This Row],[处理天数]]*6</f>
        <v>0</v>
      </c>
      <c r="L793">
        <f>database[[#This Row],[额定充值]]-database[[#This Row],[处理金额]]</f>
        <v>0</v>
      </c>
      <c r="M793">
        <f>database[[#This Row],[处理金额]]</f>
        <v>0</v>
      </c>
      <c r="N793" t="e">
        <f>VLOOKUP(database[[#This Row],[部门]],bumen[],2,0)</f>
        <v>#N/A</v>
      </c>
      <c r="O793" t="e">
        <f>VLOOKUP(database[[#This Row],[部门]],bumen[],3)</f>
        <v>#N/A</v>
      </c>
      <c r="P793" t="e">
        <f>VLOOKUP(database[[#This Row],[账号]],renyuan[],2,0)</f>
        <v>#N/A</v>
      </c>
      <c r="R793" t="e">
        <f>VLOOKUP(database[[#This Row],[部门代码2]],bumen02,2,0)</f>
        <v>#N/A</v>
      </c>
    </row>
    <row r="794" spans="1:18" hidden="1" x14ac:dyDescent="0.2">
      <c r="A794">
        <f>SUBTOTAL(3,B$2:B794)</f>
        <v>67</v>
      </c>
      <c r="H794" t="e">
        <f>VLOOKUP(C794,renyuan[],3,0)</f>
        <v>#N/A</v>
      </c>
      <c r="I794">
        <f t="shared" si="24"/>
        <v>0</v>
      </c>
      <c r="J794">
        <f t="shared" si="25"/>
        <v>0</v>
      </c>
      <c r="K794">
        <f>database[[#This Row],[处理天数]]*6</f>
        <v>0</v>
      </c>
      <c r="L794">
        <f>database[[#This Row],[额定充值]]-database[[#This Row],[处理金额]]</f>
        <v>0</v>
      </c>
      <c r="M794">
        <f>database[[#This Row],[处理金额]]</f>
        <v>0</v>
      </c>
      <c r="N794" t="e">
        <f>VLOOKUP(database[[#This Row],[部门]],bumen[],2,0)</f>
        <v>#N/A</v>
      </c>
      <c r="O794" t="e">
        <f>VLOOKUP(database[[#This Row],[部门]],bumen[],3)</f>
        <v>#N/A</v>
      </c>
      <c r="P794" t="e">
        <f>VLOOKUP(database[[#This Row],[账号]],renyuan[],2,0)</f>
        <v>#N/A</v>
      </c>
      <c r="R794" t="e">
        <f>VLOOKUP(database[[#This Row],[部门代码2]],bumen02,2,0)</f>
        <v>#N/A</v>
      </c>
    </row>
    <row r="795" spans="1:18" hidden="1" x14ac:dyDescent="0.2">
      <c r="A795">
        <f>SUBTOTAL(3,B$2:B795)</f>
        <v>67</v>
      </c>
      <c r="H795" t="e">
        <f>VLOOKUP(C795,renyuan[],3,0)</f>
        <v>#N/A</v>
      </c>
      <c r="I795">
        <f t="shared" si="24"/>
        <v>0</v>
      </c>
      <c r="J795">
        <f t="shared" si="25"/>
        <v>0</v>
      </c>
      <c r="K795">
        <f>database[[#This Row],[处理天数]]*6</f>
        <v>0</v>
      </c>
      <c r="L795">
        <f>database[[#This Row],[额定充值]]-database[[#This Row],[处理金额]]</f>
        <v>0</v>
      </c>
      <c r="M795">
        <f>database[[#This Row],[处理金额]]</f>
        <v>0</v>
      </c>
      <c r="N795" t="e">
        <f>VLOOKUP(database[[#This Row],[部门]],bumen[],2,0)</f>
        <v>#N/A</v>
      </c>
      <c r="O795" t="e">
        <f>VLOOKUP(database[[#This Row],[部门]],bumen[],3)</f>
        <v>#N/A</v>
      </c>
      <c r="P795" t="e">
        <f>VLOOKUP(database[[#This Row],[账号]],renyuan[],2,0)</f>
        <v>#N/A</v>
      </c>
      <c r="R795" t="e">
        <f>VLOOKUP(database[[#This Row],[部门代码2]],bumen02,2,0)</f>
        <v>#N/A</v>
      </c>
    </row>
    <row r="796" spans="1:18" hidden="1" x14ac:dyDescent="0.2">
      <c r="A796">
        <f>SUBTOTAL(3,B$2:B796)</f>
        <v>67</v>
      </c>
      <c r="H796" t="e">
        <f>VLOOKUP(C796,renyuan[],3,0)</f>
        <v>#N/A</v>
      </c>
      <c r="I796">
        <f t="shared" si="24"/>
        <v>0</v>
      </c>
      <c r="J796">
        <f t="shared" si="25"/>
        <v>0</v>
      </c>
      <c r="K796">
        <f>database[[#This Row],[处理天数]]*6</f>
        <v>0</v>
      </c>
      <c r="L796">
        <f>database[[#This Row],[额定充值]]-database[[#This Row],[处理金额]]</f>
        <v>0</v>
      </c>
      <c r="M796">
        <f>database[[#This Row],[处理金额]]</f>
        <v>0</v>
      </c>
      <c r="N796" t="e">
        <f>VLOOKUP(database[[#This Row],[部门]],bumen[],2,0)</f>
        <v>#N/A</v>
      </c>
      <c r="O796" t="e">
        <f>VLOOKUP(database[[#This Row],[部门]],bumen[],3)</f>
        <v>#N/A</v>
      </c>
      <c r="P796" t="e">
        <f>VLOOKUP(database[[#This Row],[账号]],renyuan[],2,0)</f>
        <v>#N/A</v>
      </c>
      <c r="R796" t="e">
        <f>VLOOKUP(database[[#This Row],[部门代码2]],bumen02,2,0)</f>
        <v>#N/A</v>
      </c>
    </row>
    <row r="797" spans="1:18" hidden="1" x14ac:dyDescent="0.2">
      <c r="A797">
        <f>SUBTOTAL(3,B$2:B797)</f>
        <v>67</v>
      </c>
      <c r="H797" t="e">
        <f>VLOOKUP(C797,renyuan[],3,0)</f>
        <v>#N/A</v>
      </c>
      <c r="I797">
        <f t="shared" si="24"/>
        <v>0</v>
      </c>
      <c r="J797">
        <f t="shared" si="25"/>
        <v>0</v>
      </c>
      <c r="K797">
        <f>database[[#This Row],[处理天数]]*6</f>
        <v>0</v>
      </c>
      <c r="L797">
        <f>database[[#This Row],[额定充值]]-database[[#This Row],[处理金额]]</f>
        <v>0</v>
      </c>
      <c r="M797">
        <f>database[[#This Row],[处理金额]]</f>
        <v>0</v>
      </c>
      <c r="N797" t="e">
        <f>VLOOKUP(database[[#This Row],[部门]],bumen[],2,0)</f>
        <v>#N/A</v>
      </c>
      <c r="O797" t="e">
        <f>VLOOKUP(database[[#This Row],[部门]],bumen[],3)</f>
        <v>#N/A</v>
      </c>
      <c r="P797" t="e">
        <f>VLOOKUP(database[[#This Row],[账号]],renyuan[],2,0)</f>
        <v>#N/A</v>
      </c>
      <c r="R797" t="e">
        <f>VLOOKUP(database[[#This Row],[部门代码2]],bumen02,2,0)</f>
        <v>#N/A</v>
      </c>
    </row>
    <row r="798" spans="1:18" hidden="1" x14ac:dyDescent="0.2">
      <c r="A798">
        <f>SUBTOTAL(3,B$2:B798)</f>
        <v>67</v>
      </c>
      <c r="H798" t="e">
        <f>VLOOKUP(C798,renyuan[],3,0)</f>
        <v>#N/A</v>
      </c>
      <c r="I798">
        <f t="shared" si="24"/>
        <v>0</v>
      </c>
      <c r="J798">
        <f t="shared" si="25"/>
        <v>0</v>
      </c>
      <c r="K798">
        <f>database[[#This Row],[处理天数]]*6</f>
        <v>0</v>
      </c>
      <c r="L798">
        <f>database[[#This Row],[额定充值]]-database[[#This Row],[处理金额]]</f>
        <v>0</v>
      </c>
      <c r="M798">
        <f>database[[#This Row],[处理金额]]</f>
        <v>0</v>
      </c>
      <c r="N798" t="e">
        <f>VLOOKUP(database[[#This Row],[部门]],bumen[],2,0)</f>
        <v>#N/A</v>
      </c>
      <c r="O798" t="e">
        <f>VLOOKUP(database[[#This Row],[部门]],bumen[],3)</f>
        <v>#N/A</v>
      </c>
      <c r="P798" t="e">
        <f>VLOOKUP(database[[#This Row],[账号]],renyuan[],2,0)</f>
        <v>#N/A</v>
      </c>
      <c r="R798" t="e">
        <f>VLOOKUP(database[[#This Row],[部门代码2]],bumen02,2,0)</f>
        <v>#N/A</v>
      </c>
    </row>
    <row r="799" spans="1:18" hidden="1" x14ac:dyDescent="0.2">
      <c r="A799">
        <f>SUBTOTAL(3,B$2:B799)</f>
        <v>67</v>
      </c>
      <c r="H799" t="e">
        <f>VLOOKUP(C799,renyuan[],3,0)</f>
        <v>#N/A</v>
      </c>
      <c r="I799">
        <f t="shared" si="24"/>
        <v>0</v>
      </c>
      <c r="J799">
        <f t="shared" si="25"/>
        <v>0</v>
      </c>
      <c r="K799">
        <f>database[[#This Row],[处理天数]]*6</f>
        <v>0</v>
      </c>
      <c r="L799">
        <f>database[[#This Row],[额定充值]]-database[[#This Row],[处理金额]]</f>
        <v>0</v>
      </c>
      <c r="M799">
        <f>database[[#This Row],[处理金额]]</f>
        <v>0</v>
      </c>
      <c r="N799" t="e">
        <f>VLOOKUP(database[[#This Row],[部门]],bumen[],2,0)</f>
        <v>#N/A</v>
      </c>
      <c r="O799" t="e">
        <f>VLOOKUP(database[[#This Row],[部门]],bumen[],3)</f>
        <v>#N/A</v>
      </c>
      <c r="P799" t="e">
        <f>VLOOKUP(database[[#This Row],[账号]],renyuan[],2,0)</f>
        <v>#N/A</v>
      </c>
      <c r="R799" t="e">
        <f>VLOOKUP(database[[#This Row],[部门代码2]],bumen02,2,0)</f>
        <v>#N/A</v>
      </c>
    </row>
    <row r="800" spans="1:18" hidden="1" x14ac:dyDescent="0.2">
      <c r="A800">
        <f>SUBTOTAL(3,B$2:B800)</f>
        <v>67</v>
      </c>
      <c r="H800" t="e">
        <f>VLOOKUP(C800,renyuan[],3,0)</f>
        <v>#N/A</v>
      </c>
      <c r="I800">
        <f t="shared" si="24"/>
        <v>0</v>
      </c>
      <c r="J800">
        <f t="shared" si="25"/>
        <v>0</v>
      </c>
      <c r="K800">
        <f>database[[#This Row],[处理天数]]*6</f>
        <v>0</v>
      </c>
      <c r="L800">
        <f>database[[#This Row],[额定充值]]-database[[#This Row],[处理金额]]</f>
        <v>0</v>
      </c>
      <c r="M800">
        <f>database[[#This Row],[处理金额]]</f>
        <v>0</v>
      </c>
      <c r="N800" t="e">
        <f>VLOOKUP(database[[#This Row],[部门]],bumen[],2,0)</f>
        <v>#N/A</v>
      </c>
      <c r="O800" t="e">
        <f>VLOOKUP(database[[#This Row],[部门]],bumen[],3)</f>
        <v>#N/A</v>
      </c>
      <c r="P800" t="e">
        <f>VLOOKUP(database[[#This Row],[账号]],renyuan[],2,0)</f>
        <v>#N/A</v>
      </c>
      <c r="R800" t="e">
        <f>VLOOKUP(database[[#This Row],[部门代码2]],bumen02,2,0)</f>
        <v>#N/A</v>
      </c>
    </row>
    <row r="801" spans="1:18" hidden="1" x14ac:dyDescent="0.2">
      <c r="A801">
        <f>SUBTOTAL(3,B$2:B801)</f>
        <v>67</v>
      </c>
      <c r="H801" t="e">
        <f>VLOOKUP(C801,renyuan[],3,0)</f>
        <v>#N/A</v>
      </c>
      <c r="I801">
        <f t="shared" si="24"/>
        <v>0</v>
      </c>
      <c r="J801">
        <f t="shared" si="25"/>
        <v>0</v>
      </c>
      <c r="K801">
        <f>database[[#This Row],[处理天数]]*6</f>
        <v>0</v>
      </c>
      <c r="L801">
        <f>database[[#This Row],[额定充值]]-database[[#This Row],[处理金额]]</f>
        <v>0</v>
      </c>
      <c r="M801">
        <f>database[[#This Row],[处理金额]]</f>
        <v>0</v>
      </c>
      <c r="N801" t="e">
        <f>VLOOKUP(database[[#This Row],[部门]],bumen[],2,0)</f>
        <v>#N/A</v>
      </c>
      <c r="O801" t="e">
        <f>VLOOKUP(database[[#This Row],[部门]],bumen[],3)</f>
        <v>#N/A</v>
      </c>
      <c r="P801" t="e">
        <f>VLOOKUP(database[[#This Row],[账号]],renyuan[],2,0)</f>
        <v>#N/A</v>
      </c>
      <c r="R801" t="e">
        <f>VLOOKUP(database[[#This Row],[部门代码2]],bumen02,2,0)</f>
        <v>#N/A</v>
      </c>
    </row>
    <row r="802" spans="1:18" hidden="1" x14ac:dyDescent="0.2">
      <c r="A802">
        <f>SUBTOTAL(3,B$2:B802)</f>
        <v>67</v>
      </c>
      <c r="H802" t="e">
        <f>VLOOKUP(C802,renyuan[],3,0)</f>
        <v>#N/A</v>
      </c>
      <c r="I802">
        <f t="shared" si="24"/>
        <v>0</v>
      </c>
      <c r="J802">
        <f t="shared" si="25"/>
        <v>0</v>
      </c>
      <c r="K802">
        <f>database[[#This Row],[处理天数]]*6</f>
        <v>0</v>
      </c>
      <c r="L802">
        <f>database[[#This Row],[额定充值]]-database[[#This Row],[处理金额]]</f>
        <v>0</v>
      </c>
      <c r="M802">
        <f>database[[#This Row],[处理金额]]</f>
        <v>0</v>
      </c>
      <c r="N802" t="e">
        <f>VLOOKUP(database[[#This Row],[部门]],bumen[],2,0)</f>
        <v>#N/A</v>
      </c>
      <c r="O802" t="e">
        <f>VLOOKUP(database[[#This Row],[部门]],bumen[],3)</f>
        <v>#N/A</v>
      </c>
      <c r="P802" t="e">
        <f>VLOOKUP(database[[#This Row],[账号]],renyuan[],2,0)</f>
        <v>#N/A</v>
      </c>
      <c r="R802" t="e">
        <f>VLOOKUP(database[[#This Row],[部门代码2]],bumen02,2,0)</f>
        <v>#N/A</v>
      </c>
    </row>
    <row r="803" spans="1:18" hidden="1" x14ac:dyDescent="0.2">
      <c r="A803">
        <f>SUBTOTAL(3,B$2:B803)</f>
        <v>67</v>
      </c>
      <c r="H803" t="e">
        <f>VLOOKUP(C803,renyuan[],3,0)</f>
        <v>#N/A</v>
      </c>
      <c r="I803">
        <f t="shared" si="24"/>
        <v>0</v>
      </c>
      <c r="J803">
        <f t="shared" si="25"/>
        <v>0</v>
      </c>
      <c r="K803">
        <f>database[[#This Row],[处理天数]]*6</f>
        <v>0</v>
      </c>
      <c r="L803">
        <f>database[[#This Row],[额定充值]]-database[[#This Row],[处理金额]]</f>
        <v>0</v>
      </c>
      <c r="M803">
        <f>database[[#This Row],[处理金额]]</f>
        <v>0</v>
      </c>
      <c r="N803" t="e">
        <f>VLOOKUP(database[[#This Row],[部门]],bumen[],2,0)</f>
        <v>#N/A</v>
      </c>
      <c r="O803" t="e">
        <f>VLOOKUP(database[[#This Row],[部门]],bumen[],3)</f>
        <v>#N/A</v>
      </c>
      <c r="P803" t="e">
        <f>VLOOKUP(database[[#This Row],[账号]],renyuan[],2,0)</f>
        <v>#N/A</v>
      </c>
      <c r="R803" t="e">
        <f>VLOOKUP(database[[#This Row],[部门代码2]],bumen02,2,0)</f>
        <v>#N/A</v>
      </c>
    </row>
    <row r="804" spans="1:18" hidden="1" x14ac:dyDescent="0.2">
      <c r="A804">
        <f>SUBTOTAL(3,B$2:B804)</f>
        <v>67</v>
      </c>
      <c r="H804" t="e">
        <f>VLOOKUP(C804,renyuan[],3,0)</f>
        <v>#N/A</v>
      </c>
      <c r="I804">
        <f t="shared" si="24"/>
        <v>0</v>
      </c>
      <c r="J804">
        <f t="shared" si="25"/>
        <v>0</v>
      </c>
      <c r="K804">
        <f>database[[#This Row],[处理天数]]*6</f>
        <v>0</v>
      </c>
      <c r="L804">
        <f>database[[#This Row],[额定充值]]-database[[#This Row],[处理金额]]</f>
        <v>0</v>
      </c>
      <c r="M804">
        <f>database[[#This Row],[处理金额]]</f>
        <v>0</v>
      </c>
      <c r="N804" t="e">
        <f>VLOOKUP(database[[#This Row],[部门]],bumen[],2,0)</f>
        <v>#N/A</v>
      </c>
      <c r="O804" t="e">
        <f>VLOOKUP(database[[#This Row],[部门]],bumen[],3)</f>
        <v>#N/A</v>
      </c>
      <c r="P804" t="e">
        <f>VLOOKUP(database[[#This Row],[账号]],renyuan[],2,0)</f>
        <v>#N/A</v>
      </c>
      <c r="R804" t="e">
        <f>VLOOKUP(database[[#This Row],[部门代码2]],bumen02,2,0)</f>
        <v>#N/A</v>
      </c>
    </row>
    <row r="805" spans="1:18" hidden="1" x14ac:dyDescent="0.2">
      <c r="A805">
        <f>SUBTOTAL(3,B$2:B805)</f>
        <v>67</v>
      </c>
      <c r="H805" t="e">
        <f>VLOOKUP(C805,renyuan[],3,0)</f>
        <v>#N/A</v>
      </c>
      <c r="I805">
        <f t="shared" si="24"/>
        <v>0</v>
      </c>
      <c r="J805">
        <f t="shared" si="25"/>
        <v>0</v>
      </c>
      <c r="K805">
        <f>database[[#This Row],[处理天数]]*6</f>
        <v>0</v>
      </c>
      <c r="L805">
        <f>database[[#This Row],[额定充值]]-database[[#This Row],[处理金额]]</f>
        <v>0</v>
      </c>
      <c r="M805">
        <f>database[[#This Row],[处理金额]]</f>
        <v>0</v>
      </c>
      <c r="N805" t="e">
        <f>VLOOKUP(database[[#This Row],[部门]],bumen[],2,0)</f>
        <v>#N/A</v>
      </c>
      <c r="O805" t="e">
        <f>VLOOKUP(database[[#This Row],[部门]],bumen[],3)</f>
        <v>#N/A</v>
      </c>
      <c r="P805" t="e">
        <f>VLOOKUP(database[[#This Row],[账号]],renyuan[],2,0)</f>
        <v>#N/A</v>
      </c>
      <c r="R805" t="e">
        <f>VLOOKUP(database[[#This Row],[部门代码2]],bumen02,2,0)</f>
        <v>#N/A</v>
      </c>
    </row>
    <row r="806" spans="1:18" hidden="1" x14ac:dyDescent="0.2">
      <c r="A806">
        <f>SUBTOTAL(3,B$2:B806)</f>
        <v>67</v>
      </c>
      <c r="H806" t="e">
        <f>VLOOKUP(C806,renyuan[],3,0)</f>
        <v>#N/A</v>
      </c>
      <c r="I806">
        <f t="shared" si="24"/>
        <v>0</v>
      </c>
      <c r="J806">
        <f t="shared" si="25"/>
        <v>0</v>
      </c>
      <c r="K806">
        <f>database[[#This Row],[处理天数]]*6</f>
        <v>0</v>
      </c>
      <c r="L806">
        <f>database[[#This Row],[额定充值]]-database[[#This Row],[处理金额]]</f>
        <v>0</v>
      </c>
      <c r="M806">
        <f>database[[#This Row],[处理金额]]</f>
        <v>0</v>
      </c>
      <c r="N806" t="e">
        <f>VLOOKUP(database[[#This Row],[部门]],bumen[],2,0)</f>
        <v>#N/A</v>
      </c>
      <c r="O806" t="e">
        <f>VLOOKUP(database[[#This Row],[部门]],bumen[],3)</f>
        <v>#N/A</v>
      </c>
      <c r="P806" t="e">
        <f>VLOOKUP(database[[#This Row],[账号]],renyuan[],2,0)</f>
        <v>#N/A</v>
      </c>
      <c r="R806" t="e">
        <f>VLOOKUP(database[[#This Row],[部门代码2]],bumen02,2,0)</f>
        <v>#N/A</v>
      </c>
    </row>
    <row r="807" spans="1:18" hidden="1" x14ac:dyDescent="0.2">
      <c r="A807">
        <f>SUBTOTAL(3,B$2:B807)</f>
        <v>67</v>
      </c>
      <c r="H807" t="e">
        <f>VLOOKUP(C807,renyuan[],3,0)</f>
        <v>#N/A</v>
      </c>
      <c r="I807">
        <f t="shared" si="24"/>
        <v>0</v>
      </c>
      <c r="J807">
        <f t="shared" si="25"/>
        <v>0</v>
      </c>
      <c r="K807">
        <f>database[[#This Row],[处理天数]]*6</f>
        <v>0</v>
      </c>
      <c r="L807">
        <f>database[[#This Row],[额定充值]]-database[[#This Row],[处理金额]]</f>
        <v>0</v>
      </c>
      <c r="M807">
        <f>database[[#This Row],[处理金额]]</f>
        <v>0</v>
      </c>
      <c r="N807" t="e">
        <f>VLOOKUP(database[[#This Row],[部门]],bumen[],2,0)</f>
        <v>#N/A</v>
      </c>
      <c r="O807" t="e">
        <f>VLOOKUP(database[[#This Row],[部门]],bumen[],3)</f>
        <v>#N/A</v>
      </c>
      <c r="P807" t="e">
        <f>VLOOKUP(database[[#This Row],[账号]],renyuan[],2,0)</f>
        <v>#N/A</v>
      </c>
      <c r="R807" t="e">
        <f>VLOOKUP(database[[#This Row],[部门代码2]],bumen02,2,0)</f>
        <v>#N/A</v>
      </c>
    </row>
    <row r="808" spans="1:18" hidden="1" x14ac:dyDescent="0.2">
      <c r="A808">
        <f>SUBTOTAL(3,B$2:B808)</f>
        <v>67</v>
      </c>
      <c r="H808" t="e">
        <f>VLOOKUP(C808,renyuan[],3,0)</f>
        <v>#N/A</v>
      </c>
      <c r="I808">
        <f t="shared" si="24"/>
        <v>0</v>
      </c>
      <c r="J808">
        <f t="shared" si="25"/>
        <v>0</v>
      </c>
      <c r="K808">
        <f>database[[#This Row],[处理天数]]*6</f>
        <v>0</v>
      </c>
      <c r="L808">
        <f>database[[#This Row],[额定充值]]-database[[#This Row],[处理金额]]</f>
        <v>0</v>
      </c>
      <c r="M808">
        <f>database[[#This Row],[处理金额]]</f>
        <v>0</v>
      </c>
      <c r="N808" t="e">
        <f>VLOOKUP(database[[#This Row],[部门]],bumen[],2,0)</f>
        <v>#N/A</v>
      </c>
      <c r="O808" t="e">
        <f>VLOOKUP(database[[#This Row],[部门]],bumen[],3)</f>
        <v>#N/A</v>
      </c>
      <c r="P808" t="e">
        <f>VLOOKUP(database[[#This Row],[账号]],renyuan[],2,0)</f>
        <v>#N/A</v>
      </c>
      <c r="R808" t="e">
        <f>VLOOKUP(database[[#This Row],[部门代码2]],bumen02,2,0)</f>
        <v>#N/A</v>
      </c>
    </row>
    <row r="809" spans="1:18" hidden="1" x14ac:dyDescent="0.2">
      <c r="A809">
        <f>SUBTOTAL(3,B$2:B809)</f>
        <v>67</v>
      </c>
      <c r="H809" t="e">
        <f>VLOOKUP(C809,renyuan[],3,0)</f>
        <v>#N/A</v>
      </c>
      <c r="I809">
        <f t="shared" si="24"/>
        <v>0</v>
      </c>
      <c r="J809">
        <f t="shared" si="25"/>
        <v>0</v>
      </c>
      <c r="K809">
        <f>database[[#This Row],[处理天数]]*6</f>
        <v>0</v>
      </c>
      <c r="L809">
        <f>database[[#This Row],[额定充值]]-database[[#This Row],[处理金额]]</f>
        <v>0</v>
      </c>
      <c r="M809">
        <f>database[[#This Row],[处理金额]]</f>
        <v>0</v>
      </c>
      <c r="N809" t="e">
        <f>VLOOKUP(database[[#This Row],[部门]],bumen[],2,0)</f>
        <v>#N/A</v>
      </c>
      <c r="O809" t="e">
        <f>VLOOKUP(database[[#This Row],[部门]],bumen[],3)</f>
        <v>#N/A</v>
      </c>
      <c r="P809" t="e">
        <f>VLOOKUP(database[[#This Row],[账号]],renyuan[],2,0)</f>
        <v>#N/A</v>
      </c>
      <c r="R809" t="e">
        <f>VLOOKUP(database[[#This Row],[部门代码2]],bumen02,2,0)</f>
        <v>#N/A</v>
      </c>
    </row>
    <row r="810" spans="1:18" hidden="1" x14ac:dyDescent="0.2">
      <c r="A810">
        <f>SUBTOTAL(3,B$2:B810)</f>
        <v>67</v>
      </c>
      <c r="H810" t="e">
        <f>VLOOKUP(C810,renyuan[],3,0)</f>
        <v>#N/A</v>
      </c>
      <c r="I810">
        <f t="shared" si="24"/>
        <v>0</v>
      </c>
      <c r="J810">
        <f t="shared" si="25"/>
        <v>0</v>
      </c>
      <c r="K810">
        <f>database[[#This Row],[处理天数]]*6</f>
        <v>0</v>
      </c>
      <c r="L810">
        <f>database[[#This Row],[额定充值]]-database[[#This Row],[处理金额]]</f>
        <v>0</v>
      </c>
      <c r="M810">
        <f>database[[#This Row],[处理金额]]</f>
        <v>0</v>
      </c>
      <c r="N810" t="e">
        <f>VLOOKUP(database[[#This Row],[部门]],bumen[],2,0)</f>
        <v>#N/A</v>
      </c>
      <c r="O810" t="e">
        <f>VLOOKUP(database[[#This Row],[部门]],bumen[],3)</f>
        <v>#N/A</v>
      </c>
      <c r="P810" t="e">
        <f>VLOOKUP(database[[#This Row],[账号]],renyuan[],2,0)</f>
        <v>#N/A</v>
      </c>
      <c r="R810" t="e">
        <f>VLOOKUP(database[[#This Row],[部门代码2]],bumen02,2,0)</f>
        <v>#N/A</v>
      </c>
    </row>
    <row r="811" spans="1:18" hidden="1" x14ac:dyDescent="0.2">
      <c r="A811">
        <f>SUBTOTAL(3,B$2:B811)</f>
        <v>67</v>
      </c>
      <c r="H811" t="e">
        <f>VLOOKUP(C811,renyuan[],3,0)</f>
        <v>#N/A</v>
      </c>
      <c r="I811">
        <f t="shared" si="24"/>
        <v>0</v>
      </c>
      <c r="J811">
        <f t="shared" si="25"/>
        <v>0</v>
      </c>
      <c r="K811">
        <f>database[[#This Row],[处理天数]]*6</f>
        <v>0</v>
      </c>
      <c r="L811">
        <f>database[[#This Row],[额定充值]]-database[[#This Row],[处理金额]]</f>
        <v>0</v>
      </c>
      <c r="M811">
        <f>database[[#This Row],[处理金额]]</f>
        <v>0</v>
      </c>
      <c r="N811" t="e">
        <f>VLOOKUP(database[[#This Row],[部门]],bumen[],2,0)</f>
        <v>#N/A</v>
      </c>
      <c r="O811" t="e">
        <f>VLOOKUP(database[[#This Row],[部门]],bumen[],3)</f>
        <v>#N/A</v>
      </c>
      <c r="P811" t="e">
        <f>VLOOKUP(database[[#This Row],[账号]],renyuan[],2,0)</f>
        <v>#N/A</v>
      </c>
      <c r="R811" t="e">
        <f>VLOOKUP(database[[#This Row],[部门代码2]],bumen02,2,0)</f>
        <v>#N/A</v>
      </c>
    </row>
    <row r="812" spans="1:18" hidden="1" x14ac:dyDescent="0.2">
      <c r="A812">
        <f>SUBTOTAL(3,B$2:B812)</f>
        <v>67</v>
      </c>
      <c r="H812" t="e">
        <f>VLOOKUP(C812,renyuan[],3,0)</f>
        <v>#N/A</v>
      </c>
      <c r="I812">
        <f t="shared" si="24"/>
        <v>0</v>
      </c>
      <c r="J812">
        <f t="shared" si="25"/>
        <v>0</v>
      </c>
      <c r="K812">
        <f>database[[#This Row],[处理天数]]*6</f>
        <v>0</v>
      </c>
      <c r="L812">
        <f>database[[#This Row],[额定充值]]-database[[#This Row],[处理金额]]</f>
        <v>0</v>
      </c>
      <c r="M812">
        <f>database[[#This Row],[处理金额]]</f>
        <v>0</v>
      </c>
      <c r="N812" t="e">
        <f>VLOOKUP(database[[#This Row],[部门]],bumen[],2,0)</f>
        <v>#N/A</v>
      </c>
      <c r="O812" t="e">
        <f>VLOOKUP(database[[#This Row],[部门]],bumen[],3)</f>
        <v>#N/A</v>
      </c>
      <c r="P812" t="e">
        <f>VLOOKUP(database[[#This Row],[账号]],renyuan[],2,0)</f>
        <v>#N/A</v>
      </c>
      <c r="R812" t="e">
        <f>VLOOKUP(database[[#This Row],[部门代码2]],bumen02,2,0)</f>
        <v>#N/A</v>
      </c>
    </row>
    <row r="813" spans="1:18" hidden="1" x14ac:dyDescent="0.2">
      <c r="A813">
        <f>SUBTOTAL(3,B$2:B813)</f>
        <v>67</v>
      </c>
      <c r="H813" t="e">
        <f>VLOOKUP(C813,renyuan[],3,0)</f>
        <v>#N/A</v>
      </c>
      <c r="I813">
        <f t="shared" si="24"/>
        <v>0</v>
      </c>
      <c r="J813">
        <f t="shared" si="25"/>
        <v>0</v>
      </c>
      <c r="K813">
        <f>database[[#This Row],[处理天数]]*6</f>
        <v>0</v>
      </c>
      <c r="L813">
        <f>database[[#This Row],[额定充值]]-database[[#This Row],[处理金额]]</f>
        <v>0</v>
      </c>
      <c r="M813">
        <f>database[[#This Row],[处理金额]]</f>
        <v>0</v>
      </c>
      <c r="N813" t="e">
        <f>VLOOKUP(database[[#This Row],[部门]],bumen[],2,0)</f>
        <v>#N/A</v>
      </c>
      <c r="O813" t="e">
        <f>VLOOKUP(database[[#This Row],[部门]],bumen[],3)</f>
        <v>#N/A</v>
      </c>
      <c r="P813" t="e">
        <f>VLOOKUP(database[[#This Row],[账号]],renyuan[],2,0)</f>
        <v>#N/A</v>
      </c>
      <c r="R813" t="e">
        <f>VLOOKUP(database[[#This Row],[部门代码2]],bumen02,2,0)</f>
        <v>#N/A</v>
      </c>
    </row>
    <row r="814" spans="1:18" hidden="1" x14ac:dyDescent="0.2">
      <c r="A814">
        <f>SUBTOTAL(3,B$2:B814)</f>
        <v>67</v>
      </c>
      <c r="H814" t="e">
        <f>VLOOKUP(C814,renyuan[],3,0)</f>
        <v>#N/A</v>
      </c>
      <c r="I814">
        <f t="shared" si="24"/>
        <v>0</v>
      </c>
      <c r="J814">
        <f t="shared" si="25"/>
        <v>0</v>
      </c>
      <c r="K814">
        <f>database[[#This Row],[处理天数]]*6</f>
        <v>0</v>
      </c>
      <c r="L814">
        <f>database[[#This Row],[额定充值]]-database[[#This Row],[处理金额]]</f>
        <v>0</v>
      </c>
      <c r="M814">
        <f>database[[#This Row],[处理金额]]</f>
        <v>0</v>
      </c>
      <c r="N814" t="e">
        <f>VLOOKUP(database[[#This Row],[部门]],bumen[],2,0)</f>
        <v>#N/A</v>
      </c>
      <c r="O814" t="e">
        <f>VLOOKUP(database[[#This Row],[部门]],bumen[],3)</f>
        <v>#N/A</v>
      </c>
      <c r="P814" t="e">
        <f>VLOOKUP(database[[#This Row],[账号]],renyuan[],2,0)</f>
        <v>#N/A</v>
      </c>
      <c r="R814" t="e">
        <f>VLOOKUP(database[[#This Row],[部门代码2]],bumen02,2,0)</f>
        <v>#N/A</v>
      </c>
    </row>
    <row r="815" spans="1:18" hidden="1" x14ac:dyDescent="0.2">
      <c r="A815">
        <f>SUBTOTAL(3,B$2:B815)</f>
        <v>67</v>
      </c>
      <c r="H815" t="e">
        <f>VLOOKUP(C815,renyuan[],3,0)</f>
        <v>#N/A</v>
      </c>
      <c r="I815">
        <f t="shared" si="24"/>
        <v>0</v>
      </c>
      <c r="J815">
        <f t="shared" si="25"/>
        <v>0</v>
      </c>
      <c r="K815">
        <f>database[[#This Row],[处理天数]]*6</f>
        <v>0</v>
      </c>
      <c r="L815">
        <f>database[[#This Row],[额定充值]]-database[[#This Row],[处理金额]]</f>
        <v>0</v>
      </c>
      <c r="M815">
        <f>database[[#This Row],[处理金额]]</f>
        <v>0</v>
      </c>
      <c r="N815" t="e">
        <f>VLOOKUP(database[[#This Row],[部门]],bumen[],2,0)</f>
        <v>#N/A</v>
      </c>
      <c r="O815" t="e">
        <f>VLOOKUP(database[[#This Row],[部门]],bumen[],3)</f>
        <v>#N/A</v>
      </c>
      <c r="P815" t="e">
        <f>VLOOKUP(database[[#This Row],[账号]],renyuan[],2,0)</f>
        <v>#N/A</v>
      </c>
      <c r="R815" t="e">
        <f>VLOOKUP(database[[#This Row],[部门代码2]],bumen02,2,0)</f>
        <v>#N/A</v>
      </c>
    </row>
    <row r="816" spans="1:18" hidden="1" x14ac:dyDescent="0.2">
      <c r="A816">
        <f>SUBTOTAL(3,B$2:B816)</f>
        <v>67</v>
      </c>
      <c r="H816" t="e">
        <f>VLOOKUP(C816,renyuan[],3,0)</f>
        <v>#N/A</v>
      </c>
      <c r="I816">
        <f t="shared" si="24"/>
        <v>0</v>
      </c>
      <c r="J816">
        <f t="shared" si="25"/>
        <v>0</v>
      </c>
      <c r="K816">
        <f>database[[#This Row],[处理天数]]*6</f>
        <v>0</v>
      </c>
      <c r="L816">
        <f>database[[#This Row],[额定充值]]-database[[#This Row],[处理金额]]</f>
        <v>0</v>
      </c>
      <c r="M816">
        <f>database[[#This Row],[处理金额]]</f>
        <v>0</v>
      </c>
      <c r="N816" t="e">
        <f>VLOOKUP(database[[#This Row],[部门]],bumen[],2,0)</f>
        <v>#N/A</v>
      </c>
      <c r="O816" t="e">
        <f>VLOOKUP(database[[#This Row],[部门]],bumen[],3)</f>
        <v>#N/A</v>
      </c>
      <c r="P816" t="e">
        <f>VLOOKUP(database[[#This Row],[账号]],renyuan[],2,0)</f>
        <v>#N/A</v>
      </c>
      <c r="R816" t="e">
        <f>VLOOKUP(database[[#This Row],[部门代码2]],bumen02,2,0)</f>
        <v>#N/A</v>
      </c>
    </row>
    <row r="817" spans="1:18" hidden="1" x14ac:dyDescent="0.2">
      <c r="A817">
        <f>SUBTOTAL(3,B$2:B817)</f>
        <v>67</v>
      </c>
      <c r="H817" t="e">
        <f>VLOOKUP(C817,renyuan[],3,0)</f>
        <v>#N/A</v>
      </c>
      <c r="I817">
        <f t="shared" si="24"/>
        <v>0</v>
      </c>
      <c r="J817">
        <f t="shared" si="25"/>
        <v>0</v>
      </c>
      <c r="K817">
        <f>database[[#This Row],[处理天数]]*6</f>
        <v>0</v>
      </c>
      <c r="L817">
        <f>database[[#This Row],[额定充值]]-database[[#This Row],[处理金额]]</f>
        <v>0</v>
      </c>
      <c r="M817">
        <f>database[[#This Row],[处理金额]]</f>
        <v>0</v>
      </c>
      <c r="N817" t="e">
        <f>VLOOKUP(database[[#This Row],[部门]],bumen[],2,0)</f>
        <v>#N/A</v>
      </c>
      <c r="O817" t="e">
        <f>VLOOKUP(database[[#This Row],[部门]],bumen[],3)</f>
        <v>#N/A</v>
      </c>
      <c r="P817" t="e">
        <f>VLOOKUP(database[[#This Row],[账号]],renyuan[],2,0)</f>
        <v>#N/A</v>
      </c>
      <c r="R817" t="e">
        <f>VLOOKUP(database[[#This Row],[部门代码2]],bumen02,2,0)</f>
        <v>#N/A</v>
      </c>
    </row>
    <row r="818" spans="1:18" hidden="1" x14ac:dyDescent="0.2">
      <c r="A818">
        <f>SUBTOTAL(3,B$2:B818)</f>
        <v>67</v>
      </c>
      <c r="H818" t="e">
        <f>VLOOKUP(C818,renyuan[],3,0)</f>
        <v>#N/A</v>
      </c>
      <c r="I818">
        <f t="shared" si="24"/>
        <v>0</v>
      </c>
      <c r="J818">
        <f t="shared" si="25"/>
        <v>0</v>
      </c>
      <c r="K818">
        <f>database[[#This Row],[处理天数]]*6</f>
        <v>0</v>
      </c>
      <c r="L818">
        <f>database[[#This Row],[额定充值]]-database[[#This Row],[处理金额]]</f>
        <v>0</v>
      </c>
      <c r="M818">
        <f>database[[#This Row],[处理金额]]</f>
        <v>0</v>
      </c>
      <c r="N818" t="e">
        <f>VLOOKUP(database[[#This Row],[部门]],bumen[],2,0)</f>
        <v>#N/A</v>
      </c>
      <c r="O818" t="e">
        <f>VLOOKUP(database[[#This Row],[部门]],bumen[],3)</f>
        <v>#N/A</v>
      </c>
      <c r="P818" t="e">
        <f>VLOOKUP(database[[#This Row],[账号]],renyuan[],2,0)</f>
        <v>#N/A</v>
      </c>
      <c r="R818" t="e">
        <f>VLOOKUP(database[[#This Row],[部门代码2]],bumen02,2,0)</f>
        <v>#N/A</v>
      </c>
    </row>
    <row r="819" spans="1:18" hidden="1" x14ac:dyDescent="0.2">
      <c r="A819">
        <f>SUBTOTAL(3,B$2:B819)</f>
        <v>67</v>
      </c>
      <c r="H819" t="e">
        <f>VLOOKUP(C819,renyuan[],3,0)</f>
        <v>#N/A</v>
      </c>
      <c r="I819">
        <f t="shared" si="24"/>
        <v>0</v>
      </c>
      <c r="J819">
        <f t="shared" si="25"/>
        <v>0</v>
      </c>
      <c r="K819">
        <f>database[[#This Row],[处理天数]]*6</f>
        <v>0</v>
      </c>
      <c r="L819">
        <f>database[[#This Row],[额定充值]]-database[[#This Row],[处理金额]]</f>
        <v>0</v>
      </c>
      <c r="M819">
        <f>database[[#This Row],[处理金额]]</f>
        <v>0</v>
      </c>
      <c r="N819" t="e">
        <f>VLOOKUP(database[[#This Row],[部门]],bumen[],2,0)</f>
        <v>#N/A</v>
      </c>
      <c r="O819" t="e">
        <f>VLOOKUP(database[[#This Row],[部门]],bumen[],3)</f>
        <v>#N/A</v>
      </c>
      <c r="P819" t="e">
        <f>VLOOKUP(database[[#This Row],[账号]],renyuan[],2,0)</f>
        <v>#N/A</v>
      </c>
      <c r="R819" t="e">
        <f>VLOOKUP(database[[#This Row],[部门代码2]],bumen02,2,0)</f>
        <v>#N/A</v>
      </c>
    </row>
    <row r="820" spans="1:18" hidden="1" x14ac:dyDescent="0.2">
      <c r="A820">
        <f>SUBTOTAL(3,B$2:B820)</f>
        <v>67</v>
      </c>
      <c r="H820" t="e">
        <f>VLOOKUP(C820,renyuan[],3,0)</f>
        <v>#N/A</v>
      </c>
      <c r="I820">
        <f t="shared" si="24"/>
        <v>0</v>
      </c>
      <c r="J820">
        <f t="shared" si="25"/>
        <v>0</v>
      </c>
      <c r="K820">
        <f>database[[#This Row],[处理天数]]*6</f>
        <v>0</v>
      </c>
      <c r="L820">
        <f>database[[#This Row],[额定充值]]-database[[#This Row],[处理金额]]</f>
        <v>0</v>
      </c>
      <c r="M820">
        <f>database[[#This Row],[处理金额]]</f>
        <v>0</v>
      </c>
      <c r="N820" t="e">
        <f>VLOOKUP(database[[#This Row],[部门]],bumen[],2,0)</f>
        <v>#N/A</v>
      </c>
      <c r="O820" t="e">
        <f>VLOOKUP(database[[#This Row],[部门]],bumen[],3)</f>
        <v>#N/A</v>
      </c>
      <c r="P820" t="e">
        <f>VLOOKUP(database[[#This Row],[账号]],renyuan[],2,0)</f>
        <v>#N/A</v>
      </c>
      <c r="R820" t="e">
        <f>VLOOKUP(database[[#This Row],[部门代码2]],bumen02,2,0)</f>
        <v>#N/A</v>
      </c>
    </row>
    <row r="821" spans="1:18" hidden="1" x14ac:dyDescent="0.2">
      <c r="A821">
        <f>SUBTOTAL(3,B$2:B821)</f>
        <v>67</v>
      </c>
      <c r="H821" t="e">
        <f>VLOOKUP(C821,renyuan[],3,0)</f>
        <v>#N/A</v>
      </c>
      <c r="I821">
        <f t="shared" si="24"/>
        <v>0</v>
      </c>
      <c r="J821">
        <f t="shared" si="25"/>
        <v>0</v>
      </c>
      <c r="K821">
        <f>database[[#This Row],[处理天数]]*6</f>
        <v>0</v>
      </c>
      <c r="L821">
        <f>database[[#This Row],[额定充值]]-database[[#This Row],[处理金额]]</f>
        <v>0</v>
      </c>
      <c r="M821">
        <f>database[[#This Row],[处理金额]]</f>
        <v>0</v>
      </c>
      <c r="N821" t="e">
        <f>VLOOKUP(database[[#This Row],[部门]],bumen[],2,0)</f>
        <v>#N/A</v>
      </c>
      <c r="O821" t="e">
        <f>VLOOKUP(database[[#This Row],[部门]],bumen[],3)</f>
        <v>#N/A</v>
      </c>
      <c r="P821" t="e">
        <f>VLOOKUP(database[[#This Row],[账号]],renyuan[],2,0)</f>
        <v>#N/A</v>
      </c>
      <c r="R821" t="e">
        <f>VLOOKUP(database[[#This Row],[部门代码2]],bumen02,2,0)</f>
        <v>#N/A</v>
      </c>
    </row>
    <row r="822" spans="1:18" hidden="1" x14ac:dyDescent="0.2">
      <c r="A822">
        <f>SUBTOTAL(3,B$2:B822)</f>
        <v>67</v>
      </c>
      <c r="H822" t="e">
        <f>VLOOKUP(C822,renyuan[],3,0)</f>
        <v>#N/A</v>
      </c>
      <c r="I822">
        <f t="shared" si="24"/>
        <v>0</v>
      </c>
      <c r="J822">
        <f t="shared" si="25"/>
        <v>0</v>
      </c>
      <c r="K822">
        <f>database[[#This Row],[处理天数]]*6</f>
        <v>0</v>
      </c>
      <c r="L822">
        <f>database[[#This Row],[额定充值]]-database[[#This Row],[处理金额]]</f>
        <v>0</v>
      </c>
      <c r="M822">
        <f>database[[#This Row],[处理金额]]</f>
        <v>0</v>
      </c>
      <c r="N822" t="e">
        <f>VLOOKUP(database[[#This Row],[部门]],bumen[],2,0)</f>
        <v>#N/A</v>
      </c>
      <c r="O822" t="e">
        <f>VLOOKUP(database[[#This Row],[部门]],bumen[],3)</f>
        <v>#N/A</v>
      </c>
      <c r="P822" t="e">
        <f>VLOOKUP(database[[#This Row],[账号]],renyuan[],2,0)</f>
        <v>#N/A</v>
      </c>
      <c r="R822" t="e">
        <f>VLOOKUP(database[[#This Row],[部门代码2]],bumen02,2,0)</f>
        <v>#N/A</v>
      </c>
    </row>
    <row r="823" spans="1:18" hidden="1" x14ac:dyDescent="0.2">
      <c r="A823">
        <f>SUBTOTAL(3,B$2:B823)</f>
        <v>67</v>
      </c>
      <c r="H823" t="e">
        <f>VLOOKUP(C823,renyuan[],3,0)</f>
        <v>#N/A</v>
      </c>
      <c r="I823">
        <f t="shared" si="24"/>
        <v>0</v>
      </c>
      <c r="J823">
        <f t="shared" si="25"/>
        <v>0</v>
      </c>
      <c r="K823">
        <f>database[[#This Row],[处理天数]]*6</f>
        <v>0</v>
      </c>
      <c r="L823">
        <f>database[[#This Row],[额定充值]]-database[[#This Row],[处理金额]]</f>
        <v>0</v>
      </c>
      <c r="M823">
        <f>database[[#This Row],[处理金额]]</f>
        <v>0</v>
      </c>
      <c r="N823" t="e">
        <f>VLOOKUP(database[[#This Row],[部门]],bumen[],2,0)</f>
        <v>#N/A</v>
      </c>
      <c r="O823" t="e">
        <f>VLOOKUP(database[[#This Row],[部门]],bumen[],3)</f>
        <v>#N/A</v>
      </c>
      <c r="P823" t="e">
        <f>VLOOKUP(database[[#This Row],[账号]],renyuan[],2,0)</f>
        <v>#N/A</v>
      </c>
      <c r="R823" t="e">
        <f>VLOOKUP(database[[#This Row],[部门代码2]],bumen02,2,0)</f>
        <v>#N/A</v>
      </c>
    </row>
    <row r="824" spans="1:18" hidden="1" x14ac:dyDescent="0.2">
      <c r="A824">
        <f>SUBTOTAL(3,B$2:B824)</f>
        <v>67</v>
      </c>
      <c r="H824" t="e">
        <f>VLOOKUP(C824,renyuan[],3,0)</f>
        <v>#N/A</v>
      </c>
      <c r="I824">
        <f t="shared" si="24"/>
        <v>0</v>
      </c>
      <c r="J824">
        <f t="shared" si="25"/>
        <v>0</v>
      </c>
      <c r="K824">
        <f>database[[#This Row],[处理天数]]*6</f>
        <v>0</v>
      </c>
      <c r="L824">
        <f>database[[#This Row],[额定充值]]-database[[#This Row],[处理金额]]</f>
        <v>0</v>
      </c>
      <c r="M824">
        <f>database[[#This Row],[处理金额]]</f>
        <v>0</v>
      </c>
      <c r="N824" t="e">
        <f>VLOOKUP(database[[#This Row],[部门]],bumen[],2,0)</f>
        <v>#N/A</v>
      </c>
      <c r="O824" t="e">
        <f>VLOOKUP(database[[#This Row],[部门]],bumen[],3)</f>
        <v>#N/A</v>
      </c>
      <c r="P824" t="e">
        <f>VLOOKUP(database[[#This Row],[账号]],renyuan[],2,0)</f>
        <v>#N/A</v>
      </c>
      <c r="R824" t="e">
        <f>VLOOKUP(database[[#This Row],[部门代码2]],bumen02,2,0)</f>
        <v>#N/A</v>
      </c>
    </row>
    <row r="825" spans="1:18" hidden="1" x14ac:dyDescent="0.2">
      <c r="A825">
        <f>SUBTOTAL(3,B$2:B825)</f>
        <v>67</v>
      </c>
      <c r="H825" t="e">
        <f>VLOOKUP(C825,renyuan[],3,0)</f>
        <v>#N/A</v>
      </c>
      <c r="I825">
        <f t="shared" si="24"/>
        <v>0</v>
      </c>
      <c r="J825">
        <f t="shared" si="25"/>
        <v>0</v>
      </c>
      <c r="K825">
        <f>database[[#This Row],[处理天数]]*6</f>
        <v>0</v>
      </c>
      <c r="L825">
        <f>database[[#This Row],[额定充值]]-database[[#This Row],[处理金额]]</f>
        <v>0</v>
      </c>
      <c r="M825">
        <f>database[[#This Row],[处理金额]]</f>
        <v>0</v>
      </c>
      <c r="N825" t="e">
        <f>VLOOKUP(database[[#This Row],[部门]],bumen[],2,0)</f>
        <v>#N/A</v>
      </c>
      <c r="O825" t="e">
        <f>VLOOKUP(database[[#This Row],[部门]],bumen[],3)</f>
        <v>#N/A</v>
      </c>
      <c r="P825" t="e">
        <f>VLOOKUP(database[[#This Row],[账号]],renyuan[],2,0)</f>
        <v>#N/A</v>
      </c>
      <c r="R825" t="e">
        <f>VLOOKUP(database[[#This Row],[部门代码2]],bumen02,2,0)</f>
        <v>#N/A</v>
      </c>
    </row>
    <row r="826" spans="1:18" hidden="1" x14ac:dyDescent="0.2">
      <c r="A826">
        <f>SUBTOTAL(3,B$2:B826)</f>
        <v>67</v>
      </c>
      <c r="H826" t="e">
        <f>VLOOKUP(C826,renyuan[],3,0)</f>
        <v>#N/A</v>
      </c>
      <c r="I826">
        <f t="shared" si="24"/>
        <v>0</v>
      </c>
      <c r="J826">
        <f t="shared" si="25"/>
        <v>0</v>
      </c>
      <c r="K826">
        <f>database[[#This Row],[处理天数]]*6</f>
        <v>0</v>
      </c>
      <c r="L826">
        <f>database[[#This Row],[额定充值]]-database[[#This Row],[处理金额]]</f>
        <v>0</v>
      </c>
      <c r="M826">
        <f>database[[#This Row],[处理金额]]</f>
        <v>0</v>
      </c>
      <c r="N826" t="e">
        <f>VLOOKUP(database[[#This Row],[部门]],bumen[],2,0)</f>
        <v>#N/A</v>
      </c>
      <c r="O826" t="e">
        <f>VLOOKUP(database[[#This Row],[部门]],bumen[],3)</f>
        <v>#N/A</v>
      </c>
      <c r="P826" t="e">
        <f>VLOOKUP(database[[#This Row],[账号]],renyuan[],2,0)</f>
        <v>#N/A</v>
      </c>
      <c r="R826" t="e">
        <f>VLOOKUP(database[[#This Row],[部门代码2]],bumen02,2,0)</f>
        <v>#N/A</v>
      </c>
    </row>
    <row r="827" spans="1:18" hidden="1" x14ac:dyDescent="0.2">
      <c r="A827">
        <f>SUBTOTAL(3,B$2:B827)</f>
        <v>67</v>
      </c>
      <c r="H827" t="e">
        <f>VLOOKUP(C827,renyuan[],3,0)</f>
        <v>#N/A</v>
      </c>
      <c r="I827">
        <f t="shared" si="24"/>
        <v>0</v>
      </c>
      <c r="J827">
        <f t="shared" si="25"/>
        <v>0</v>
      </c>
      <c r="K827">
        <f>database[[#This Row],[处理天数]]*6</f>
        <v>0</v>
      </c>
      <c r="L827">
        <f>database[[#This Row],[额定充值]]-database[[#This Row],[处理金额]]</f>
        <v>0</v>
      </c>
      <c r="M827">
        <f>database[[#This Row],[处理金额]]</f>
        <v>0</v>
      </c>
      <c r="N827" t="e">
        <f>VLOOKUP(database[[#This Row],[部门]],bumen[],2,0)</f>
        <v>#N/A</v>
      </c>
      <c r="O827" t="e">
        <f>VLOOKUP(database[[#This Row],[部门]],bumen[],3)</f>
        <v>#N/A</v>
      </c>
      <c r="P827" t="e">
        <f>VLOOKUP(database[[#This Row],[账号]],renyuan[],2,0)</f>
        <v>#N/A</v>
      </c>
      <c r="R827" t="e">
        <f>VLOOKUP(database[[#This Row],[部门代码2]],bumen02,2,0)</f>
        <v>#N/A</v>
      </c>
    </row>
    <row r="828" spans="1:18" hidden="1" x14ac:dyDescent="0.2">
      <c r="A828">
        <f>SUBTOTAL(3,B$2:B828)</f>
        <v>67</v>
      </c>
      <c r="H828" t="e">
        <f>VLOOKUP(C828,renyuan[],3,0)</f>
        <v>#N/A</v>
      </c>
      <c r="I828">
        <f t="shared" si="24"/>
        <v>0</v>
      </c>
      <c r="J828">
        <f t="shared" si="25"/>
        <v>0</v>
      </c>
      <c r="K828">
        <f>database[[#This Row],[处理天数]]*6</f>
        <v>0</v>
      </c>
      <c r="L828">
        <f>database[[#This Row],[额定充值]]-database[[#This Row],[处理金额]]</f>
        <v>0</v>
      </c>
      <c r="M828">
        <f>database[[#This Row],[处理金额]]</f>
        <v>0</v>
      </c>
      <c r="N828" t="e">
        <f>VLOOKUP(database[[#This Row],[部门]],bumen[],2,0)</f>
        <v>#N/A</v>
      </c>
      <c r="O828" t="e">
        <f>VLOOKUP(database[[#This Row],[部门]],bumen[],3)</f>
        <v>#N/A</v>
      </c>
      <c r="P828" t="e">
        <f>VLOOKUP(database[[#This Row],[账号]],renyuan[],2,0)</f>
        <v>#N/A</v>
      </c>
      <c r="R828" t="e">
        <f>VLOOKUP(database[[#This Row],[部门代码2]],bumen02,2,0)</f>
        <v>#N/A</v>
      </c>
    </row>
    <row r="829" spans="1:18" hidden="1" x14ac:dyDescent="0.2">
      <c r="A829">
        <f>SUBTOTAL(3,B$2:B829)</f>
        <v>67</v>
      </c>
      <c r="H829" t="e">
        <f>VLOOKUP(C829,renyuan[],3,0)</f>
        <v>#N/A</v>
      </c>
      <c r="I829">
        <f t="shared" si="24"/>
        <v>0</v>
      </c>
      <c r="J829">
        <f t="shared" si="25"/>
        <v>0</v>
      </c>
      <c r="K829">
        <f>database[[#This Row],[处理天数]]*6</f>
        <v>0</v>
      </c>
      <c r="L829">
        <f>database[[#This Row],[额定充值]]-database[[#This Row],[处理金额]]</f>
        <v>0</v>
      </c>
      <c r="M829">
        <f>database[[#This Row],[处理金额]]</f>
        <v>0</v>
      </c>
      <c r="N829" t="e">
        <f>VLOOKUP(database[[#This Row],[部门]],bumen[],2,0)</f>
        <v>#N/A</v>
      </c>
      <c r="O829" t="e">
        <f>VLOOKUP(database[[#This Row],[部门]],bumen[],3)</f>
        <v>#N/A</v>
      </c>
      <c r="P829" t="e">
        <f>VLOOKUP(database[[#This Row],[账号]],renyuan[],2,0)</f>
        <v>#N/A</v>
      </c>
      <c r="R829" t="e">
        <f>VLOOKUP(database[[#This Row],[部门代码2]],bumen02,2,0)</f>
        <v>#N/A</v>
      </c>
    </row>
    <row r="830" spans="1:18" hidden="1" x14ac:dyDescent="0.2">
      <c r="A830">
        <f>SUBTOTAL(3,B$2:B830)</f>
        <v>67</v>
      </c>
      <c r="H830" t="e">
        <f>VLOOKUP(C830,renyuan[],3,0)</f>
        <v>#N/A</v>
      </c>
      <c r="I830">
        <f t="shared" si="24"/>
        <v>0</v>
      </c>
      <c r="J830">
        <f t="shared" si="25"/>
        <v>0</v>
      </c>
      <c r="K830">
        <f>database[[#This Row],[处理天数]]*6</f>
        <v>0</v>
      </c>
      <c r="L830">
        <f>database[[#This Row],[额定充值]]-database[[#This Row],[处理金额]]</f>
        <v>0</v>
      </c>
      <c r="M830">
        <f>database[[#This Row],[处理金额]]</f>
        <v>0</v>
      </c>
      <c r="N830" t="e">
        <f>VLOOKUP(database[[#This Row],[部门]],bumen[],2,0)</f>
        <v>#N/A</v>
      </c>
      <c r="O830" t="e">
        <f>VLOOKUP(database[[#This Row],[部门]],bumen[],3)</f>
        <v>#N/A</v>
      </c>
      <c r="P830" t="e">
        <f>VLOOKUP(database[[#This Row],[账号]],renyuan[],2,0)</f>
        <v>#N/A</v>
      </c>
      <c r="R830" t="e">
        <f>VLOOKUP(database[[#This Row],[部门代码2]],bumen02,2,0)</f>
        <v>#N/A</v>
      </c>
    </row>
    <row r="831" spans="1:18" hidden="1" x14ac:dyDescent="0.2">
      <c r="A831">
        <f>SUBTOTAL(3,B$2:B831)</f>
        <v>67</v>
      </c>
      <c r="H831" t="e">
        <f>VLOOKUP(C831,renyuan[],3,0)</f>
        <v>#N/A</v>
      </c>
      <c r="I831">
        <f t="shared" si="24"/>
        <v>0</v>
      </c>
      <c r="J831">
        <f t="shared" si="25"/>
        <v>0</v>
      </c>
      <c r="K831">
        <f>database[[#This Row],[处理天数]]*6</f>
        <v>0</v>
      </c>
      <c r="L831">
        <f>database[[#This Row],[额定充值]]-database[[#This Row],[处理金额]]</f>
        <v>0</v>
      </c>
      <c r="M831">
        <f>database[[#This Row],[处理金额]]</f>
        <v>0</v>
      </c>
      <c r="N831" t="e">
        <f>VLOOKUP(database[[#This Row],[部门]],bumen[],2,0)</f>
        <v>#N/A</v>
      </c>
      <c r="O831" t="e">
        <f>VLOOKUP(database[[#This Row],[部门]],bumen[],3)</f>
        <v>#N/A</v>
      </c>
      <c r="P831" t="e">
        <f>VLOOKUP(database[[#This Row],[账号]],renyuan[],2,0)</f>
        <v>#N/A</v>
      </c>
      <c r="R831" t="e">
        <f>VLOOKUP(database[[#This Row],[部门代码2]],bumen02,2,0)</f>
        <v>#N/A</v>
      </c>
    </row>
    <row r="832" spans="1:18" hidden="1" x14ac:dyDescent="0.2">
      <c r="A832">
        <f>SUBTOTAL(3,B$2:B832)</f>
        <v>67</v>
      </c>
      <c r="H832" t="e">
        <f>VLOOKUP(C832,renyuan[],3,0)</f>
        <v>#N/A</v>
      </c>
      <c r="I832">
        <f t="shared" si="24"/>
        <v>0</v>
      </c>
      <c r="J832">
        <f t="shared" si="25"/>
        <v>0</v>
      </c>
      <c r="K832">
        <f>database[[#This Row],[处理天数]]*6</f>
        <v>0</v>
      </c>
      <c r="L832">
        <f>database[[#This Row],[额定充值]]-database[[#This Row],[处理金额]]</f>
        <v>0</v>
      </c>
      <c r="M832">
        <f>database[[#This Row],[处理金额]]</f>
        <v>0</v>
      </c>
      <c r="N832" t="e">
        <f>VLOOKUP(database[[#This Row],[部门]],bumen[],2,0)</f>
        <v>#N/A</v>
      </c>
      <c r="O832" t="e">
        <f>VLOOKUP(database[[#This Row],[部门]],bumen[],3)</f>
        <v>#N/A</v>
      </c>
      <c r="P832" t="e">
        <f>VLOOKUP(database[[#This Row],[账号]],renyuan[],2,0)</f>
        <v>#N/A</v>
      </c>
      <c r="R832" t="e">
        <f>VLOOKUP(database[[#This Row],[部门代码2]],bumen02,2,0)</f>
        <v>#N/A</v>
      </c>
    </row>
    <row r="833" spans="1:18" hidden="1" x14ac:dyDescent="0.2">
      <c r="A833">
        <f>SUBTOTAL(3,B$2:B833)</f>
        <v>67</v>
      </c>
      <c r="H833" t="e">
        <f>VLOOKUP(C833,renyuan[],3,0)</f>
        <v>#N/A</v>
      </c>
      <c r="I833">
        <f t="shared" si="24"/>
        <v>0</v>
      </c>
      <c r="J833">
        <f t="shared" si="25"/>
        <v>0</v>
      </c>
      <c r="K833">
        <f>database[[#This Row],[处理天数]]*6</f>
        <v>0</v>
      </c>
      <c r="L833">
        <f>database[[#This Row],[额定充值]]-database[[#This Row],[处理金额]]</f>
        <v>0</v>
      </c>
      <c r="M833">
        <f>database[[#This Row],[处理金额]]</f>
        <v>0</v>
      </c>
      <c r="N833" t="e">
        <f>VLOOKUP(database[[#This Row],[部门]],bumen[],2,0)</f>
        <v>#N/A</v>
      </c>
      <c r="O833" t="e">
        <f>VLOOKUP(database[[#This Row],[部门]],bumen[],3)</f>
        <v>#N/A</v>
      </c>
      <c r="P833" t="e">
        <f>VLOOKUP(database[[#This Row],[账号]],renyuan[],2,0)</f>
        <v>#N/A</v>
      </c>
      <c r="R833" t="e">
        <f>VLOOKUP(database[[#This Row],[部门代码2]],bumen02,2,0)</f>
        <v>#N/A</v>
      </c>
    </row>
    <row r="834" spans="1:18" hidden="1" x14ac:dyDescent="0.2">
      <c r="A834">
        <f>SUBTOTAL(3,B$2:B834)</f>
        <v>67</v>
      </c>
      <c r="H834" t="e">
        <f>VLOOKUP(C834,renyuan[],3,0)</f>
        <v>#N/A</v>
      </c>
      <c r="I834">
        <f t="shared" ref="I834:I897" si="26">IF(TYPE(E834)=1,E834,VALUE(SUBSTITUTE(E834,"天","")))</f>
        <v>0</v>
      </c>
      <c r="J834">
        <f t="shared" ref="J834:J897" si="27">IF(TYPE(F834)=1,F834,VALUE(SUBSTITUTE(F834,"元","")))</f>
        <v>0</v>
      </c>
      <c r="K834">
        <f>database[[#This Row],[处理天数]]*6</f>
        <v>0</v>
      </c>
      <c r="L834">
        <f>database[[#This Row],[额定充值]]-database[[#This Row],[处理金额]]</f>
        <v>0</v>
      </c>
      <c r="M834">
        <f>database[[#This Row],[处理金额]]</f>
        <v>0</v>
      </c>
      <c r="N834" t="e">
        <f>VLOOKUP(database[[#This Row],[部门]],bumen[],2,0)</f>
        <v>#N/A</v>
      </c>
      <c r="O834" t="e">
        <f>VLOOKUP(database[[#This Row],[部门]],bumen[],3)</f>
        <v>#N/A</v>
      </c>
      <c r="P834" t="e">
        <f>VLOOKUP(database[[#This Row],[账号]],renyuan[],2,0)</f>
        <v>#N/A</v>
      </c>
      <c r="R834" t="e">
        <f>VLOOKUP(database[[#This Row],[部门代码2]],bumen02,2,0)</f>
        <v>#N/A</v>
      </c>
    </row>
    <row r="835" spans="1:18" hidden="1" x14ac:dyDescent="0.2">
      <c r="A835">
        <f>SUBTOTAL(3,B$2:B835)</f>
        <v>67</v>
      </c>
      <c r="H835" t="e">
        <f>VLOOKUP(C835,renyuan[],3,0)</f>
        <v>#N/A</v>
      </c>
      <c r="I835">
        <f t="shared" si="26"/>
        <v>0</v>
      </c>
      <c r="J835">
        <f t="shared" si="27"/>
        <v>0</v>
      </c>
      <c r="K835">
        <f>database[[#This Row],[处理天数]]*6</f>
        <v>0</v>
      </c>
      <c r="L835">
        <f>database[[#This Row],[额定充值]]-database[[#This Row],[处理金额]]</f>
        <v>0</v>
      </c>
      <c r="M835">
        <f>database[[#This Row],[处理金额]]</f>
        <v>0</v>
      </c>
      <c r="N835" t="e">
        <f>VLOOKUP(database[[#This Row],[部门]],bumen[],2,0)</f>
        <v>#N/A</v>
      </c>
      <c r="O835" t="e">
        <f>VLOOKUP(database[[#This Row],[部门]],bumen[],3)</f>
        <v>#N/A</v>
      </c>
      <c r="P835" t="e">
        <f>VLOOKUP(database[[#This Row],[账号]],renyuan[],2,0)</f>
        <v>#N/A</v>
      </c>
      <c r="R835" t="e">
        <f>VLOOKUP(database[[#This Row],[部门代码2]],bumen02,2,0)</f>
        <v>#N/A</v>
      </c>
    </row>
    <row r="836" spans="1:18" hidden="1" x14ac:dyDescent="0.2">
      <c r="A836">
        <f>SUBTOTAL(3,B$2:B836)</f>
        <v>67</v>
      </c>
      <c r="H836" t="e">
        <f>VLOOKUP(C836,renyuan[],3,0)</f>
        <v>#N/A</v>
      </c>
      <c r="I836">
        <f t="shared" si="26"/>
        <v>0</v>
      </c>
      <c r="J836">
        <f t="shared" si="27"/>
        <v>0</v>
      </c>
      <c r="K836">
        <f>database[[#This Row],[处理天数]]*6</f>
        <v>0</v>
      </c>
      <c r="L836">
        <f>database[[#This Row],[额定充值]]-database[[#This Row],[处理金额]]</f>
        <v>0</v>
      </c>
      <c r="M836">
        <f>database[[#This Row],[处理金额]]</f>
        <v>0</v>
      </c>
      <c r="N836" t="e">
        <f>VLOOKUP(database[[#This Row],[部门]],bumen[],2,0)</f>
        <v>#N/A</v>
      </c>
      <c r="O836" t="e">
        <f>VLOOKUP(database[[#This Row],[部门]],bumen[],3)</f>
        <v>#N/A</v>
      </c>
      <c r="P836" t="e">
        <f>VLOOKUP(database[[#This Row],[账号]],renyuan[],2,0)</f>
        <v>#N/A</v>
      </c>
      <c r="R836" t="e">
        <f>VLOOKUP(database[[#This Row],[部门代码2]],bumen02,2,0)</f>
        <v>#N/A</v>
      </c>
    </row>
    <row r="837" spans="1:18" hidden="1" x14ac:dyDescent="0.2">
      <c r="A837">
        <f>SUBTOTAL(3,B$2:B837)</f>
        <v>67</v>
      </c>
      <c r="H837" t="e">
        <f>VLOOKUP(C837,renyuan[],3,0)</f>
        <v>#N/A</v>
      </c>
      <c r="I837">
        <f t="shared" si="26"/>
        <v>0</v>
      </c>
      <c r="J837">
        <f t="shared" si="27"/>
        <v>0</v>
      </c>
      <c r="K837">
        <f>database[[#This Row],[处理天数]]*6</f>
        <v>0</v>
      </c>
      <c r="L837">
        <f>database[[#This Row],[额定充值]]-database[[#This Row],[处理金额]]</f>
        <v>0</v>
      </c>
      <c r="M837">
        <f>database[[#This Row],[处理金额]]</f>
        <v>0</v>
      </c>
      <c r="N837" t="e">
        <f>VLOOKUP(database[[#This Row],[部门]],bumen[],2,0)</f>
        <v>#N/A</v>
      </c>
      <c r="O837" t="e">
        <f>VLOOKUP(database[[#This Row],[部门]],bumen[],3)</f>
        <v>#N/A</v>
      </c>
      <c r="P837" t="e">
        <f>VLOOKUP(database[[#This Row],[账号]],renyuan[],2,0)</f>
        <v>#N/A</v>
      </c>
      <c r="R837" t="e">
        <f>VLOOKUP(database[[#This Row],[部门代码2]],bumen02,2,0)</f>
        <v>#N/A</v>
      </c>
    </row>
    <row r="838" spans="1:18" hidden="1" x14ac:dyDescent="0.2">
      <c r="A838">
        <f>SUBTOTAL(3,B$2:B838)</f>
        <v>67</v>
      </c>
      <c r="H838" t="e">
        <f>VLOOKUP(C838,renyuan[],3,0)</f>
        <v>#N/A</v>
      </c>
      <c r="I838">
        <f t="shared" si="26"/>
        <v>0</v>
      </c>
      <c r="J838">
        <f t="shared" si="27"/>
        <v>0</v>
      </c>
      <c r="K838">
        <f>database[[#This Row],[处理天数]]*6</f>
        <v>0</v>
      </c>
      <c r="L838">
        <f>database[[#This Row],[额定充值]]-database[[#This Row],[处理金额]]</f>
        <v>0</v>
      </c>
      <c r="M838">
        <f>database[[#This Row],[处理金额]]</f>
        <v>0</v>
      </c>
      <c r="N838" t="e">
        <f>VLOOKUP(database[[#This Row],[部门]],bumen[],2,0)</f>
        <v>#N/A</v>
      </c>
      <c r="O838" t="e">
        <f>VLOOKUP(database[[#This Row],[部门]],bumen[],3)</f>
        <v>#N/A</v>
      </c>
      <c r="P838" t="e">
        <f>VLOOKUP(database[[#This Row],[账号]],renyuan[],2,0)</f>
        <v>#N/A</v>
      </c>
      <c r="R838" t="e">
        <f>VLOOKUP(database[[#This Row],[部门代码2]],bumen02,2,0)</f>
        <v>#N/A</v>
      </c>
    </row>
    <row r="839" spans="1:18" hidden="1" x14ac:dyDescent="0.2">
      <c r="A839">
        <f>SUBTOTAL(3,B$2:B839)</f>
        <v>67</v>
      </c>
      <c r="H839" t="e">
        <f>VLOOKUP(C839,renyuan[],3,0)</f>
        <v>#N/A</v>
      </c>
      <c r="I839">
        <f t="shared" si="26"/>
        <v>0</v>
      </c>
      <c r="J839">
        <f t="shared" si="27"/>
        <v>0</v>
      </c>
      <c r="K839">
        <f>database[[#This Row],[处理天数]]*6</f>
        <v>0</v>
      </c>
      <c r="L839">
        <f>database[[#This Row],[额定充值]]-database[[#This Row],[处理金额]]</f>
        <v>0</v>
      </c>
      <c r="M839">
        <f>database[[#This Row],[处理金额]]</f>
        <v>0</v>
      </c>
      <c r="N839" t="e">
        <f>VLOOKUP(database[[#This Row],[部门]],bumen[],2,0)</f>
        <v>#N/A</v>
      </c>
      <c r="O839" t="e">
        <f>VLOOKUP(database[[#This Row],[部门]],bumen[],3)</f>
        <v>#N/A</v>
      </c>
      <c r="P839" t="e">
        <f>VLOOKUP(database[[#This Row],[账号]],renyuan[],2,0)</f>
        <v>#N/A</v>
      </c>
      <c r="R839" t="e">
        <f>VLOOKUP(database[[#This Row],[部门代码2]],bumen02,2,0)</f>
        <v>#N/A</v>
      </c>
    </row>
    <row r="840" spans="1:18" hidden="1" x14ac:dyDescent="0.2">
      <c r="A840">
        <f>SUBTOTAL(3,B$2:B840)</f>
        <v>67</v>
      </c>
      <c r="H840" t="e">
        <f>VLOOKUP(C840,renyuan[],3,0)</f>
        <v>#N/A</v>
      </c>
      <c r="I840">
        <f t="shared" si="26"/>
        <v>0</v>
      </c>
      <c r="J840">
        <f t="shared" si="27"/>
        <v>0</v>
      </c>
      <c r="K840">
        <f>database[[#This Row],[处理天数]]*6</f>
        <v>0</v>
      </c>
      <c r="L840">
        <f>database[[#This Row],[额定充值]]-database[[#This Row],[处理金额]]</f>
        <v>0</v>
      </c>
      <c r="M840">
        <f>database[[#This Row],[处理金额]]</f>
        <v>0</v>
      </c>
      <c r="N840" t="e">
        <f>VLOOKUP(database[[#This Row],[部门]],bumen[],2,0)</f>
        <v>#N/A</v>
      </c>
      <c r="O840" t="e">
        <f>VLOOKUP(database[[#This Row],[部门]],bumen[],3)</f>
        <v>#N/A</v>
      </c>
      <c r="P840" t="e">
        <f>VLOOKUP(database[[#This Row],[账号]],renyuan[],2,0)</f>
        <v>#N/A</v>
      </c>
      <c r="R840" t="e">
        <f>VLOOKUP(database[[#This Row],[部门代码2]],bumen02,2,0)</f>
        <v>#N/A</v>
      </c>
    </row>
    <row r="841" spans="1:18" hidden="1" x14ac:dyDescent="0.2">
      <c r="A841">
        <f>SUBTOTAL(3,B$2:B841)</f>
        <v>67</v>
      </c>
      <c r="H841" t="e">
        <f>VLOOKUP(C841,renyuan[],3,0)</f>
        <v>#N/A</v>
      </c>
      <c r="I841">
        <f t="shared" si="26"/>
        <v>0</v>
      </c>
      <c r="J841">
        <f t="shared" si="27"/>
        <v>0</v>
      </c>
      <c r="K841">
        <f>database[[#This Row],[处理天数]]*6</f>
        <v>0</v>
      </c>
      <c r="L841">
        <f>database[[#This Row],[额定充值]]-database[[#This Row],[处理金额]]</f>
        <v>0</v>
      </c>
      <c r="M841">
        <f>database[[#This Row],[处理金额]]</f>
        <v>0</v>
      </c>
      <c r="N841" t="e">
        <f>VLOOKUP(database[[#This Row],[部门]],bumen[],2,0)</f>
        <v>#N/A</v>
      </c>
      <c r="O841" t="e">
        <f>VLOOKUP(database[[#This Row],[部门]],bumen[],3)</f>
        <v>#N/A</v>
      </c>
      <c r="P841" t="e">
        <f>VLOOKUP(database[[#This Row],[账号]],renyuan[],2,0)</f>
        <v>#N/A</v>
      </c>
      <c r="R841" t="e">
        <f>VLOOKUP(database[[#This Row],[部门代码2]],bumen02,2,0)</f>
        <v>#N/A</v>
      </c>
    </row>
    <row r="842" spans="1:18" hidden="1" x14ac:dyDescent="0.2">
      <c r="A842">
        <f>SUBTOTAL(3,B$2:B842)</f>
        <v>67</v>
      </c>
      <c r="H842" t="e">
        <f>VLOOKUP(C842,renyuan[],3,0)</f>
        <v>#N/A</v>
      </c>
      <c r="I842">
        <f t="shared" si="26"/>
        <v>0</v>
      </c>
      <c r="J842">
        <f t="shared" si="27"/>
        <v>0</v>
      </c>
      <c r="K842">
        <f>database[[#This Row],[处理天数]]*6</f>
        <v>0</v>
      </c>
      <c r="L842">
        <f>database[[#This Row],[额定充值]]-database[[#This Row],[处理金额]]</f>
        <v>0</v>
      </c>
      <c r="M842">
        <f>database[[#This Row],[处理金额]]</f>
        <v>0</v>
      </c>
      <c r="N842" t="e">
        <f>VLOOKUP(database[[#This Row],[部门]],bumen[],2,0)</f>
        <v>#N/A</v>
      </c>
      <c r="O842" t="e">
        <f>VLOOKUP(database[[#This Row],[部门]],bumen[],3)</f>
        <v>#N/A</v>
      </c>
      <c r="P842" t="e">
        <f>VLOOKUP(database[[#This Row],[账号]],renyuan[],2,0)</f>
        <v>#N/A</v>
      </c>
      <c r="R842" t="e">
        <f>VLOOKUP(database[[#This Row],[部门代码2]],bumen02,2,0)</f>
        <v>#N/A</v>
      </c>
    </row>
    <row r="843" spans="1:18" hidden="1" x14ac:dyDescent="0.2">
      <c r="A843">
        <f>SUBTOTAL(3,B$2:B843)</f>
        <v>67</v>
      </c>
      <c r="H843" t="e">
        <f>VLOOKUP(C843,renyuan[],3,0)</f>
        <v>#N/A</v>
      </c>
      <c r="I843">
        <f t="shared" si="26"/>
        <v>0</v>
      </c>
      <c r="J843">
        <f t="shared" si="27"/>
        <v>0</v>
      </c>
      <c r="K843">
        <f>database[[#This Row],[处理天数]]*6</f>
        <v>0</v>
      </c>
      <c r="L843">
        <f>database[[#This Row],[额定充值]]-database[[#This Row],[处理金额]]</f>
        <v>0</v>
      </c>
      <c r="M843">
        <f>database[[#This Row],[处理金额]]</f>
        <v>0</v>
      </c>
      <c r="N843" t="e">
        <f>VLOOKUP(database[[#This Row],[部门]],bumen[],2,0)</f>
        <v>#N/A</v>
      </c>
      <c r="O843" t="e">
        <f>VLOOKUP(database[[#This Row],[部门]],bumen[],3)</f>
        <v>#N/A</v>
      </c>
      <c r="P843" t="e">
        <f>VLOOKUP(database[[#This Row],[账号]],renyuan[],2,0)</f>
        <v>#N/A</v>
      </c>
      <c r="R843" t="e">
        <f>VLOOKUP(database[[#This Row],[部门代码2]],bumen02,2,0)</f>
        <v>#N/A</v>
      </c>
    </row>
    <row r="844" spans="1:18" hidden="1" x14ac:dyDescent="0.2">
      <c r="A844">
        <f>SUBTOTAL(3,B$2:B844)</f>
        <v>67</v>
      </c>
      <c r="H844" t="e">
        <f>VLOOKUP(C844,renyuan[],3,0)</f>
        <v>#N/A</v>
      </c>
      <c r="I844">
        <f t="shared" si="26"/>
        <v>0</v>
      </c>
      <c r="J844">
        <f t="shared" si="27"/>
        <v>0</v>
      </c>
      <c r="K844">
        <f>database[[#This Row],[处理天数]]*6</f>
        <v>0</v>
      </c>
      <c r="L844">
        <f>database[[#This Row],[额定充值]]-database[[#This Row],[处理金额]]</f>
        <v>0</v>
      </c>
      <c r="M844">
        <f>database[[#This Row],[处理金额]]</f>
        <v>0</v>
      </c>
      <c r="N844" t="e">
        <f>VLOOKUP(database[[#This Row],[部门]],bumen[],2,0)</f>
        <v>#N/A</v>
      </c>
      <c r="O844" t="e">
        <f>VLOOKUP(database[[#This Row],[部门]],bumen[],3)</f>
        <v>#N/A</v>
      </c>
      <c r="P844" t="e">
        <f>VLOOKUP(database[[#This Row],[账号]],renyuan[],2,0)</f>
        <v>#N/A</v>
      </c>
      <c r="R844" t="e">
        <f>VLOOKUP(database[[#This Row],[部门代码2]],bumen02,2,0)</f>
        <v>#N/A</v>
      </c>
    </row>
    <row r="845" spans="1:18" hidden="1" x14ac:dyDescent="0.2">
      <c r="A845">
        <f>SUBTOTAL(3,B$2:B845)</f>
        <v>67</v>
      </c>
      <c r="H845" t="e">
        <f>VLOOKUP(C845,renyuan[],3,0)</f>
        <v>#N/A</v>
      </c>
      <c r="I845">
        <f t="shared" si="26"/>
        <v>0</v>
      </c>
      <c r="J845">
        <f t="shared" si="27"/>
        <v>0</v>
      </c>
      <c r="K845">
        <f>database[[#This Row],[处理天数]]*6</f>
        <v>0</v>
      </c>
      <c r="L845">
        <f>database[[#This Row],[额定充值]]-database[[#This Row],[处理金额]]</f>
        <v>0</v>
      </c>
      <c r="M845">
        <f>database[[#This Row],[处理金额]]</f>
        <v>0</v>
      </c>
      <c r="N845" t="e">
        <f>VLOOKUP(database[[#This Row],[部门]],bumen[],2,0)</f>
        <v>#N/A</v>
      </c>
      <c r="O845" t="e">
        <f>VLOOKUP(database[[#This Row],[部门]],bumen[],3)</f>
        <v>#N/A</v>
      </c>
      <c r="P845" t="e">
        <f>VLOOKUP(database[[#This Row],[账号]],renyuan[],2,0)</f>
        <v>#N/A</v>
      </c>
      <c r="R845" t="e">
        <f>VLOOKUP(database[[#This Row],[部门代码2]],bumen02,2,0)</f>
        <v>#N/A</v>
      </c>
    </row>
    <row r="846" spans="1:18" hidden="1" x14ac:dyDescent="0.2">
      <c r="A846">
        <f>SUBTOTAL(3,B$2:B846)</f>
        <v>67</v>
      </c>
      <c r="H846" t="e">
        <f>VLOOKUP(C846,renyuan[],3,0)</f>
        <v>#N/A</v>
      </c>
      <c r="I846">
        <f t="shared" si="26"/>
        <v>0</v>
      </c>
      <c r="J846">
        <f t="shared" si="27"/>
        <v>0</v>
      </c>
      <c r="K846">
        <f>database[[#This Row],[处理天数]]*6</f>
        <v>0</v>
      </c>
      <c r="L846">
        <f>database[[#This Row],[额定充值]]-database[[#This Row],[处理金额]]</f>
        <v>0</v>
      </c>
      <c r="M846">
        <f>database[[#This Row],[处理金额]]</f>
        <v>0</v>
      </c>
      <c r="N846" t="e">
        <f>VLOOKUP(database[[#This Row],[部门]],bumen[],2,0)</f>
        <v>#N/A</v>
      </c>
      <c r="O846" t="e">
        <f>VLOOKUP(database[[#This Row],[部门]],bumen[],3)</f>
        <v>#N/A</v>
      </c>
      <c r="P846" t="e">
        <f>VLOOKUP(database[[#This Row],[账号]],renyuan[],2,0)</f>
        <v>#N/A</v>
      </c>
      <c r="R846" t="e">
        <f>VLOOKUP(database[[#This Row],[部门代码2]],bumen02,2,0)</f>
        <v>#N/A</v>
      </c>
    </row>
    <row r="847" spans="1:18" hidden="1" x14ac:dyDescent="0.2">
      <c r="A847">
        <f>SUBTOTAL(3,B$2:B847)</f>
        <v>67</v>
      </c>
      <c r="H847" t="e">
        <f>VLOOKUP(C847,renyuan[],3,0)</f>
        <v>#N/A</v>
      </c>
      <c r="I847">
        <f t="shared" si="26"/>
        <v>0</v>
      </c>
      <c r="J847">
        <f t="shared" si="27"/>
        <v>0</v>
      </c>
      <c r="K847">
        <f>database[[#This Row],[处理天数]]*6</f>
        <v>0</v>
      </c>
      <c r="L847">
        <f>database[[#This Row],[额定充值]]-database[[#This Row],[处理金额]]</f>
        <v>0</v>
      </c>
      <c r="M847">
        <f>database[[#This Row],[处理金额]]</f>
        <v>0</v>
      </c>
      <c r="N847" t="e">
        <f>VLOOKUP(database[[#This Row],[部门]],bumen[],2,0)</f>
        <v>#N/A</v>
      </c>
      <c r="O847" t="e">
        <f>VLOOKUP(database[[#This Row],[部门]],bumen[],3)</f>
        <v>#N/A</v>
      </c>
      <c r="P847" t="e">
        <f>VLOOKUP(database[[#This Row],[账号]],renyuan[],2,0)</f>
        <v>#N/A</v>
      </c>
      <c r="R847" t="e">
        <f>VLOOKUP(database[[#This Row],[部门代码2]],bumen02,2,0)</f>
        <v>#N/A</v>
      </c>
    </row>
    <row r="848" spans="1:18" hidden="1" x14ac:dyDescent="0.2">
      <c r="A848">
        <f>SUBTOTAL(3,B$2:B848)</f>
        <v>67</v>
      </c>
      <c r="H848" t="e">
        <f>VLOOKUP(C848,renyuan[],3,0)</f>
        <v>#N/A</v>
      </c>
      <c r="I848">
        <f t="shared" si="26"/>
        <v>0</v>
      </c>
      <c r="J848">
        <f t="shared" si="27"/>
        <v>0</v>
      </c>
      <c r="K848">
        <f>database[[#This Row],[处理天数]]*6</f>
        <v>0</v>
      </c>
      <c r="L848">
        <f>database[[#This Row],[额定充值]]-database[[#This Row],[处理金额]]</f>
        <v>0</v>
      </c>
      <c r="M848">
        <f>database[[#This Row],[处理金额]]</f>
        <v>0</v>
      </c>
      <c r="N848" t="e">
        <f>VLOOKUP(database[[#This Row],[部门]],bumen[],2,0)</f>
        <v>#N/A</v>
      </c>
      <c r="O848" t="e">
        <f>VLOOKUP(database[[#This Row],[部门]],bumen[],3)</f>
        <v>#N/A</v>
      </c>
      <c r="P848" t="e">
        <f>VLOOKUP(database[[#This Row],[账号]],renyuan[],2,0)</f>
        <v>#N/A</v>
      </c>
      <c r="R848" t="e">
        <f>VLOOKUP(database[[#This Row],[部门代码2]],bumen02,2,0)</f>
        <v>#N/A</v>
      </c>
    </row>
    <row r="849" spans="1:18" hidden="1" x14ac:dyDescent="0.2">
      <c r="A849">
        <f>SUBTOTAL(3,B$2:B849)</f>
        <v>67</v>
      </c>
      <c r="H849" t="e">
        <f>VLOOKUP(C849,renyuan[],3,0)</f>
        <v>#N/A</v>
      </c>
      <c r="I849">
        <f t="shared" si="26"/>
        <v>0</v>
      </c>
      <c r="J849">
        <f t="shared" si="27"/>
        <v>0</v>
      </c>
      <c r="K849">
        <f>database[[#This Row],[处理天数]]*6</f>
        <v>0</v>
      </c>
      <c r="L849">
        <f>database[[#This Row],[额定充值]]-database[[#This Row],[处理金额]]</f>
        <v>0</v>
      </c>
      <c r="M849">
        <f>database[[#This Row],[处理金额]]</f>
        <v>0</v>
      </c>
      <c r="N849" t="e">
        <f>VLOOKUP(database[[#This Row],[部门]],bumen[],2,0)</f>
        <v>#N/A</v>
      </c>
      <c r="O849" t="e">
        <f>VLOOKUP(database[[#This Row],[部门]],bumen[],3)</f>
        <v>#N/A</v>
      </c>
      <c r="P849" t="e">
        <f>VLOOKUP(database[[#This Row],[账号]],renyuan[],2,0)</f>
        <v>#N/A</v>
      </c>
      <c r="R849" t="e">
        <f>VLOOKUP(database[[#This Row],[部门代码2]],bumen02,2,0)</f>
        <v>#N/A</v>
      </c>
    </row>
    <row r="850" spans="1:18" hidden="1" x14ac:dyDescent="0.2">
      <c r="A850">
        <f>SUBTOTAL(3,B$2:B850)</f>
        <v>67</v>
      </c>
      <c r="H850" t="e">
        <f>VLOOKUP(C850,renyuan[],3,0)</f>
        <v>#N/A</v>
      </c>
      <c r="I850">
        <f t="shared" si="26"/>
        <v>0</v>
      </c>
      <c r="J850">
        <f t="shared" si="27"/>
        <v>0</v>
      </c>
      <c r="K850">
        <f>database[[#This Row],[处理天数]]*6</f>
        <v>0</v>
      </c>
      <c r="L850">
        <f>database[[#This Row],[额定充值]]-database[[#This Row],[处理金额]]</f>
        <v>0</v>
      </c>
      <c r="M850">
        <f>database[[#This Row],[处理金额]]</f>
        <v>0</v>
      </c>
      <c r="N850" t="e">
        <f>VLOOKUP(database[[#This Row],[部门]],bumen[],2,0)</f>
        <v>#N/A</v>
      </c>
      <c r="O850" t="e">
        <f>VLOOKUP(database[[#This Row],[部门]],bumen[],3)</f>
        <v>#N/A</v>
      </c>
      <c r="P850" t="e">
        <f>VLOOKUP(database[[#This Row],[账号]],renyuan[],2,0)</f>
        <v>#N/A</v>
      </c>
      <c r="R850" t="e">
        <f>VLOOKUP(database[[#This Row],[部门代码2]],bumen02,2,0)</f>
        <v>#N/A</v>
      </c>
    </row>
    <row r="851" spans="1:18" hidden="1" x14ac:dyDescent="0.2">
      <c r="A851">
        <f>SUBTOTAL(3,B$2:B851)</f>
        <v>67</v>
      </c>
      <c r="H851" t="e">
        <f>VLOOKUP(C851,renyuan[],3,0)</f>
        <v>#N/A</v>
      </c>
      <c r="I851">
        <f t="shared" si="26"/>
        <v>0</v>
      </c>
      <c r="J851">
        <f t="shared" si="27"/>
        <v>0</v>
      </c>
      <c r="K851">
        <f>database[[#This Row],[处理天数]]*6</f>
        <v>0</v>
      </c>
      <c r="L851">
        <f>database[[#This Row],[额定充值]]-database[[#This Row],[处理金额]]</f>
        <v>0</v>
      </c>
      <c r="M851">
        <f>database[[#This Row],[处理金额]]</f>
        <v>0</v>
      </c>
      <c r="N851" t="e">
        <f>VLOOKUP(database[[#This Row],[部门]],bumen[],2,0)</f>
        <v>#N/A</v>
      </c>
      <c r="O851" t="e">
        <f>VLOOKUP(database[[#This Row],[部门]],bumen[],3)</f>
        <v>#N/A</v>
      </c>
      <c r="P851" t="e">
        <f>VLOOKUP(database[[#This Row],[账号]],renyuan[],2,0)</f>
        <v>#N/A</v>
      </c>
      <c r="R851" t="e">
        <f>VLOOKUP(database[[#This Row],[部门代码2]],bumen02,2,0)</f>
        <v>#N/A</v>
      </c>
    </row>
    <row r="852" spans="1:18" hidden="1" x14ac:dyDescent="0.2">
      <c r="A852">
        <f>SUBTOTAL(3,B$2:B852)</f>
        <v>67</v>
      </c>
      <c r="H852" t="e">
        <f>VLOOKUP(C852,renyuan[],3,0)</f>
        <v>#N/A</v>
      </c>
      <c r="I852">
        <f t="shared" si="26"/>
        <v>0</v>
      </c>
      <c r="J852">
        <f t="shared" si="27"/>
        <v>0</v>
      </c>
      <c r="K852">
        <f>database[[#This Row],[处理天数]]*6</f>
        <v>0</v>
      </c>
      <c r="L852">
        <f>database[[#This Row],[额定充值]]-database[[#This Row],[处理金额]]</f>
        <v>0</v>
      </c>
      <c r="M852">
        <f>database[[#This Row],[处理金额]]</f>
        <v>0</v>
      </c>
      <c r="N852" t="e">
        <f>VLOOKUP(database[[#This Row],[部门]],bumen[],2,0)</f>
        <v>#N/A</v>
      </c>
      <c r="O852" t="e">
        <f>VLOOKUP(database[[#This Row],[部门]],bumen[],3)</f>
        <v>#N/A</v>
      </c>
      <c r="P852" t="e">
        <f>VLOOKUP(database[[#This Row],[账号]],renyuan[],2,0)</f>
        <v>#N/A</v>
      </c>
      <c r="R852" t="e">
        <f>VLOOKUP(database[[#This Row],[部门代码2]],bumen02,2,0)</f>
        <v>#N/A</v>
      </c>
    </row>
    <row r="853" spans="1:18" hidden="1" x14ac:dyDescent="0.2">
      <c r="A853">
        <f>SUBTOTAL(3,B$2:B853)</f>
        <v>67</v>
      </c>
      <c r="H853" t="e">
        <f>VLOOKUP(C853,renyuan[],3,0)</f>
        <v>#N/A</v>
      </c>
      <c r="I853">
        <f t="shared" si="26"/>
        <v>0</v>
      </c>
      <c r="J853">
        <f t="shared" si="27"/>
        <v>0</v>
      </c>
      <c r="K853">
        <f>database[[#This Row],[处理天数]]*6</f>
        <v>0</v>
      </c>
      <c r="L853">
        <f>database[[#This Row],[额定充值]]-database[[#This Row],[处理金额]]</f>
        <v>0</v>
      </c>
      <c r="M853">
        <f>database[[#This Row],[处理金额]]</f>
        <v>0</v>
      </c>
      <c r="N853" t="e">
        <f>VLOOKUP(database[[#This Row],[部门]],bumen[],2,0)</f>
        <v>#N/A</v>
      </c>
      <c r="O853" t="e">
        <f>VLOOKUP(database[[#This Row],[部门]],bumen[],3)</f>
        <v>#N/A</v>
      </c>
      <c r="P853" t="e">
        <f>VLOOKUP(database[[#This Row],[账号]],renyuan[],2,0)</f>
        <v>#N/A</v>
      </c>
      <c r="R853" t="e">
        <f>VLOOKUP(database[[#This Row],[部门代码2]],bumen02,2,0)</f>
        <v>#N/A</v>
      </c>
    </row>
    <row r="854" spans="1:18" hidden="1" x14ac:dyDescent="0.2">
      <c r="A854">
        <f>SUBTOTAL(3,B$2:B854)</f>
        <v>67</v>
      </c>
      <c r="H854" t="e">
        <f>VLOOKUP(C854,renyuan[],3,0)</f>
        <v>#N/A</v>
      </c>
      <c r="I854">
        <f t="shared" si="26"/>
        <v>0</v>
      </c>
      <c r="J854">
        <f t="shared" si="27"/>
        <v>0</v>
      </c>
      <c r="K854">
        <f>database[[#This Row],[处理天数]]*6</f>
        <v>0</v>
      </c>
      <c r="L854">
        <f>database[[#This Row],[额定充值]]-database[[#This Row],[处理金额]]</f>
        <v>0</v>
      </c>
      <c r="M854">
        <f>database[[#This Row],[处理金额]]</f>
        <v>0</v>
      </c>
      <c r="N854" t="e">
        <f>VLOOKUP(database[[#This Row],[部门]],bumen[],2,0)</f>
        <v>#N/A</v>
      </c>
      <c r="O854" t="e">
        <f>VLOOKUP(database[[#This Row],[部门]],bumen[],3)</f>
        <v>#N/A</v>
      </c>
      <c r="P854" t="e">
        <f>VLOOKUP(database[[#This Row],[账号]],renyuan[],2,0)</f>
        <v>#N/A</v>
      </c>
      <c r="R854" t="e">
        <f>VLOOKUP(database[[#This Row],[部门代码2]],bumen02,2,0)</f>
        <v>#N/A</v>
      </c>
    </row>
    <row r="855" spans="1:18" hidden="1" x14ac:dyDescent="0.2">
      <c r="A855">
        <f>SUBTOTAL(3,B$2:B855)</f>
        <v>67</v>
      </c>
      <c r="H855" t="e">
        <f>VLOOKUP(C855,renyuan[],3,0)</f>
        <v>#N/A</v>
      </c>
      <c r="I855">
        <f t="shared" si="26"/>
        <v>0</v>
      </c>
      <c r="J855">
        <f t="shared" si="27"/>
        <v>0</v>
      </c>
      <c r="K855">
        <f>database[[#This Row],[处理天数]]*6</f>
        <v>0</v>
      </c>
      <c r="L855">
        <f>database[[#This Row],[额定充值]]-database[[#This Row],[处理金额]]</f>
        <v>0</v>
      </c>
      <c r="M855">
        <f>database[[#This Row],[处理金额]]</f>
        <v>0</v>
      </c>
      <c r="N855" t="e">
        <f>VLOOKUP(database[[#This Row],[部门]],bumen[],2,0)</f>
        <v>#N/A</v>
      </c>
      <c r="O855" t="e">
        <f>VLOOKUP(database[[#This Row],[部门]],bumen[],3)</f>
        <v>#N/A</v>
      </c>
      <c r="P855" t="e">
        <f>VLOOKUP(database[[#This Row],[账号]],renyuan[],2,0)</f>
        <v>#N/A</v>
      </c>
      <c r="R855" t="e">
        <f>VLOOKUP(database[[#This Row],[部门代码2]],bumen02,2,0)</f>
        <v>#N/A</v>
      </c>
    </row>
    <row r="856" spans="1:18" hidden="1" x14ac:dyDescent="0.2">
      <c r="A856">
        <f>SUBTOTAL(3,B$2:B856)</f>
        <v>67</v>
      </c>
      <c r="H856" t="e">
        <f>VLOOKUP(C856,renyuan[],3,0)</f>
        <v>#N/A</v>
      </c>
      <c r="I856">
        <f t="shared" si="26"/>
        <v>0</v>
      </c>
      <c r="J856">
        <f t="shared" si="27"/>
        <v>0</v>
      </c>
      <c r="K856">
        <f>database[[#This Row],[处理天数]]*6</f>
        <v>0</v>
      </c>
      <c r="L856">
        <f>database[[#This Row],[额定充值]]-database[[#This Row],[处理金额]]</f>
        <v>0</v>
      </c>
      <c r="M856">
        <f>database[[#This Row],[处理金额]]</f>
        <v>0</v>
      </c>
      <c r="N856" t="e">
        <f>VLOOKUP(database[[#This Row],[部门]],bumen[],2,0)</f>
        <v>#N/A</v>
      </c>
      <c r="O856" t="e">
        <f>VLOOKUP(database[[#This Row],[部门]],bumen[],3)</f>
        <v>#N/A</v>
      </c>
      <c r="P856" t="e">
        <f>VLOOKUP(database[[#This Row],[账号]],renyuan[],2,0)</f>
        <v>#N/A</v>
      </c>
      <c r="R856" t="e">
        <f>VLOOKUP(database[[#This Row],[部门代码2]],bumen02,2,0)</f>
        <v>#N/A</v>
      </c>
    </row>
    <row r="857" spans="1:18" hidden="1" x14ac:dyDescent="0.2">
      <c r="A857">
        <f>SUBTOTAL(3,B$2:B857)</f>
        <v>67</v>
      </c>
      <c r="H857" t="e">
        <f>VLOOKUP(C857,renyuan[],3,0)</f>
        <v>#N/A</v>
      </c>
      <c r="I857">
        <f t="shared" si="26"/>
        <v>0</v>
      </c>
      <c r="J857">
        <f t="shared" si="27"/>
        <v>0</v>
      </c>
      <c r="K857">
        <f>database[[#This Row],[处理天数]]*6</f>
        <v>0</v>
      </c>
      <c r="L857">
        <f>database[[#This Row],[额定充值]]-database[[#This Row],[处理金额]]</f>
        <v>0</v>
      </c>
      <c r="M857">
        <f>database[[#This Row],[处理金额]]</f>
        <v>0</v>
      </c>
      <c r="N857" t="e">
        <f>VLOOKUP(database[[#This Row],[部门]],bumen[],2,0)</f>
        <v>#N/A</v>
      </c>
      <c r="O857" t="e">
        <f>VLOOKUP(database[[#This Row],[部门]],bumen[],3)</f>
        <v>#N/A</v>
      </c>
      <c r="P857" t="e">
        <f>VLOOKUP(database[[#This Row],[账号]],renyuan[],2,0)</f>
        <v>#N/A</v>
      </c>
      <c r="R857" t="e">
        <f>VLOOKUP(database[[#This Row],[部门代码2]],bumen02,2,0)</f>
        <v>#N/A</v>
      </c>
    </row>
    <row r="858" spans="1:18" hidden="1" x14ac:dyDescent="0.2">
      <c r="A858">
        <f>SUBTOTAL(3,B$2:B858)</f>
        <v>67</v>
      </c>
      <c r="H858" t="e">
        <f>VLOOKUP(C858,renyuan[],3,0)</f>
        <v>#N/A</v>
      </c>
      <c r="I858">
        <f t="shared" si="26"/>
        <v>0</v>
      </c>
      <c r="J858">
        <f t="shared" si="27"/>
        <v>0</v>
      </c>
      <c r="K858">
        <f>database[[#This Row],[处理天数]]*6</f>
        <v>0</v>
      </c>
      <c r="L858">
        <f>database[[#This Row],[额定充值]]-database[[#This Row],[处理金额]]</f>
        <v>0</v>
      </c>
      <c r="M858">
        <f>database[[#This Row],[处理金额]]</f>
        <v>0</v>
      </c>
      <c r="N858" t="e">
        <f>VLOOKUP(database[[#This Row],[部门]],bumen[],2,0)</f>
        <v>#N/A</v>
      </c>
      <c r="O858" t="e">
        <f>VLOOKUP(database[[#This Row],[部门]],bumen[],3)</f>
        <v>#N/A</v>
      </c>
      <c r="P858" t="e">
        <f>VLOOKUP(database[[#This Row],[账号]],renyuan[],2,0)</f>
        <v>#N/A</v>
      </c>
      <c r="R858" t="e">
        <f>VLOOKUP(database[[#This Row],[部门代码2]],bumen02,2,0)</f>
        <v>#N/A</v>
      </c>
    </row>
    <row r="859" spans="1:18" hidden="1" x14ac:dyDescent="0.2">
      <c r="A859">
        <f>SUBTOTAL(3,B$2:B859)</f>
        <v>67</v>
      </c>
      <c r="H859" t="e">
        <f>VLOOKUP(C859,renyuan[],3,0)</f>
        <v>#N/A</v>
      </c>
      <c r="I859">
        <f t="shared" si="26"/>
        <v>0</v>
      </c>
      <c r="J859">
        <f t="shared" si="27"/>
        <v>0</v>
      </c>
      <c r="K859">
        <f>database[[#This Row],[处理天数]]*6</f>
        <v>0</v>
      </c>
      <c r="L859">
        <f>database[[#This Row],[额定充值]]-database[[#This Row],[处理金额]]</f>
        <v>0</v>
      </c>
      <c r="M859">
        <f>database[[#This Row],[处理金额]]</f>
        <v>0</v>
      </c>
      <c r="N859" t="e">
        <f>VLOOKUP(database[[#This Row],[部门]],bumen[],2,0)</f>
        <v>#N/A</v>
      </c>
      <c r="O859" t="e">
        <f>VLOOKUP(database[[#This Row],[部门]],bumen[],3)</f>
        <v>#N/A</v>
      </c>
      <c r="P859" t="e">
        <f>VLOOKUP(database[[#This Row],[账号]],renyuan[],2,0)</f>
        <v>#N/A</v>
      </c>
      <c r="R859" t="e">
        <f>VLOOKUP(database[[#This Row],[部门代码2]],bumen02,2,0)</f>
        <v>#N/A</v>
      </c>
    </row>
    <row r="860" spans="1:18" hidden="1" x14ac:dyDescent="0.2">
      <c r="A860">
        <f>SUBTOTAL(3,B$2:B860)</f>
        <v>67</v>
      </c>
      <c r="H860" t="e">
        <f>VLOOKUP(C860,renyuan[],3,0)</f>
        <v>#N/A</v>
      </c>
      <c r="I860">
        <f t="shared" si="26"/>
        <v>0</v>
      </c>
      <c r="J860">
        <f t="shared" si="27"/>
        <v>0</v>
      </c>
      <c r="K860">
        <f>database[[#This Row],[处理天数]]*6</f>
        <v>0</v>
      </c>
      <c r="L860">
        <f>database[[#This Row],[额定充值]]-database[[#This Row],[处理金额]]</f>
        <v>0</v>
      </c>
      <c r="M860">
        <f>database[[#This Row],[处理金额]]</f>
        <v>0</v>
      </c>
      <c r="N860" t="e">
        <f>VLOOKUP(database[[#This Row],[部门]],bumen[],2,0)</f>
        <v>#N/A</v>
      </c>
      <c r="O860" t="e">
        <f>VLOOKUP(database[[#This Row],[部门]],bumen[],3)</f>
        <v>#N/A</v>
      </c>
      <c r="P860" t="e">
        <f>VLOOKUP(database[[#This Row],[账号]],renyuan[],2,0)</f>
        <v>#N/A</v>
      </c>
      <c r="R860" t="e">
        <f>VLOOKUP(database[[#This Row],[部门代码2]],bumen02,2,0)</f>
        <v>#N/A</v>
      </c>
    </row>
    <row r="861" spans="1:18" hidden="1" x14ac:dyDescent="0.2">
      <c r="A861">
        <f>SUBTOTAL(3,B$2:B861)</f>
        <v>67</v>
      </c>
      <c r="H861" t="e">
        <f>VLOOKUP(C861,renyuan[],3,0)</f>
        <v>#N/A</v>
      </c>
      <c r="I861">
        <f t="shared" si="26"/>
        <v>0</v>
      </c>
      <c r="J861">
        <f t="shared" si="27"/>
        <v>0</v>
      </c>
      <c r="K861">
        <f>database[[#This Row],[处理天数]]*6</f>
        <v>0</v>
      </c>
      <c r="L861">
        <f>database[[#This Row],[额定充值]]-database[[#This Row],[处理金额]]</f>
        <v>0</v>
      </c>
      <c r="M861">
        <f>database[[#This Row],[处理金额]]</f>
        <v>0</v>
      </c>
      <c r="N861" t="e">
        <f>VLOOKUP(database[[#This Row],[部门]],bumen[],2,0)</f>
        <v>#N/A</v>
      </c>
      <c r="O861" t="e">
        <f>VLOOKUP(database[[#This Row],[部门]],bumen[],3)</f>
        <v>#N/A</v>
      </c>
      <c r="P861" t="e">
        <f>VLOOKUP(database[[#This Row],[账号]],renyuan[],2,0)</f>
        <v>#N/A</v>
      </c>
      <c r="R861" t="e">
        <f>VLOOKUP(database[[#This Row],[部门代码2]],bumen02,2,0)</f>
        <v>#N/A</v>
      </c>
    </row>
    <row r="862" spans="1:18" hidden="1" x14ac:dyDescent="0.2">
      <c r="A862">
        <f>SUBTOTAL(3,B$2:B862)</f>
        <v>67</v>
      </c>
      <c r="H862" t="e">
        <f>VLOOKUP(C862,renyuan[],3,0)</f>
        <v>#N/A</v>
      </c>
      <c r="I862">
        <f t="shared" si="26"/>
        <v>0</v>
      </c>
      <c r="J862">
        <f t="shared" si="27"/>
        <v>0</v>
      </c>
      <c r="K862">
        <f>database[[#This Row],[处理天数]]*6</f>
        <v>0</v>
      </c>
      <c r="L862">
        <f>database[[#This Row],[额定充值]]-database[[#This Row],[处理金额]]</f>
        <v>0</v>
      </c>
      <c r="M862">
        <f>database[[#This Row],[处理金额]]</f>
        <v>0</v>
      </c>
      <c r="N862" t="e">
        <f>VLOOKUP(database[[#This Row],[部门]],bumen[],2,0)</f>
        <v>#N/A</v>
      </c>
      <c r="O862" t="e">
        <f>VLOOKUP(database[[#This Row],[部门]],bumen[],3)</f>
        <v>#N/A</v>
      </c>
      <c r="P862" t="e">
        <f>VLOOKUP(database[[#This Row],[账号]],renyuan[],2,0)</f>
        <v>#N/A</v>
      </c>
      <c r="R862" t="e">
        <f>VLOOKUP(database[[#This Row],[部门代码2]],bumen02,2,0)</f>
        <v>#N/A</v>
      </c>
    </row>
    <row r="863" spans="1:18" hidden="1" x14ac:dyDescent="0.2">
      <c r="A863">
        <f>SUBTOTAL(3,B$2:B863)</f>
        <v>67</v>
      </c>
      <c r="H863" t="e">
        <f>VLOOKUP(C863,renyuan[],3,0)</f>
        <v>#N/A</v>
      </c>
      <c r="I863">
        <f t="shared" si="26"/>
        <v>0</v>
      </c>
      <c r="J863">
        <f t="shared" si="27"/>
        <v>0</v>
      </c>
      <c r="K863">
        <f>database[[#This Row],[处理天数]]*6</f>
        <v>0</v>
      </c>
      <c r="L863">
        <f>database[[#This Row],[额定充值]]-database[[#This Row],[处理金额]]</f>
        <v>0</v>
      </c>
      <c r="M863">
        <f>database[[#This Row],[处理金额]]</f>
        <v>0</v>
      </c>
      <c r="N863" t="e">
        <f>VLOOKUP(database[[#This Row],[部门]],bumen[],2,0)</f>
        <v>#N/A</v>
      </c>
      <c r="O863" t="e">
        <f>VLOOKUP(database[[#This Row],[部门]],bumen[],3)</f>
        <v>#N/A</v>
      </c>
      <c r="P863" t="e">
        <f>VLOOKUP(database[[#This Row],[账号]],renyuan[],2,0)</f>
        <v>#N/A</v>
      </c>
      <c r="R863" t="e">
        <f>VLOOKUP(database[[#This Row],[部门代码2]],bumen02,2,0)</f>
        <v>#N/A</v>
      </c>
    </row>
    <row r="864" spans="1:18" hidden="1" x14ac:dyDescent="0.2">
      <c r="A864">
        <f>SUBTOTAL(3,B$2:B864)</f>
        <v>67</v>
      </c>
      <c r="H864" t="e">
        <f>VLOOKUP(C864,renyuan[],3,0)</f>
        <v>#N/A</v>
      </c>
      <c r="I864">
        <f t="shared" si="26"/>
        <v>0</v>
      </c>
      <c r="J864">
        <f t="shared" si="27"/>
        <v>0</v>
      </c>
      <c r="K864">
        <f>database[[#This Row],[处理天数]]*6</f>
        <v>0</v>
      </c>
      <c r="L864">
        <f>database[[#This Row],[额定充值]]-database[[#This Row],[处理金额]]</f>
        <v>0</v>
      </c>
      <c r="M864">
        <f>database[[#This Row],[处理金额]]</f>
        <v>0</v>
      </c>
      <c r="N864" t="e">
        <f>VLOOKUP(database[[#This Row],[部门]],bumen[],2,0)</f>
        <v>#N/A</v>
      </c>
      <c r="O864" t="e">
        <f>VLOOKUP(database[[#This Row],[部门]],bumen[],3)</f>
        <v>#N/A</v>
      </c>
      <c r="P864" t="e">
        <f>VLOOKUP(database[[#This Row],[账号]],renyuan[],2,0)</f>
        <v>#N/A</v>
      </c>
      <c r="R864" t="e">
        <f>VLOOKUP(database[[#This Row],[部门代码2]],bumen02,2,0)</f>
        <v>#N/A</v>
      </c>
    </row>
    <row r="865" spans="1:18" hidden="1" x14ac:dyDescent="0.2">
      <c r="A865">
        <f>SUBTOTAL(3,B$2:B865)</f>
        <v>67</v>
      </c>
      <c r="H865" t="e">
        <f>VLOOKUP(C865,renyuan[],3,0)</f>
        <v>#N/A</v>
      </c>
      <c r="I865">
        <f t="shared" si="26"/>
        <v>0</v>
      </c>
      <c r="J865">
        <f t="shared" si="27"/>
        <v>0</v>
      </c>
      <c r="K865">
        <f>database[[#This Row],[处理天数]]*6</f>
        <v>0</v>
      </c>
      <c r="L865">
        <f>database[[#This Row],[额定充值]]-database[[#This Row],[处理金额]]</f>
        <v>0</v>
      </c>
      <c r="M865">
        <f>database[[#This Row],[处理金额]]</f>
        <v>0</v>
      </c>
      <c r="N865" t="e">
        <f>VLOOKUP(database[[#This Row],[部门]],bumen[],2,0)</f>
        <v>#N/A</v>
      </c>
      <c r="O865" t="e">
        <f>VLOOKUP(database[[#This Row],[部门]],bumen[],3)</f>
        <v>#N/A</v>
      </c>
      <c r="P865" t="e">
        <f>VLOOKUP(database[[#This Row],[账号]],renyuan[],2,0)</f>
        <v>#N/A</v>
      </c>
      <c r="R865" t="e">
        <f>VLOOKUP(database[[#This Row],[部门代码2]],bumen02,2,0)</f>
        <v>#N/A</v>
      </c>
    </row>
    <row r="866" spans="1:18" hidden="1" x14ac:dyDescent="0.2">
      <c r="A866">
        <f>SUBTOTAL(3,B$2:B866)</f>
        <v>67</v>
      </c>
      <c r="H866" t="e">
        <f>VLOOKUP(C866,renyuan[],3,0)</f>
        <v>#N/A</v>
      </c>
      <c r="I866">
        <f t="shared" si="26"/>
        <v>0</v>
      </c>
      <c r="J866">
        <f t="shared" si="27"/>
        <v>0</v>
      </c>
      <c r="K866">
        <f>database[[#This Row],[处理天数]]*6</f>
        <v>0</v>
      </c>
      <c r="L866">
        <f>database[[#This Row],[额定充值]]-database[[#This Row],[处理金额]]</f>
        <v>0</v>
      </c>
      <c r="M866">
        <f>database[[#This Row],[处理金额]]</f>
        <v>0</v>
      </c>
      <c r="N866" t="e">
        <f>VLOOKUP(database[[#This Row],[部门]],bumen[],2,0)</f>
        <v>#N/A</v>
      </c>
      <c r="O866" t="e">
        <f>VLOOKUP(database[[#This Row],[部门]],bumen[],3)</f>
        <v>#N/A</v>
      </c>
      <c r="P866" t="e">
        <f>VLOOKUP(database[[#This Row],[账号]],renyuan[],2,0)</f>
        <v>#N/A</v>
      </c>
      <c r="R866" t="e">
        <f>VLOOKUP(database[[#This Row],[部门代码2]],bumen02,2,0)</f>
        <v>#N/A</v>
      </c>
    </row>
    <row r="867" spans="1:18" hidden="1" x14ac:dyDescent="0.2">
      <c r="A867">
        <f>SUBTOTAL(3,B$2:B867)</f>
        <v>67</v>
      </c>
      <c r="H867" t="e">
        <f>VLOOKUP(C867,renyuan[],3,0)</f>
        <v>#N/A</v>
      </c>
      <c r="I867">
        <f t="shared" si="26"/>
        <v>0</v>
      </c>
      <c r="J867">
        <f t="shared" si="27"/>
        <v>0</v>
      </c>
      <c r="K867">
        <f>database[[#This Row],[处理天数]]*6</f>
        <v>0</v>
      </c>
      <c r="L867">
        <f>database[[#This Row],[额定充值]]-database[[#This Row],[处理金额]]</f>
        <v>0</v>
      </c>
      <c r="M867">
        <f>database[[#This Row],[处理金额]]</f>
        <v>0</v>
      </c>
      <c r="N867" t="e">
        <f>VLOOKUP(database[[#This Row],[部门]],bumen[],2,0)</f>
        <v>#N/A</v>
      </c>
      <c r="O867" t="e">
        <f>VLOOKUP(database[[#This Row],[部门]],bumen[],3)</f>
        <v>#N/A</v>
      </c>
      <c r="P867" t="e">
        <f>VLOOKUP(database[[#This Row],[账号]],renyuan[],2,0)</f>
        <v>#N/A</v>
      </c>
      <c r="R867" t="e">
        <f>VLOOKUP(database[[#This Row],[部门代码2]],bumen02,2,0)</f>
        <v>#N/A</v>
      </c>
    </row>
    <row r="868" spans="1:18" hidden="1" x14ac:dyDescent="0.2">
      <c r="A868">
        <f>SUBTOTAL(3,B$2:B868)</f>
        <v>67</v>
      </c>
      <c r="H868" t="e">
        <f>VLOOKUP(C868,renyuan[],3,0)</f>
        <v>#N/A</v>
      </c>
      <c r="I868">
        <f t="shared" si="26"/>
        <v>0</v>
      </c>
      <c r="J868">
        <f t="shared" si="27"/>
        <v>0</v>
      </c>
      <c r="K868">
        <f>database[[#This Row],[处理天数]]*6</f>
        <v>0</v>
      </c>
      <c r="L868">
        <f>database[[#This Row],[额定充值]]-database[[#This Row],[处理金额]]</f>
        <v>0</v>
      </c>
      <c r="M868">
        <f>database[[#This Row],[处理金额]]</f>
        <v>0</v>
      </c>
      <c r="N868" t="e">
        <f>VLOOKUP(database[[#This Row],[部门]],bumen[],2,0)</f>
        <v>#N/A</v>
      </c>
      <c r="O868" t="e">
        <f>VLOOKUP(database[[#This Row],[部门]],bumen[],3)</f>
        <v>#N/A</v>
      </c>
      <c r="P868" t="e">
        <f>VLOOKUP(database[[#This Row],[账号]],renyuan[],2,0)</f>
        <v>#N/A</v>
      </c>
      <c r="R868" t="e">
        <f>VLOOKUP(database[[#This Row],[部门代码2]],bumen02,2,0)</f>
        <v>#N/A</v>
      </c>
    </row>
    <row r="869" spans="1:18" hidden="1" x14ac:dyDescent="0.2">
      <c r="A869">
        <f>SUBTOTAL(3,B$2:B869)</f>
        <v>67</v>
      </c>
      <c r="H869" t="e">
        <f>VLOOKUP(C869,renyuan[],3,0)</f>
        <v>#N/A</v>
      </c>
      <c r="I869">
        <f t="shared" si="26"/>
        <v>0</v>
      </c>
      <c r="J869">
        <f t="shared" si="27"/>
        <v>0</v>
      </c>
      <c r="K869">
        <f>database[[#This Row],[处理天数]]*6</f>
        <v>0</v>
      </c>
      <c r="L869">
        <f>database[[#This Row],[额定充值]]-database[[#This Row],[处理金额]]</f>
        <v>0</v>
      </c>
      <c r="M869">
        <f>database[[#This Row],[处理金额]]</f>
        <v>0</v>
      </c>
      <c r="N869" t="e">
        <f>VLOOKUP(database[[#This Row],[部门]],bumen[],2,0)</f>
        <v>#N/A</v>
      </c>
      <c r="O869" t="e">
        <f>VLOOKUP(database[[#This Row],[部门]],bumen[],3)</f>
        <v>#N/A</v>
      </c>
      <c r="P869" t="e">
        <f>VLOOKUP(database[[#This Row],[账号]],renyuan[],2,0)</f>
        <v>#N/A</v>
      </c>
      <c r="R869" t="e">
        <f>VLOOKUP(database[[#This Row],[部门代码2]],bumen02,2,0)</f>
        <v>#N/A</v>
      </c>
    </row>
    <row r="870" spans="1:18" hidden="1" x14ac:dyDescent="0.2">
      <c r="A870">
        <f>SUBTOTAL(3,B$2:B870)</f>
        <v>67</v>
      </c>
      <c r="H870" t="e">
        <f>VLOOKUP(C870,renyuan[],3,0)</f>
        <v>#N/A</v>
      </c>
      <c r="I870">
        <f t="shared" si="26"/>
        <v>0</v>
      </c>
      <c r="J870">
        <f t="shared" si="27"/>
        <v>0</v>
      </c>
      <c r="K870">
        <f>database[[#This Row],[处理天数]]*6</f>
        <v>0</v>
      </c>
      <c r="L870">
        <f>database[[#This Row],[额定充值]]-database[[#This Row],[处理金额]]</f>
        <v>0</v>
      </c>
      <c r="M870">
        <f>database[[#This Row],[处理金额]]</f>
        <v>0</v>
      </c>
      <c r="N870" t="e">
        <f>VLOOKUP(database[[#This Row],[部门]],bumen[],2,0)</f>
        <v>#N/A</v>
      </c>
      <c r="O870" t="e">
        <f>VLOOKUP(database[[#This Row],[部门]],bumen[],3)</f>
        <v>#N/A</v>
      </c>
      <c r="P870" t="e">
        <f>VLOOKUP(database[[#This Row],[账号]],renyuan[],2,0)</f>
        <v>#N/A</v>
      </c>
      <c r="R870" t="e">
        <f>VLOOKUP(database[[#This Row],[部门代码2]],bumen02,2,0)</f>
        <v>#N/A</v>
      </c>
    </row>
    <row r="871" spans="1:18" hidden="1" x14ac:dyDescent="0.2">
      <c r="A871">
        <f>SUBTOTAL(3,B$2:B871)</f>
        <v>67</v>
      </c>
      <c r="H871" t="e">
        <f>VLOOKUP(C871,renyuan[],3,0)</f>
        <v>#N/A</v>
      </c>
      <c r="I871">
        <f t="shared" si="26"/>
        <v>0</v>
      </c>
      <c r="J871">
        <f t="shared" si="27"/>
        <v>0</v>
      </c>
      <c r="K871">
        <f>database[[#This Row],[处理天数]]*6</f>
        <v>0</v>
      </c>
      <c r="L871">
        <f>database[[#This Row],[额定充值]]-database[[#This Row],[处理金额]]</f>
        <v>0</v>
      </c>
      <c r="M871">
        <f>database[[#This Row],[处理金额]]</f>
        <v>0</v>
      </c>
      <c r="N871" t="e">
        <f>VLOOKUP(database[[#This Row],[部门]],bumen[],2,0)</f>
        <v>#N/A</v>
      </c>
      <c r="O871" t="e">
        <f>VLOOKUP(database[[#This Row],[部门]],bumen[],3)</f>
        <v>#N/A</v>
      </c>
      <c r="P871" t="e">
        <f>VLOOKUP(database[[#This Row],[账号]],renyuan[],2,0)</f>
        <v>#N/A</v>
      </c>
      <c r="R871" t="e">
        <f>VLOOKUP(database[[#This Row],[部门代码2]],bumen02,2,0)</f>
        <v>#N/A</v>
      </c>
    </row>
    <row r="872" spans="1:18" hidden="1" x14ac:dyDescent="0.2">
      <c r="A872">
        <f>SUBTOTAL(3,B$2:B872)</f>
        <v>67</v>
      </c>
      <c r="H872" t="e">
        <f>VLOOKUP(C872,renyuan[],3,0)</f>
        <v>#N/A</v>
      </c>
      <c r="I872">
        <f t="shared" si="26"/>
        <v>0</v>
      </c>
      <c r="J872">
        <f t="shared" si="27"/>
        <v>0</v>
      </c>
      <c r="K872">
        <f>database[[#This Row],[处理天数]]*6</f>
        <v>0</v>
      </c>
      <c r="L872">
        <f>database[[#This Row],[额定充值]]-database[[#This Row],[处理金额]]</f>
        <v>0</v>
      </c>
      <c r="M872">
        <f>database[[#This Row],[处理金额]]</f>
        <v>0</v>
      </c>
      <c r="N872" t="e">
        <f>VLOOKUP(database[[#This Row],[部门]],bumen[],2,0)</f>
        <v>#N/A</v>
      </c>
      <c r="O872" t="e">
        <f>VLOOKUP(database[[#This Row],[部门]],bumen[],3)</f>
        <v>#N/A</v>
      </c>
      <c r="P872" t="e">
        <f>VLOOKUP(database[[#This Row],[账号]],renyuan[],2,0)</f>
        <v>#N/A</v>
      </c>
      <c r="R872" t="e">
        <f>VLOOKUP(database[[#This Row],[部门代码2]],bumen02,2,0)</f>
        <v>#N/A</v>
      </c>
    </row>
    <row r="873" spans="1:18" hidden="1" x14ac:dyDescent="0.2">
      <c r="A873">
        <f>SUBTOTAL(3,B$2:B873)</f>
        <v>67</v>
      </c>
      <c r="H873" t="e">
        <f>VLOOKUP(C873,renyuan[],3,0)</f>
        <v>#N/A</v>
      </c>
      <c r="I873">
        <f t="shared" si="26"/>
        <v>0</v>
      </c>
      <c r="J873">
        <f t="shared" si="27"/>
        <v>0</v>
      </c>
      <c r="K873">
        <f>database[[#This Row],[处理天数]]*6</f>
        <v>0</v>
      </c>
      <c r="L873">
        <f>database[[#This Row],[额定充值]]-database[[#This Row],[处理金额]]</f>
        <v>0</v>
      </c>
      <c r="M873">
        <f>database[[#This Row],[处理金额]]</f>
        <v>0</v>
      </c>
      <c r="N873" t="e">
        <f>VLOOKUP(database[[#This Row],[部门]],bumen[],2,0)</f>
        <v>#N/A</v>
      </c>
      <c r="O873" t="e">
        <f>VLOOKUP(database[[#This Row],[部门]],bumen[],3)</f>
        <v>#N/A</v>
      </c>
      <c r="P873" t="e">
        <f>VLOOKUP(database[[#This Row],[账号]],renyuan[],2,0)</f>
        <v>#N/A</v>
      </c>
      <c r="R873" t="e">
        <f>VLOOKUP(database[[#This Row],[部门代码2]],bumen02,2,0)</f>
        <v>#N/A</v>
      </c>
    </row>
    <row r="874" spans="1:18" hidden="1" x14ac:dyDescent="0.2">
      <c r="A874">
        <f>SUBTOTAL(3,B$2:B874)</f>
        <v>67</v>
      </c>
      <c r="H874" t="e">
        <f>VLOOKUP(C874,renyuan[],3,0)</f>
        <v>#N/A</v>
      </c>
      <c r="I874">
        <f t="shared" si="26"/>
        <v>0</v>
      </c>
      <c r="J874">
        <f t="shared" si="27"/>
        <v>0</v>
      </c>
      <c r="K874">
        <f>database[[#This Row],[处理天数]]*6</f>
        <v>0</v>
      </c>
      <c r="L874">
        <f>database[[#This Row],[额定充值]]-database[[#This Row],[处理金额]]</f>
        <v>0</v>
      </c>
      <c r="M874">
        <f>database[[#This Row],[处理金额]]</f>
        <v>0</v>
      </c>
      <c r="N874" t="e">
        <f>VLOOKUP(database[[#This Row],[部门]],bumen[],2,0)</f>
        <v>#N/A</v>
      </c>
      <c r="O874" t="e">
        <f>VLOOKUP(database[[#This Row],[部门]],bumen[],3)</f>
        <v>#N/A</v>
      </c>
      <c r="P874" t="e">
        <f>VLOOKUP(database[[#This Row],[账号]],renyuan[],2,0)</f>
        <v>#N/A</v>
      </c>
      <c r="R874" t="e">
        <f>VLOOKUP(database[[#This Row],[部门代码2]],bumen02,2,0)</f>
        <v>#N/A</v>
      </c>
    </row>
    <row r="875" spans="1:18" hidden="1" x14ac:dyDescent="0.2">
      <c r="A875">
        <f>SUBTOTAL(3,B$2:B875)</f>
        <v>67</v>
      </c>
      <c r="H875" t="e">
        <f>VLOOKUP(C875,renyuan[],3,0)</f>
        <v>#N/A</v>
      </c>
      <c r="I875">
        <f t="shared" si="26"/>
        <v>0</v>
      </c>
      <c r="J875">
        <f t="shared" si="27"/>
        <v>0</v>
      </c>
      <c r="K875">
        <f>database[[#This Row],[处理天数]]*6</f>
        <v>0</v>
      </c>
      <c r="L875">
        <f>database[[#This Row],[额定充值]]-database[[#This Row],[处理金额]]</f>
        <v>0</v>
      </c>
      <c r="M875">
        <f>database[[#This Row],[处理金额]]</f>
        <v>0</v>
      </c>
      <c r="N875" t="e">
        <f>VLOOKUP(database[[#This Row],[部门]],bumen[],2,0)</f>
        <v>#N/A</v>
      </c>
      <c r="O875" t="e">
        <f>VLOOKUP(database[[#This Row],[部门]],bumen[],3)</f>
        <v>#N/A</v>
      </c>
      <c r="P875" t="e">
        <f>VLOOKUP(database[[#This Row],[账号]],renyuan[],2,0)</f>
        <v>#N/A</v>
      </c>
      <c r="R875" t="e">
        <f>VLOOKUP(database[[#This Row],[部门代码2]],bumen02,2,0)</f>
        <v>#N/A</v>
      </c>
    </row>
    <row r="876" spans="1:18" hidden="1" x14ac:dyDescent="0.2">
      <c r="A876">
        <f>SUBTOTAL(3,B$2:B876)</f>
        <v>67</v>
      </c>
      <c r="H876" t="e">
        <f>VLOOKUP(C876,renyuan[],3,0)</f>
        <v>#N/A</v>
      </c>
      <c r="I876">
        <f t="shared" si="26"/>
        <v>0</v>
      </c>
      <c r="J876">
        <f t="shared" si="27"/>
        <v>0</v>
      </c>
      <c r="K876">
        <f>database[[#This Row],[处理天数]]*6</f>
        <v>0</v>
      </c>
      <c r="L876">
        <f>database[[#This Row],[额定充值]]-database[[#This Row],[处理金额]]</f>
        <v>0</v>
      </c>
      <c r="M876">
        <f>database[[#This Row],[处理金额]]</f>
        <v>0</v>
      </c>
      <c r="N876" t="e">
        <f>VLOOKUP(database[[#This Row],[部门]],bumen[],2,0)</f>
        <v>#N/A</v>
      </c>
      <c r="O876" t="e">
        <f>VLOOKUP(database[[#This Row],[部门]],bumen[],3)</f>
        <v>#N/A</v>
      </c>
      <c r="P876" t="e">
        <f>VLOOKUP(database[[#This Row],[账号]],renyuan[],2,0)</f>
        <v>#N/A</v>
      </c>
      <c r="R876" t="e">
        <f>VLOOKUP(database[[#This Row],[部门代码2]],bumen02,2,0)</f>
        <v>#N/A</v>
      </c>
    </row>
    <row r="877" spans="1:18" hidden="1" x14ac:dyDescent="0.2">
      <c r="A877">
        <f>SUBTOTAL(3,B$2:B877)</f>
        <v>67</v>
      </c>
      <c r="H877" t="e">
        <f>VLOOKUP(C877,renyuan[],3,0)</f>
        <v>#N/A</v>
      </c>
      <c r="I877">
        <f t="shared" si="26"/>
        <v>0</v>
      </c>
      <c r="J877">
        <f t="shared" si="27"/>
        <v>0</v>
      </c>
      <c r="K877">
        <f>database[[#This Row],[处理天数]]*6</f>
        <v>0</v>
      </c>
      <c r="L877">
        <f>database[[#This Row],[额定充值]]-database[[#This Row],[处理金额]]</f>
        <v>0</v>
      </c>
      <c r="M877">
        <f>database[[#This Row],[处理金额]]</f>
        <v>0</v>
      </c>
      <c r="N877" t="e">
        <f>VLOOKUP(database[[#This Row],[部门]],bumen[],2,0)</f>
        <v>#N/A</v>
      </c>
      <c r="O877" t="e">
        <f>VLOOKUP(database[[#This Row],[部门]],bumen[],3)</f>
        <v>#N/A</v>
      </c>
      <c r="P877" t="e">
        <f>VLOOKUP(database[[#This Row],[账号]],renyuan[],2,0)</f>
        <v>#N/A</v>
      </c>
      <c r="R877" t="e">
        <f>VLOOKUP(database[[#This Row],[部门代码2]],bumen02,2,0)</f>
        <v>#N/A</v>
      </c>
    </row>
    <row r="878" spans="1:18" hidden="1" x14ac:dyDescent="0.2">
      <c r="A878">
        <f>SUBTOTAL(3,B$2:B878)</f>
        <v>67</v>
      </c>
      <c r="H878" t="e">
        <f>VLOOKUP(C878,renyuan[],3,0)</f>
        <v>#N/A</v>
      </c>
      <c r="I878">
        <f t="shared" si="26"/>
        <v>0</v>
      </c>
      <c r="J878">
        <f t="shared" si="27"/>
        <v>0</v>
      </c>
      <c r="K878">
        <f>database[[#This Row],[处理天数]]*6</f>
        <v>0</v>
      </c>
      <c r="L878">
        <f>database[[#This Row],[额定充值]]-database[[#This Row],[处理金额]]</f>
        <v>0</v>
      </c>
      <c r="M878">
        <f>database[[#This Row],[处理金额]]</f>
        <v>0</v>
      </c>
      <c r="N878" t="e">
        <f>VLOOKUP(database[[#This Row],[部门]],bumen[],2,0)</f>
        <v>#N/A</v>
      </c>
      <c r="O878" t="e">
        <f>VLOOKUP(database[[#This Row],[部门]],bumen[],3)</f>
        <v>#N/A</v>
      </c>
      <c r="P878" t="e">
        <f>VLOOKUP(database[[#This Row],[账号]],renyuan[],2,0)</f>
        <v>#N/A</v>
      </c>
      <c r="R878" t="e">
        <f>VLOOKUP(database[[#This Row],[部门代码2]],bumen02,2,0)</f>
        <v>#N/A</v>
      </c>
    </row>
    <row r="879" spans="1:18" hidden="1" x14ac:dyDescent="0.2">
      <c r="A879">
        <f>SUBTOTAL(3,B$2:B879)</f>
        <v>67</v>
      </c>
      <c r="H879" t="e">
        <f>VLOOKUP(C879,renyuan[],3,0)</f>
        <v>#N/A</v>
      </c>
      <c r="I879">
        <f t="shared" si="26"/>
        <v>0</v>
      </c>
      <c r="J879">
        <f t="shared" si="27"/>
        <v>0</v>
      </c>
      <c r="K879">
        <f>database[[#This Row],[处理天数]]*6</f>
        <v>0</v>
      </c>
      <c r="L879">
        <f>database[[#This Row],[额定充值]]-database[[#This Row],[处理金额]]</f>
        <v>0</v>
      </c>
      <c r="M879">
        <f>database[[#This Row],[处理金额]]</f>
        <v>0</v>
      </c>
      <c r="N879" t="e">
        <f>VLOOKUP(database[[#This Row],[部门]],bumen[],2,0)</f>
        <v>#N/A</v>
      </c>
      <c r="O879" t="e">
        <f>VLOOKUP(database[[#This Row],[部门]],bumen[],3)</f>
        <v>#N/A</v>
      </c>
      <c r="P879" t="e">
        <f>VLOOKUP(database[[#This Row],[账号]],renyuan[],2,0)</f>
        <v>#N/A</v>
      </c>
      <c r="R879" t="e">
        <f>VLOOKUP(database[[#This Row],[部门代码2]],bumen02,2,0)</f>
        <v>#N/A</v>
      </c>
    </row>
    <row r="880" spans="1:18" hidden="1" x14ac:dyDescent="0.2">
      <c r="A880">
        <f>SUBTOTAL(3,B$2:B880)</f>
        <v>67</v>
      </c>
      <c r="H880" t="e">
        <f>VLOOKUP(C880,renyuan[],3,0)</f>
        <v>#N/A</v>
      </c>
      <c r="I880">
        <f t="shared" si="26"/>
        <v>0</v>
      </c>
      <c r="J880">
        <f t="shared" si="27"/>
        <v>0</v>
      </c>
      <c r="K880">
        <f>database[[#This Row],[处理天数]]*6</f>
        <v>0</v>
      </c>
      <c r="L880">
        <f>database[[#This Row],[额定充值]]-database[[#This Row],[处理金额]]</f>
        <v>0</v>
      </c>
      <c r="M880">
        <f>database[[#This Row],[处理金额]]</f>
        <v>0</v>
      </c>
      <c r="N880" t="e">
        <f>VLOOKUP(database[[#This Row],[部门]],bumen[],2,0)</f>
        <v>#N/A</v>
      </c>
      <c r="O880" t="e">
        <f>VLOOKUP(database[[#This Row],[部门]],bumen[],3)</f>
        <v>#N/A</v>
      </c>
      <c r="P880" t="e">
        <f>VLOOKUP(database[[#This Row],[账号]],renyuan[],2,0)</f>
        <v>#N/A</v>
      </c>
      <c r="R880" t="e">
        <f>VLOOKUP(database[[#This Row],[部门代码2]],bumen02,2,0)</f>
        <v>#N/A</v>
      </c>
    </row>
    <row r="881" spans="1:18" hidden="1" x14ac:dyDescent="0.2">
      <c r="A881">
        <f>SUBTOTAL(3,B$2:B881)</f>
        <v>67</v>
      </c>
      <c r="H881" t="e">
        <f>VLOOKUP(C881,renyuan[],3,0)</f>
        <v>#N/A</v>
      </c>
      <c r="I881">
        <f t="shared" si="26"/>
        <v>0</v>
      </c>
      <c r="J881">
        <f t="shared" si="27"/>
        <v>0</v>
      </c>
      <c r="K881">
        <f>database[[#This Row],[处理天数]]*6</f>
        <v>0</v>
      </c>
      <c r="L881">
        <f>database[[#This Row],[额定充值]]-database[[#This Row],[处理金额]]</f>
        <v>0</v>
      </c>
      <c r="M881">
        <f>database[[#This Row],[处理金额]]</f>
        <v>0</v>
      </c>
      <c r="N881" t="e">
        <f>VLOOKUP(database[[#This Row],[部门]],bumen[],2,0)</f>
        <v>#N/A</v>
      </c>
      <c r="O881" t="e">
        <f>VLOOKUP(database[[#This Row],[部门]],bumen[],3)</f>
        <v>#N/A</v>
      </c>
      <c r="P881" t="e">
        <f>VLOOKUP(database[[#This Row],[账号]],renyuan[],2,0)</f>
        <v>#N/A</v>
      </c>
      <c r="R881" t="e">
        <f>VLOOKUP(database[[#This Row],[部门代码2]],bumen02,2,0)</f>
        <v>#N/A</v>
      </c>
    </row>
    <row r="882" spans="1:18" hidden="1" x14ac:dyDescent="0.2">
      <c r="A882">
        <f>SUBTOTAL(3,B$2:B882)</f>
        <v>67</v>
      </c>
      <c r="H882" t="e">
        <f>VLOOKUP(C882,renyuan[],3,0)</f>
        <v>#N/A</v>
      </c>
      <c r="I882">
        <f t="shared" si="26"/>
        <v>0</v>
      </c>
      <c r="J882">
        <f t="shared" si="27"/>
        <v>0</v>
      </c>
      <c r="K882">
        <f>database[[#This Row],[处理天数]]*6</f>
        <v>0</v>
      </c>
      <c r="L882">
        <f>database[[#This Row],[额定充值]]-database[[#This Row],[处理金额]]</f>
        <v>0</v>
      </c>
      <c r="M882">
        <f>database[[#This Row],[处理金额]]</f>
        <v>0</v>
      </c>
      <c r="N882" t="e">
        <f>VLOOKUP(database[[#This Row],[部门]],bumen[],2,0)</f>
        <v>#N/A</v>
      </c>
      <c r="O882" t="e">
        <f>VLOOKUP(database[[#This Row],[部门]],bumen[],3)</f>
        <v>#N/A</v>
      </c>
      <c r="P882" t="e">
        <f>VLOOKUP(database[[#This Row],[账号]],renyuan[],2,0)</f>
        <v>#N/A</v>
      </c>
      <c r="R882" t="e">
        <f>VLOOKUP(database[[#This Row],[部门代码2]],bumen02,2,0)</f>
        <v>#N/A</v>
      </c>
    </row>
    <row r="883" spans="1:18" hidden="1" x14ac:dyDescent="0.2">
      <c r="A883">
        <f>SUBTOTAL(3,B$2:B883)</f>
        <v>67</v>
      </c>
      <c r="H883" t="e">
        <f>VLOOKUP(C883,renyuan[],3,0)</f>
        <v>#N/A</v>
      </c>
      <c r="I883">
        <f t="shared" si="26"/>
        <v>0</v>
      </c>
      <c r="J883">
        <f t="shared" si="27"/>
        <v>0</v>
      </c>
      <c r="K883">
        <f>database[[#This Row],[处理天数]]*6</f>
        <v>0</v>
      </c>
      <c r="L883">
        <f>database[[#This Row],[额定充值]]-database[[#This Row],[处理金额]]</f>
        <v>0</v>
      </c>
      <c r="M883">
        <f>database[[#This Row],[处理金额]]</f>
        <v>0</v>
      </c>
      <c r="N883" t="e">
        <f>VLOOKUP(database[[#This Row],[部门]],bumen[],2,0)</f>
        <v>#N/A</v>
      </c>
      <c r="O883" t="e">
        <f>VLOOKUP(database[[#This Row],[部门]],bumen[],3)</f>
        <v>#N/A</v>
      </c>
      <c r="P883" t="e">
        <f>VLOOKUP(database[[#This Row],[账号]],renyuan[],2,0)</f>
        <v>#N/A</v>
      </c>
      <c r="R883" t="e">
        <f>VLOOKUP(database[[#This Row],[部门代码2]],bumen02,2,0)</f>
        <v>#N/A</v>
      </c>
    </row>
    <row r="884" spans="1:18" hidden="1" x14ac:dyDescent="0.2">
      <c r="A884">
        <f>SUBTOTAL(3,B$2:B884)</f>
        <v>67</v>
      </c>
      <c r="H884" t="e">
        <f>VLOOKUP(C884,renyuan[],3,0)</f>
        <v>#N/A</v>
      </c>
      <c r="I884">
        <f t="shared" si="26"/>
        <v>0</v>
      </c>
      <c r="J884">
        <f t="shared" si="27"/>
        <v>0</v>
      </c>
      <c r="K884">
        <f>database[[#This Row],[处理天数]]*6</f>
        <v>0</v>
      </c>
      <c r="L884">
        <f>database[[#This Row],[额定充值]]-database[[#This Row],[处理金额]]</f>
        <v>0</v>
      </c>
      <c r="M884">
        <f>database[[#This Row],[处理金额]]</f>
        <v>0</v>
      </c>
      <c r="N884" t="e">
        <f>VLOOKUP(database[[#This Row],[部门]],bumen[],2,0)</f>
        <v>#N/A</v>
      </c>
      <c r="O884" t="e">
        <f>VLOOKUP(database[[#This Row],[部门]],bumen[],3)</f>
        <v>#N/A</v>
      </c>
      <c r="P884" t="e">
        <f>VLOOKUP(database[[#This Row],[账号]],renyuan[],2,0)</f>
        <v>#N/A</v>
      </c>
      <c r="R884" t="e">
        <f>VLOOKUP(database[[#This Row],[部门代码2]],bumen02,2,0)</f>
        <v>#N/A</v>
      </c>
    </row>
    <row r="885" spans="1:18" hidden="1" x14ac:dyDescent="0.2">
      <c r="A885">
        <f>SUBTOTAL(3,B$2:B885)</f>
        <v>67</v>
      </c>
      <c r="H885" t="e">
        <f>VLOOKUP(C885,renyuan[],3,0)</f>
        <v>#N/A</v>
      </c>
      <c r="I885">
        <f t="shared" si="26"/>
        <v>0</v>
      </c>
      <c r="J885">
        <f t="shared" si="27"/>
        <v>0</v>
      </c>
      <c r="K885">
        <f>database[[#This Row],[处理天数]]*6</f>
        <v>0</v>
      </c>
      <c r="L885">
        <f>database[[#This Row],[额定充值]]-database[[#This Row],[处理金额]]</f>
        <v>0</v>
      </c>
      <c r="M885">
        <f>database[[#This Row],[处理金额]]</f>
        <v>0</v>
      </c>
      <c r="N885" t="e">
        <f>VLOOKUP(database[[#This Row],[部门]],bumen[],2,0)</f>
        <v>#N/A</v>
      </c>
      <c r="O885" t="e">
        <f>VLOOKUP(database[[#This Row],[部门]],bumen[],3)</f>
        <v>#N/A</v>
      </c>
      <c r="P885" t="e">
        <f>VLOOKUP(database[[#This Row],[账号]],renyuan[],2,0)</f>
        <v>#N/A</v>
      </c>
      <c r="R885" t="e">
        <f>VLOOKUP(database[[#This Row],[部门代码2]],bumen02,2,0)</f>
        <v>#N/A</v>
      </c>
    </row>
    <row r="886" spans="1:18" hidden="1" x14ac:dyDescent="0.2">
      <c r="A886">
        <f>SUBTOTAL(3,B$2:B886)</f>
        <v>67</v>
      </c>
      <c r="H886" t="e">
        <f>VLOOKUP(C886,renyuan[],3,0)</f>
        <v>#N/A</v>
      </c>
      <c r="I886">
        <f t="shared" si="26"/>
        <v>0</v>
      </c>
      <c r="J886">
        <f t="shared" si="27"/>
        <v>0</v>
      </c>
      <c r="K886">
        <f>database[[#This Row],[处理天数]]*6</f>
        <v>0</v>
      </c>
      <c r="L886">
        <f>database[[#This Row],[额定充值]]-database[[#This Row],[处理金额]]</f>
        <v>0</v>
      </c>
      <c r="M886">
        <f>database[[#This Row],[处理金额]]</f>
        <v>0</v>
      </c>
      <c r="N886" t="e">
        <f>VLOOKUP(database[[#This Row],[部门]],bumen[],2,0)</f>
        <v>#N/A</v>
      </c>
      <c r="O886" t="e">
        <f>VLOOKUP(database[[#This Row],[部门]],bumen[],3)</f>
        <v>#N/A</v>
      </c>
      <c r="P886" t="e">
        <f>VLOOKUP(database[[#This Row],[账号]],renyuan[],2,0)</f>
        <v>#N/A</v>
      </c>
      <c r="R886" t="e">
        <f>VLOOKUP(database[[#This Row],[部门代码2]],bumen02,2,0)</f>
        <v>#N/A</v>
      </c>
    </row>
    <row r="887" spans="1:18" hidden="1" x14ac:dyDescent="0.2">
      <c r="A887">
        <f>SUBTOTAL(3,B$2:B887)</f>
        <v>67</v>
      </c>
      <c r="H887" t="e">
        <f>VLOOKUP(C887,renyuan[],3,0)</f>
        <v>#N/A</v>
      </c>
      <c r="I887">
        <f t="shared" si="26"/>
        <v>0</v>
      </c>
      <c r="J887">
        <f t="shared" si="27"/>
        <v>0</v>
      </c>
      <c r="K887">
        <f>database[[#This Row],[处理天数]]*6</f>
        <v>0</v>
      </c>
      <c r="L887">
        <f>database[[#This Row],[额定充值]]-database[[#This Row],[处理金额]]</f>
        <v>0</v>
      </c>
      <c r="M887">
        <f>database[[#This Row],[处理金额]]</f>
        <v>0</v>
      </c>
      <c r="N887" t="e">
        <f>VLOOKUP(database[[#This Row],[部门]],bumen[],2,0)</f>
        <v>#N/A</v>
      </c>
      <c r="O887" t="e">
        <f>VLOOKUP(database[[#This Row],[部门]],bumen[],3)</f>
        <v>#N/A</v>
      </c>
      <c r="P887" t="e">
        <f>VLOOKUP(database[[#This Row],[账号]],renyuan[],2,0)</f>
        <v>#N/A</v>
      </c>
      <c r="R887" t="e">
        <f>VLOOKUP(database[[#This Row],[部门代码2]],bumen02,2,0)</f>
        <v>#N/A</v>
      </c>
    </row>
    <row r="888" spans="1:18" hidden="1" x14ac:dyDescent="0.2">
      <c r="A888">
        <f>SUBTOTAL(3,B$2:B888)</f>
        <v>67</v>
      </c>
      <c r="H888" t="e">
        <f>VLOOKUP(C888,renyuan[],3,0)</f>
        <v>#N/A</v>
      </c>
      <c r="I888">
        <f t="shared" si="26"/>
        <v>0</v>
      </c>
      <c r="J888">
        <f t="shared" si="27"/>
        <v>0</v>
      </c>
      <c r="K888">
        <f>database[[#This Row],[处理天数]]*6</f>
        <v>0</v>
      </c>
      <c r="L888">
        <f>database[[#This Row],[额定充值]]-database[[#This Row],[处理金额]]</f>
        <v>0</v>
      </c>
      <c r="M888">
        <f>database[[#This Row],[处理金额]]</f>
        <v>0</v>
      </c>
      <c r="N888" t="e">
        <f>VLOOKUP(database[[#This Row],[部门]],bumen[],2,0)</f>
        <v>#N/A</v>
      </c>
      <c r="O888" t="e">
        <f>VLOOKUP(database[[#This Row],[部门]],bumen[],3)</f>
        <v>#N/A</v>
      </c>
      <c r="P888" t="e">
        <f>VLOOKUP(database[[#This Row],[账号]],renyuan[],2,0)</f>
        <v>#N/A</v>
      </c>
      <c r="R888" t="e">
        <f>VLOOKUP(database[[#This Row],[部门代码2]],bumen02,2,0)</f>
        <v>#N/A</v>
      </c>
    </row>
    <row r="889" spans="1:18" hidden="1" x14ac:dyDescent="0.2">
      <c r="A889">
        <f>SUBTOTAL(3,B$2:B889)</f>
        <v>67</v>
      </c>
      <c r="H889" t="e">
        <f>VLOOKUP(C889,renyuan[],3,0)</f>
        <v>#N/A</v>
      </c>
      <c r="I889">
        <f t="shared" si="26"/>
        <v>0</v>
      </c>
      <c r="J889">
        <f t="shared" si="27"/>
        <v>0</v>
      </c>
      <c r="K889">
        <f>database[[#This Row],[处理天数]]*6</f>
        <v>0</v>
      </c>
      <c r="L889">
        <f>database[[#This Row],[额定充值]]-database[[#This Row],[处理金额]]</f>
        <v>0</v>
      </c>
      <c r="M889">
        <f>database[[#This Row],[处理金额]]</f>
        <v>0</v>
      </c>
      <c r="N889" t="e">
        <f>VLOOKUP(database[[#This Row],[部门]],bumen[],2,0)</f>
        <v>#N/A</v>
      </c>
      <c r="O889" t="e">
        <f>VLOOKUP(database[[#This Row],[部门]],bumen[],3)</f>
        <v>#N/A</v>
      </c>
      <c r="P889" t="e">
        <f>VLOOKUP(database[[#This Row],[账号]],renyuan[],2,0)</f>
        <v>#N/A</v>
      </c>
      <c r="R889" t="e">
        <f>VLOOKUP(database[[#This Row],[部门代码2]],bumen02,2,0)</f>
        <v>#N/A</v>
      </c>
    </row>
    <row r="890" spans="1:18" hidden="1" x14ac:dyDescent="0.2">
      <c r="A890">
        <f>SUBTOTAL(3,B$2:B890)</f>
        <v>67</v>
      </c>
      <c r="H890" t="e">
        <f>VLOOKUP(C890,renyuan[],3,0)</f>
        <v>#N/A</v>
      </c>
      <c r="I890">
        <f t="shared" si="26"/>
        <v>0</v>
      </c>
      <c r="J890">
        <f t="shared" si="27"/>
        <v>0</v>
      </c>
      <c r="K890">
        <f>database[[#This Row],[处理天数]]*6</f>
        <v>0</v>
      </c>
      <c r="L890">
        <f>database[[#This Row],[额定充值]]-database[[#This Row],[处理金额]]</f>
        <v>0</v>
      </c>
      <c r="M890">
        <f>database[[#This Row],[处理金额]]</f>
        <v>0</v>
      </c>
      <c r="N890" t="e">
        <f>VLOOKUP(database[[#This Row],[部门]],bumen[],2,0)</f>
        <v>#N/A</v>
      </c>
      <c r="O890" t="e">
        <f>VLOOKUP(database[[#This Row],[部门]],bumen[],3)</f>
        <v>#N/A</v>
      </c>
      <c r="P890" t="e">
        <f>VLOOKUP(database[[#This Row],[账号]],renyuan[],2,0)</f>
        <v>#N/A</v>
      </c>
      <c r="R890" t="e">
        <f>VLOOKUP(database[[#This Row],[部门代码2]],bumen02,2,0)</f>
        <v>#N/A</v>
      </c>
    </row>
    <row r="891" spans="1:18" hidden="1" x14ac:dyDescent="0.2">
      <c r="A891">
        <f>SUBTOTAL(3,B$2:B891)</f>
        <v>67</v>
      </c>
      <c r="H891" t="e">
        <f>VLOOKUP(C891,renyuan[],3,0)</f>
        <v>#N/A</v>
      </c>
      <c r="I891">
        <f t="shared" si="26"/>
        <v>0</v>
      </c>
      <c r="J891">
        <f t="shared" si="27"/>
        <v>0</v>
      </c>
      <c r="K891">
        <f>database[[#This Row],[处理天数]]*6</f>
        <v>0</v>
      </c>
      <c r="L891">
        <f>database[[#This Row],[额定充值]]-database[[#This Row],[处理金额]]</f>
        <v>0</v>
      </c>
      <c r="M891">
        <f>database[[#This Row],[处理金额]]</f>
        <v>0</v>
      </c>
      <c r="N891" t="e">
        <f>VLOOKUP(database[[#This Row],[部门]],bumen[],2,0)</f>
        <v>#N/A</v>
      </c>
      <c r="O891" t="e">
        <f>VLOOKUP(database[[#This Row],[部门]],bumen[],3)</f>
        <v>#N/A</v>
      </c>
      <c r="P891" t="e">
        <f>VLOOKUP(database[[#This Row],[账号]],renyuan[],2,0)</f>
        <v>#N/A</v>
      </c>
      <c r="R891" t="e">
        <f>VLOOKUP(database[[#This Row],[部门代码2]],bumen02,2,0)</f>
        <v>#N/A</v>
      </c>
    </row>
    <row r="892" spans="1:18" hidden="1" x14ac:dyDescent="0.2">
      <c r="A892">
        <f>SUBTOTAL(3,B$2:B892)</f>
        <v>67</v>
      </c>
      <c r="H892" t="e">
        <f>VLOOKUP(C892,renyuan[],3,0)</f>
        <v>#N/A</v>
      </c>
      <c r="I892">
        <f t="shared" si="26"/>
        <v>0</v>
      </c>
      <c r="J892">
        <f t="shared" si="27"/>
        <v>0</v>
      </c>
      <c r="K892">
        <f>database[[#This Row],[处理天数]]*6</f>
        <v>0</v>
      </c>
      <c r="L892">
        <f>database[[#This Row],[额定充值]]-database[[#This Row],[处理金额]]</f>
        <v>0</v>
      </c>
      <c r="M892">
        <f>database[[#This Row],[处理金额]]</f>
        <v>0</v>
      </c>
      <c r="N892" t="e">
        <f>VLOOKUP(database[[#This Row],[部门]],bumen[],2,0)</f>
        <v>#N/A</v>
      </c>
      <c r="O892" t="e">
        <f>VLOOKUP(database[[#This Row],[部门]],bumen[],3)</f>
        <v>#N/A</v>
      </c>
      <c r="P892" t="e">
        <f>VLOOKUP(database[[#This Row],[账号]],renyuan[],2,0)</f>
        <v>#N/A</v>
      </c>
      <c r="R892" t="e">
        <f>VLOOKUP(database[[#This Row],[部门代码2]],bumen02,2,0)</f>
        <v>#N/A</v>
      </c>
    </row>
    <row r="893" spans="1:18" hidden="1" x14ac:dyDescent="0.2">
      <c r="A893">
        <f>SUBTOTAL(3,B$2:B893)</f>
        <v>67</v>
      </c>
      <c r="H893" t="e">
        <f>VLOOKUP(C893,renyuan[],3,0)</f>
        <v>#N/A</v>
      </c>
      <c r="I893">
        <f t="shared" si="26"/>
        <v>0</v>
      </c>
      <c r="J893">
        <f t="shared" si="27"/>
        <v>0</v>
      </c>
      <c r="K893">
        <f>database[[#This Row],[处理天数]]*6</f>
        <v>0</v>
      </c>
      <c r="L893">
        <f>database[[#This Row],[额定充值]]-database[[#This Row],[处理金额]]</f>
        <v>0</v>
      </c>
      <c r="M893">
        <f>database[[#This Row],[处理金额]]</f>
        <v>0</v>
      </c>
      <c r="N893" t="e">
        <f>VLOOKUP(database[[#This Row],[部门]],bumen[],2,0)</f>
        <v>#N/A</v>
      </c>
      <c r="O893" t="e">
        <f>VLOOKUP(database[[#This Row],[部门]],bumen[],3)</f>
        <v>#N/A</v>
      </c>
      <c r="P893" t="e">
        <f>VLOOKUP(database[[#This Row],[账号]],renyuan[],2,0)</f>
        <v>#N/A</v>
      </c>
      <c r="R893" t="e">
        <f>VLOOKUP(database[[#This Row],[部门代码2]],bumen02,2,0)</f>
        <v>#N/A</v>
      </c>
    </row>
    <row r="894" spans="1:18" hidden="1" x14ac:dyDescent="0.2">
      <c r="A894">
        <f>SUBTOTAL(3,B$2:B894)</f>
        <v>67</v>
      </c>
      <c r="H894" t="e">
        <f>VLOOKUP(C894,renyuan[],3,0)</f>
        <v>#N/A</v>
      </c>
      <c r="I894">
        <f t="shared" si="26"/>
        <v>0</v>
      </c>
      <c r="J894">
        <f t="shared" si="27"/>
        <v>0</v>
      </c>
      <c r="K894">
        <f>database[[#This Row],[处理天数]]*6</f>
        <v>0</v>
      </c>
      <c r="L894">
        <f>database[[#This Row],[额定充值]]-database[[#This Row],[处理金额]]</f>
        <v>0</v>
      </c>
      <c r="M894">
        <f>database[[#This Row],[处理金额]]</f>
        <v>0</v>
      </c>
      <c r="N894" t="e">
        <f>VLOOKUP(database[[#This Row],[部门]],bumen[],2,0)</f>
        <v>#N/A</v>
      </c>
      <c r="O894" t="e">
        <f>VLOOKUP(database[[#This Row],[部门]],bumen[],3)</f>
        <v>#N/A</v>
      </c>
      <c r="P894" t="e">
        <f>VLOOKUP(database[[#This Row],[账号]],renyuan[],2,0)</f>
        <v>#N/A</v>
      </c>
      <c r="R894" t="e">
        <f>VLOOKUP(database[[#This Row],[部门代码2]],bumen02,2,0)</f>
        <v>#N/A</v>
      </c>
    </row>
    <row r="895" spans="1:18" hidden="1" x14ac:dyDescent="0.2">
      <c r="A895">
        <f>SUBTOTAL(3,B$2:B895)</f>
        <v>67</v>
      </c>
      <c r="H895" t="e">
        <f>VLOOKUP(C895,renyuan[],3,0)</f>
        <v>#N/A</v>
      </c>
      <c r="I895">
        <f t="shared" si="26"/>
        <v>0</v>
      </c>
      <c r="J895">
        <f t="shared" si="27"/>
        <v>0</v>
      </c>
      <c r="K895">
        <f>database[[#This Row],[处理天数]]*6</f>
        <v>0</v>
      </c>
      <c r="L895">
        <f>database[[#This Row],[额定充值]]-database[[#This Row],[处理金额]]</f>
        <v>0</v>
      </c>
      <c r="M895">
        <f>database[[#This Row],[处理金额]]</f>
        <v>0</v>
      </c>
      <c r="N895" t="e">
        <f>VLOOKUP(database[[#This Row],[部门]],bumen[],2,0)</f>
        <v>#N/A</v>
      </c>
      <c r="O895" t="e">
        <f>VLOOKUP(database[[#This Row],[部门]],bumen[],3)</f>
        <v>#N/A</v>
      </c>
      <c r="P895" t="e">
        <f>VLOOKUP(database[[#This Row],[账号]],renyuan[],2,0)</f>
        <v>#N/A</v>
      </c>
      <c r="R895" t="e">
        <f>VLOOKUP(database[[#This Row],[部门代码2]],bumen02,2,0)</f>
        <v>#N/A</v>
      </c>
    </row>
    <row r="896" spans="1:18" hidden="1" x14ac:dyDescent="0.2">
      <c r="A896">
        <f>SUBTOTAL(3,B$2:B896)</f>
        <v>67</v>
      </c>
      <c r="H896" t="e">
        <f>VLOOKUP(C896,renyuan[],3,0)</f>
        <v>#N/A</v>
      </c>
      <c r="I896">
        <f t="shared" si="26"/>
        <v>0</v>
      </c>
      <c r="J896">
        <f t="shared" si="27"/>
        <v>0</v>
      </c>
      <c r="K896">
        <f>database[[#This Row],[处理天数]]*6</f>
        <v>0</v>
      </c>
      <c r="L896">
        <f>database[[#This Row],[额定充值]]-database[[#This Row],[处理金额]]</f>
        <v>0</v>
      </c>
      <c r="M896">
        <f>database[[#This Row],[处理金额]]</f>
        <v>0</v>
      </c>
      <c r="N896" t="e">
        <f>VLOOKUP(database[[#This Row],[部门]],bumen[],2,0)</f>
        <v>#N/A</v>
      </c>
      <c r="O896" t="e">
        <f>VLOOKUP(database[[#This Row],[部门]],bumen[],3)</f>
        <v>#N/A</v>
      </c>
      <c r="P896" t="e">
        <f>VLOOKUP(database[[#This Row],[账号]],renyuan[],2,0)</f>
        <v>#N/A</v>
      </c>
      <c r="R896" t="e">
        <f>VLOOKUP(database[[#This Row],[部门代码2]],bumen02,2,0)</f>
        <v>#N/A</v>
      </c>
    </row>
    <row r="897" spans="1:18" hidden="1" x14ac:dyDescent="0.2">
      <c r="A897">
        <f>SUBTOTAL(3,B$2:B897)</f>
        <v>67</v>
      </c>
      <c r="H897" t="e">
        <f>VLOOKUP(C897,renyuan[],3,0)</f>
        <v>#N/A</v>
      </c>
      <c r="I897">
        <f t="shared" si="26"/>
        <v>0</v>
      </c>
      <c r="J897">
        <f t="shared" si="27"/>
        <v>0</v>
      </c>
      <c r="K897">
        <f>database[[#This Row],[处理天数]]*6</f>
        <v>0</v>
      </c>
      <c r="L897">
        <f>database[[#This Row],[额定充值]]-database[[#This Row],[处理金额]]</f>
        <v>0</v>
      </c>
      <c r="M897">
        <f>database[[#This Row],[处理金额]]</f>
        <v>0</v>
      </c>
      <c r="N897" t="e">
        <f>VLOOKUP(database[[#This Row],[部门]],bumen[],2,0)</f>
        <v>#N/A</v>
      </c>
      <c r="O897" t="e">
        <f>VLOOKUP(database[[#This Row],[部门]],bumen[],3)</f>
        <v>#N/A</v>
      </c>
      <c r="P897" t="e">
        <f>VLOOKUP(database[[#This Row],[账号]],renyuan[],2,0)</f>
        <v>#N/A</v>
      </c>
      <c r="R897" t="e">
        <f>VLOOKUP(database[[#This Row],[部门代码2]],bumen02,2,0)</f>
        <v>#N/A</v>
      </c>
    </row>
    <row r="898" spans="1:18" hidden="1" x14ac:dyDescent="0.2">
      <c r="A898">
        <f>SUBTOTAL(3,B$2:B898)</f>
        <v>67</v>
      </c>
      <c r="H898" t="e">
        <f>VLOOKUP(C898,renyuan[],3,0)</f>
        <v>#N/A</v>
      </c>
      <c r="I898">
        <f t="shared" ref="I898:I961" si="28">IF(TYPE(E898)=1,E898,VALUE(SUBSTITUTE(E898,"天","")))</f>
        <v>0</v>
      </c>
      <c r="J898">
        <f t="shared" ref="J898:J961" si="29">IF(TYPE(F898)=1,F898,VALUE(SUBSTITUTE(F898,"元","")))</f>
        <v>0</v>
      </c>
      <c r="K898">
        <f>database[[#This Row],[处理天数]]*6</f>
        <v>0</v>
      </c>
      <c r="L898">
        <f>database[[#This Row],[额定充值]]-database[[#This Row],[处理金额]]</f>
        <v>0</v>
      </c>
      <c r="M898">
        <f>database[[#This Row],[处理金额]]</f>
        <v>0</v>
      </c>
      <c r="N898" t="e">
        <f>VLOOKUP(database[[#This Row],[部门]],bumen[],2,0)</f>
        <v>#N/A</v>
      </c>
      <c r="O898" t="e">
        <f>VLOOKUP(database[[#This Row],[部门]],bumen[],3)</f>
        <v>#N/A</v>
      </c>
      <c r="P898" t="e">
        <f>VLOOKUP(database[[#This Row],[账号]],renyuan[],2,0)</f>
        <v>#N/A</v>
      </c>
      <c r="R898" t="e">
        <f>VLOOKUP(database[[#This Row],[部门代码2]],bumen02,2,0)</f>
        <v>#N/A</v>
      </c>
    </row>
    <row r="899" spans="1:18" hidden="1" x14ac:dyDescent="0.2">
      <c r="A899">
        <f>SUBTOTAL(3,B$2:B899)</f>
        <v>67</v>
      </c>
      <c r="H899" t="e">
        <f>VLOOKUP(C899,renyuan[],3,0)</f>
        <v>#N/A</v>
      </c>
      <c r="I899">
        <f t="shared" si="28"/>
        <v>0</v>
      </c>
      <c r="J899">
        <f t="shared" si="29"/>
        <v>0</v>
      </c>
      <c r="K899">
        <f>database[[#This Row],[处理天数]]*6</f>
        <v>0</v>
      </c>
      <c r="L899">
        <f>database[[#This Row],[额定充值]]-database[[#This Row],[处理金额]]</f>
        <v>0</v>
      </c>
      <c r="M899">
        <f>database[[#This Row],[处理金额]]</f>
        <v>0</v>
      </c>
      <c r="N899" t="e">
        <f>VLOOKUP(database[[#This Row],[部门]],bumen[],2,0)</f>
        <v>#N/A</v>
      </c>
      <c r="O899" t="e">
        <f>VLOOKUP(database[[#This Row],[部门]],bumen[],3)</f>
        <v>#N/A</v>
      </c>
      <c r="P899" t="e">
        <f>VLOOKUP(database[[#This Row],[账号]],renyuan[],2,0)</f>
        <v>#N/A</v>
      </c>
      <c r="R899" t="e">
        <f>VLOOKUP(database[[#This Row],[部门代码2]],bumen02,2,0)</f>
        <v>#N/A</v>
      </c>
    </row>
    <row r="900" spans="1:18" hidden="1" x14ac:dyDescent="0.2">
      <c r="A900">
        <f>SUBTOTAL(3,B$2:B900)</f>
        <v>67</v>
      </c>
      <c r="H900" t="e">
        <f>VLOOKUP(C900,renyuan[],3,0)</f>
        <v>#N/A</v>
      </c>
      <c r="I900">
        <f t="shared" si="28"/>
        <v>0</v>
      </c>
      <c r="J900">
        <f t="shared" si="29"/>
        <v>0</v>
      </c>
      <c r="K900">
        <f>database[[#This Row],[处理天数]]*6</f>
        <v>0</v>
      </c>
      <c r="L900">
        <f>database[[#This Row],[额定充值]]-database[[#This Row],[处理金额]]</f>
        <v>0</v>
      </c>
      <c r="M900">
        <f>database[[#This Row],[处理金额]]</f>
        <v>0</v>
      </c>
      <c r="N900" t="e">
        <f>VLOOKUP(database[[#This Row],[部门]],bumen[],2,0)</f>
        <v>#N/A</v>
      </c>
      <c r="O900" t="e">
        <f>VLOOKUP(database[[#This Row],[部门]],bumen[],3)</f>
        <v>#N/A</v>
      </c>
      <c r="P900" t="e">
        <f>VLOOKUP(database[[#This Row],[账号]],renyuan[],2,0)</f>
        <v>#N/A</v>
      </c>
      <c r="R900" t="e">
        <f>VLOOKUP(database[[#This Row],[部门代码2]],bumen02,2,0)</f>
        <v>#N/A</v>
      </c>
    </row>
    <row r="901" spans="1:18" hidden="1" x14ac:dyDescent="0.2">
      <c r="A901">
        <f>SUBTOTAL(3,B$2:B901)</f>
        <v>67</v>
      </c>
      <c r="H901" t="e">
        <f>VLOOKUP(C901,renyuan[],3,0)</f>
        <v>#N/A</v>
      </c>
      <c r="I901">
        <f t="shared" si="28"/>
        <v>0</v>
      </c>
      <c r="J901">
        <f t="shared" si="29"/>
        <v>0</v>
      </c>
      <c r="K901">
        <f>database[[#This Row],[处理天数]]*6</f>
        <v>0</v>
      </c>
      <c r="L901">
        <f>database[[#This Row],[额定充值]]-database[[#This Row],[处理金额]]</f>
        <v>0</v>
      </c>
      <c r="M901">
        <f>database[[#This Row],[处理金额]]</f>
        <v>0</v>
      </c>
      <c r="N901" t="e">
        <f>VLOOKUP(database[[#This Row],[部门]],bumen[],2,0)</f>
        <v>#N/A</v>
      </c>
      <c r="O901" t="e">
        <f>VLOOKUP(database[[#This Row],[部门]],bumen[],3)</f>
        <v>#N/A</v>
      </c>
      <c r="P901" t="e">
        <f>VLOOKUP(database[[#This Row],[账号]],renyuan[],2,0)</f>
        <v>#N/A</v>
      </c>
      <c r="R901" t="e">
        <f>VLOOKUP(database[[#This Row],[部门代码2]],bumen02,2,0)</f>
        <v>#N/A</v>
      </c>
    </row>
    <row r="902" spans="1:18" hidden="1" x14ac:dyDescent="0.2">
      <c r="A902">
        <f>SUBTOTAL(3,B$2:B902)</f>
        <v>67</v>
      </c>
      <c r="H902" t="e">
        <f>VLOOKUP(C902,renyuan[],3,0)</f>
        <v>#N/A</v>
      </c>
      <c r="I902">
        <f t="shared" si="28"/>
        <v>0</v>
      </c>
      <c r="J902">
        <f t="shared" si="29"/>
        <v>0</v>
      </c>
      <c r="K902">
        <f>database[[#This Row],[处理天数]]*6</f>
        <v>0</v>
      </c>
      <c r="L902">
        <f>database[[#This Row],[额定充值]]-database[[#This Row],[处理金额]]</f>
        <v>0</v>
      </c>
      <c r="M902">
        <f>database[[#This Row],[处理金额]]</f>
        <v>0</v>
      </c>
      <c r="N902" t="e">
        <f>VLOOKUP(database[[#This Row],[部门]],bumen[],2,0)</f>
        <v>#N/A</v>
      </c>
      <c r="O902" t="e">
        <f>VLOOKUP(database[[#This Row],[部门]],bumen[],3)</f>
        <v>#N/A</v>
      </c>
      <c r="P902" t="e">
        <f>VLOOKUP(database[[#This Row],[账号]],renyuan[],2,0)</f>
        <v>#N/A</v>
      </c>
      <c r="R902" t="e">
        <f>VLOOKUP(database[[#This Row],[部门代码2]],bumen02,2,0)</f>
        <v>#N/A</v>
      </c>
    </row>
    <row r="903" spans="1:18" hidden="1" x14ac:dyDescent="0.2">
      <c r="A903">
        <f>SUBTOTAL(3,B$2:B903)</f>
        <v>67</v>
      </c>
      <c r="H903" t="e">
        <f>VLOOKUP(C903,renyuan[],3,0)</f>
        <v>#N/A</v>
      </c>
      <c r="I903">
        <f t="shared" si="28"/>
        <v>0</v>
      </c>
      <c r="J903">
        <f t="shared" si="29"/>
        <v>0</v>
      </c>
      <c r="K903">
        <f>database[[#This Row],[处理天数]]*6</f>
        <v>0</v>
      </c>
      <c r="L903">
        <f>database[[#This Row],[额定充值]]-database[[#This Row],[处理金额]]</f>
        <v>0</v>
      </c>
      <c r="M903">
        <f>database[[#This Row],[处理金额]]</f>
        <v>0</v>
      </c>
      <c r="N903" t="e">
        <f>VLOOKUP(database[[#This Row],[部门]],bumen[],2,0)</f>
        <v>#N/A</v>
      </c>
      <c r="O903" t="e">
        <f>VLOOKUP(database[[#This Row],[部门]],bumen[],3)</f>
        <v>#N/A</v>
      </c>
      <c r="P903" t="e">
        <f>VLOOKUP(database[[#This Row],[账号]],renyuan[],2,0)</f>
        <v>#N/A</v>
      </c>
      <c r="R903" t="e">
        <f>VLOOKUP(database[[#This Row],[部门代码2]],bumen02,2,0)</f>
        <v>#N/A</v>
      </c>
    </row>
    <row r="904" spans="1:18" hidden="1" x14ac:dyDescent="0.2">
      <c r="A904">
        <f>SUBTOTAL(3,B$2:B904)</f>
        <v>67</v>
      </c>
      <c r="H904" t="e">
        <f>VLOOKUP(C904,renyuan[],3,0)</f>
        <v>#N/A</v>
      </c>
      <c r="I904">
        <f t="shared" si="28"/>
        <v>0</v>
      </c>
      <c r="J904">
        <f t="shared" si="29"/>
        <v>0</v>
      </c>
      <c r="K904">
        <f>database[[#This Row],[处理天数]]*6</f>
        <v>0</v>
      </c>
      <c r="L904">
        <f>database[[#This Row],[额定充值]]-database[[#This Row],[处理金额]]</f>
        <v>0</v>
      </c>
      <c r="M904">
        <f>database[[#This Row],[处理金额]]</f>
        <v>0</v>
      </c>
      <c r="N904" t="e">
        <f>VLOOKUP(database[[#This Row],[部门]],bumen[],2,0)</f>
        <v>#N/A</v>
      </c>
      <c r="O904" t="e">
        <f>VLOOKUP(database[[#This Row],[部门]],bumen[],3)</f>
        <v>#N/A</v>
      </c>
      <c r="P904" t="e">
        <f>VLOOKUP(database[[#This Row],[账号]],renyuan[],2,0)</f>
        <v>#N/A</v>
      </c>
      <c r="R904" t="e">
        <f>VLOOKUP(database[[#This Row],[部门代码2]],bumen02,2,0)</f>
        <v>#N/A</v>
      </c>
    </row>
    <row r="905" spans="1:18" hidden="1" x14ac:dyDescent="0.2">
      <c r="A905">
        <f>SUBTOTAL(3,B$2:B905)</f>
        <v>67</v>
      </c>
      <c r="H905" t="e">
        <f>VLOOKUP(C905,renyuan[],3,0)</f>
        <v>#N/A</v>
      </c>
      <c r="I905">
        <f t="shared" si="28"/>
        <v>0</v>
      </c>
      <c r="J905">
        <f t="shared" si="29"/>
        <v>0</v>
      </c>
      <c r="K905">
        <f>database[[#This Row],[处理天数]]*6</f>
        <v>0</v>
      </c>
      <c r="L905">
        <f>database[[#This Row],[额定充值]]-database[[#This Row],[处理金额]]</f>
        <v>0</v>
      </c>
      <c r="M905">
        <f>database[[#This Row],[处理金额]]</f>
        <v>0</v>
      </c>
      <c r="N905" t="e">
        <f>VLOOKUP(database[[#This Row],[部门]],bumen[],2,0)</f>
        <v>#N/A</v>
      </c>
      <c r="O905" t="e">
        <f>VLOOKUP(database[[#This Row],[部门]],bumen[],3)</f>
        <v>#N/A</v>
      </c>
      <c r="P905" t="e">
        <f>VLOOKUP(database[[#This Row],[账号]],renyuan[],2,0)</f>
        <v>#N/A</v>
      </c>
      <c r="R905" t="e">
        <f>VLOOKUP(database[[#This Row],[部门代码2]],bumen02,2,0)</f>
        <v>#N/A</v>
      </c>
    </row>
    <row r="906" spans="1:18" hidden="1" x14ac:dyDescent="0.2">
      <c r="A906">
        <f>SUBTOTAL(3,B$2:B906)</f>
        <v>67</v>
      </c>
      <c r="H906" t="e">
        <f>VLOOKUP(C906,renyuan[],3,0)</f>
        <v>#N/A</v>
      </c>
      <c r="I906">
        <f t="shared" si="28"/>
        <v>0</v>
      </c>
      <c r="J906">
        <f t="shared" si="29"/>
        <v>0</v>
      </c>
      <c r="K906">
        <f>database[[#This Row],[处理天数]]*6</f>
        <v>0</v>
      </c>
      <c r="L906">
        <f>database[[#This Row],[额定充值]]-database[[#This Row],[处理金额]]</f>
        <v>0</v>
      </c>
      <c r="M906">
        <f>database[[#This Row],[处理金额]]</f>
        <v>0</v>
      </c>
      <c r="N906" t="e">
        <f>VLOOKUP(database[[#This Row],[部门]],bumen[],2,0)</f>
        <v>#N/A</v>
      </c>
      <c r="O906" t="e">
        <f>VLOOKUP(database[[#This Row],[部门]],bumen[],3)</f>
        <v>#N/A</v>
      </c>
      <c r="P906" t="e">
        <f>VLOOKUP(database[[#This Row],[账号]],renyuan[],2,0)</f>
        <v>#N/A</v>
      </c>
      <c r="R906" t="e">
        <f>VLOOKUP(database[[#This Row],[部门代码2]],bumen02,2,0)</f>
        <v>#N/A</v>
      </c>
    </row>
    <row r="907" spans="1:18" hidden="1" x14ac:dyDescent="0.2">
      <c r="A907">
        <f>SUBTOTAL(3,B$2:B907)</f>
        <v>67</v>
      </c>
      <c r="H907" t="e">
        <f>VLOOKUP(C907,renyuan[],3,0)</f>
        <v>#N/A</v>
      </c>
      <c r="I907">
        <f t="shared" si="28"/>
        <v>0</v>
      </c>
      <c r="J907">
        <f t="shared" si="29"/>
        <v>0</v>
      </c>
      <c r="K907">
        <f>database[[#This Row],[处理天数]]*6</f>
        <v>0</v>
      </c>
      <c r="L907">
        <f>database[[#This Row],[额定充值]]-database[[#This Row],[处理金额]]</f>
        <v>0</v>
      </c>
      <c r="M907">
        <f>database[[#This Row],[处理金额]]</f>
        <v>0</v>
      </c>
      <c r="N907" t="e">
        <f>VLOOKUP(database[[#This Row],[部门]],bumen[],2,0)</f>
        <v>#N/A</v>
      </c>
      <c r="O907" t="e">
        <f>VLOOKUP(database[[#This Row],[部门]],bumen[],3)</f>
        <v>#N/A</v>
      </c>
      <c r="P907" t="e">
        <f>VLOOKUP(database[[#This Row],[账号]],renyuan[],2,0)</f>
        <v>#N/A</v>
      </c>
      <c r="R907" t="e">
        <f>VLOOKUP(database[[#This Row],[部门代码2]],bumen02,2,0)</f>
        <v>#N/A</v>
      </c>
    </row>
    <row r="908" spans="1:18" hidden="1" x14ac:dyDescent="0.2">
      <c r="A908">
        <f>SUBTOTAL(3,B$2:B908)</f>
        <v>67</v>
      </c>
      <c r="H908" t="e">
        <f>VLOOKUP(C908,renyuan[],3,0)</f>
        <v>#N/A</v>
      </c>
      <c r="I908">
        <f t="shared" si="28"/>
        <v>0</v>
      </c>
      <c r="J908">
        <f t="shared" si="29"/>
        <v>0</v>
      </c>
      <c r="K908">
        <f>database[[#This Row],[处理天数]]*6</f>
        <v>0</v>
      </c>
      <c r="L908">
        <f>database[[#This Row],[额定充值]]-database[[#This Row],[处理金额]]</f>
        <v>0</v>
      </c>
      <c r="M908">
        <f>database[[#This Row],[处理金额]]</f>
        <v>0</v>
      </c>
      <c r="N908" t="e">
        <f>VLOOKUP(database[[#This Row],[部门]],bumen[],2,0)</f>
        <v>#N/A</v>
      </c>
      <c r="O908" t="e">
        <f>VLOOKUP(database[[#This Row],[部门]],bumen[],3)</f>
        <v>#N/A</v>
      </c>
      <c r="P908" t="e">
        <f>VLOOKUP(database[[#This Row],[账号]],renyuan[],2,0)</f>
        <v>#N/A</v>
      </c>
      <c r="R908" t="e">
        <f>VLOOKUP(database[[#This Row],[部门代码2]],bumen02,2,0)</f>
        <v>#N/A</v>
      </c>
    </row>
    <row r="909" spans="1:18" hidden="1" x14ac:dyDescent="0.2">
      <c r="A909">
        <f>SUBTOTAL(3,B$2:B909)</f>
        <v>67</v>
      </c>
      <c r="H909" t="e">
        <f>VLOOKUP(C909,renyuan[],3,0)</f>
        <v>#N/A</v>
      </c>
      <c r="I909">
        <f t="shared" si="28"/>
        <v>0</v>
      </c>
      <c r="J909">
        <f t="shared" si="29"/>
        <v>0</v>
      </c>
      <c r="K909">
        <f>database[[#This Row],[处理天数]]*6</f>
        <v>0</v>
      </c>
      <c r="L909">
        <f>database[[#This Row],[额定充值]]-database[[#This Row],[处理金额]]</f>
        <v>0</v>
      </c>
      <c r="M909">
        <f>database[[#This Row],[处理金额]]</f>
        <v>0</v>
      </c>
      <c r="N909" t="e">
        <f>VLOOKUP(database[[#This Row],[部门]],bumen[],2,0)</f>
        <v>#N/A</v>
      </c>
      <c r="O909" t="e">
        <f>VLOOKUP(database[[#This Row],[部门]],bumen[],3)</f>
        <v>#N/A</v>
      </c>
      <c r="P909" t="e">
        <f>VLOOKUP(database[[#This Row],[账号]],renyuan[],2,0)</f>
        <v>#N/A</v>
      </c>
      <c r="R909" t="e">
        <f>VLOOKUP(database[[#This Row],[部门代码2]],bumen02,2,0)</f>
        <v>#N/A</v>
      </c>
    </row>
    <row r="910" spans="1:18" hidden="1" x14ac:dyDescent="0.2">
      <c r="A910">
        <f>SUBTOTAL(3,B$2:B910)</f>
        <v>67</v>
      </c>
      <c r="H910" t="e">
        <f>VLOOKUP(C910,renyuan[],3,0)</f>
        <v>#N/A</v>
      </c>
      <c r="I910">
        <f t="shared" si="28"/>
        <v>0</v>
      </c>
      <c r="J910">
        <f t="shared" si="29"/>
        <v>0</v>
      </c>
      <c r="K910">
        <f>database[[#This Row],[处理天数]]*6</f>
        <v>0</v>
      </c>
      <c r="L910">
        <f>database[[#This Row],[额定充值]]-database[[#This Row],[处理金额]]</f>
        <v>0</v>
      </c>
      <c r="M910">
        <f>database[[#This Row],[处理金额]]</f>
        <v>0</v>
      </c>
      <c r="N910" t="e">
        <f>VLOOKUP(database[[#This Row],[部门]],bumen[],2,0)</f>
        <v>#N/A</v>
      </c>
      <c r="O910" t="e">
        <f>VLOOKUP(database[[#This Row],[部门]],bumen[],3)</f>
        <v>#N/A</v>
      </c>
      <c r="P910" t="e">
        <f>VLOOKUP(database[[#This Row],[账号]],renyuan[],2,0)</f>
        <v>#N/A</v>
      </c>
      <c r="R910" t="e">
        <f>VLOOKUP(database[[#This Row],[部门代码2]],bumen02,2,0)</f>
        <v>#N/A</v>
      </c>
    </row>
    <row r="911" spans="1:18" hidden="1" x14ac:dyDescent="0.2">
      <c r="A911">
        <f>SUBTOTAL(3,B$2:B911)</f>
        <v>67</v>
      </c>
      <c r="H911" t="e">
        <f>VLOOKUP(C911,renyuan[],3,0)</f>
        <v>#N/A</v>
      </c>
      <c r="I911">
        <f t="shared" si="28"/>
        <v>0</v>
      </c>
      <c r="J911">
        <f t="shared" si="29"/>
        <v>0</v>
      </c>
      <c r="K911">
        <f>database[[#This Row],[处理天数]]*6</f>
        <v>0</v>
      </c>
      <c r="L911">
        <f>database[[#This Row],[额定充值]]-database[[#This Row],[处理金额]]</f>
        <v>0</v>
      </c>
      <c r="M911">
        <f>database[[#This Row],[处理金额]]</f>
        <v>0</v>
      </c>
      <c r="N911" t="e">
        <f>VLOOKUP(database[[#This Row],[部门]],bumen[],2,0)</f>
        <v>#N/A</v>
      </c>
      <c r="O911" t="e">
        <f>VLOOKUP(database[[#This Row],[部门]],bumen[],3)</f>
        <v>#N/A</v>
      </c>
      <c r="P911" t="e">
        <f>VLOOKUP(database[[#This Row],[账号]],renyuan[],2,0)</f>
        <v>#N/A</v>
      </c>
      <c r="R911" t="e">
        <f>VLOOKUP(database[[#This Row],[部门代码2]],bumen02,2,0)</f>
        <v>#N/A</v>
      </c>
    </row>
    <row r="912" spans="1:18" hidden="1" x14ac:dyDescent="0.2">
      <c r="A912">
        <f>SUBTOTAL(3,B$2:B912)</f>
        <v>67</v>
      </c>
      <c r="H912" t="e">
        <f>VLOOKUP(C912,renyuan[],3,0)</f>
        <v>#N/A</v>
      </c>
      <c r="I912">
        <f t="shared" si="28"/>
        <v>0</v>
      </c>
      <c r="J912">
        <f t="shared" si="29"/>
        <v>0</v>
      </c>
      <c r="K912">
        <f>database[[#This Row],[处理天数]]*6</f>
        <v>0</v>
      </c>
      <c r="L912">
        <f>database[[#This Row],[额定充值]]-database[[#This Row],[处理金额]]</f>
        <v>0</v>
      </c>
      <c r="M912">
        <f>database[[#This Row],[处理金额]]</f>
        <v>0</v>
      </c>
      <c r="N912" t="e">
        <f>VLOOKUP(database[[#This Row],[部门]],bumen[],2,0)</f>
        <v>#N/A</v>
      </c>
      <c r="O912" t="e">
        <f>VLOOKUP(database[[#This Row],[部门]],bumen[],3)</f>
        <v>#N/A</v>
      </c>
      <c r="P912" t="e">
        <f>VLOOKUP(database[[#This Row],[账号]],renyuan[],2,0)</f>
        <v>#N/A</v>
      </c>
      <c r="R912" t="e">
        <f>VLOOKUP(database[[#This Row],[部门代码2]],bumen02,2,0)</f>
        <v>#N/A</v>
      </c>
    </row>
    <row r="913" spans="1:18" hidden="1" x14ac:dyDescent="0.2">
      <c r="A913">
        <f>SUBTOTAL(3,B$2:B913)</f>
        <v>67</v>
      </c>
      <c r="H913" t="e">
        <f>VLOOKUP(C913,renyuan[],3,0)</f>
        <v>#N/A</v>
      </c>
      <c r="I913">
        <f t="shared" si="28"/>
        <v>0</v>
      </c>
      <c r="J913">
        <f t="shared" si="29"/>
        <v>0</v>
      </c>
      <c r="K913">
        <f>database[[#This Row],[处理天数]]*6</f>
        <v>0</v>
      </c>
      <c r="L913">
        <f>database[[#This Row],[额定充值]]-database[[#This Row],[处理金额]]</f>
        <v>0</v>
      </c>
      <c r="M913">
        <f>database[[#This Row],[处理金额]]</f>
        <v>0</v>
      </c>
      <c r="N913" t="e">
        <f>VLOOKUP(database[[#This Row],[部门]],bumen[],2,0)</f>
        <v>#N/A</v>
      </c>
      <c r="O913" t="e">
        <f>VLOOKUP(database[[#This Row],[部门]],bumen[],3)</f>
        <v>#N/A</v>
      </c>
      <c r="P913" t="e">
        <f>VLOOKUP(database[[#This Row],[账号]],renyuan[],2,0)</f>
        <v>#N/A</v>
      </c>
      <c r="R913" t="e">
        <f>VLOOKUP(database[[#This Row],[部门代码2]],bumen02,2,0)</f>
        <v>#N/A</v>
      </c>
    </row>
    <row r="914" spans="1:18" hidden="1" x14ac:dyDescent="0.2">
      <c r="A914">
        <f>SUBTOTAL(3,B$2:B914)</f>
        <v>67</v>
      </c>
      <c r="H914" t="e">
        <f>VLOOKUP(C914,renyuan[],3,0)</f>
        <v>#N/A</v>
      </c>
      <c r="I914">
        <f t="shared" si="28"/>
        <v>0</v>
      </c>
      <c r="J914">
        <f t="shared" si="29"/>
        <v>0</v>
      </c>
      <c r="K914">
        <f>database[[#This Row],[处理天数]]*6</f>
        <v>0</v>
      </c>
      <c r="L914">
        <f>database[[#This Row],[额定充值]]-database[[#This Row],[处理金额]]</f>
        <v>0</v>
      </c>
      <c r="M914">
        <f>database[[#This Row],[处理金额]]</f>
        <v>0</v>
      </c>
      <c r="N914" t="e">
        <f>VLOOKUP(database[[#This Row],[部门]],bumen[],2,0)</f>
        <v>#N/A</v>
      </c>
      <c r="O914" t="e">
        <f>VLOOKUP(database[[#This Row],[部门]],bumen[],3)</f>
        <v>#N/A</v>
      </c>
      <c r="P914" t="e">
        <f>VLOOKUP(database[[#This Row],[账号]],renyuan[],2,0)</f>
        <v>#N/A</v>
      </c>
      <c r="R914" t="e">
        <f>VLOOKUP(database[[#This Row],[部门代码2]],bumen02,2,0)</f>
        <v>#N/A</v>
      </c>
    </row>
    <row r="915" spans="1:18" hidden="1" x14ac:dyDescent="0.2">
      <c r="A915">
        <f>SUBTOTAL(3,B$2:B915)</f>
        <v>67</v>
      </c>
      <c r="H915" t="e">
        <f>VLOOKUP(C915,renyuan[],3,0)</f>
        <v>#N/A</v>
      </c>
      <c r="I915">
        <f t="shared" si="28"/>
        <v>0</v>
      </c>
      <c r="J915">
        <f t="shared" si="29"/>
        <v>0</v>
      </c>
      <c r="K915">
        <f>database[[#This Row],[处理天数]]*6</f>
        <v>0</v>
      </c>
      <c r="L915">
        <f>database[[#This Row],[额定充值]]-database[[#This Row],[处理金额]]</f>
        <v>0</v>
      </c>
      <c r="M915">
        <f>database[[#This Row],[处理金额]]</f>
        <v>0</v>
      </c>
      <c r="N915" t="e">
        <f>VLOOKUP(database[[#This Row],[部门]],bumen[],2,0)</f>
        <v>#N/A</v>
      </c>
      <c r="O915" t="e">
        <f>VLOOKUP(database[[#This Row],[部门]],bumen[],3)</f>
        <v>#N/A</v>
      </c>
      <c r="P915" t="e">
        <f>VLOOKUP(database[[#This Row],[账号]],renyuan[],2,0)</f>
        <v>#N/A</v>
      </c>
      <c r="R915" t="e">
        <f>VLOOKUP(database[[#This Row],[部门代码2]],bumen02,2,0)</f>
        <v>#N/A</v>
      </c>
    </row>
    <row r="916" spans="1:18" hidden="1" x14ac:dyDescent="0.2">
      <c r="A916">
        <f>SUBTOTAL(3,B$2:B916)</f>
        <v>67</v>
      </c>
      <c r="H916" t="e">
        <f>VLOOKUP(C916,renyuan[],3,0)</f>
        <v>#N/A</v>
      </c>
      <c r="I916">
        <f t="shared" si="28"/>
        <v>0</v>
      </c>
      <c r="J916">
        <f t="shared" si="29"/>
        <v>0</v>
      </c>
      <c r="K916">
        <f>database[[#This Row],[处理天数]]*6</f>
        <v>0</v>
      </c>
      <c r="L916">
        <f>database[[#This Row],[额定充值]]-database[[#This Row],[处理金额]]</f>
        <v>0</v>
      </c>
      <c r="M916">
        <f>database[[#This Row],[处理金额]]</f>
        <v>0</v>
      </c>
      <c r="N916" t="e">
        <f>VLOOKUP(database[[#This Row],[部门]],bumen[],2,0)</f>
        <v>#N/A</v>
      </c>
      <c r="O916" t="e">
        <f>VLOOKUP(database[[#This Row],[部门]],bumen[],3)</f>
        <v>#N/A</v>
      </c>
      <c r="P916" t="e">
        <f>VLOOKUP(database[[#This Row],[账号]],renyuan[],2,0)</f>
        <v>#N/A</v>
      </c>
      <c r="R916" t="e">
        <f>VLOOKUP(database[[#This Row],[部门代码2]],bumen02,2,0)</f>
        <v>#N/A</v>
      </c>
    </row>
    <row r="917" spans="1:18" hidden="1" x14ac:dyDescent="0.2">
      <c r="A917">
        <f>SUBTOTAL(3,B$2:B917)</f>
        <v>67</v>
      </c>
      <c r="H917" t="e">
        <f>VLOOKUP(C917,renyuan[],3,0)</f>
        <v>#N/A</v>
      </c>
      <c r="I917">
        <f t="shared" si="28"/>
        <v>0</v>
      </c>
      <c r="J917">
        <f t="shared" si="29"/>
        <v>0</v>
      </c>
      <c r="K917">
        <f>database[[#This Row],[处理天数]]*6</f>
        <v>0</v>
      </c>
      <c r="L917">
        <f>database[[#This Row],[额定充值]]-database[[#This Row],[处理金额]]</f>
        <v>0</v>
      </c>
      <c r="M917">
        <f>database[[#This Row],[处理金额]]</f>
        <v>0</v>
      </c>
      <c r="N917" t="e">
        <f>VLOOKUP(database[[#This Row],[部门]],bumen[],2,0)</f>
        <v>#N/A</v>
      </c>
      <c r="O917" t="e">
        <f>VLOOKUP(database[[#This Row],[部门]],bumen[],3)</f>
        <v>#N/A</v>
      </c>
      <c r="P917" t="e">
        <f>VLOOKUP(database[[#This Row],[账号]],renyuan[],2,0)</f>
        <v>#N/A</v>
      </c>
      <c r="R917" t="e">
        <f>VLOOKUP(database[[#This Row],[部门代码2]],bumen02,2,0)</f>
        <v>#N/A</v>
      </c>
    </row>
    <row r="918" spans="1:18" hidden="1" x14ac:dyDescent="0.2">
      <c r="A918">
        <f>SUBTOTAL(3,B$2:B918)</f>
        <v>67</v>
      </c>
      <c r="H918" t="e">
        <f>VLOOKUP(C918,renyuan[],3,0)</f>
        <v>#N/A</v>
      </c>
      <c r="I918">
        <f t="shared" si="28"/>
        <v>0</v>
      </c>
      <c r="J918">
        <f t="shared" si="29"/>
        <v>0</v>
      </c>
      <c r="K918">
        <f>database[[#This Row],[处理天数]]*6</f>
        <v>0</v>
      </c>
      <c r="L918">
        <f>database[[#This Row],[额定充值]]-database[[#This Row],[处理金额]]</f>
        <v>0</v>
      </c>
      <c r="M918">
        <f>database[[#This Row],[处理金额]]</f>
        <v>0</v>
      </c>
      <c r="N918" t="e">
        <f>VLOOKUP(database[[#This Row],[部门]],bumen[],2,0)</f>
        <v>#N/A</v>
      </c>
      <c r="O918" t="e">
        <f>VLOOKUP(database[[#This Row],[部门]],bumen[],3)</f>
        <v>#N/A</v>
      </c>
      <c r="P918" t="e">
        <f>VLOOKUP(database[[#This Row],[账号]],renyuan[],2,0)</f>
        <v>#N/A</v>
      </c>
      <c r="R918" t="e">
        <f>VLOOKUP(database[[#This Row],[部门代码2]],bumen02,2,0)</f>
        <v>#N/A</v>
      </c>
    </row>
    <row r="919" spans="1:18" hidden="1" x14ac:dyDescent="0.2">
      <c r="A919">
        <f>SUBTOTAL(3,B$2:B919)</f>
        <v>67</v>
      </c>
      <c r="H919" t="e">
        <f>VLOOKUP(C919,renyuan[],3,0)</f>
        <v>#N/A</v>
      </c>
      <c r="I919">
        <f t="shared" si="28"/>
        <v>0</v>
      </c>
      <c r="J919">
        <f t="shared" si="29"/>
        <v>0</v>
      </c>
      <c r="K919">
        <f>database[[#This Row],[处理天数]]*6</f>
        <v>0</v>
      </c>
      <c r="L919">
        <f>database[[#This Row],[额定充值]]-database[[#This Row],[处理金额]]</f>
        <v>0</v>
      </c>
      <c r="M919">
        <f>database[[#This Row],[处理金额]]</f>
        <v>0</v>
      </c>
      <c r="N919" t="e">
        <f>VLOOKUP(database[[#This Row],[部门]],bumen[],2,0)</f>
        <v>#N/A</v>
      </c>
      <c r="O919" t="e">
        <f>VLOOKUP(database[[#This Row],[部门]],bumen[],3)</f>
        <v>#N/A</v>
      </c>
      <c r="P919" t="e">
        <f>VLOOKUP(database[[#This Row],[账号]],renyuan[],2,0)</f>
        <v>#N/A</v>
      </c>
      <c r="R919" t="e">
        <f>VLOOKUP(database[[#This Row],[部门代码2]],bumen02,2,0)</f>
        <v>#N/A</v>
      </c>
    </row>
    <row r="920" spans="1:18" hidden="1" x14ac:dyDescent="0.2">
      <c r="A920">
        <f>SUBTOTAL(3,B$2:B920)</f>
        <v>67</v>
      </c>
      <c r="H920" t="e">
        <f>VLOOKUP(C920,renyuan[],3,0)</f>
        <v>#N/A</v>
      </c>
      <c r="I920">
        <f t="shared" si="28"/>
        <v>0</v>
      </c>
      <c r="J920">
        <f t="shared" si="29"/>
        <v>0</v>
      </c>
      <c r="K920">
        <f>database[[#This Row],[处理天数]]*6</f>
        <v>0</v>
      </c>
      <c r="L920">
        <f>database[[#This Row],[额定充值]]-database[[#This Row],[处理金额]]</f>
        <v>0</v>
      </c>
      <c r="M920">
        <f>database[[#This Row],[处理金额]]</f>
        <v>0</v>
      </c>
      <c r="N920" t="e">
        <f>VLOOKUP(database[[#This Row],[部门]],bumen[],2,0)</f>
        <v>#N/A</v>
      </c>
      <c r="O920" t="e">
        <f>VLOOKUP(database[[#This Row],[部门]],bumen[],3)</f>
        <v>#N/A</v>
      </c>
      <c r="P920" t="e">
        <f>VLOOKUP(database[[#This Row],[账号]],renyuan[],2,0)</f>
        <v>#N/A</v>
      </c>
      <c r="R920" t="e">
        <f>VLOOKUP(database[[#This Row],[部门代码2]],bumen02,2,0)</f>
        <v>#N/A</v>
      </c>
    </row>
    <row r="921" spans="1:18" hidden="1" x14ac:dyDescent="0.2">
      <c r="A921">
        <f>SUBTOTAL(3,B$2:B921)</f>
        <v>67</v>
      </c>
      <c r="H921" t="e">
        <f>VLOOKUP(C921,renyuan[],3,0)</f>
        <v>#N/A</v>
      </c>
      <c r="I921">
        <f t="shared" si="28"/>
        <v>0</v>
      </c>
      <c r="J921">
        <f t="shared" si="29"/>
        <v>0</v>
      </c>
      <c r="K921">
        <f>database[[#This Row],[处理天数]]*6</f>
        <v>0</v>
      </c>
      <c r="L921">
        <f>database[[#This Row],[额定充值]]-database[[#This Row],[处理金额]]</f>
        <v>0</v>
      </c>
      <c r="M921">
        <f>database[[#This Row],[处理金额]]</f>
        <v>0</v>
      </c>
      <c r="N921" t="e">
        <f>VLOOKUP(database[[#This Row],[部门]],bumen[],2,0)</f>
        <v>#N/A</v>
      </c>
      <c r="O921" t="e">
        <f>VLOOKUP(database[[#This Row],[部门]],bumen[],3)</f>
        <v>#N/A</v>
      </c>
      <c r="P921" t="e">
        <f>VLOOKUP(database[[#This Row],[账号]],renyuan[],2,0)</f>
        <v>#N/A</v>
      </c>
      <c r="R921" t="e">
        <f>VLOOKUP(database[[#This Row],[部门代码2]],bumen02,2,0)</f>
        <v>#N/A</v>
      </c>
    </row>
    <row r="922" spans="1:18" hidden="1" x14ac:dyDescent="0.2">
      <c r="A922">
        <f>SUBTOTAL(3,B$2:B922)</f>
        <v>67</v>
      </c>
      <c r="H922" t="e">
        <f>VLOOKUP(C922,renyuan[],3,0)</f>
        <v>#N/A</v>
      </c>
      <c r="I922">
        <f t="shared" si="28"/>
        <v>0</v>
      </c>
      <c r="J922">
        <f t="shared" si="29"/>
        <v>0</v>
      </c>
      <c r="K922">
        <f>database[[#This Row],[处理天数]]*6</f>
        <v>0</v>
      </c>
      <c r="L922">
        <f>database[[#This Row],[额定充值]]-database[[#This Row],[处理金额]]</f>
        <v>0</v>
      </c>
      <c r="M922">
        <f>database[[#This Row],[处理金额]]</f>
        <v>0</v>
      </c>
      <c r="N922" t="e">
        <f>VLOOKUP(database[[#This Row],[部门]],bumen[],2,0)</f>
        <v>#N/A</v>
      </c>
      <c r="O922" t="e">
        <f>VLOOKUP(database[[#This Row],[部门]],bumen[],3)</f>
        <v>#N/A</v>
      </c>
      <c r="P922" t="e">
        <f>VLOOKUP(database[[#This Row],[账号]],renyuan[],2,0)</f>
        <v>#N/A</v>
      </c>
      <c r="R922" t="e">
        <f>VLOOKUP(database[[#This Row],[部门代码2]],bumen02,2,0)</f>
        <v>#N/A</v>
      </c>
    </row>
    <row r="923" spans="1:18" hidden="1" x14ac:dyDescent="0.2">
      <c r="A923">
        <f>SUBTOTAL(3,B$2:B923)</f>
        <v>67</v>
      </c>
      <c r="H923" t="e">
        <f>VLOOKUP(C923,renyuan[],3,0)</f>
        <v>#N/A</v>
      </c>
      <c r="I923">
        <f t="shared" si="28"/>
        <v>0</v>
      </c>
      <c r="J923">
        <f t="shared" si="29"/>
        <v>0</v>
      </c>
      <c r="K923">
        <f>database[[#This Row],[处理天数]]*6</f>
        <v>0</v>
      </c>
      <c r="L923">
        <f>database[[#This Row],[额定充值]]-database[[#This Row],[处理金额]]</f>
        <v>0</v>
      </c>
      <c r="M923">
        <f>database[[#This Row],[处理金额]]</f>
        <v>0</v>
      </c>
      <c r="N923" t="e">
        <f>VLOOKUP(database[[#This Row],[部门]],bumen[],2,0)</f>
        <v>#N/A</v>
      </c>
      <c r="O923" t="e">
        <f>VLOOKUP(database[[#This Row],[部门]],bumen[],3)</f>
        <v>#N/A</v>
      </c>
      <c r="P923" t="e">
        <f>VLOOKUP(database[[#This Row],[账号]],renyuan[],2,0)</f>
        <v>#N/A</v>
      </c>
      <c r="R923" t="e">
        <f>VLOOKUP(database[[#This Row],[部门代码2]],bumen02,2,0)</f>
        <v>#N/A</v>
      </c>
    </row>
    <row r="924" spans="1:18" hidden="1" x14ac:dyDescent="0.2">
      <c r="A924">
        <f>SUBTOTAL(3,B$2:B924)</f>
        <v>67</v>
      </c>
      <c r="H924" t="e">
        <f>VLOOKUP(C924,renyuan[],3,0)</f>
        <v>#N/A</v>
      </c>
      <c r="I924">
        <f t="shared" si="28"/>
        <v>0</v>
      </c>
      <c r="J924">
        <f t="shared" si="29"/>
        <v>0</v>
      </c>
      <c r="K924">
        <f>database[[#This Row],[处理天数]]*6</f>
        <v>0</v>
      </c>
      <c r="L924">
        <f>database[[#This Row],[额定充值]]-database[[#This Row],[处理金额]]</f>
        <v>0</v>
      </c>
      <c r="M924">
        <f>database[[#This Row],[处理金额]]</f>
        <v>0</v>
      </c>
      <c r="N924" t="e">
        <f>VLOOKUP(database[[#This Row],[部门]],bumen[],2,0)</f>
        <v>#N/A</v>
      </c>
      <c r="O924" t="e">
        <f>VLOOKUP(database[[#This Row],[部门]],bumen[],3)</f>
        <v>#N/A</v>
      </c>
      <c r="P924" t="e">
        <f>VLOOKUP(database[[#This Row],[账号]],renyuan[],2,0)</f>
        <v>#N/A</v>
      </c>
      <c r="R924" t="e">
        <f>VLOOKUP(database[[#This Row],[部门代码2]],bumen02,2,0)</f>
        <v>#N/A</v>
      </c>
    </row>
    <row r="925" spans="1:18" hidden="1" x14ac:dyDescent="0.2">
      <c r="A925">
        <f>SUBTOTAL(3,B$2:B925)</f>
        <v>67</v>
      </c>
      <c r="H925" t="e">
        <f>VLOOKUP(C925,renyuan[],3,0)</f>
        <v>#N/A</v>
      </c>
      <c r="I925">
        <f t="shared" si="28"/>
        <v>0</v>
      </c>
      <c r="J925">
        <f t="shared" si="29"/>
        <v>0</v>
      </c>
      <c r="K925">
        <f>database[[#This Row],[处理天数]]*6</f>
        <v>0</v>
      </c>
      <c r="L925">
        <f>database[[#This Row],[额定充值]]-database[[#This Row],[处理金额]]</f>
        <v>0</v>
      </c>
      <c r="M925">
        <f>database[[#This Row],[处理金额]]</f>
        <v>0</v>
      </c>
      <c r="N925" t="e">
        <f>VLOOKUP(database[[#This Row],[部门]],bumen[],2,0)</f>
        <v>#N/A</v>
      </c>
      <c r="O925" t="e">
        <f>VLOOKUP(database[[#This Row],[部门]],bumen[],3)</f>
        <v>#N/A</v>
      </c>
      <c r="P925" t="e">
        <f>VLOOKUP(database[[#This Row],[账号]],renyuan[],2,0)</f>
        <v>#N/A</v>
      </c>
      <c r="R925" t="e">
        <f>VLOOKUP(database[[#This Row],[部门代码2]],bumen02,2,0)</f>
        <v>#N/A</v>
      </c>
    </row>
    <row r="926" spans="1:18" hidden="1" x14ac:dyDescent="0.2">
      <c r="A926">
        <f>SUBTOTAL(3,B$2:B926)</f>
        <v>67</v>
      </c>
      <c r="H926" t="e">
        <f>VLOOKUP(C926,renyuan[],3,0)</f>
        <v>#N/A</v>
      </c>
      <c r="I926">
        <f t="shared" si="28"/>
        <v>0</v>
      </c>
      <c r="J926">
        <f t="shared" si="29"/>
        <v>0</v>
      </c>
      <c r="K926">
        <f>database[[#This Row],[处理天数]]*6</f>
        <v>0</v>
      </c>
      <c r="L926">
        <f>database[[#This Row],[额定充值]]-database[[#This Row],[处理金额]]</f>
        <v>0</v>
      </c>
      <c r="M926">
        <f>database[[#This Row],[处理金额]]</f>
        <v>0</v>
      </c>
      <c r="N926" t="e">
        <f>VLOOKUP(database[[#This Row],[部门]],bumen[],2,0)</f>
        <v>#N/A</v>
      </c>
      <c r="O926" t="e">
        <f>VLOOKUP(database[[#This Row],[部门]],bumen[],3)</f>
        <v>#N/A</v>
      </c>
      <c r="P926" t="e">
        <f>VLOOKUP(database[[#This Row],[账号]],renyuan[],2,0)</f>
        <v>#N/A</v>
      </c>
      <c r="R926" t="e">
        <f>VLOOKUP(database[[#This Row],[部门代码2]],bumen02,2,0)</f>
        <v>#N/A</v>
      </c>
    </row>
    <row r="927" spans="1:18" hidden="1" x14ac:dyDescent="0.2">
      <c r="A927">
        <f>SUBTOTAL(3,B$2:B927)</f>
        <v>67</v>
      </c>
      <c r="H927" t="e">
        <f>VLOOKUP(C927,renyuan[],3,0)</f>
        <v>#N/A</v>
      </c>
      <c r="I927">
        <f t="shared" si="28"/>
        <v>0</v>
      </c>
      <c r="J927">
        <f t="shared" si="29"/>
        <v>0</v>
      </c>
      <c r="K927">
        <f>database[[#This Row],[处理天数]]*6</f>
        <v>0</v>
      </c>
      <c r="L927">
        <f>database[[#This Row],[额定充值]]-database[[#This Row],[处理金额]]</f>
        <v>0</v>
      </c>
      <c r="M927">
        <f>database[[#This Row],[处理金额]]</f>
        <v>0</v>
      </c>
      <c r="N927" t="e">
        <f>VLOOKUP(database[[#This Row],[部门]],bumen[],2,0)</f>
        <v>#N/A</v>
      </c>
      <c r="O927" t="e">
        <f>VLOOKUP(database[[#This Row],[部门]],bumen[],3)</f>
        <v>#N/A</v>
      </c>
      <c r="P927" t="e">
        <f>VLOOKUP(database[[#This Row],[账号]],renyuan[],2,0)</f>
        <v>#N/A</v>
      </c>
      <c r="R927" t="e">
        <f>VLOOKUP(database[[#This Row],[部门代码2]],bumen02,2,0)</f>
        <v>#N/A</v>
      </c>
    </row>
    <row r="928" spans="1:18" hidden="1" x14ac:dyDescent="0.2">
      <c r="A928">
        <f>SUBTOTAL(3,B$2:B928)</f>
        <v>67</v>
      </c>
      <c r="H928" t="e">
        <f>VLOOKUP(C928,renyuan[],3,0)</f>
        <v>#N/A</v>
      </c>
      <c r="I928">
        <f t="shared" si="28"/>
        <v>0</v>
      </c>
      <c r="J928">
        <f t="shared" si="29"/>
        <v>0</v>
      </c>
      <c r="K928">
        <f>database[[#This Row],[处理天数]]*6</f>
        <v>0</v>
      </c>
      <c r="L928">
        <f>database[[#This Row],[额定充值]]-database[[#This Row],[处理金额]]</f>
        <v>0</v>
      </c>
      <c r="M928">
        <f>database[[#This Row],[处理金额]]</f>
        <v>0</v>
      </c>
      <c r="N928" t="e">
        <f>VLOOKUP(database[[#This Row],[部门]],bumen[],2,0)</f>
        <v>#N/A</v>
      </c>
      <c r="O928" t="e">
        <f>VLOOKUP(database[[#This Row],[部门]],bumen[],3)</f>
        <v>#N/A</v>
      </c>
      <c r="P928" t="e">
        <f>VLOOKUP(database[[#This Row],[账号]],renyuan[],2,0)</f>
        <v>#N/A</v>
      </c>
      <c r="R928" t="e">
        <f>VLOOKUP(database[[#This Row],[部门代码2]],bumen02,2,0)</f>
        <v>#N/A</v>
      </c>
    </row>
    <row r="929" spans="1:18" hidden="1" x14ac:dyDescent="0.2">
      <c r="A929">
        <f>SUBTOTAL(3,B$2:B929)</f>
        <v>67</v>
      </c>
      <c r="H929" t="e">
        <f>VLOOKUP(C929,renyuan[],3,0)</f>
        <v>#N/A</v>
      </c>
      <c r="I929">
        <f t="shared" si="28"/>
        <v>0</v>
      </c>
      <c r="J929">
        <f t="shared" si="29"/>
        <v>0</v>
      </c>
      <c r="K929">
        <f>database[[#This Row],[处理天数]]*6</f>
        <v>0</v>
      </c>
      <c r="L929">
        <f>database[[#This Row],[额定充值]]-database[[#This Row],[处理金额]]</f>
        <v>0</v>
      </c>
      <c r="M929">
        <f>database[[#This Row],[处理金额]]</f>
        <v>0</v>
      </c>
      <c r="N929" t="e">
        <f>VLOOKUP(database[[#This Row],[部门]],bumen[],2,0)</f>
        <v>#N/A</v>
      </c>
      <c r="O929" t="e">
        <f>VLOOKUP(database[[#This Row],[部门]],bumen[],3)</f>
        <v>#N/A</v>
      </c>
      <c r="P929" t="e">
        <f>VLOOKUP(database[[#This Row],[账号]],renyuan[],2,0)</f>
        <v>#N/A</v>
      </c>
      <c r="R929" t="e">
        <f>VLOOKUP(database[[#This Row],[部门代码2]],bumen02,2,0)</f>
        <v>#N/A</v>
      </c>
    </row>
    <row r="930" spans="1:18" hidden="1" x14ac:dyDescent="0.2">
      <c r="A930">
        <f>SUBTOTAL(3,B$2:B930)</f>
        <v>67</v>
      </c>
      <c r="H930" t="e">
        <f>VLOOKUP(C930,renyuan[],3,0)</f>
        <v>#N/A</v>
      </c>
      <c r="I930">
        <f t="shared" si="28"/>
        <v>0</v>
      </c>
      <c r="J930">
        <f t="shared" si="29"/>
        <v>0</v>
      </c>
      <c r="K930">
        <f>database[[#This Row],[处理天数]]*6</f>
        <v>0</v>
      </c>
      <c r="L930">
        <f>database[[#This Row],[额定充值]]-database[[#This Row],[处理金额]]</f>
        <v>0</v>
      </c>
      <c r="M930">
        <f>database[[#This Row],[处理金额]]</f>
        <v>0</v>
      </c>
      <c r="N930" t="e">
        <f>VLOOKUP(database[[#This Row],[部门]],bumen[],2,0)</f>
        <v>#N/A</v>
      </c>
      <c r="O930" t="e">
        <f>VLOOKUP(database[[#This Row],[部门]],bumen[],3)</f>
        <v>#N/A</v>
      </c>
      <c r="P930" t="e">
        <f>VLOOKUP(database[[#This Row],[账号]],renyuan[],2,0)</f>
        <v>#N/A</v>
      </c>
      <c r="R930" t="e">
        <f>VLOOKUP(database[[#This Row],[部门代码2]],bumen02,2,0)</f>
        <v>#N/A</v>
      </c>
    </row>
    <row r="931" spans="1:18" hidden="1" x14ac:dyDescent="0.2">
      <c r="A931">
        <f>SUBTOTAL(3,B$2:B931)</f>
        <v>67</v>
      </c>
      <c r="H931" t="e">
        <f>VLOOKUP(C931,renyuan[],3,0)</f>
        <v>#N/A</v>
      </c>
      <c r="I931">
        <f t="shared" si="28"/>
        <v>0</v>
      </c>
      <c r="J931">
        <f t="shared" si="29"/>
        <v>0</v>
      </c>
      <c r="K931">
        <f>database[[#This Row],[处理天数]]*6</f>
        <v>0</v>
      </c>
      <c r="L931">
        <f>database[[#This Row],[额定充值]]-database[[#This Row],[处理金额]]</f>
        <v>0</v>
      </c>
      <c r="M931">
        <f>database[[#This Row],[处理金额]]</f>
        <v>0</v>
      </c>
      <c r="N931" t="e">
        <f>VLOOKUP(database[[#This Row],[部门]],bumen[],2,0)</f>
        <v>#N/A</v>
      </c>
      <c r="O931" t="e">
        <f>VLOOKUP(database[[#This Row],[部门]],bumen[],3)</f>
        <v>#N/A</v>
      </c>
      <c r="P931" t="e">
        <f>VLOOKUP(database[[#This Row],[账号]],renyuan[],2,0)</f>
        <v>#N/A</v>
      </c>
      <c r="R931" t="e">
        <f>VLOOKUP(database[[#This Row],[部门代码2]],bumen02,2,0)</f>
        <v>#N/A</v>
      </c>
    </row>
    <row r="932" spans="1:18" hidden="1" x14ac:dyDescent="0.2">
      <c r="A932">
        <f>SUBTOTAL(3,B$2:B932)</f>
        <v>67</v>
      </c>
      <c r="H932" t="e">
        <f>VLOOKUP(C932,renyuan[],3,0)</f>
        <v>#N/A</v>
      </c>
      <c r="I932">
        <f t="shared" si="28"/>
        <v>0</v>
      </c>
      <c r="J932">
        <f t="shared" si="29"/>
        <v>0</v>
      </c>
      <c r="K932">
        <f>database[[#This Row],[处理天数]]*6</f>
        <v>0</v>
      </c>
      <c r="L932">
        <f>database[[#This Row],[额定充值]]-database[[#This Row],[处理金额]]</f>
        <v>0</v>
      </c>
      <c r="M932">
        <f>database[[#This Row],[处理金额]]</f>
        <v>0</v>
      </c>
      <c r="N932" t="e">
        <f>VLOOKUP(database[[#This Row],[部门]],bumen[],2,0)</f>
        <v>#N/A</v>
      </c>
      <c r="O932" t="e">
        <f>VLOOKUP(database[[#This Row],[部门]],bumen[],3)</f>
        <v>#N/A</v>
      </c>
      <c r="P932" t="e">
        <f>VLOOKUP(database[[#This Row],[账号]],renyuan[],2,0)</f>
        <v>#N/A</v>
      </c>
      <c r="R932" t="e">
        <f>VLOOKUP(database[[#This Row],[部门代码2]],bumen02,2,0)</f>
        <v>#N/A</v>
      </c>
    </row>
    <row r="933" spans="1:18" hidden="1" x14ac:dyDescent="0.2">
      <c r="A933">
        <f>SUBTOTAL(3,B$2:B933)</f>
        <v>67</v>
      </c>
      <c r="H933" t="e">
        <f>VLOOKUP(C933,renyuan[],3,0)</f>
        <v>#N/A</v>
      </c>
      <c r="I933">
        <f t="shared" si="28"/>
        <v>0</v>
      </c>
      <c r="J933">
        <f t="shared" si="29"/>
        <v>0</v>
      </c>
      <c r="K933">
        <f>database[[#This Row],[处理天数]]*6</f>
        <v>0</v>
      </c>
      <c r="L933">
        <f>database[[#This Row],[额定充值]]-database[[#This Row],[处理金额]]</f>
        <v>0</v>
      </c>
      <c r="M933">
        <f>database[[#This Row],[处理金额]]</f>
        <v>0</v>
      </c>
      <c r="N933" t="e">
        <f>VLOOKUP(database[[#This Row],[部门]],bumen[],2,0)</f>
        <v>#N/A</v>
      </c>
      <c r="O933" t="e">
        <f>VLOOKUP(database[[#This Row],[部门]],bumen[],3)</f>
        <v>#N/A</v>
      </c>
      <c r="P933" t="e">
        <f>VLOOKUP(database[[#This Row],[账号]],renyuan[],2,0)</f>
        <v>#N/A</v>
      </c>
      <c r="R933" t="e">
        <f>VLOOKUP(database[[#This Row],[部门代码2]],bumen02,2,0)</f>
        <v>#N/A</v>
      </c>
    </row>
    <row r="934" spans="1:18" hidden="1" x14ac:dyDescent="0.2">
      <c r="A934">
        <f>SUBTOTAL(3,B$2:B934)</f>
        <v>67</v>
      </c>
      <c r="H934" t="e">
        <f>VLOOKUP(C934,renyuan[],3,0)</f>
        <v>#N/A</v>
      </c>
      <c r="I934">
        <f t="shared" si="28"/>
        <v>0</v>
      </c>
      <c r="J934">
        <f t="shared" si="29"/>
        <v>0</v>
      </c>
      <c r="K934">
        <f>database[[#This Row],[处理天数]]*6</f>
        <v>0</v>
      </c>
      <c r="L934">
        <f>database[[#This Row],[额定充值]]-database[[#This Row],[处理金额]]</f>
        <v>0</v>
      </c>
      <c r="M934">
        <f>database[[#This Row],[处理金额]]</f>
        <v>0</v>
      </c>
      <c r="N934" t="e">
        <f>VLOOKUP(database[[#This Row],[部门]],bumen[],2,0)</f>
        <v>#N/A</v>
      </c>
      <c r="O934" t="e">
        <f>VLOOKUP(database[[#This Row],[部门]],bumen[],3)</f>
        <v>#N/A</v>
      </c>
      <c r="P934" t="e">
        <f>VLOOKUP(database[[#This Row],[账号]],renyuan[],2,0)</f>
        <v>#N/A</v>
      </c>
      <c r="R934" t="e">
        <f>VLOOKUP(database[[#This Row],[部门代码2]],bumen02,2,0)</f>
        <v>#N/A</v>
      </c>
    </row>
    <row r="935" spans="1:18" hidden="1" x14ac:dyDescent="0.2">
      <c r="A935">
        <f>SUBTOTAL(3,B$2:B935)</f>
        <v>67</v>
      </c>
      <c r="H935" t="e">
        <f>VLOOKUP(C935,renyuan[],3,0)</f>
        <v>#N/A</v>
      </c>
      <c r="I935">
        <f t="shared" si="28"/>
        <v>0</v>
      </c>
      <c r="J935">
        <f t="shared" si="29"/>
        <v>0</v>
      </c>
      <c r="K935">
        <f>database[[#This Row],[处理天数]]*6</f>
        <v>0</v>
      </c>
      <c r="L935">
        <f>database[[#This Row],[额定充值]]-database[[#This Row],[处理金额]]</f>
        <v>0</v>
      </c>
      <c r="M935">
        <f>database[[#This Row],[处理金额]]</f>
        <v>0</v>
      </c>
      <c r="N935" t="e">
        <f>VLOOKUP(database[[#This Row],[部门]],bumen[],2,0)</f>
        <v>#N/A</v>
      </c>
      <c r="O935" t="e">
        <f>VLOOKUP(database[[#This Row],[部门]],bumen[],3)</f>
        <v>#N/A</v>
      </c>
      <c r="P935" t="e">
        <f>VLOOKUP(database[[#This Row],[账号]],renyuan[],2,0)</f>
        <v>#N/A</v>
      </c>
      <c r="R935" t="e">
        <f>VLOOKUP(database[[#This Row],[部门代码2]],bumen02,2,0)</f>
        <v>#N/A</v>
      </c>
    </row>
    <row r="936" spans="1:18" hidden="1" x14ac:dyDescent="0.2">
      <c r="A936">
        <f>SUBTOTAL(3,B$2:B936)</f>
        <v>67</v>
      </c>
      <c r="H936" t="e">
        <f>VLOOKUP(C936,renyuan[],3,0)</f>
        <v>#N/A</v>
      </c>
      <c r="I936">
        <f t="shared" si="28"/>
        <v>0</v>
      </c>
      <c r="J936">
        <f t="shared" si="29"/>
        <v>0</v>
      </c>
      <c r="K936">
        <f>database[[#This Row],[处理天数]]*6</f>
        <v>0</v>
      </c>
      <c r="L936">
        <f>database[[#This Row],[额定充值]]-database[[#This Row],[处理金额]]</f>
        <v>0</v>
      </c>
      <c r="M936">
        <f>database[[#This Row],[处理金额]]</f>
        <v>0</v>
      </c>
      <c r="N936" t="e">
        <f>VLOOKUP(database[[#This Row],[部门]],bumen[],2,0)</f>
        <v>#N/A</v>
      </c>
      <c r="O936" t="e">
        <f>VLOOKUP(database[[#This Row],[部门]],bumen[],3)</f>
        <v>#N/A</v>
      </c>
      <c r="P936" t="e">
        <f>VLOOKUP(database[[#This Row],[账号]],renyuan[],2,0)</f>
        <v>#N/A</v>
      </c>
      <c r="R936" t="e">
        <f>VLOOKUP(database[[#This Row],[部门代码2]],bumen02,2,0)</f>
        <v>#N/A</v>
      </c>
    </row>
    <row r="937" spans="1:18" hidden="1" x14ac:dyDescent="0.2">
      <c r="A937">
        <f>SUBTOTAL(3,B$2:B937)</f>
        <v>67</v>
      </c>
      <c r="H937" t="e">
        <f>VLOOKUP(C937,renyuan[],3,0)</f>
        <v>#N/A</v>
      </c>
      <c r="I937">
        <f t="shared" si="28"/>
        <v>0</v>
      </c>
      <c r="J937">
        <f t="shared" si="29"/>
        <v>0</v>
      </c>
      <c r="K937">
        <f>database[[#This Row],[处理天数]]*6</f>
        <v>0</v>
      </c>
      <c r="L937">
        <f>database[[#This Row],[额定充值]]-database[[#This Row],[处理金额]]</f>
        <v>0</v>
      </c>
      <c r="M937">
        <f>database[[#This Row],[处理金额]]</f>
        <v>0</v>
      </c>
      <c r="N937" t="e">
        <f>VLOOKUP(database[[#This Row],[部门]],bumen[],2,0)</f>
        <v>#N/A</v>
      </c>
      <c r="O937" t="e">
        <f>VLOOKUP(database[[#This Row],[部门]],bumen[],3)</f>
        <v>#N/A</v>
      </c>
      <c r="P937" t="e">
        <f>VLOOKUP(database[[#This Row],[账号]],renyuan[],2,0)</f>
        <v>#N/A</v>
      </c>
      <c r="R937" t="e">
        <f>VLOOKUP(database[[#This Row],[部门代码2]],bumen02,2,0)</f>
        <v>#N/A</v>
      </c>
    </row>
    <row r="938" spans="1:18" hidden="1" x14ac:dyDescent="0.2">
      <c r="A938">
        <f>SUBTOTAL(3,B$2:B938)</f>
        <v>67</v>
      </c>
      <c r="H938" t="e">
        <f>VLOOKUP(C938,renyuan[],3,0)</f>
        <v>#N/A</v>
      </c>
      <c r="I938">
        <f t="shared" si="28"/>
        <v>0</v>
      </c>
      <c r="J938">
        <f t="shared" si="29"/>
        <v>0</v>
      </c>
      <c r="K938">
        <f>database[[#This Row],[处理天数]]*6</f>
        <v>0</v>
      </c>
      <c r="L938">
        <f>database[[#This Row],[额定充值]]-database[[#This Row],[处理金额]]</f>
        <v>0</v>
      </c>
      <c r="M938">
        <f>database[[#This Row],[处理金额]]</f>
        <v>0</v>
      </c>
      <c r="N938" t="e">
        <f>VLOOKUP(database[[#This Row],[部门]],bumen[],2,0)</f>
        <v>#N/A</v>
      </c>
      <c r="O938" t="e">
        <f>VLOOKUP(database[[#This Row],[部门]],bumen[],3)</f>
        <v>#N/A</v>
      </c>
      <c r="P938" t="e">
        <f>VLOOKUP(database[[#This Row],[账号]],renyuan[],2,0)</f>
        <v>#N/A</v>
      </c>
      <c r="R938" t="e">
        <f>VLOOKUP(database[[#This Row],[部门代码2]],bumen02,2,0)</f>
        <v>#N/A</v>
      </c>
    </row>
    <row r="939" spans="1:18" hidden="1" x14ac:dyDescent="0.2">
      <c r="A939">
        <f>SUBTOTAL(3,B$2:B939)</f>
        <v>67</v>
      </c>
      <c r="H939" t="e">
        <f>VLOOKUP(C939,renyuan[],3,0)</f>
        <v>#N/A</v>
      </c>
      <c r="I939">
        <f t="shared" si="28"/>
        <v>0</v>
      </c>
      <c r="J939">
        <f t="shared" si="29"/>
        <v>0</v>
      </c>
      <c r="K939">
        <f>database[[#This Row],[处理天数]]*6</f>
        <v>0</v>
      </c>
      <c r="L939">
        <f>database[[#This Row],[额定充值]]-database[[#This Row],[处理金额]]</f>
        <v>0</v>
      </c>
      <c r="M939">
        <f>database[[#This Row],[处理金额]]</f>
        <v>0</v>
      </c>
      <c r="N939" t="e">
        <f>VLOOKUP(database[[#This Row],[部门]],bumen[],2,0)</f>
        <v>#N/A</v>
      </c>
      <c r="O939" t="e">
        <f>VLOOKUP(database[[#This Row],[部门]],bumen[],3)</f>
        <v>#N/A</v>
      </c>
      <c r="P939" t="e">
        <f>VLOOKUP(database[[#This Row],[账号]],renyuan[],2,0)</f>
        <v>#N/A</v>
      </c>
      <c r="R939" t="e">
        <f>VLOOKUP(database[[#This Row],[部门代码2]],bumen02,2,0)</f>
        <v>#N/A</v>
      </c>
    </row>
    <row r="940" spans="1:18" hidden="1" x14ac:dyDescent="0.2">
      <c r="A940">
        <f>SUBTOTAL(3,B$2:B940)</f>
        <v>67</v>
      </c>
      <c r="H940" t="e">
        <f>VLOOKUP(C940,renyuan[],3,0)</f>
        <v>#N/A</v>
      </c>
      <c r="I940">
        <f t="shared" si="28"/>
        <v>0</v>
      </c>
      <c r="J940">
        <f t="shared" si="29"/>
        <v>0</v>
      </c>
      <c r="K940">
        <f>database[[#This Row],[处理天数]]*6</f>
        <v>0</v>
      </c>
      <c r="L940">
        <f>database[[#This Row],[额定充值]]-database[[#This Row],[处理金额]]</f>
        <v>0</v>
      </c>
      <c r="M940">
        <f>database[[#This Row],[处理金额]]</f>
        <v>0</v>
      </c>
      <c r="N940" t="e">
        <f>VLOOKUP(database[[#This Row],[部门]],bumen[],2,0)</f>
        <v>#N/A</v>
      </c>
      <c r="O940" t="e">
        <f>VLOOKUP(database[[#This Row],[部门]],bumen[],3)</f>
        <v>#N/A</v>
      </c>
      <c r="P940" t="e">
        <f>VLOOKUP(database[[#This Row],[账号]],renyuan[],2,0)</f>
        <v>#N/A</v>
      </c>
      <c r="R940" t="e">
        <f>VLOOKUP(database[[#This Row],[部门代码2]],bumen02,2,0)</f>
        <v>#N/A</v>
      </c>
    </row>
    <row r="941" spans="1:18" hidden="1" x14ac:dyDescent="0.2">
      <c r="A941">
        <f>SUBTOTAL(3,B$2:B941)</f>
        <v>67</v>
      </c>
      <c r="H941" t="e">
        <f>VLOOKUP(C941,renyuan[],3,0)</f>
        <v>#N/A</v>
      </c>
      <c r="I941">
        <f t="shared" si="28"/>
        <v>0</v>
      </c>
      <c r="J941">
        <f t="shared" si="29"/>
        <v>0</v>
      </c>
      <c r="K941">
        <f>database[[#This Row],[处理天数]]*6</f>
        <v>0</v>
      </c>
      <c r="L941">
        <f>database[[#This Row],[额定充值]]-database[[#This Row],[处理金额]]</f>
        <v>0</v>
      </c>
      <c r="M941">
        <f>database[[#This Row],[处理金额]]</f>
        <v>0</v>
      </c>
      <c r="N941" t="e">
        <f>VLOOKUP(database[[#This Row],[部门]],bumen[],2,0)</f>
        <v>#N/A</v>
      </c>
      <c r="O941" t="e">
        <f>VLOOKUP(database[[#This Row],[部门]],bumen[],3)</f>
        <v>#N/A</v>
      </c>
      <c r="P941" t="e">
        <f>VLOOKUP(database[[#This Row],[账号]],renyuan[],2,0)</f>
        <v>#N/A</v>
      </c>
      <c r="R941" t="e">
        <f>VLOOKUP(database[[#This Row],[部门代码2]],bumen02,2,0)</f>
        <v>#N/A</v>
      </c>
    </row>
    <row r="942" spans="1:18" hidden="1" x14ac:dyDescent="0.2">
      <c r="A942">
        <f>SUBTOTAL(3,B$2:B942)</f>
        <v>67</v>
      </c>
      <c r="H942" t="e">
        <f>VLOOKUP(C942,renyuan[],3,0)</f>
        <v>#N/A</v>
      </c>
      <c r="I942">
        <f t="shared" si="28"/>
        <v>0</v>
      </c>
      <c r="J942">
        <f t="shared" si="29"/>
        <v>0</v>
      </c>
      <c r="K942">
        <f>database[[#This Row],[处理天数]]*6</f>
        <v>0</v>
      </c>
      <c r="L942">
        <f>database[[#This Row],[额定充值]]-database[[#This Row],[处理金额]]</f>
        <v>0</v>
      </c>
      <c r="M942">
        <f>database[[#This Row],[处理金额]]</f>
        <v>0</v>
      </c>
      <c r="N942" t="e">
        <f>VLOOKUP(database[[#This Row],[部门]],bumen[],2,0)</f>
        <v>#N/A</v>
      </c>
      <c r="O942" t="e">
        <f>VLOOKUP(database[[#This Row],[部门]],bumen[],3)</f>
        <v>#N/A</v>
      </c>
      <c r="P942" t="e">
        <f>VLOOKUP(database[[#This Row],[账号]],renyuan[],2,0)</f>
        <v>#N/A</v>
      </c>
      <c r="R942" t="e">
        <f>VLOOKUP(database[[#This Row],[部门代码2]],bumen02,2,0)</f>
        <v>#N/A</v>
      </c>
    </row>
    <row r="943" spans="1:18" hidden="1" x14ac:dyDescent="0.2">
      <c r="A943">
        <f>SUBTOTAL(3,B$2:B943)</f>
        <v>67</v>
      </c>
      <c r="H943" t="e">
        <f>VLOOKUP(C943,renyuan[],3,0)</f>
        <v>#N/A</v>
      </c>
      <c r="I943">
        <f t="shared" si="28"/>
        <v>0</v>
      </c>
      <c r="J943">
        <f t="shared" si="29"/>
        <v>0</v>
      </c>
      <c r="K943">
        <f>database[[#This Row],[处理天数]]*6</f>
        <v>0</v>
      </c>
      <c r="L943">
        <f>database[[#This Row],[额定充值]]-database[[#This Row],[处理金额]]</f>
        <v>0</v>
      </c>
      <c r="M943">
        <f>database[[#This Row],[处理金额]]</f>
        <v>0</v>
      </c>
      <c r="N943" t="e">
        <f>VLOOKUP(database[[#This Row],[部门]],bumen[],2,0)</f>
        <v>#N/A</v>
      </c>
      <c r="O943" t="e">
        <f>VLOOKUP(database[[#This Row],[部门]],bumen[],3)</f>
        <v>#N/A</v>
      </c>
      <c r="P943" t="e">
        <f>VLOOKUP(database[[#This Row],[账号]],renyuan[],2,0)</f>
        <v>#N/A</v>
      </c>
      <c r="R943" t="e">
        <f>VLOOKUP(database[[#This Row],[部门代码2]],bumen02,2,0)</f>
        <v>#N/A</v>
      </c>
    </row>
    <row r="944" spans="1:18" hidden="1" x14ac:dyDescent="0.2">
      <c r="A944">
        <f>SUBTOTAL(3,B$2:B944)</f>
        <v>67</v>
      </c>
      <c r="H944" t="e">
        <f>VLOOKUP(C944,renyuan[],3,0)</f>
        <v>#N/A</v>
      </c>
      <c r="I944">
        <f t="shared" si="28"/>
        <v>0</v>
      </c>
      <c r="J944">
        <f t="shared" si="29"/>
        <v>0</v>
      </c>
      <c r="K944">
        <f>database[[#This Row],[处理天数]]*6</f>
        <v>0</v>
      </c>
      <c r="L944">
        <f>database[[#This Row],[额定充值]]-database[[#This Row],[处理金额]]</f>
        <v>0</v>
      </c>
      <c r="M944">
        <f>database[[#This Row],[处理金额]]</f>
        <v>0</v>
      </c>
      <c r="N944" t="e">
        <f>VLOOKUP(database[[#This Row],[部门]],bumen[],2,0)</f>
        <v>#N/A</v>
      </c>
      <c r="O944" t="e">
        <f>VLOOKUP(database[[#This Row],[部门]],bumen[],3)</f>
        <v>#N/A</v>
      </c>
      <c r="P944" t="e">
        <f>VLOOKUP(database[[#This Row],[账号]],renyuan[],2,0)</f>
        <v>#N/A</v>
      </c>
      <c r="R944" t="e">
        <f>VLOOKUP(database[[#This Row],[部门代码2]],bumen02,2,0)</f>
        <v>#N/A</v>
      </c>
    </row>
    <row r="945" spans="1:18" hidden="1" x14ac:dyDescent="0.2">
      <c r="A945">
        <f>SUBTOTAL(3,B$2:B945)</f>
        <v>67</v>
      </c>
      <c r="H945" t="e">
        <f>VLOOKUP(C945,renyuan[],3,0)</f>
        <v>#N/A</v>
      </c>
      <c r="I945">
        <f t="shared" si="28"/>
        <v>0</v>
      </c>
      <c r="J945">
        <f t="shared" si="29"/>
        <v>0</v>
      </c>
      <c r="K945">
        <f>database[[#This Row],[处理天数]]*6</f>
        <v>0</v>
      </c>
      <c r="L945">
        <f>database[[#This Row],[额定充值]]-database[[#This Row],[处理金额]]</f>
        <v>0</v>
      </c>
      <c r="M945">
        <f>database[[#This Row],[处理金额]]</f>
        <v>0</v>
      </c>
      <c r="N945" t="e">
        <f>VLOOKUP(database[[#This Row],[部门]],bumen[],2,0)</f>
        <v>#N/A</v>
      </c>
      <c r="O945" t="e">
        <f>VLOOKUP(database[[#This Row],[部门]],bumen[],3)</f>
        <v>#N/A</v>
      </c>
      <c r="P945" t="e">
        <f>VLOOKUP(database[[#This Row],[账号]],renyuan[],2,0)</f>
        <v>#N/A</v>
      </c>
      <c r="R945" t="e">
        <f>VLOOKUP(database[[#This Row],[部门代码2]],bumen02,2,0)</f>
        <v>#N/A</v>
      </c>
    </row>
    <row r="946" spans="1:18" hidden="1" x14ac:dyDescent="0.2">
      <c r="A946">
        <f>SUBTOTAL(3,B$2:B946)</f>
        <v>67</v>
      </c>
      <c r="H946" t="e">
        <f>VLOOKUP(C946,renyuan[],3,0)</f>
        <v>#N/A</v>
      </c>
      <c r="I946">
        <f t="shared" si="28"/>
        <v>0</v>
      </c>
      <c r="J946">
        <f t="shared" si="29"/>
        <v>0</v>
      </c>
      <c r="K946">
        <f>database[[#This Row],[处理天数]]*6</f>
        <v>0</v>
      </c>
      <c r="L946">
        <f>database[[#This Row],[额定充值]]-database[[#This Row],[处理金额]]</f>
        <v>0</v>
      </c>
      <c r="M946">
        <f>database[[#This Row],[处理金额]]</f>
        <v>0</v>
      </c>
      <c r="N946" t="e">
        <f>VLOOKUP(database[[#This Row],[部门]],bumen[],2,0)</f>
        <v>#N/A</v>
      </c>
      <c r="O946" t="e">
        <f>VLOOKUP(database[[#This Row],[部门]],bumen[],3)</f>
        <v>#N/A</v>
      </c>
      <c r="P946" t="e">
        <f>VLOOKUP(database[[#This Row],[账号]],renyuan[],2,0)</f>
        <v>#N/A</v>
      </c>
      <c r="R946" t="e">
        <f>VLOOKUP(database[[#This Row],[部门代码2]],bumen02,2,0)</f>
        <v>#N/A</v>
      </c>
    </row>
    <row r="947" spans="1:18" hidden="1" x14ac:dyDescent="0.2">
      <c r="A947">
        <f>SUBTOTAL(3,B$2:B947)</f>
        <v>67</v>
      </c>
      <c r="H947" t="e">
        <f>VLOOKUP(C947,renyuan[],3,0)</f>
        <v>#N/A</v>
      </c>
      <c r="I947">
        <f t="shared" si="28"/>
        <v>0</v>
      </c>
      <c r="J947">
        <f t="shared" si="29"/>
        <v>0</v>
      </c>
      <c r="K947">
        <f>database[[#This Row],[处理天数]]*6</f>
        <v>0</v>
      </c>
      <c r="L947">
        <f>database[[#This Row],[额定充值]]-database[[#This Row],[处理金额]]</f>
        <v>0</v>
      </c>
      <c r="M947">
        <f>database[[#This Row],[处理金额]]</f>
        <v>0</v>
      </c>
      <c r="N947" t="e">
        <f>VLOOKUP(database[[#This Row],[部门]],bumen[],2,0)</f>
        <v>#N/A</v>
      </c>
      <c r="O947" t="e">
        <f>VLOOKUP(database[[#This Row],[部门]],bumen[],3)</f>
        <v>#N/A</v>
      </c>
      <c r="P947" t="e">
        <f>VLOOKUP(database[[#This Row],[账号]],renyuan[],2,0)</f>
        <v>#N/A</v>
      </c>
      <c r="R947" t="e">
        <f>VLOOKUP(database[[#This Row],[部门代码2]],bumen02,2,0)</f>
        <v>#N/A</v>
      </c>
    </row>
    <row r="948" spans="1:18" hidden="1" x14ac:dyDescent="0.2">
      <c r="A948">
        <f>SUBTOTAL(3,B$2:B948)</f>
        <v>67</v>
      </c>
      <c r="H948" t="e">
        <f>VLOOKUP(C948,renyuan[],3,0)</f>
        <v>#N/A</v>
      </c>
      <c r="I948">
        <f t="shared" si="28"/>
        <v>0</v>
      </c>
      <c r="J948">
        <f t="shared" si="29"/>
        <v>0</v>
      </c>
      <c r="K948">
        <f>database[[#This Row],[处理天数]]*6</f>
        <v>0</v>
      </c>
      <c r="L948">
        <f>database[[#This Row],[额定充值]]-database[[#This Row],[处理金额]]</f>
        <v>0</v>
      </c>
      <c r="M948">
        <f>database[[#This Row],[处理金额]]</f>
        <v>0</v>
      </c>
      <c r="N948" t="e">
        <f>VLOOKUP(database[[#This Row],[部门]],bumen[],2,0)</f>
        <v>#N/A</v>
      </c>
      <c r="O948" t="e">
        <f>VLOOKUP(database[[#This Row],[部门]],bumen[],3)</f>
        <v>#N/A</v>
      </c>
      <c r="P948" t="e">
        <f>VLOOKUP(database[[#This Row],[账号]],renyuan[],2,0)</f>
        <v>#N/A</v>
      </c>
      <c r="R948" t="e">
        <f>VLOOKUP(database[[#This Row],[部门代码2]],bumen02,2,0)</f>
        <v>#N/A</v>
      </c>
    </row>
    <row r="949" spans="1:18" hidden="1" x14ac:dyDescent="0.2">
      <c r="A949">
        <f>SUBTOTAL(3,B$2:B949)</f>
        <v>67</v>
      </c>
      <c r="H949" t="e">
        <f>VLOOKUP(C949,renyuan[],3,0)</f>
        <v>#N/A</v>
      </c>
      <c r="I949">
        <f t="shared" si="28"/>
        <v>0</v>
      </c>
      <c r="J949">
        <f t="shared" si="29"/>
        <v>0</v>
      </c>
      <c r="K949">
        <f>database[[#This Row],[处理天数]]*6</f>
        <v>0</v>
      </c>
      <c r="L949">
        <f>database[[#This Row],[额定充值]]-database[[#This Row],[处理金额]]</f>
        <v>0</v>
      </c>
      <c r="M949">
        <f>database[[#This Row],[处理金额]]</f>
        <v>0</v>
      </c>
      <c r="N949" t="e">
        <f>VLOOKUP(database[[#This Row],[部门]],bumen[],2,0)</f>
        <v>#N/A</v>
      </c>
      <c r="O949" t="e">
        <f>VLOOKUP(database[[#This Row],[部门]],bumen[],3)</f>
        <v>#N/A</v>
      </c>
      <c r="P949" t="e">
        <f>VLOOKUP(database[[#This Row],[账号]],renyuan[],2,0)</f>
        <v>#N/A</v>
      </c>
      <c r="R949" t="e">
        <f>VLOOKUP(database[[#This Row],[部门代码2]],bumen02,2,0)</f>
        <v>#N/A</v>
      </c>
    </row>
    <row r="950" spans="1:18" hidden="1" x14ac:dyDescent="0.2">
      <c r="A950">
        <f>SUBTOTAL(3,B$2:B950)</f>
        <v>67</v>
      </c>
      <c r="H950" t="e">
        <f>VLOOKUP(C950,renyuan[],3,0)</f>
        <v>#N/A</v>
      </c>
      <c r="I950">
        <f t="shared" si="28"/>
        <v>0</v>
      </c>
      <c r="J950">
        <f t="shared" si="29"/>
        <v>0</v>
      </c>
      <c r="K950">
        <f>database[[#This Row],[处理天数]]*6</f>
        <v>0</v>
      </c>
      <c r="L950">
        <f>database[[#This Row],[额定充值]]-database[[#This Row],[处理金额]]</f>
        <v>0</v>
      </c>
      <c r="M950">
        <f>database[[#This Row],[处理金额]]</f>
        <v>0</v>
      </c>
      <c r="N950" t="e">
        <f>VLOOKUP(database[[#This Row],[部门]],bumen[],2,0)</f>
        <v>#N/A</v>
      </c>
      <c r="O950" t="e">
        <f>VLOOKUP(database[[#This Row],[部门]],bumen[],3)</f>
        <v>#N/A</v>
      </c>
      <c r="P950" t="e">
        <f>VLOOKUP(database[[#This Row],[账号]],renyuan[],2,0)</f>
        <v>#N/A</v>
      </c>
      <c r="R950" t="e">
        <f>VLOOKUP(database[[#This Row],[部门代码2]],bumen02,2,0)</f>
        <v>#N/A</v>
      </c>
    </row>
    <row r="951" spans="1:18" hidden="1" x14ac:dyDescent="0.2">
      <c r="A951">
        <f>SUBTOTAL(3,B$2:B951)</f>
        <v>67</v>
      </c>
      <c r="H951" t="e">
        <f>VLOOKUP(C951,renyuan[],3,0)</f>
        <v>#N/A</v>
      </c>
      <c r="I951">
        <f t="shared" si="28"/>
        <v>0</v>
      </c>
      <c r="J951">
        <f t="shared" si="29"/>
        <v>0</v>
      </c>
      <c r="K951">
        <f>database[[#This Row],[处理天数]]*6</f>
        <v>0</v>
      </c>
      <c r="L951">
        <f>database[[#This Row],[额定充值]]-database[[#This Row],[处理金额]]</f>
        <v>0</v>
      </c>
      <c r="M951">
        <f>database[[#This Row],[处理金额]]</f>
        <v>0</v>
      </c>
      <c r="N951" t="e">
        <f>VLOOKUP(database[[#This Row],[部门]],bumen[],2,0)</f>
        <v>#N/A</v>
      </c>
      <c r="O951" t="e">
        <f>VLOOKUP(database[[#This Row],[部门]],bumen[],3)</f>
        <v>#N/A</v>
      </c>
      <c r="P951" t="e">
        <f>VLOOKUP(database[[#This Row],[账号]],renyuan[],2,0)</f>
        <v>#N/A</v>
      </c>
      <c r="R951" t="e">
        <f>VLOOKUP(database[[#This Row],[部门代码2]],bumen02,2,0)</f>
        <v>#N/A</v>
      </c>
    </row>
    <row r="952" spans="1:18" hidden="1" x14ac:dyDescent="0.2">
      <c r="A952">
        <f>SUBTOTAL(3,B$2:B952)</f>
        <v>67</v>
      </c>
      <c r="H952" t="e">
        <f>VLOOKUP(C952,renyuan[],3,0)</f>
        <v>#N/A</v>
      </c>
      <c r="I952">
        <f t="shared" si="28"/>
        <v>0</v>
      </c>
      <c r="J952">
        <f t="shared" si="29"/>
        <v>0</v>
      </c>
      <c r="K952">
        <f>database[[#This Row],[处理天数]]*6</f>
        <v>0</v>
      </c>
      <c r="L952">
        <f>database[[#This Row],[额定充值]]-database[[#This Row],[处理金额]]</f>
        <v>0</v>
      </c>
      <c r="M952">
        <f>database[[#This Row],[处理金额]]</f>
        <v>0</v>
      </c>
      <c r="N952" t="e">
        <f>VLOOKUP(database[[#This Row],[部门]],bumen[],2,0)</f>
        <v>#N/A</v>
      </c>
      <c r="O952" t="e">
        <f>VLOOKUP(database[[#This Row],[部门]],bumen[],3)</f>
        <v>#N/A</v>
      </c>
      <c r="P952" t="e">
        <f>VLOOKUP(database[[#This Row],[账号]],renyuan[],2,0)</f>
        <v>#N/A</v>
      </c>
      <c r="R952" t="e">
        <f>VLOOKUP(database[[#This Row],[部门代码2]],bumen02,2,0)</f>
        <v>#N/A</v>
      </c>
    </row>
    <row r="953" spans="1:18" hidden="1" x14ac:dyDescent="0.2">
      <c r="A953">
        <f>SUBTOTAL(3,B$2:B953)</f>
        <v>67</v>
      </c>
      <c r="H953" t="e">
        <f>VLOOKUP(C953,renyuan[],3,0)</f>
        <v>#N/A</v>
      </c>
      <c r="I953">
        <f t="shared" si="28"/>
        <v>0</v>
      </c>
      <c r="J953">
        <f t="shared" si="29"/>
        <v>0</v>
      </c>
      <c r="K953">
        <f>database[[#This Row],[处理天数]]*6</f>
        <v>0</v>
      </c>
      <c r="L953">
        <f>database[[#This Row],[额定充值]]-database[[#This Row],[处理金额]]</f>
        <v>0</v>
      </c>
      <c r="M953">
        <f>database[[#This Row],[处理金额]]</f>
        <v>0</v>
      </c>
      <c r="N953" t="e">
        <f>VLOOKUP(database[[#This Row],[部门]],bumen[],2,0)</f>
        <v>#N/A</v>
      </c>
      <c r="O953" t="e">
        <f>VLOOKUP(database[[#This Row],[部门]],bumen[],3)</f>
        <v>#N/A</v>
      </c>
      <c r="P953" t="e">
        <f>VLOOKUP(database[[#This Row],[账号]],renyuan[],2,0)</f>
        <v>#N/A</v>
      </c>
      <c r="R953" t="e">
        <f>VLOOKUP(database[[#This Row],[部门代码2]],bumen02,2,0)</f>
        <v>#N/A</v>
      </c>
    </row>
    <row r="954" spans="1:18" hidden="1" x14ac:dyDescent="0.2">
      <c r="A954">
        <f>SUBTOTAL(3,B$2:B954)</f>
        <v>67</v>
      </c>
      <c r="H954" t="e">
        <f>VLOOKUP(C954,renyuan[],3,0)</f>
        <v>#N/A</v>
      </c>
      <c r="I954">
        <f t="shared" si="28"/>
        <v>0</v>
      </c>
      <c r="J954">
        <f t="shared" si="29"/>
        <v>0</v>
      </c>
      <c r="K954">
        <f>database[[#This Row],[处理天数]]*6</f>
        <v>0</v>
      </c>
      <c r="L954">
        <f>database[[#This Row],[额定充值]]-database[[#This Row],[处理金额]]</f>
        <v>0</v>
      </c>
      <c r="M954">
        <f>database[[#This Row],[处理金额]]</f>
        <v>0</v>
      </c>
      <c r="N954" t="e">
        <f>VLOOKUP(database[[#This Row],[部门]],bumen[],2,0)</f>
        <v>#N/A</v>
      </c>
      <c r="O954" t="e">
        <f>VLOOKUP(database[[#This Row],[部门]],bumen[],3)</f>
        <v>#N/A</v>
      </c>
      <c r="P954" t="e">
        <f>VLOOKUP(database[[#This Row],[账号]],renyuan[],2,0)</f>
        <v>#N/A</v>
      </c>
      <c r="R954" t="e">
        <f>VLOOKUP(database[[#This Row],[部门代码2]],bumen02,2,0)</f>
        <v>#N/A</v>
      </c>
    </row>
    <row r="955" spans="1:18" hidden="1" x14ac:dyDescent="0.2">
      <c r="A955">
        <f>SUBTOTAL(3,B$2:B955)</f>
        <v>67</v>
      </c>
      <c r="H955" t="e">
        <f>VLOOKUP(C955,renyuan[],3,0)</f>
        <v>#N/A</v>
      </c>
      <c r="I955">
        <f t="shared" si="28"/>
        <v>0</v>
      </c>
      <c r="J955">
        <f t="shared" si="29"/>
        <v>0</v>
      </c>
      <c r="K955">
        <f>database[[#This Row],[处理天数]]*6</f>
        <v>0</v>
      </c>
      <c r="L955">
        <f>database[[#This Row],[额定充值]]-database[[#This Row],[处理金额]]</f>
        <v>0</v>
      </c>
      <c r="M955">
        <f>database[[#This Row],[处理金额]]</f>
        <v>0</v>
      </c>
      <c r="N955" t="e">
        <f>VLOOKUP(database[[#This Row],[部门]],bumen[],2,0)</f>
        <v>#N/A</v>
      </c>
      <c r="O955" t="e">
        <f>VLOOKUP(database[[#This Row],[部门]],bumen[],3)</f>
        <v>#N/A</v>
      </c>
      <c r="P955" t="e">
        <f>VLOOKUP(database[[#This Row],[账号]],renyuan[],2,0)</f>
        <v>#N/A</v>
      </c>
      <c r="R955" t="e">
        <f>VLOOKUP(database[[#This Row],[部门代码2]],bumen02,2,0)</f>
        <v>#N/A</v>
      </c>
    </row>
    <row r="956" spans="1:18" hidden="1" x14ac:dyDescent="0.2">
      <c r="A956">
        <f>SUBTOTAL(3,B$2:B956)</f>
        <v>67</v>
      </c>
      <c r="H956" t="e">
        <f>VLOOKUP(C956,renyuan[],3,0)</f>
        <v>#N/A</v>
      </c>
      <c r="I956">
        <f t="shared" si="28"/>
        <v>0</v>
      </c>
      <c r="J956">
        <f t="shared" si="29"/>
        <v>0</v>
      </c>
      <c r="K956">
        <f>database[[#This Row],[处理天数]]*6</f>
        <v>0</v>
      </c>
      <c r="L956">
        <f>database[[#This Row],[额定充值]]-database[[#This Row],[处理金额]]</f>
        <v>0</v>
      </c>
      <c r="M956">
        <f>database[[#This Row],[处理金额]]</f>
        <v>0</v>
      </c>
      <c r="N956" t="e">
        <f>VLOOKUP(database[[#This Row],[部门]],bumen[],2,0)</f>
        <v>#N/A</v>
      </c>
      <c r="O956" t="e">
        <f>VLOOKUP(database[[#This Row],[部门]],bumen[],3)</f>
        <v>#N/A</v>
      </c>
      <c r="P956" t="e">
        <f>VLOOKUP(database[[#This Row],[账号]],renyuan[],2,0)</f>
        <v>#N/A</v>
      </c>
      <c r="R956" t="e">
        <f>VLOOKUP(database[[#This Row],[部门代码2]],bumen02,2,0)</f>
        <v>#N/A</v>
      </c>
    </row>
    <row r="957" spans="1:18" hidden="1" x14ac:dyDescent="0.2">
      <c r="A957">
        <f>SUBTOTAL(3,B$2:B957)</f>
        <v>67</v>
      </c>
      <c r="H957" t="e">
        <f>VLOOKUP(C957,renyuan[],3,0)</f>
        <v>#N/A</v>
      </c>
      <c r="I957">
        <f t="shared" si="28"/>
        <v>0</v>
      </c>
      <c r="J957">
        <f t="shared" si="29"/>
        <v>0</v>
      </c>
      <c r="K957">
        <f>database[[#This Row],[处理天数]]*6</f>
        <v>0</v>
      </c>
      <c r="L957">
        <f>database[[#This Row],[额定充值]]-database[[#This Row],[处理金额]]</f>
        <v>0</v>
      </c>
      <c r="M957">
        <f>database[[#This Row],[处理金额]]</f>
        <v>0</v>
      </c>
      <c r="N957" t="e">
        <f>VLOOKUP(database[[#This Row],[部门]],bumen[],2,0)</f>
        <v>#N/A</v>
      </c>
      <c r="O957" t="e">
        <f>VLOOKUP(database[[#This Row],[部门]],bumen[],3)</f>
        <v>#N/A</v>
      </c>
      <c r="P957" t="e">
        <f>VLOOKUP(database[[#This Row],[账号]],renyuan[],2,0)</f>
        <v>#N/A</v>
      </c>
      <c r="R957" t="e">
        <f>VLOOKUP(database[[#This Row],[部门代码2]],bumen02,2,0)</f>
        <v>#N/A</v>
      </c>
    </row>
    <row r="958" spans="1:18" hidden="1" x14ac:dyDescent="0.2">
      <c r="A958">
        <f>SUBTOTAL(3,B$2:B958)</f>
        <v>67</v>
      </c>
      <c r="H958" t="e">
        <f>VLOOKUP(C958,renyuan[],3,0)</f>
        <v>#N/A</v>
      </c>
      <c r="I958">
        <f t="shared" si="28"/>
        <v>0</v>
      </c>
      <c r="J958">
        <f t="shared" si="29"/>
        <v>0</v>
      </c>
      <c r="K958">
        <f>database[[#This Row],[处理天数]]*6</f>
        <v>0</v>
      </c>
      <c r="L958">
        <f>database[[#This Row],[额定充值]]-database[[#This Row],[处理金额]]</f>
        <v>0</v>
      </c>
      <c r="M958">
        <f>database[[#This Row],[处理金额]]</f>
        <v>0</v>
      </c>
      <c r="N958" t="e">
        <f>VLOOKUP(database[[#This Row],[部门]],bumen[],2,0)</f>
        <v>#N/A</v>
      </c>
      <c r="O958" t="e">
        <f>VLOOKUP(database[[#This Row],[部门]],bumen[],3)</f>
        <v>#N/A</v>
      </c>
      <c r="P958" t="e">
        <f>VLOOKUP(database[[#This Row],[账号]],renyuan[],2,0)</f>
        <v>#N/A</v>
      </c>
      <c r="R958" t="e">
        <f>VLOOKUP(database[[#This Row],[部门代码2]],bumen02,2,0)</f>
        <v>#N/A</v>
      </c>
    </row>
    <row r="959" spans="1:18" hidden="1" x14ac:dyDescent="0.2">
      <c r="A959">
        <f>SUBTOTAL(3,B$2:B959)</f>
        <v>67</v>
      </c>
      <c r="H959" t="e">
        <f>VLOOKUP(C959,renyuan[],3,0)</f>
        <v>#N/A</v>
      </c>
      <c r="I959">
        <f t="shared" si="28"/>
        <v>0</v>
      </c>
      <c r="J959">
        <f t="shared" si="29"/>
        <v>0</v>
      </c>
      <c r="K959">
        <f>database[[#This Row],[处理天数]]*6</f>
        <v>0</v>
      </c>
      <c r="L959">
        <f>database[[#This Row],[额定充值]]-database[[#This Row],[处理金额]]</f>
        <v>0</v>
      </c>
      <c r="M959">
        <f>database[[#This Row],[处理金额]]</f>
        <v>0</v>
      </c>
      <c r="N959" t="e">
        <f>VLOOKUP(database[[#This Row],[部门]],bumen[],2,0)</f>
        <v>#N/A</v>
      </c>
      <c r="O959" t="e">
        <f>VLOOKUP(database[[#This Row],[部门]],bumen[],3)</f>
        <v>#N/A</v>
      </c>
      <c r="P959" t="e">
        <f>VLOOKUP(database[[#This Row],[账号]],renyuan[],2,0)</f>
        <v>#N/A</v>
      </c>
      <c r="R959" t="e">
        <f>VLOOKUP(database[[#This Row],[部门代码2]],bumen02,2,0)</f>
        <v>#N/A</v>
      </c>
    </row>
    <row r="960" spans="1:18" hidden="1" x14ac:dyDescent="0.2">
      <c r="A960">
        <f>SUBTOTAL(3,B$2:B960)</f>
        <v>67</v>
      </c>
      <c r="H960" t="e">
        <f>VLOOKUP(C960,renyuan[],3,0)</f>
        <v>#N/A</v>
      </c>
      <c r="I960">
        <f t="shared" si="28"/>
        <v>0</v>
      </c>
      <c r="J960">
        <f t="shared" si="29"/>
        <v>0</v>
      </c>
      <c r="K960">
        <f>database[[#This Row],[处理天数]]*6</f>
        <v>0</v>
      </c>
      <c r="L960">
        <f>database[[#This Row],[额定充值]]-database[[#This Row],[处理金额]]</f>
        <v>0</v>
      </c>
      <c r="M960">
        <f>database[[#This Row],[处理金额]]</f>
        <v>0</v>
      </c>
      <c r="N960" t="e">
        <f>VLOOKUP(database[[#This Row],[部门]],bumen[],2,0)</f>
        <v>#N/A</v>
      </c>
      <c r="O960" t="e">
        <f>VLOOKUP(database[[#This Row],[部门]],bumen[],3)</f>
        <v>#N/A</v>
      </c>
      <c r="P960" t="e">
        <f>VLOOKUP(database[[#This Row],[账号]],renyuan[],2,0)</f>
        <v>#N/A</v>
      </c>
      <c r="R960" t="e">
        <f>VLOOKUP(database[[#This Row],[部门代码2]],bumen02,2,0)</f>
        <v>#N/A</v>
      </c>
    </row>
    <row r="961" spans="1:18" hidden="1" x14ac:dyDescent="0.2">
      <c r="A961">
        <f>SUBTOTAL(3,B$2:B961)</f>
        <v>67</v>
      </c>
      <c r="H961" t="e">
        <f>VLOOKUP(C961,renyuan[],3,0)</f>
        <v>#N/A</v>
      </c>
      <c r="I961">
        <f t="shared" si="28"/>
        <v>0</v>
      </c>
      <c r="J961">
        <f t="shared" si="29"/>
        <v>0</v>
      </c>
      <c r="K961">
        <f>database[[#This Row],[处理天数]]*6</f>
        <v>0</v>
      </c>
      <c r="L961">
        <f>database[[#This Row],[额定充值]]-database[[#This Row],[处理金额]]</f>
        <v>0</v>
      </c>
      <c r="M961">
        <f>database[[#This Row],[处理金额]]</f>
        <v>0</v>
      </c>
      <c r="N961" t="e">
        <f>VLOOKUP(database[[#This Row],[部门]],bumen[],2,0)</f>
        <v>#N/A</v>
      </c>
      <c r="O961" t="e">
        <f>VLOOKUP(database[[#This Row],[部门]],bumen[],3)</f>
        <v>#N/A</v>
      </c>
      <c r="P961" t="e">
        <f>VLOOKUP(database[[#This Row],[账号]],renyuan[],2,0)</f>
        <v>#N/A</v>
      </c>
      <c r="R961" t="e">
        <f>VLOOKUP(database[[#This Row],[部门代码2]],bumen02,2,0)</f>
        <v>#N/A</v>
      </c>
    </row>
    <row r="962" spans="1:18" hidden="1" x14ac:dyDescent="0.2">
      <c r="A962">
        <f>SUBTOTAL(3,B$2:B962)</f>
        <v>67</v>
      </c>
      <c r="H962" t="e">
        <f>VLOOKUP(C962,renyuan[],3,0)</f>
        <v>#N/A</v>
      </c>
      <c r="I962">
        <f t="shared" ref="I962:I1016" si="30">IF(TYPE(E962)=1,E962,VALUE(SUBSTITUTE(E962,"天","")))</f>
        <v>0</v>
      </c>
      <c r="J962">
        <f t="shared" ref="J962:J1016" si="31">IF(TYPE(F962)=1,F962,VALUE(SUBSTITUTE(F962,"元","")))</f>
        <v>0</v>
      </c>
      <c r="K962">
        <f>database[[#This Row],[处理天数]]*6</f>
        <v>0</v>
      </c>
      <c r="L962">
        <f>database[[#This Row],[额定充值]]-database[[#This Row],[处理金额]]</f>
        <v>0</v>
      </c>
      <c r="M962">
        <f>database[[#This Row],[处理金额]]</f>
        <v>0</v>
      </c>
      <c r="N962" t="e">
        <f>VLOOKUP(database[[#This Row],[部门]],bumen[],2,0)</f>
        <v>#N/A</v>
      </c>
      <c r="O962" t="e">
        <f>VLOOKUP(database[[#This Row],[部门]],bumen[],3)</f>
        <v>#N/A</v>
      </c>
      <c r="P962" t="e">
        <f>VLOOKUP(database[[#This Row],[账号]],renyuan[],2,0)</f>
        <v>#N/A</v>
      </c>
      <c r="R962" t="e">
        <f>VLOOKUP(database[[#This Row],[部门代码2]],bumen02,2,0)</f>
        <v>#N/A</v>
      </c>
    </row>
    <row r="963" spans="1:18" hidden="1" x14ac:dyDescent="0.2">
      <c r="A963">
        <f>SUBTOTAL(3,B$2:B963)</f>
        <v>67</v>
      </c>
      <c r="H963" t="e">
        <f>VLOOKUP(C963,renyuan[],3,0)</f>
        <v>#N/A</v>
      </c>
      <c r="I963">
        <f t="shared" si="30"/>
        <v>0</v>
      </c>
      <c r="J963">
        <f t="shared" si="31"/>
        <v>0</v>
      </c>
      <c r="K963">
        <f>database[[#This Row],[处理天数]]*6</f>
        <v>0</v>
      </c>
      <c r="L963">
        <f>database[[#This Row],[额定充值]]-database[[#This Row],[处理金额]]</f>
        <v>0</v>
      </c>
      <c r="M963">
        <f>database[[#This Row],[处理金额]]</f>
        <v>0</v>
      </c>
      <c r="N963" t="e">
        <f>VLOOKUP(database[[#This Row],[部门]],bumen[],2,0)</f>
        <v>#N/A</v>
      </c>
      <c r="O963" t="e">
        <f>VLOOKUP(database[[#This Row],[部门]],bumen[],3)</f>
        <v>#N/A</v>
      </c>
      <c r="P963" t="e">
        <f>VLOOKUP(database[[#This Row],[账号]],renyuan[],2,0)</f>
        <v>#N/A</v>
      </c>
      <c r="R963" t="e">
        <f>VLOOKUP(database[[#This Row],[部门代码2]],bumen02,2,0)</f>
        <v>#N/A</v>
      </c>
    </row>
    <row r="964" spans="1:18" hidden="1" x14ac:dyDescent="0.2">
      <c r="A964">
        <f>SUBTOTAL(3,B$2:B964)</f>
        <v>67</v>
      </c>
      <c r="H964" t="e">
        <f>VLOOKUP(C964,renyuan[],3,0)</f>
        <v>#N/A</v>
      </c>
      <c r="I964">
        <f t="shared" si="30"/>
        <v>0</v>
      </c>
      <c r="J964">
        <f t="shared" si="31"/>
        <v>0</v>
      </c>
      <c r="K964">
        <f>database[[#This Row],[处理天数]]*6</f>
        <v>0</v>
      </c>
      <c r="L964">
        <f>database[[#This Row],[额定充值]]-database[[#This Row],[处理金额]]</f>
        <v>0</v>
      </c>
      <c r="M964">
        <f>database[[#This Row],[处理金额]]</f>
        <v>0</v>
      </c>
      <c r="N964" t="e">
        <f>VLOOKUP(database[[#This Row],[部门]],bumen[],2,0)</f>
        <v>#N/A</v>
      </c>
      <c r="O964" t="e">
        <f>VLOOKUP(database[[#This Row],[部门]],bumen[],3)</f>
        <v>#N/A</v>
      </c>
      <c r="P964" t="e">
        <f>VLOOKUP(database[[#This Row],[账号]],renyuan[],2,0)</f>
        <v>#N/A</v>
      </c>
      <c r="R964" t="e">
        <f>VLOOKUP(database[[#This Row],[部门代码2]],bumen02,2,0)</f>
        <v>#N/A</v>
      </c>
    </row>
    <row r="965" spans="1:18" hidden="1" x14ac:dyDescent="0.2">
      <c r="A965">
        <f>SUBTOTAL(3,B$2:B965)</f>
        <v>67</v>
      </c>
      <c r="H965" t="e">
        <f>VLOOKUP(C965,renyuan[],3,0)</f>
        <v>#N/A</v>
      </c>
      <c r="I965">
        <f t="shared" si="30"/>
        <v>0</v>
      </c>
      <c r="J965">
        <f t="shared" si="31"/>
        <v>0</v>
      </c>
      <c r="K965">
        <f>database[[#This Row],[处理天数]]*6</f>
        <v>0</v>
      </c>
      <c r="L965">
        <f>database[[#This Row],[额定充值]]-database[[#This Row],[处理金额]]</f>
        <v>0</v>
      </c>
      <c r="M965">
        <f>database[[#This Row],[处理金额]]</f>
        <v>0</v>
      </c>
      <c r="N965" t="e">
        <f>VLOOKUP(database[[#This Row],[部门]],bumen[],2,0)</f>
        <v>#N/A</v>
      </c>
      <c r="O965" t="e">
        <f>VLOOKUP(database[[#This Row],[部门]],bumen[],3)</f>
        <v>#N/A</v>
      </c>
      <c r="P965" t="e">
        <f>VLOOKUP(database[[#This Row],[账号]],renyuan[],2,0)</f>
        <v>#N/A</v>
      </c>
      <c r="R965" t="e">
        <f>VLOOKUP(database[[#This Row],[部门代码2]],bumen02,2,0)</f>
        <v>#N/A</v>
      </c>
    </row>
    <row r="966" spans="1:18" hidden="1" x14ac:dyDescent="0.2">
      <c r="A966">
        <f>SUBTOTAL(3,B$2:B966)</f>
        <v>67</v>
      </c>
      <c r="H966" t="e">
        <f>VLOOKUP(C966,renyuan[],3,0)</f>
        <v>#N/A</v>
      </c>
      <c r="I966">
        <f t="shared" si="30"/>
        <v>0</v>
      </c>
      <c r="J966">
        <f t="shared" si="31"/>
        <v>0</v>
      </c>
      <c r="K966">
        <f>database[[#This Row],[处理天数]]*6</f>
        <v>0</v>
      </c>
      <c r="L966">
        <f>database[[#This Row],[额定充值]]-database[[#This Row],[处理金额]]</f>
        <v>0</v>
      </c>
      <c r="M966">
        <f>database[[#This Row],[处理金额]]</f>
        <v>0</v>
      </c>
      <c r="N966" t="e">
        <f>VLOOKUP(database[[#This Row],[部门]],bumen[],2,0)</f>
        <v>#N/A</v>
      </c>
      <c r="O966" t="e">
        <f>VLOOKUP(database[[#This Row],[部门]],bumen[],3)</f>
        <v>#N/A</v>
      </c>
      <c r="P966" t="e">
        <f>VLOOKUP(database[[#This Row],[账号]],renyuan[],2,0)</f>
        <v>#N/A</v>
      </c>
      <c r="R966" t="e">
        <f>VLOOKUP(database[[#This Row],[部门代码2]],bumen02,2,0)</f>
        <v>#N/A</v>
      </c>
    </row>
    <row r="967" spans="1:18" hidden="1" x14ac:dyDescent="0.2">
      <c r="A967">
        <f>SUBTOTAL(3,B$2:B967)</f>
        <v>67</v>
      </c>
      <c r="H967" t="e">
        <f>VLOOKUP(C967,renyuan[],3,0)</f>
        <v>#N/A</v>
      </c>
      <c r="I967">
        <f t="shared" si="30"/>
        <v>0</v>
      </c>
      <c r="J967">
        <f t="shared" si="31"/>
        <v>0</v>
      </c>
      <c r="K967">
        <f>database[[#This Row],[处理天数]]*6</f>
        <v>0</v>
      </c>
      <c r="L967">
        <f>database[[#This Row],[额定充值]]-database[[#This Row],[处理金额]]</f>
        <v>0</v>
      </c>
      <c r="M967">
        <f>database[[#This Row],[处理金额]]</f>
        <v>0</v>
      </c>
      <c r="N967" t="e">
        <f>VLOOKUP(database[[#This Row],[部门]],bumen[],2,0)</f>
        <v>#N/A</v>
      </c>
      <c r="O967" t="e">
        <f>VLOOKUP(database[[#This Row],[部门]],bumen[],3)</f>
        <v>#N/A</v>
      </c>
      <c r="P967" t="e">
        <f>VLOOKUP(database[[#This Row],[账号]],renyuan[],2,0)</f>
        <v>#N/A</v>
      </c>
      <c r="R967" t="e">
        <f>VLOOKUP(database[[#This Row],[部门代码2]],bumen02,2,0)</f>
        <v>#N/A</v>
      </c>
    </row>
    <row r="968" spans="1:18" hidden="1" x14ac:dyDescent="0.2">
      <c r="A968">
        <f>SUBTOTAL(3,B$2:B968)</f>
        <v>67</v>
      </c>
      <c r="H968" t="e">
        <f>VLOOKUP(C968,renyuan[],3,0)</f>
        <v>#N/A</v>
      </c>
      <c r="I968">
        <f t="shared" si="30"/>
        <v>0</v>
      </c>
      <c r="J968">
        <f t="shared" si="31"/>
        <v>0</v>
      </c>
      <c r="K968">
        <f>database[[#This Row],[处理天数]]*6</f>
        <v>0</v>
      </c>
      <c r="L968">
        <f>database[[#This Row],[额定充值]]-database[[#This Row],[处理金额]]</f>
        <v>0</v>
      </c>
      <c r="M968">
        <f>database[[#This Row],[处理金额]]</f>
        <v>0</v>
      </c>
      <c r="N968" t="e">
        <f>VLOOKUP(database[[#This Row],[部门]],bumen[],2,0)</f>
        <v>#N/A</v>
      </c>
      <c r="O968" t="e">
        <f>VLOOKUP(database[[#This Row],[部门]],bumen[],3)</f>
        <v>#N/A</v>
      </c>
      <c r="P968" t="e">
        <f>VLOOKUP(database[[#This Row],[账号]],renyuan[],2,0)</f>
        <v>#N/A</v>
      </c>
      <c r="R968" t="e">
        <f>VLOOKUP(database[[#This Row],[部门代码2]],bumen02,2,0)</f>
        <v>#N/A</v>
      </c>
    </row>
    <row r="969" spans="1:18" hidden="1" x14ac:dyDescent="0.2">
      <c r="A969">
        <f>SUBTOTAL(3,B$2:B969)</f>
        <v>67</v>
      </c>
      <c r="H969" t="e">
        <f>VLOOKUP(C969,renyuan[],3,0)</f>
        <v>#N/A</v>
      </c>
      <c r="I969">
        <f t="shared" si="30"/>
        <v>0</v>
      </c>
      <c r="J969">
        <f t="shared" si="31"/>
        <v>0</v>
      </c>
      <c r="K969">
        <f>database[[#This Row],[处理天数]]*6</f>
        <v>0</v>
      </c>
      <c r="L969">
        <f>database[[#This Row],[额定充值]]-database[[#This Row],[处理金额]]</f>
        <v>0</v>
      </c>
      <c r="M969">
        <f>database[[#This Row],[处理金额]]</f>
        <v>0</v>
      </c>
      <c r="N969" t="e">
        <f>VLOOKUP(database[[#This Row],[部门]],bumen[],2,0)</f>
        <v>#N/A</v>
      </c>
      <c r="O969" t="e">
        <f>VLOOKUP(database[[#This Row],[部门]],bumen[],3)</f>
        <v>#N/A</v>
      </c>
      <c r="P969" t="e">
        <f>VLOOKUP(database[[#This Row],[账号]],renyuan[],2,0)</f>
        <v>#N/A</v>
      </c>
      <c r="R969" t="e">
        <f>VLOOKUP(database[[#This Row],[部门代码2]],bumen02,2,0)</f>
        <v>#N/A</v>
      </c>
    </row>
    <row r="970" spans="1:18" hidden="1" x14ac:dyDescent="0.2">
      <c r="A970">
        <f>SUBTOTAL(3,B$2:B970)</f>
        <v>67</v>
      </c>
      <c r="H970" t="e">
        <f>VLOOKUP(C970,renyuan[],3,0)</f>
        <v>#N/A</v>
      </c>
      <c r="I970">
        <f t="shared" si="30"/>
        <v>0</v>
      </c>
      <c r="J970">
        <f t="shared" si="31"/>
        <v>0</v>
      </c>
      <c r="K970">
        <f>database[[#This Row],[处理天数]]*6</f>
        <v>0</v>
      </c>
      <c r="L970">
        <f>database[[#This Row],[额定充值]]-database[[#This Row],[处理金额]]</f>
        <v>0</v>
      </c>
      <c r="M970">
        <f>database[[#This Row],[处理金额]]</f>
        <v>0</v>
      </c>
      <c r="N970" t="e">
        <f>VLOOKUP(database[[#This Row],[部门]],bumen[],2,0)</f>
        <v>#N/A</v>
      </c>
      <c r="O970" t="e">
        <f>VLOOKUP(database[[#This Row],[部门]],bumen[],3)</f>
        <v>#N/A</v>
      </c>
      <c r="P970" t="e">
        <f>VLOOKUP(database[[#This Row],[账号]],renyuan[],2,0)</f>
        <v>#N/A</v>
      </c>
      <c r="R970" t="e">
        <f>VLOOKUP(database[[#This Row],[部门代码2]],bumen02,2,0)</f>
        <v>#N/A</v>
      </c>
    </row>
    <row r="971" spans="1:18" hidden="1" x14ac:dyDescent="0.2">
      <c r="A971">
        <f>SUBTOTAL(3,B$2:B971)</f>
        <v>67</v>
      </c>
      <c r="H971" t="e">
        <f>VLOOKUP(C971,renyuan[],3,0)</f>
        <v>#N/A</v>
      </c>
      <c r="I971">
        <f t="shared" si="30"/>
        <v>0</v>
      </c>
      <c r="J971">
        <f t="shared" si="31"/>
        <v>0</v>
      </c>
      <c r="K971">
        <f>database[[#This Row],[处理天数]]*6</f>
        <v>0</v>
      </c>
      <c r="L971">
        <f>database[[#This Row],[额定充值]]-database[[#This Row],[处理金额]]</f>
        <v>0</v>
      </c>
      <c r="M971">
        <f>database[[#This Row],[处理金额]]</f>
        <v>0</v>
      </c>
      <c r="N971" t="e">
        <f>VLOOKUP(database[[#This Row],[部门]],bumen[],2,0)</f>
        <v>#N/A</v>
      </c>
      <c r="O971" t="e">
        <f>VLOOKUP(database[[#This Row],[部门]],bumen[],3)</f>
        <v>#N/A</v>
      </c>
      <c r="P971" t="e">
        <f>VLOOKUP(database[[#This Row],[账号]],renyuan[],2,0)</f>
        <v>#N/A</v>
      </c>
      <c r="R971" t="e">
        <f>VLOOKUP(database[[#This Row],[部门代码2]],bumen02,2,0)</f>
        <v>#N/A</v>
      </c>
    </row>
    <row r="972" spans="1:18" hidden="1" x14ac:dyDescent="0.2">
      <c r="A972">
        <f>SUBTOTAL(3,B$2:B972)</f>
        <v>67</v>
      </c>
      <c r="H972" t="e">
        <f>VLOOKUP(C972,renyuan[],3,0)</f>
        <v>#N/A</v>
      </c>
      <c r="I972">
        <f t="shared" si="30"/>
        <v>0</v>
      </c>
      <c r="J972">
        <f t="shared" si="31"/>
        <v>0</v>
      </c>
      <c r="K972">
        <f>database[[#This Row],[处理天数]]*6</f>
        <v>0</v>
      </c>
      <c r="L972">
        <f>database[[#This Row],[额定充值]]-database[[#This Row],[处理金额]]</f>
        <v>0</v>
      </c>
      <c r="M972">
        <f>database[[#This Row],[处理金额]]</f>
        <v>0</v>
      </c>
      <c r="N972" t="e">
        <f>VLOOKUP(database[[#This Row],[部门]],bumen[],2,0)</f>
        <v>#N/A</v>
      </c>
      <c r="O972" t="e">
        <f>VLOOKUP(database[[#This Row],[部门]],bumen[],3)</f>
        <v>#N/A</v>
      </c>
      <c r="P972" t="e">
        <f>VLOOKUP(database[[#This Row],[账号]],renyuan[],2,0)</f>
        <v>#N/A</v>
      </c>
      <c r="R972" t="e">
        <f>VLOOKUP(database[[#This Row],[部门代码2]],bumen02,2,0)</f>
        <v>#N/A</v>
      </c>
    </row>
    <row r="973" spans="1:18" hidden="1" x14ac:dyDescent="0.2">
      <c r="A973">
        <f>SUBTOTAL(3,B$2:B973)</f>
        <v>67</v>
      </c>
      <c r="H973" t="e">
        <f>VLOOKUP(C973,renyuan[],3,0)</f>
        <v>#N/A</v>
      </c>
      <c r="I973">
        <f t="shared" si="30"/>
        <v>0</v>
      </c>
      <c r="J973">
        <f t="shared" si="31"/>
        <v>0</v>
      </c>
      <c r="K973">
        <f>database[[#This Row],[处理天数]]*6</f>
        <v>0</v>
      </c>
      <c r="L973">
        <f>database[[#This Row],[额定充值]]-database[[#This Row],[处理金额]]</f>
        <v>0</v>
      </c>
      <c r="M973">
        <f>database[[#This Row],[处理金额]]</f>
        <v>0</v>
      </c>
      <c r="N973" t="e">
        <f>VLOOKUP(database[[#This Row],[部门]],bumen[],2,0)</f>
        <v>#N/A</v>
      </c>
      <c r="O973" t="e">
        <f>VLOOKUP(database[[#This Row],[部门]],bumen[],3)</f>
        <v>#N/A</v>
      </c>
      <c r="P973" t="e">
        <f>VLOOKUP(database[[#This Row],[账号]],renyuan[],2,0)</f>
        <v>#N/A</v>
      </c>
      <c r="R973" t="e">
        <f>VLOOKUP(database[[#This Row],[部门代码2]],bumen02,2,0)</f>
        <v>#N/A</v>
      </c>
    </row>
    <row r="974" spans="1:18" hidden="1" x14ac:dyDescent="0.2">
      <c r="A974">
        <f>SUBTOTAL(3,B$2:B974)</f>
        <v>67</v>
      </c>
      <c r="H974" t="e">
        <f>VLOOKUP(C974,renyuan[],3,0)</f>
        <v>#N/A</v>
      </c>
      <c r="I974">
        <f t="shared" si="30"/>
        <v>0</v>
      </c>
      <c r="J974">
        <f t="shared" si="31"/>
        <v>0</v>
      </c>
      <c r="K974">
        <f>database[[#This Row],[处理天数]]*6</f>
        <v>0</v>
      </c>
      <c r="L974">
        <f>database[[#This Row],[额定充值]]-database[[#This Row],[处理金额]]</f>
        <v>0</v>
      </c>
      <c r="M974">
        <f>database[[#This Row],[处理金额]]</f>
        <v>0</v>
      </c>
      <c r="N974" t="e">
        <f>VLOOKUP(database[[#This Row],[部门]],bumen[],2,0)</f>
        <v>#N/A</v>
      </c>
      <c r="O974" t="e">
        <f>VLOOKUP(database[[#This Row],[部门]],bumen[],3)</f>
        <v>#N/A</v>
      </c>
      <c r="P974" t="e">
        <f>VLOOKUP(database[[#This Row],[账号]],renyuan[],2,0)</f>
        <v>#N/A</v>
      </c>
      <c r="R974" t="e">
        <f>VLOOKUP(database[[#This Row],[部门代码2]],bumen02,2,0)</f>
        <v>#N/A</v>
      </c>
    </row>
    <row r="975" spans="1:18" hidden="1" x14ac:dyDescent="0.2">
      <c r="A975">
        <f>SUBTOTAL(3,B$2:B975)</f>
        <v>67</v>
      </c>
      <c r="H975" t="e">
        <f>VLOOKUP(C975,renyuan[],3,0)</f>
        <v>#N/A</v>
      </c>
      <c r="I975">
        <f t="shared" si="30"/>
        <v>0</v>
      </c>
      <c r="J975">
        <f t="shared" si="31"/>
        <v>0</v>
      </c>
      <c r="K975">
        <f>database[[#This Row],[处理天数]]*6</f>
        <v>0</v>
      </c>
      <c r="L975">
        <f>database[[#This Row],[额定充值]]-database[[#This Row],[处理金额]]</f>
        <v>0</v>
      </c>
      <c r="M975">
        <f>database[[#This Row],[处理金额]]</f>
        <v>0</v>
      </c>
      <c r="N975" t="e">
        <f>VLOOKUP(database[[#This Row],[部门]],bumen[],2,0)</f>
        <v>#N/A</v>
      </c>
      <c r="O975" t="e">
        <f>VLOOKUP(database[[#This Row],[部门]],bumen[],3)</f>
        <v>#N/A</v>
      </c>
      <c r="P975" t="e">
        <f>VLOOKUP(database[[#This Row],[账号]],renyuan[],2,0)</f>
        <v>#N/A</v>
      </c>
      <c r="R975" t="e">
        <f>VLOOKUP(database[[#This Row],[部门代码2]],bumen02,2,0)</f>
        <v>#N/A</v>
      </c>
    </row>
    <row r="976" spans="1:18" hidden="1" x14ac:dyDescent="0.2">
      <c r="A976">
        <f>SUBTOTAL(3,B$2:B976)</f>
        <v>67</v>
      </c>
      <c r="H976" t="e">
        <f>VLOOKUP(C976,renyuan[],3,0)</f>
        <v>#N/A</v>
      </c>
      <c r="I976">
        <f t="shared" si="30"/>
        <v>0</v>
      </c>
      <c r="J976">
        <f t="shared" si="31"/>
        <v>0</v>
      </c>
      <c r="K976">
        <f>database[[#This Row],[处理天数]]*6</f>
        <v>0</v>
      </c>
      <c r="L976">
        <f>database[[#This Row],[额定充值]]-database[[#This Row],[处理金额]]</f>
        <v>0</v>
      </c>
      <c r="M976">
        <f>database[[#This Row],[处理金额]]</f>
        <v>0</v>
      </c>
      <c r="N976" t="e">
        <f>VLOOKUP(database[[#This Row],[部门]],bumen[],2,0)</f>
        <v>#N/A</v>
      </c>
      <c r="O976" t="e">
        <f>VLOOKUP(database[[#This Row],[部门]],bumen[],3)</f>
        <v>#N/A</v>
      </c>
      <c r="P976" t="e">
        <f>VLOOKUP(database[[#This Row],[账号]],renyuan[],2,0)</f>
        <v>#N/A</v>
      </c>
      <c r="R976" t="e">
        <f>VLOOKUP(database[[#This Row],[部门代码2]],bumen02,2,0)</f>
        <v>#N/A</v>
      </c>
    </row>
    <row r="977" spans="1:18" hidden="1" x14ac:dyDescent="0.2">
      <c r="A977">
        <f>SUBTOTAL(3,B$2:B977)</f>
        <v>67</v>
      </c>
      <c r="H977" t="e">
        <f>VLOOKUP(C977,renyuan[],3,0)</f>
        <v>#N/A</v>
      </c>
      <c r="I977">
        <f t="shared" si="30"/>
        <v>0</v>
      </c>
      <c r="J977">
        <f t="shared" si="31"/>
        <v>0</v>
      </c>
      <c r="K977">
        <f>database[[#This Row],[处理天数]]*6</f>
        <v>0</v>
      </c>
      <c r="L977">
        <f>database[[#This Row],[额定充值]]-database[[#This Row],[处理金额]]</f>
        <v>0</v>
      </c>
      <c r="M977">
        <f>database[[#This Row],[处理金额]]</f>
        <v>0</v>
      </c>
      <c r="N977" t="e">
        <f>VLOOKUP(database[[#This Row],[部门]],bumen[],2,0)</f>
        <v>#N/A</v>
      </c>
      <c r="O977" t="e">
        <f>VLOOKUP(database[[#This Row],[部门]],bumen[],3)</f>
        <v>#N/A</v>
      </c>
      <c r="P977" t="e">
        <f>VLOOKUP(database[[#This Row],[账号]],renyuan[],2,0)</f>
        <v>#N/A</v>
      </c>
      <c r="R977" t="e">
        <f>VLOOKUP(database[[#This Row],[部门代码2]],bumen02,2,0)</f>
        <v>#N/A</v>
      </c>
    </row>
    <row r="978" spans="1:18" hidden="1" x14ac:dyDescent="0.2">
      <c r="A978">
        <f>SUBTOTAL(3,B$2:B978)</f>
        <v>67</v>
      </c>
      <c r="H978" t="e">
        <f>VLOOKUP(C978,renyuan[],3,0)</f>
        <v>#N/A</v>
      </c>
      <c r="I978">
        <f t="shared" si="30"/>
        <v>0</v>
      </c>
      <c r="J978">
        <f t="shared" si="31"/>
        <v>0</v>
      </c>
      <c r="K978">
        <f>database[[#This Row],[处理天数]]*6</f>
        <v>0</v>
      </c>
      <c r="L978">
        <f>database[[#This Row],[额定充值]]-database[[#This Row],[处理金额]]</f>
        <v>0</v>
      </c>
      <c r="M978">
        <f>database[[#This Row],[处理金额]]</f>
        <v>0</v>
      </c>
      <c r="N978" t="e">
        <f>VLOOKUP(database[[#This Row],[部门]],bumen[],2,0)</f>
        <v>#N/A</v>
      </c>
      <c r="O978" t="e">
        <f>VLOOKUP(database[[#This Row],[部门]],bumen[],3)</f>
        <v>#N/A</v>
      </c>
      <c r="P978" t="e">
        <f>VLOOKUP(database[[#This Row],[账号]],renyuan[],2,0)</f>
        <v>#N/A</v>
      </c>
      <c r="R978" t="e">
        <f>VLOOKUP(database[[#This Row],[部门代码2]],bumen02,2,0)</f>
        <v>#N/A</v>
      </c>
    </row>
    <row r="979" spans="1:18" hidden="1" x14ac:dyDescent="0.2">
      <c r="A979">
        <f>SUBTOTAL(3,B$2:B979)</f>
        <v>67</v>
      </c>
      <c r="H979" t="e">
        <f>VLOOKUP(C979,renyuan[],3,0)</f>
        <v>#N/A</v>
      </c>
      <c r="I979">
        <f t="shared" si="30"/>
        <v>0</v>
      </c>
      <c r="J979">
        <f t="shared" si="31"/>
        <v>0</v>
      </c>
      <c r="K979">
        <f>database[[#This Row],[处理天数]]*6</f>
        <v>0</v>
      </c>
      <c r="L979">
        <f>database[[#This Row],[额定充值]]-database[[#This Row],[处理金额]]</f>
        <v>0</v>
      </c>
      <c r="M979">
        <f>database[[#This Row],[处理金额]]</f>
        <v>0</v>
      </c>
      <c r="N979" t="e">
        <f>VLOOKUP(database[[#This Row],[部门]],bumen[],2,0)</f>
        <v>#N/A</v>
      </c>
      <c r="O979" t="e">
        <f>VLOOKUP(database[[#This Row],[部门]],bumen[],3)</f>
        <v>#N/A</v>
      </c>
      <c r="P979" t="e">
        <f>VLOOKUP(database[[#This Row],[账号]],renyuan[],2,0)</f>
        <v>#N/A</v>
      </c>
      <c r="R979" t="e">
        <f>VLOOKUP(database[[#This Row],[部门代码2]],bumen02,2,0)</f>
        <v>#N/A</v>
      </c>
    </row>
    <row r="980" spans="1:18" hidden="1" x14ac:dyDescent="0.2">
      <c r="A980">
        <f>SUBTOTAL(3,B$2:B980)</f>
        <v>67</v>
      </c>
      <c r="H980" t="e">
        <f>VLOOKUP(C980,renyuan[],3,0)</f>
        <v>#N/A</v>
      </c>
      <c r="I980">
        <f t="shared" si="30"/>
        <v>0</v>
      </c>
      <c r="J980">
        <f t="shared" si="31"/>
        <v>0</v>
      </c>
      <c r="K980">
        <f>database[[#This Row],[处理天数]]*6</f>
        <v>0</v>
      </c>
      <c r="L980">
        <f>database[[#This Row],[额定充值]]-database[[#This Row],[处理金额]]</f>
        <v>0</v>
      </c>
      <c r="M980">
        <f>database[[#This Row],[处理金额]]</f>
        <v>0</v>
      </c>
      <c r="N980" t="e">
        <f>VLOOKUP(database[[#This Row],[部门]],bumen[],2,0)</f>
        <v>#N/A</v>
      </c>
      <c r="O980" t="e">
        <f>VLOOKUP(database[[#This Row],[部门]],bumen[],3)</f>
        <v>#N/A</v>
      </c>
      <c r="P980" t="e">
        <f>VLOOKUP(database[[#This Row],[账号]],renyuan[],2,0)</f>
        <v>#N/A</v>
      </c>
      <c r="R980" t="e">
        <f>VLOOKUP(database[[#This Row],[部门代码2]],bumen02,2,0)</f>
        <v>#N/A</v>
      </c>
    </row>
    <row r="981" spans="1:18" hidden="1" x14ac:dyDescent="0.2">
      <c r="A981">
        <f>SUBTOTAL(3,B$2:B981)</f>
        <v>67</v>
      </c>
      <c r="H981" t="e">
        <f>VLOOKUP(C981,renyuan[],3,0)</f>
        <v>#N/A</v>
      </c>
      <c r="I981">
        <f t="shared" si="30"/>
        <v>0</v>
      </c>
      <c r="J981">
        <f t="shared" si="31"/>
        <v>0</v>
      </c>
      <c r="K981">
        <f>database[[#This Row],[处理天数]]*6</f>
        <v>0</v>
      </c>
      <c r="L981">
        <f>database[[#This Row],[额定充值]]-database[[#This Row],[处理金额]]</f>
        <v>0</v>
      </c>
      <c r="M981">
        <f>database[[#This Row],[处理金额]]</f>
        <v>0</v>
      </c>
      <c r="N981" t="e">
        <f>VLOOKUP(database[[#This Row],[部门]],bumen[],2,0)</f>
        <v>#N/A</v>
      </c>
      <c r="O981" t="e">
        <f>VLOOKUP(database[[#This Row],[部门]],bumen[],3)</f>
        <v>#N/A</v>
      </c>
      <c r="P981" t="e">
        <f>VLOOKUP(database[[#This Row],[账号]],renyuan[],2,0)</f>
        <v>#N/A</v>
      </c>
      <c r="R981" t="e">
        <f>VLOOKUP(database[[#This Row],[部门代码2]],bumen02,2,0)</f>
        <v>#N/A</v>
      </c>
    </row>
    <row r="982" spans="1:18" hidden="1" x14ac:dyDescent="0.2">
      <c r="A982">
        <f>SUBTOTAL(3,B$2:B982)</f>
        <v>67</v>
      </c>
      <c r="H982" t="e">
        <f>VLOOKUP(C982,renyuan[],3,0)</f>
        <v>#N/A</v>
      </c>
      <c r="I982">
        <f t="shared" si="30"/>
        <v>0</v>
      </c>
      <c r="J982">
        <f t="shared" si="31"/>
        <v>0</v>
      </c>
      <c r="K982">
        <f>database[[#This Row],[处理天数]]*6</f>
        <v>0</v>
      </c>
      <c r="L982">
        <f>database[[#This Row],[额定充值]]-database[[#This Row],[处理金额]]</f>
        <v>0</v>
      </c>
      <c r="M982">
        <f>database[[#This Row],[处理金额]]</f>
        <v>0</v>
      </c>
      <c r="N982" t="e">
        <f>VLOOKUP(database[[#This Row],[部门]],bumen[],2,0)</f>
        <v>#N/A</v>
      </c>
      <c r="O982" t="e">
        <f>VLOOKUP(database[[#This Row],[部门]],bumen[],3)</f>
        <v>#N/A</v>
      </c>
      <c r="P982" t="e">
        <f>VLOOKUP(database[[#This Row],[账号]],renyuan[],2,0)</f>
        <v>#N/A</v>
      </c>
      <c r="R982" t="e">
        <f>VLOOKUP(database[[#This Row],[部门代码2]],bumen02,2,0)</f>
        <v>#N/A</v>
      </c>
    </row>
    <row r="983" spans="1:18" hidden="1" x14ac:dyDescent="0.2">
      <c r="A983">
        <f>SUBTOTAL(3,B$2:B983)</f>
        <v>67</v>
      </c>
      <c r="H983" t="e">
        <f>VLOOKUP(C983,renyuan[],3,0)</f>
        <v>#N/A</v>
      </c>
      <c r="I983">
        <f t="shared" si="30"/>
        <v>0</v>
      </c>
      <c r="J983">
        <f t="shared" si="31"/>
        <v>0</v>
      </c>
      <c r="K983">
        <f>database[[#This Row],[处理天数]]*6</f>
        <v>0</v>
      </c>
      <c r="L983">
        <f>database[[#This Row],[额定充值]]-database[[#This Row],[处理金额]]</f>
        <v>0</v>
      </c>
      <c r="M983">
        <f>database[[#This Row],[处理金额]]</f>
        <v>0</v>
      </c>
      <c r="N983" t="e">
        <f>VLOOKUP(database[[#This Row],[部门]],bumen[],2,0)</f>
        <v>#N/A</v>
      </c>
      <c r="O983" t="e">
        <f>VLOOKUP(database[[#This Row],[部门]],bumen[],3)</f>
        <v>#N/A</v>
      </c>
      <c r="P983" t="e">
        <f>VLOOKUP(database[[#This Row],[账号]],renyuan[],2,0)</f>
        <v>#N/A</v>
      </c>
      <c r="R983" t="e">
        <f>VLOOKUP(database[[#This Row],[部门代码2]],bumen02,2,0)</f>
        <v>#N/A</v>
      </c>
    </row>
    <row r="984" spans="1:18" hidden="1" x14ac:dyDescent="0.2">
      <c r="A984">
        <f>SUBTOTAL(3,B$2:B984)</f>
        <v>67</v>
      </c>
      <c r="H984" t="e">
        <f>VLOOKUP(C984,renyuan[],3,0)</f>
        <v>#N/A</v>
      </c>
      <c r="I984">
        <f t="shared" si="30"/>
        <v>0</v>
      </c>
      <c r="J984">
        <f t="shared" si="31"/>
        <v>0</v>
      </c>
      <c r="K984">
        <f>database[[#This Row],[处理天数]]*6</f>
        <v>0</v>
      </c>
      <c r="L984">
        <f>database[[#This Row],[额定充值]]-database[[#This Row],[处理金额]]</f>
        <v>0</v>
      </c>
      <c r="M984">
        <f>database[[#This Row],[处理金额]]</f>
        <v>0</v>
      </c>
      <c r="N984" t="e">
        <f>VLOOKUP(database[[#This Row],[部门]],bumen[],2,0)</f>
        <v>#N/A</v>
      </c>
      <c r="O984" t="e">
        <f>VLOOKUP(database[[#This Row],[部门]],bumen[],3)</f>
        <v>#N/A</v>
      </c>
      <c r="P984" t="e">
        <f>VLOOKUP(database[[#This Row],[账号]],renyuan[],2,0)</f>
        <v>#N/A</v>
      </c>
      <c r="R984" t="e">
        <f>VLOOKUP(database[[#This Row],[部门代码2]],bumen02,2,0)</f>
        <v>#N/A</v>
      </c>
    </row>
    <row r="985" spans="1:18" hidden="1" x14ac:dyDescent="0.2">
      <c r="A985">
        <f>SUBTOTAL(3,B$2:B985)</f>
        <v>67</v>
      </c>
      <c r="H985" t="e">
        <f>VLOOKUP(C985,renyuan[],3,0)</f>
        <v>#N/A</v>
      </c>
      <c r="I985">
        <f t="shared" si="30"/>
        <v>0</v>
      </c>
      <c r="J985">
        <f t="shared" si="31"/>
        <v>0</v>
      </c>
      <c r="K985">
        <f>database[[#This Row],[处理天数]]*6</f>
        <v>0</v>
      </c>
      <c r="L985">
        <f>database[[#This Row],[额定充值]]-database[[#This Row],[处理金额]]</f>
        <v>0</v>
      </c>
      <c r="M985">
        <f>database[[#This Row],[处理金额]]</f>
        <v>0</v>
      </c>
      <c r="N985" t="e">
        <f>VLOOKUP(database[[#This Row],[部门]],bumen[],2,0)</f>
        <v>#N/A</v>
      </c>
      <c r="O985" t="e">
        <f>VLOOKUP(database[[#This Row],[部门]],bumen[],3)</f>
        <v>#N/A</v>
      </c>
      <c r="P985" t="e">
        <f>VLOOKUP(database[[#This Row],[账号]],renyuan[],2,0)</f>
        <v>#N/A</v>
      </c>
      <c r="R985" t="e">
        <f>VLOOKUP(database[[#This Row],[部门代码2]],bumen02,2,0)</f>
        <v>#N/A</v>
      </c>
    </row>
    <row r="986" spans="1:18" hidden="1" x14ac:dyDescent="0.2">
      <c r="A986">
        <f>SUBTOTAL(3,B$2:B986)</f>
        <v>67</v>
      </c>
      <c r="H986" t="e">
        <f>VLOOKUP(C986,renyuan[],3,0)</f>
        <v>#N/A</v>
      </c>
      <c r="I986">
        <f t="shared" si="30"/>
        <v>0</v>
      </c>
      <c r="J986">
        <f t="shared" si="31"/>
        <v>0</v>
      </c>
      <c r="K986">
        <f>database[[#This Row],[处理天数]]*6</f>
        <v>0</v>
      </c>
      <c r="L986">
        <f>database[[#This Row],[额定充值]]-database[[#This Row],[处理金额]]</f>
        <v>0</v>
      </c>
      <c r="M986">
        <f>database[[#This Row],[处理金额]]</f>
        <v>0</v>
      </c>
      <c r="N986" t="e">
        <f>VLOOKUP(database[[#This Row],[部门]],bumen[],2,0)</f>
        <v>#N/A</v>
      </c>
      <c r="O986" t="e">
        <f>VLOOKUP(database[[#This Row],[部门]],bumen[],3)</f>
        <v>#N/A</v>
      </c>
      <c r="P986" t="e">
        <f>VLOOKUP(database[[#This Row],[账号]],renyuan[],2,0)</f>
        <v>#N/A</v>
      </c>
      <c r="R986" t="e">
        <f>VLOOKUP(database[[#This Row],[部门代码2]],bumen02,2,0)</f>
        <v>#N/A</v>
      </c>
    </row>
    <row r="987" spans="1:18" hidden="1" x14ac:dyDescent="0.2">
      <c r="A987">
        <f>SUBTOTAL(3,B$2:B987)</f>
        <v>67</v>
      </c>
      <c r="H987" t="e">
        <f>VLOOKUP(C987,renyuan[],3,0)</f>
        <v>#N/A</v>
      </c>
      <c r="I987">
        <f t="shared" si="30"/>
        <v>0</v>
      </c>
      <c r="J987">
        <f t="shared" si="31"/>
        <v>0</v>
      </c>
      <c r="K987">
        <f>database[[#This Row],[处理天数]]*6</f>
        <v>0</v>
      </c>
      <c r="L987">
        <f>database[[#This Row],[额定充值]]-database[[#This Row],[处理金额]]</f>
        <v>0</v>
      </c>
      <c r="M987">
        <f>database[[#This Row],[处理金额]]</f>
        <v>0</v>
      </c>
      <c r="N987" t="e">
        <f>VLOOKUP(database[[#This Row],[部门]],bumen[],2,0)</f>
        <v>#N/A</v>
      </c>
      <c r="O987" t="e">
        <f>VLOOKUP(database[[#This Row],[部门]],bumen[],3)</f>
        <v>#N/A</v>
      </c>
      <c r="P987" t="e">
        <f>VLOOKUP(database[[#This Row],[账号]],renyuan[],2,0)</f>
        <v>#N/A</v>
      </c>
      <c r="R987" t="e">
        <f>VLOOKUP(database[[#This Row],[部门代码2]],bumen02,2,0)</f>
        <v>#N/A</v>
      </c>
    </row>
    <row r="988" spans="1:18" hidden="1" x14ac:dyDescent="0.2">
      <c r="A988">
        <f>SUBTOTAL(3,B$2:B988)</f>
        <v>67</v>
      </c>
      <c r="H988" t="e">
        <f>VLOOKUP(C988,renyuan[],3,0)</f>
        <v>#N/A</v>
      </c>
      <c r="I988">
        <f t="shared" si="30"/>
        <v>0</v>
      </c>
      <c r="J988">
        <f t="shared" si="31"/>
        <v>0</v>
      </c>
      <c r="K988">
        <f>database[[#This Row],[处理天数]]*6</f>
        <v>0</v>
      </c>
      <c r="L988">
        <f>database[[#This Row],[额定充值]]-database[[#This Row],[处理金额]]</f>
        <v>0</v>
      </c>
      <c r="M988">
        <f>database[[#This Row],[处理金额]]</f>
        <v>0</v>
      </c>
      <c r="N988" t="e">
        <f>VLOOKUP(database[[#This Row],[部门]],bumen[],2,0)</f>
        <v>#N/A</v>
      </c>
      <c r="O988" t="e">
        <f>VLOOKUP(database[[#This Row],[部门]],bumen[],3)</f>
        <v>#N/A</v>
      </c>
      <c r="P988" t="e">
        <f>VLOOKUP(database[[#This Row],[账号]],renyuan[],2,0)</f>
        <v>#N/A</v>
      </c>
      <c r="R988" t="e">
        <f>VLOOKUP(database[[#This Row],[部门代码2]],bumen02,2,0)</f>
        <v>#N/A</v>
      </c>
    </row>
    <row r="989" spans="1:18" hidden="1" x14ac:dyDescent="0.2">
      <c r="A989">
        <f>SUBTOTAL(3,B$2:B989)</f>
        <v>67</v>
      </c>
      <c r="H989" t="e">
        <f>VLOOKUP(C989,renyuan[],3,0)</f>
        <v>#N/A</v>
      </c>
      <c r="I989">
        <f t="shared" si="30"/>
        <v>0</v>
      </c>
      <c r="J989">
        <f t="shared" si="31"/>
        <v>0</v>
      </c>
      <c r="K989">
        <f>database[[#This Row],[处理天数]]*6</f>
        <v>0</v>
      </c>
      <c r="L989">
        <f>database[[#This Row],[额定充值]]-database[[#This Row],[处理金额]]</f>
        <v>0</v>
      </c>
      <c r="M989">
        <f>database[[#This Row],[处理金额]]</f>
        <v>0</v>
      </c>
      <c r="N989" t="e">
        <f>VLOOKUP(database[[#This Row],[部门]],bumen[],2,0)</f>
        <v>#N/A</v>
      </c>
      <c r="O989" t="e">
        <f>VLOOKUP(database[[#This Row],[部门]],bumen[],3)</f>
        <v>#N/A</v>
      </c>
      <c r="P989" t="e">
        <f>VLOOKUP(database[[#This Row],[账号]],renyuan[],2,0)</f>
        <v>#N/A</v>
      </c>
      <c r="R989" t="e">
        <f>VLOOKUP(database[[#This Row],[部门代码2]],bumen02,2,0)</f>
        <v>#N/A</v>
      </c>
    </row>
    <row r="990" spans="1:18" hidden="1" x14ac:dyDescent="0.2">
      <c r="A990">
        <f>SUBTOTAL(3,B$2:B990)</f>
        <v>67</v>
      </c>
      <c r="H990" t="e">
        <f>VLOOKUP(C990,renyuan[],3,0)</f>
        <v>#N/A</v>
      </c>
      <c r="I990">
        <f t="shared" si="30"/>
        <v>0</v>
      </c>
      <c r="J990">
        <f t="shared" si="31"/>
        <v>0</v>
      </c>
      <c r="K990">
        <f>database[[#This Row],[处理天数]]*6</f>
        <v>0</v>
      </c>
      <c r="L990">
        <f>database[[#This Row],[额定充值]]-database[[#This Row],[处理金额]]</f>
        <v>0</v>
      </c>
      <c r="M990">
        <f>database[[#This Row],[处理金额]]</f>
        <v>0</v>
      </c>
      <c r="N990" t="e">
        <f>VLOOKUP(database[[#This Row],[部门]],bumen[],2,0)</f>
        <v>#N/A</v>
      </c>
      <c r="O990" t="e">
        <f>VLOOKUP(database[[#This Row],[部门]],bumen[],3)</f>
        <v>#N/A</v>
      </c>
      <c r="P990" t="e">
        <f>VLOOKUP(database[[#This Row],[账号]],renyuan[],2,0)</f>
        <v>#N/A</v>
      </c>
      <c r="R990" t="e">
        <f>VLOOKUP(database[[#This Row],[部门代码2]],bumen02,2,0)</f>
        <v>#N/A</v>
      </c>
    </row>
    <row r="991" spans="1:18" hidden="1" x14ac:dyDescent="0.2">
      <c r="A991">
        <f>SUBTOTAL(3,B$2:B991)</f>
        <v>67</v>
      </c>
      <c r="H991" t="e">
        <f>VLOOKUP(C991,renyuan[],3,0)</f>
        <v>#N/A</v>
      </c>
      <c r="I991">
        <f t="shared" si="30"/>
        <v>0</v>
      </c>
      <c r="J991">
        <f t="shared" si="31"/>
        <v>0</v>
      </c>
      <c r="K991">
        <f>database[[#This Row],[处理天数]]*6</f>
        <v>0</v>
      </c>
      <c r="L991">
        <f>database[[#This Row],[额定充值]]-database[[#This Row],[处理金额]]</f>
        <v>0</v>
      </c>
      <c r="M991">
        <f>database[[#This Row],[处理金额]]</f>
        <v>0</v>
      </c>
      <c r="N991" t="e">
        <f>VLOOKUP(database[[#This Row],[部门]],bumen[],2,0)</f>
        <v>#N/A</v>
      </c>
      <c r="O991" t="e">
        <f>VLOOKUP(database[[#This Row],[部门]],bumen[],3)</f>
        <v>#N/A</v>
      </c>
      <c r="P991" t="e">
        <f>VLOOKUP(database[[#This Row],[账号]],renyuan[],2,0)</f>
        <v>#N/A</v>
      </c>
      <c r="R991" t="e">
        <f>VLOOKUP(database[[#This Row],[部门代码2]],bumen02,2,0)</f>
        <v>#N/A</v>
      </c>
    </row>
    <row r="992" spans="1:18" hidden="1" x14ac:dyDescent="0.2">
      <c r="A992">
        <f>SUBTOTAL(3,B$2:B992)</f>
        <v>67</v>
      </c>
      <c r="H992" t="e">
        <f>VLOOKUP(C992,renyuan[],3,0)</f>
        <v>#N/A</v>
      </c>
      <c r="I992">
        <f t="shared" si="30"/>
        <v>0</v>
      </c>
      <c r="J992">
        <f t="shared" si="31"/>
        <v>0</v>
      </c>
      <c r="K992">
        <f>database[[#This Row],[处理天数]]*6</f>
        <v>0</v>
      </c>
      <c r="L992">
        <f>database[[#This Row],[额定充值]]-database[[#This Row],[处理金额]]</f>
        <v>0</v>
      </c>
      <c r="M992">
        <f>database[[#This Row],[处理金额]]</f>
        <v>0</v>
      </c>
      <c r="N992" t="e">
        <f>VLOOKUP(database[[#This Row],[部门]],bumen[],2,0)</f>
        <v>#N/A</v>
      </c>
      <c r="O992" t="e">
        <f>VLOOKUP(database[[#This Row],[部门]],bumen[],3)</f>
        <v>#N/A</v>
      </c>
      <c r="P992" t="e">
        <f>VLOOKUP(database[[#This Row],[账号]],renyuan[],2,0)</f>
        <v>#N/A</v>
      </c>
      <c r="R992" t="e">
        <f>VLOOKUP(database[[#This Row],[部门代码2]],bumen02,2,0)</f>
        <v>#N/A</v>
      </c>
    </row>
    <row r="993" spans="1:18" hidden="1" x14ac:dyDescent="0.2">
      <c r="A993">
        <f>SUBTOTAL(3,B$2:B993)</f>
        <v>67</v>
      </c>
      <c r="H993" t="e">
        <f>VLOOKUP(C993,renyuan[],3,0)</f>
        <v>#N/A</v>
      </c>
      <c r="I993">
        <f t="shared" si="30"/>
        <v>0</v>
      </c>
      <c r="J993">
        <f t="shared" si="31"/>
        <v>0</v>
      </c>
      <c r="K993">
        <f>database[[#This Row],[处理天数]]*6</f>
        <v>0</v>
      </c>
      <c r="L993">
        <f>database[[#This Row],[额定充值]]-database[[#This Row],[处理金额]]</f>
        <v>0</v>
      </c>
      <c r="M993">
        <f>database[[#This Row],[处理金额]]</f>
        <v>0</v>
      </c>
      <c r="N993" t="e">
        <f>VLOOKUP(database[[#This Row],[部门]],bumen[],2,0)</f>
        <v>#N/A</v>
      </c>
      <c r="O993" t="e">
        <f>VLOOKUP(database[[#This Row],[部门]],bumen[],3)</f>
        <v>#N/A</v>
      </c>
      <c r="P993" t="e">
        <f>VLOOKUP(database[[#This Row],[账号]],renyuan[],2,0)</f>
        <v>#N/A</v>
      </c>
      <c r="R993" t="e">
        <f>VLOOKUP(database[[#This Row],[部门代码2]],bumen02,2,0)</f>
        <v>#N/A</v>
      </c>
    </row>
    <row r="994" spans="1:18" hidden="1" x14ac:dyDescent="0.2">
      <c r="A994">
        <f>SUBTOTAL(3,B$2:B994)</f>
        <v>67</v>
      </c>
      <c r="H994" t="e">
        <f>VLOOKUP(C994,renyuan[],3,0)</f>
        <v>#N/A</v>
      </c>
      <c r="I994">
        <f t="shared" si="30"/>
        <v>0</v>
      </c>
      <c r="J994">
        <f t="shared" si="31"/>
        <v>0</v>
      </c>
      <c r="K994">
        <f>database[[#This Row],[处理天数]]*6</f>
        <v>0</v>
      </c>
      <c r="L994">
        <f>database[[#This Row],[额定充值]]-database[[#This Row],[处理金额]]</f>
        <v>0</v>
      </c>
      <c r="M994">
        <f>database[[#This Row],[处理金额]]</f>
        <v>0</v>
      </c>
      <c r="N994" t="e">
        <f>VLOOKUP(database[[#This Row],[部门]],bumen[],2,0)</f>
        <v>#N/A</v>
      </c>
      <c r="O994" t="e">
        <f>VLOOKUP(database[[#This Row],[部门]],bumen[],3)</f>
        <v>#N/A</v>
      </c>
      <c r="P994" t="e">
        <f>VLOOKUP(database[[#This Row],[账号]],renyuan[],2,0)</f>
        <v>#N/A</v>
      </c>
      <c r="R994" t="e">
        <f>VLOOKUP(database[[#This Row],[部门代码2]],bumen02,2,0)</f>
        <v>#N/A</v>
      </c>
    </row>
    <row r="995" spans="1:18" hidden="1" x14ac:dyDescent="0.2">
      <c r="A995">
        <f>SUBTOTAL(3,B$2:B995)</f>
        <v>67</v>
      </c>
      <c r="H995" t="e">
        <f>VLOOKUP(C995,renyuan[],3,0)</f>
        <v>#N/A</v>
      </c>
      <c r="I995">
        <f t="shared" si="30"/>
        <v>0</v>
      </c>
      <c r="J995">
        <f t="shared" si="31"/>
        <v>0</v>
      </c>
      <c r="K995">
        <f>database[[#This Row],[处理天数]]*6</f>
        <v>0</v>
      </c>
      <c r="L995">
        <f>database[[#This Row],[额定充值]]-database[[#This Row],[处理金额]]</f>
        <v>0</v>
      </c>
      <c r="M995">
        <f>database[[#This Row],[处理金额]]</f>
        <v>0</v>
      </c>
      <c r="N995" t="e">
        <f>VLOOKUP(database[[#This Row],[部门]],bumen[],2,0)</f>
        <v>#N/A</v>
      </c>
      <c r="O995" t="e">
        <f>VLOOKUP(database[[#This Row],[部门]],bumen[],3)</f>
        <v>#N/A</v>
      </c>
      <c r="P995" t="e">
        <f>VLOOKUP(database[[#This Row],[账号]],renyuan[],2,0)</f>
        <v>#N/A</v>
      </c>
      <c r="R995" t="e">
        <f>VLOOKUP(database[[#This Row],[部门代码2]],bumen02,2,0)</f>
        <v>#N/A</v>
      </c>
    </row>
    <row r="996" spans="1:18" hidden="1" x14ac:dyDescent="0.2">
      <c r="A996">
        <f>SUBTOTAL(3,B$2:B996)</f>
        <v>67</v>
      </c>
      <c r="H996" t="e">
        <f>VLOOKUP(C996,renyuan[],3,0)</f>
        <v>#N/A</v>
      </c>
      <c r="I996">
        <f t="shared" si="30"/>
        <v>0</v>
      </c>
      <c r="J996">
        <f t="shared" si="31"/>
        <v>0</v>
      </c>
      <c r="K996">
        <f>database[[#This Row],[处理天数]]*6</f>
        <v>0</v>
      </c>
      <c r="L996">
        <f>database[[#This Row],[额定充值]]-database[[#This Row],[处理金额]]</f>
        <v>0</v>
      </c>
      <c r="M996">
        <f>database[[#This Row],[处理金额]]</f>
        <v>0</v>
      </c>
      <c r="N996" t="e">
        <f>VLOOKUP(database[[#This Row],[部门]],bumen[],2,0)</f>
        <v>#N/A</v>
      </c>
      <c r="O996" t="e">
        <f>VLOOKUP(database[[#This Row],[部门]],bumen[],3)</f>
        <v>#N/A</v>
      </c>
      <c r="P996" t="e">
        <f>VLOOKUP(database[[#This Row],[账号]],renyuan[],2,0)</f>
        <v>#N/A</v>
      </c>
      <c r="R996" t="e">
        <f>VLOOKUP(database[[#This Row],[部门代码2]],bumen02,2,0)</f>
        <v>#N/A</v>
      </c>
    </row>
    <row r="997" spans="1:18" hidden="1" x14ac:dyDescent="0.2">
      <c r="A997">
        <f>SUBTOTAL(3,B$2:B997)</f>
        <v>67</v>
      </c>
      <c r="H997" t="e">
        <f>VLOOKUP(C997,renyuan[],3,0)</f>
        <v>#N/A</v>
      </c>
      <c r="I997">
        <f t="shared" si="30"/>
        <v>0</v>
      </c>
      <c r="J997">
        <f t="shared" si="31"/>
        <v>0</v>
      </c>
      <c r="K997">
        <f>database[[#This Row],[处理天数]]*6</f>
        <v>0</v>
      </c>
      <c r="L997">
        <f>database[[#This Row],[额定充值]]-database[[#This Row],[处理金额]]</f>
        <v>0</v>
      </c>
      <c r="M997">
        <f>database[[#This Row],[处理金额]]</f>
        <v>0</v>
      </c>
      <c r="N997" t="e">
        <f>VLOOKUP(database[[#This Row],[部门]],bumen[],2,0)</f>
        <v>#N/A</v>
      </c>
      <c r="O997" t="e">
        <f>VLOOKUP(database[[#This Row],[部门]],bumen[],3)</f>
        <v>#N/A</v>
      </c>
      <c r="P997" t="e">
        <f>VLOOKUP(database[[#This Row],[账号]],renyuan[],2,0)</f>
        <v>#N/A</v>
      </c>
      <c r="R997" t="e">
        <f>VLOOKUP(database[[#This Row],[部门代码2]],bumen02,2,0)</f>
        <v>#N/A</v>
      </c>
    </row>
    <row r="998" spans="1:18" hidden="1" x14ac:dyDescent="0.2">
      <c r="A998">
        <f>SUBTOTAL(3,B$2:B998)</f>
        <v>67</v>
      </c>
      <c r="H998" t="e">
        <f>VLOOKUP(C998,renyuan[],3,0)</f>
        <v>#N/A</v>
      </c>
      <c r="I998">
        <f t="shared" si="30"/>
        <v>0</v>
      </c>
      <c r="J998">
        <f t="shared" si="31"/>
        <v>0</v>
      </c>
      <c r="K998">
        <f>database[[#This Row],[处理天数]]*6</f>
        <v>0</v>
      </c>
      <c r="L998">
        <f>database[[#This Row],[额定充值]]-database[[#This Row],[处理金额]]</f>
        <v>0</v>
      </c>
      <c r="M998">
        <f>database[[#This Row],[处理金额]]</f>
        <v>0</v>
      </c>
      <c r="N998" t="e">
        <f>VLOOKUP(database[[#This Row],[部门]],bumen[],2,0)</f>
        <v>#N/A</v>
      </c>
      <c r="O998" t="e">
        <f>VLOOKUP(database[[#This Row],[部门]],bumen[],3)</f>
        <v>#N/A</v>
      </c>
      <c r="P998" t="e">
        <f>VLOOKUP(database[[#This Row],[账号]],renyuan[],2,0)</f>
        <v>#N/A</v>
      </c>
      <c r="R998" t="e">
        <f>VLOOKUP(database[[#This Row],[部门代码2]],bumen02,2,0)</f>
        <v>#N/A</v>
      </c>
    </row>
    <row r="999" spans="1:18" hidden="1" x14ac:dyDescent="0.2">
      <c r="A999">
        <f>SUBTOTAL(3,B$2:B999)</f>
        <v>67</v>
      </c>
      <c r="H999" t="e">
        <f>VLOOKUP(C999,renyuan[],3,0)</f>
        <v>#N/A</v>
      </c>
      <c r="I999">
        <f t="shared" si="30"/>
        <v>0</v>
      </c>
      <c r="J999">
        <f t="shared" si="31"/>
        <v>0</v>
      </c>
      <c r="K999">
        <f>database[[#This Row],[处理天数]]*6</f>
        <v>0</v>
      </c>
      <c r="L999">
        <f>database[[#This Row],[额定充值]]-database[[#This Row],[处理金额]]</f>
        <v>0</v>
      </c>
      <c r="M999">
        <f>database[[#This Row],[处理金额]]</f>
        <v>0</v>
      </c>
      <c r="N999" t="e">
        <f>VLOOKUP(database[[#This Row],[部门]],bumen[],2,0)</f>
        <v>#N/A</v>
      </c>
      <c r="O999" t="e">
        <f>VLOOKUP(database[[#This Row],[部门]],bumen[],3)</f>
        <v>#N/A</v>
      </c>
      <c r="P999" t="e">
        <f>VLOOKUP(database[[#This Row],[账号]],renyuan[],2,0)</f>
        <v>#N/A</v>
      </c>
      <c r="R999" t="e">
        <f>VLOOKUP(database[[#This Row],[部门代码2]],bumen02,2,0)</f>
        <v>#N/A</v>
      </c>
    </row>
    <row r="1000" spans="1:18" hidden="1" x14ac:dyDescent="0.2">
      <c r="A1000">
        <f>SUBTOTAL(3,B$2:B1000)</f>
        <v>67</v>
      </c>
      <c r="H1000" t="e">
        <f>VLOOKUP(C1000,renyuan[],3,0)</f>
        <v>#N/A</v>
      </c>
      <c r="I1000">
        <f t="shared" si="30"/>
        <v>0</v>
      </c>
      <c r="J1000">
        <f t="shared" si="31"/>
        <v>0</v>
      </c>
      <c r="K1000">
        <f>database[[#This Row],[处理天数]]*6</f>
        <v>0</v>
      </c>
      <c r="L1000">
        <f>database[[#This Row],[额定充值]]-database[[#This Row],[处理金额]]</f>
        <v>0</v>
      </c>
      <c r="M1000">
        <f>database[[#This Row],[处理金额]]</f>
        <v>0</v>
      </c>
      <c r="N1000" t="e">
        <f>VLOOKUP(database[[#This Row],[部门]],bumen[],2,0)</f>
        <v>#N/A</v>
      </c>
      <c r="O1000" t="e">
        <f>VLOOKUP(database[[#This Row],[部门]],bumen[],3)</f>
        <v>#N/A</v>
      </c>
      <c r="P1000" t="e">
        <f>VLOOKUP(database[[#This Row],[账号]],renyuan[],2,0)</f>
        <v>#N/A</v>
      </c>
      <c r="R1000" t="e">
        <f>VLOOKUP(database[[#This Row],[部门代码2]],bumen02,2,0)</f>
        <v>#N/A</v>
      </c>
    </row>
    <row r="1001" spans="1:18" hidden="1" x14ac:dyDescent="0.2">
      <c r="A1001">
        <f>SUBTOTAL(3,B$2:B1001)</f>
        <v>67</v>
      </c>
      <c r="H1001" t="e">
        <f>VLOOKUP(C1001,renyuan[],3,0)</f>
        <v>#N/A</v>
      </c>
      <c r="I1001">
        <f t="shared" si="30"/>
        <v>0</v>
      </c>
      <c r="J1001">
        <f t="shared" si="31"/>
        <v>0</v>
      </c>
      <c r="K1001">
        <f>database[[#This Row],[处理天数]]*6</f>
        <v>0</v>
      </c>
      <c r="L1001">
        <f>database[[#This Row],[额定充值]]-database[[#This Row],[处理金额]]</f>
        <v>0</v>
      </c>
      <c r="M1001">
        <f>database[[#This Row],[处理金额]]</f>
        <v>0</v>
      </c>
      <c r="N1001" t="e">
        <f>VLOOKUP(database[[#This Row],[部门]],bumen[],2,0)</f>
        <v>#N/A</v>
      </c>
      <c r="O1001" t="e">
        <f>VLOOKUP(database[[#This Row],[部门]],bumen[],3)</f>
        <v>#N/A</v>
      </c>
      <c r="P1001" t="e">
        <f>VLOOKUP(database[[#This Row],[账号]],renyuan[],2,0)</f>
        <v>#N/A</v>
      </c>
      <c r="R1001" t="e">
        <f>VLOOKUP(database[[#This Row],[部门代码2]],bumen02,2,0)</f>
        <v>#N/A</v>
      </c>
    </row>
    <row r="1002" spans="1:18" hidden="1" x14ac:dyDescent="0.2">
      <c r="A1002">
        <f>SUBTOTAL(3,B$2:B1002)</f>
        <v>67</v>
      </c>
      <c r="H1002" t="e">
        <f>VLOOKUP(C1002,renyuan[],3,0)</f>
        <v>#N/A</v>
      </c>
      <c r="I1002">
        <f t="shared" si="30"/>
        <v>0</v>
      </c>
      <c r="J1002">
        <f t="shared" si="31"/>
        <v>0</v>
      </c>
      <c r="K1002">
        <f>database[[#This Row],[处理天数]]*6</f>
        <v>0</v>
      </c>
      <c r="L1002">
        <f>database[[#This Row],[额定充值]]-database[[#This Row],[处理金额]]</f>
        <v>0</v>
      </c>
      <c r="M1002">
        <f>database[[#This Row],[处理金额]]</f>
        <v>0</v>
      </c>
      <c r="N1002" t="e">
        <f>VLOOKUP(database[[#This Row],[部门]],bumen[],2,0)</f>
        <v>#N/A</v>
      </c>
      <c r="O1002" t="e">
        <f>VLOOKUP(database[[#This Row],[部门]],bumen[],3)</f>
        <v>#N/A</v>
      </c>
      <c r="P1002" t="e">
        <f>VLOOKUP(database[[#This Row],[账号]],renyuan[],2,0)</f>
        <v>#N/A</v>
      </c>
      <c r="R1002" t="e">
        <f>VLOOKUP(database[[#This Row],[部门代码2]],bumen02,2,0)</f>
        <v>#N/A</v>
      </c>
    </row>
    <row r="1003" spans="1:18" hidden="1" x14ac:dyDescent="0.2">
      <c r="A1003">
        <f>SUBTOTAL(3,B$2:B1003)</f>
        <v>67</v>
      </c>
      <c r="H1003" t="e">
        <f>VLOOKUP(C1003,renyuan[],3,0)</f>
        <v>#N/A</v>
      </c>
      <c r="I1003">
        <f t="shared" si="30"/>
        <v>0</v>
      </c>
      <c r="J1003">
        <f t="shared" si="31"/>
        <v>0</v>
      </c>
      <c r="K1003">
        <f>database[[#This Row],[处理天数]]*6</f>
        <v>0</v>
      </c>
      <c r="L1003">
        <f>database[[#This Row],[额定充值]]-database[[#This Row],[处理金额]]</f>
        <v>0</v>
      </c>
      <c r="M1003">
        <f>database[[#This Row],[处理金额]]</f>
        <v>0</v>
      </c>
      <c r="N1003" t="e">
        <f>VLOOKUP(database[[#This Row],[部门]],bumen[],2,0)</f>
        <v>#N/A</v>
      </c>
      <c r="O1003" t="e">
        <f>VLOOKUP(database[[#This Row],[部门]],bumen[],3)</f>
        <v>#N/A</v>
      </c>
      <c r="P1003" t="e">
        <f>VLOOKUP(database[[#This Row],[账号]],renyuan[],2,0)</f>
        <v>#N/A</v>
      </c>
      <c r="R1003" t="e">
        <f>VLOOKUP(database[[#This Row],[部门代码2]],bumen02,2,0)</f>
        <v>#N/A</v>
      </c>
    </row>
    <row r="1004" spans="1:18" hidden="1" x14ac:dyDescent="0.2">
      <c r="A1004">
        <f>SUBTOTAL(3,B$2:B1004)</f>
        <v>67</v>
      </c>
      <c r="H1004" t="e">
        <f>VLOOKUP(C1004,renyuan[],3,0)</f>
        <v>#N/A</v>
      </c>
      <c r="I1004">
        <f t="shared" si="30"/>
        <v>0</v>
      </c>
      <c r="J1004">
        <f t="shared" si="31"/>
        <v>0</v>
      </c>
      <c r="K1004">
        <f>database[[#This Row],[处理天数]]*6</f>
        <v>0</v>
      </c>
      <c r="L1004">
        <f>database[[#This Row],[额定充值]]-database[[#This Row],[处理金额]]</f>
        <v>0</v>
      </c>
      <c r="M1004">
        <f>database[[#This Row],[处理金额]]</f>
        <v>0</v>
      </c>
      <c r="N1004" t="e">
        <f>VLOOKUP(database[[#This Row],[部门]],bumen[],2,0)</f>
        <v>#N/A</v>
      </c>
      <c r="O1004" t="e">
        <f>VLOOKUP(database[[#This Row],[部门]],bumen[],3)</f>
        <v>#N/A</v>
      </c>
      <c r="P1004" t="e">
        <f>VLOOKUP(database[[#This Row],[账号]],renyuan[],2,0)</f>
        <v>#N/A</v>
      </c>
      <c r="R1004" t="e">
        <f>VLOOKUP(database[[#This Row],[部门代码2]],bumen02,2,0)</f>
        <v>#N/A</v>
      </c>
    </row>
    <row r="1005" spans="1:18" hidden="1" x14ac:dyDescent="0.2">
      <c r="A1005">
        <f>SUBTOTAL(3,B$2:B1005)</f>
        <v>67</v>
      </c>
      <c r="H1005" t="e">
        <f>VLOOKUP(C1005,renyuan[],3,0)</f>
        <v>#N/A</v>
      </c>
      <c r="I1005">
        <f t="shared" si="30"/>
        <v>0</v>
      </c>
      <c r="J1005">
        <f t="shared" si="31"/>
        <v>0</v>
      </c>
      <c r="K1005">
        <f>database[[#This Row],[处理天数]]*6</f>
        <v>0</v>
      </c>
      <c r="L1005">
        <f>database[[#This Row],[额定充值]]-database[[#This Row],[处理金额]]</f>
        <v>0</v>
      </c>
      <c r="M1005">
        <f>database[[#This Row],[处理金额]]</f>
        <v>0</v>
      </c>
      <c r="N1005" t="e">
        <f>VLOOKUP(database[[#This Row],[部门]],bumen[],2,0)</f>
        <v>#N/A</v>
      </c>
      <c r="O1005" t="e">
        <f>VLOOKUP(database[[#This Row],[部门]],bumen[],3)</f>
        <v>#N/A</v>
      </c>
      <c r="P1005" t="e">
        <f>VLOOKUP(database[[#This Row],[账号]],renyuan[],2,0)</f>
        <v>#N/A</v>
      </c>
      <c r="R1005" t="e">
        <f>VLOOKUP(database[[#This Row],[部门代码2]],bumen02,2,0)</f>
        <v>#N/A</v>
      </c>
    </row>
    <row r="1006" spans="1:18" hidden="1" x14ac:dyDescent="0.2">
      <c r="A1006">
        <f>SUBTOTAL(3,B$2:B1006)</f>
        <v>67</v>
      </c>
      <c r="H1006" t="e">
        <f>VLOOKUP(C1006,renyuan[],3,0)</f>
        <v>#N/A</v>
      </c>
      <c r="I1006">
        <f t="shared" si="30"/>
        <v>0</v>
      </c>
      <c r="J1006">
        <f t="shared" si="31"/>
        <v>0</v>
      </c>
      <c r="K1006">
        <f>database[[#This Row],[处理天数]]*6</f>
        <v>0</v>
      </c>
      <c r="L1006">
        <f>database[[#This Row],[额定充值]]-database[[#This Row],[处理金额]]</f>
        <v>0</v>
      </c>
      <c r="M1006">
        <f>database[[#This Row],[处理金额]]</f>
        <v>0</v>
      </c>
      <c r="N1006" t="e">
        <f>VLOOKUP(database[[#This Row],[部门]],bumen[],2,0)</f>
        <v>#N/A</v>
      </c>
      <c r="O1006" t="e">
        <f>VLOOKUP(database[[#This Row],[部门]],bumen[],3)</f>
        <v>#N/A</v>
      </c>
      <c r="P1006" t="e">
        <f>VLOOKUP(database[[#This Row],[账号]],renyuan[],2,0)</f>
        <v>#N/A</v>
      </c>
      <c r="R1006" t="e">
        <f>VLOOKUP(database[[#This Row],[部门代码2]],bumen02,2,0)</f>
        <v>#N/A</v>
      </c>
    </row>
    <row r="1007" spans="1:18" hidden="1" x14ac:dyDescent="0.2">
      <c r="A1007">
        <f>SUBTOTAL(3,B$2:B1007)</f>
        <v>67</v>
      </c>
      <c r="H1007" t="e">
        <f>VLOOKUP(C1007,renyuan[],3,0)</f>
        <v>#N/A</v>
      </c>
      <c r="I1007">
        <f t="shared" si="30"/>
        <v>0</v>
      </c>
      <c r="J1007">
        <f t="shared" si="31"/>
        <v>0</v>
      </c>
      <c r="K1007">
        <f>database[[#This Row],[处理天数]]*6</f>
        <v>0</v>
      </c>
      <c r="L1007">
        <f>database[[#This Row],[额定充值]]-database[[#This Row],[处理金额]]</f>
        <v>0</v>
      </c>
      <c r="M1007">
        <f>database[[#This Row],[处理金额]]</f>
        <v>0</v>
      </c>
      <c r="N1007" t="e">
        <f>VLOOKUP(database[[#This Row],[部门]],bumen[],2,0)</f>
        <v>#N/A</v>
      </c>
      <c r="O1007" t="e">
        <f>VLOOKUP(database[[#This Row],[部门]],bumen[],3)</f>
        <v>#N/A</v>
      </c>
      <c r="P1007" t="e">
        <f>VLOOKUP(database[[#This Row],[账号]],renyuan[],2,0)</f>
        <v>#N/A</v>
      </c>
      <c r="R1007" t="e">
        <f>VLOOKUP(database[[#This Row],[部门代码2]],bumen02,2,0)</f>
        <v>#N/A</v>
      </c>
    </row>
    <row r="1008" spans="1:18" hidden="1" x14ac:dyDescent="0.2">
      <c r="A1008">
        <f>SUBTOTAL(3,B$2:B1008)</f>
        <v>67</v>
      </c>
      <c r="H1008" t="e">
        <f>VLOOKUP(C1008,renyuan[],3,0)</f>
        <v>#N/A</v>
      </c>
      <c r="I1008">
        <f t="shared" si="30"/>
        <v>0</v>
      </c>
      <c r="J1008">
        <f t="shared" si="31"/>
        <v>0</v>
      </c>
      <c r="K1008">
        <f>database[[#This Row],[处理天数]]*6</f>
        <v>0</v>
      </c>
      <c r="L1008">
        <f>database[[#This Row],[额定充值]]-database[[#This Row],[处理金额]]</f>
        <v>0</v>
      </c>
      <c r="M1008">
        <f>database[[#This Row],[处理金额]]</f>
        <v>0</v>
      </c>
      <c r="N1008" t="e">
        <f>VLOOKUP(database[[#This Row],[部门]],bumen[],2,0)</f>
        <v>#N/A</v>
      </c>
      <c r="O1008" t="e">
        <f>VLOOKUP(database[[#This Row],[部门]],bumen[],3)</f>
        <v>#N/A</v>
      </c>
      <c r="P1008" t="e">
        <f>VLOOKUP(database[[#This Row],[账号]],renyuan[],2,0)</f>
        <v>#N/A</v>
      </c>
      <c r="R1008" t="e">
        <f>VLOOKUP(database[[#This Row],[部门代码2]],bumen02,2,0)</f>
        <v>#N/A</v>
      </c>
    </row>
    <row r="1009" spans="1:18" hidden="1" x14ac:dyDescent="0.2">
      <c r="A1009">
        <f>SUBTOTAL(3,B$2:B1009)</f>
        <v>67</v>
      </c>
      <c r="H1009" t="e">
        <f>VLOOKUP(C1009,renyuan[],3,0)</f>
        <v>#N/A</v>
      </c>
      <c r="I1009">
        <f t="shared" si="30"/>
        <v>0</v>
      </c>
      <c r="J1009">
        <f t="shared" si="31"/>
        <v>0</v>
      </c>
      <c r="K1009">
        <f>database[[#This Row],[处理天数]]*6</f>
        <v>0</v>
      </c>
      <c r="L1009">
        <f>database[[#This Row],[额定充值]]-database[[#This Row],[处理金额]]</f>
        <v>0</v>
      </c>
      <c r="M1009">
        <f>database[[#This Row],[处理金额]]</f>
        <v>0</v>
      </c>
      <c r="N1009" t="e">
        <f>VLOOKUP(database[[#This Row],[部门]],bumen[],2,0)</f>
        <v>#N/A</v>
      </c>
      <c r="O1009" t="e">
        <f>VLOOKUP(database[[#This Row],[部门]],bumen[],3)</f>
        <v>#N/A</v>
      </c>
      <c r="P1009" t="e">
        <f>VLOOKUP(database[[#This Row],[账号]],renyuan[],2,0)</f>
        <v>#N/A</v>
      </c>
      <c r="R1009" t="e">
        <f>VLOOKUP(database[[#This Row],[部门代码2]],bumen02,2,0)</f>
        <v>#N/A</v>
      </c>
    </row>
    <row r="1010" spans="1:18" hidden="1" x14ac:dyDescent="0.2">
      <c r="A1010">
        <f>SUBTOTAL(3,B$2:B1010)</f>
        <v>67</v>
      </c>
      <c r="H1010" t="e">
        <f>VLOOKUP(C1010,renyuan[],3,0)</f>
        <v>#N/A</v>
      </c>
      <c r="I1010">
        <f t="shared" si="30"/>
        <v>0</v>
      </c>
      <c r="J1010">
        <f t="shared" si="31"/>
        <v>0</v>
      </c>
      <c r="K1010">
        <f>database[[#This Row],[处理天数]]*6</f>
        <v>0</v>
      </c>
      <c r="L1010">
        <f>database[[#This Row],[额定充值]]-database[[#This Row],[处理金额]]</f>
        <v>0</v>
      </c>
      <c r="M1010">
        <f>database[[#This Row],[处理金额]]</f>
        <v>0</v>
      </c>
      <c r="N1010" t="e">
        <f>VLOOKUP(database[[#This Row],[部门]],bumen[],2,0)</f>
        <v>#N/A</v>
      </c>
      <c r="O1010" t="e">
        <f>VLOOKUP(database[[#This Row],[部门]],bumen[],3)</f>
        <v>#N/A</v>
      </c>
      <c r="P1010" t="e">
        <f>VLOOKUP(database[[#This Row],[账号]],renyuan[],2,0)</f>
        <v>#N/A</v>
      </c>
      <c r="R1010" t="e">
        <f>VLOOKUP(database[[#This Row],[部门代码2]],bumen02,2,0)</f>
        <v>#N/A</v>
      </c>
    </row>
    <row r="1011" spans="1:18" hidden="1" x14ac:dyDescent="0.2">
      <c r="A1011">
        <f>SUBTOTAL(3,B$2:B1011)</f>
        <v>67</v>
      </c>
      <c r="H1011" t="e">
        <f>VLOOKUP(C1011,renyuan[],3,0)</f>
        <v>#N/A</v>
      </c>
      <c r="I1011">
        <f t="shared" si="30"/>
        <v>0</v>
      </c>
      <c r="J1011">
        <f t="shared" si="31"/>
        <v>0</v>
      </c>
      <c r="K1011">
        <f>database[[#This Row],[处理天数]]*6</f>
        <v>0</v>
      </c>
      <c r="L1011">
        <f>database[[#This Row],[额定充值]]-database[[#This Row],[处理金额]]</f>
        <v>0</v>
      </c>
      <c r="M1011">
        <f>database[[#This Row],[处理金额]]</f>
        <v>0</v>
      </c>
      <c r="N1011" t="e">
        <f>VLOOKUP(database[[#This Row],[部门]],bumen[],2,0)</f>
        <v>#N/A</v>
      </c>
      <c r="O1011" t="e">
        <f>VLOOKUP(database[[#This Row],[部门]],bumen[],3)</f>
        <v>#N/A</v>
      </c>
      <c r="P1011" t="e">
        <f>VLOOKUP(database[[#This Row],[账号]],renyuan[],2,0)</f>
        <v>#N/A</v>
      </c>
      <c r="R1011" t="e">
        <f>VLOOKUP(database[[#This Row],[部门代码2]],bumen02,2,0)</f>
        <v>#N/A</v>
      </c>
    </row>
    <row r="1012" spans="1:18" hidden="1" x14ac:dyDescent="0.2">
      <c r="A1012">
        <f>SUBTOTAL(3,B$2:B1012)</f>
        <v>67</v>
      </c>
      <c r="H1012" t="e">
        <f>VLOOKUP(C1012,renyuan[],3,0)</f>
        <v>#N/A</v>
      </c>
      <c r="I1012">
        <f t="shared" si="30"/>
        <v>0</v>
      </c>
      <c r="J1012">
        <f t="shared" si="31"/>
        <v>0</v>
      </c>
      <c r="K1012">
        <f>database[[#This Row],[处理天数]]*6</f>
        <v>0</v>
      </c>
      <c r="L1012">
        <f>database[[#This Row],[额定充值]]-database[[#This Row],[处理金额]]</f>
        <v>0</v>
      </c>
      <c r="M1012">
        <f>database[[#This Row],[处理金额]]</f>
        <v>0</v>
      </c>
      <c r="N1012" t="e">
        <f>VLOOKUP(database[[#This Row],[部门]],bumen[],2,0)</f>
        <v>#N/A</v>
      </c>
      <c r="O1012" t="e">
        <f>VLOOKUP(database[[#This Row],[部门]],bumen[],3)</f>
        <v>#N/A</v>
      </c>
      <c r="P1012" t="e">
        <f>VLOOKUP(database[[#This Row],[账号]],renyuan[],2,0)</f>
        <v>#N/A</v>
      </c>
      <c r="R1012" t="e">
        <f>VLOOKUP(database[[#This Row],[部门代码2]],bumen02,2,0)</f>
        <v>#N/A</v>
      </c>
    </row>
    <row r="1013" spans="1:18" hidden="1" x14ac:dyDescent="0.2">
      <c r="A1013">
        <f>SUBTOTAL(3,B$2:B1013)</f>
        <v>67</v>
      </c>
      <c r="H1013" t="e">
        <f>VLOOKUP(C1013,renyuan[],3,0)</f>
        <v>#N/A</v>
      </c>
      <c r="I1013">
        <f t="shared" si="30"/>
        <v>0</v>
      </c>
      <c r="J1013">
        <f t="shared" si="31"/>
        <v>0</v>
      </c>
      <c r="K1013">
        <f>database[[#This Row],[处理天数]]*6</f>
        <v>0</v>
      </c>
      <c r="L1013">
        <f>database[[#This Row],[额定充值]]-database[[#This Row],[处理金额]]</f>
        <v>0</v>
      </c>
      <c r="M1013">
        <f>database[[#This Row],[处理金额]]</f>
        <v>0</v>
      </c>
      <c r="N1013" t="e">
        <f>VLOOKUP(database[[#This Row],[部门]],bumen[],2,0)</f>
        <v>#N/A</v>
      </c>
      <c r="O1013" t="e">
        <f>VLOOKUP(database[[#This Row],[部门]],bumen[],3)</f>
        <v>#N/A</v>
      </c>
      <c r="P1013" t="e">
        <f>VLOOKUP(database[[#This Row],[账号]],renyuan[],2,0)</f>
        <v>#N/A</v>
      </c>
      <c r="R1013" t="e">
        <f>VLOOKUP(database[[#This Row],[部门代码2]],bumen02,2,0)</f>
        <v>#N/A</v>
      </c>
    </row>
    <row r="1014" spans="1:18" hidden="1" x14ac:dyDescent="0.2">
      <c r="A1014">
        <f>SUBTOTAL(3,B$2:B1014)</f>
        <v>67</v>
      </c>
      <c r="H1014" t="e">
        <f>VLOOKUP(C1014,renyuan[],3,0)</f>
        <v>#N/A</v>
      </c>
      <c r="I1014">
        <f t="shared" si="30"/>
        <v>0</v>
      </c>
      <c r="J1014">
        <f t="shared" si="31"/>
        <v>0</v>
      </c>
      <c r="K1014">
        <f>database[[#This Row],[处理天数]]*6</f>
        <v>0</v>
      </c>
      <c r="L1014">
        <f>database[[#This Row],[额定充值]]-database[[#This Row],[处理金额]]</f>
        <v>0</v>
      </c>
      <c r="M1014">
        <f>database[[#This Row],[处理金额]]</f>
        <v>0</v>
      </c>
      <c r="N1014" t="e">
        <f>VLOOKUP(database[[#This Row],[部门]],bumen[],2,0)</f>
        <v>#N/A</v>
      </c>
      <c r="O1014" t="e">
        <f>VLOOKUP(database[[#This Row],[部门]],bumen[],3)</f>
        <v>#N/A</v>
      </c>
      <c r="P1014" t="e">
        <f>VLOOKUP(database[[#This Row],[账号]],renyuan[],2,0)</f>
        <v>#N/A</v>
      </c>
      <c r="R1014" t="e">
        <f>VLOOKUP(database[[#This Row],[部门代码2]],bumen02,2,0)</f>
        <v>#N/A</v>
      </c>
    </row>
    <row r="1015" spans="1:18" hidden="1" x14ac:dyDescent="0.2">
      <c r="A1015">
        <f>SUBTOTAL(3,B$2:B1015)</f>
        <v>67</v>
      </c>
      <c r="H1015" t="e">
        <f>VLOOKUP(C1015,renyuan[],3,0)</f>
        <v>#N/A</v>
      </c>
      <c r="I1015">
        <f t="shared" si="30"/>
        <v>0</v>
      </c>
      <c r="J1015">
        <f t="shared" si="31"/>
        <v>0</v>
      </c>
      <c r="K1015">
        <f>database[[#This Row],[处理天数]]*6</f>
        <v>0</v>
      </c>
      <c r="L1015">
        <f>database[[#This Row],[额定充值]]-database[[#This Row],[处理金额]]</f>
        <v>0</v>
      </c>
      <c r="M1015">
        <f>database[[#This Row],[处理金额]]</f>
        <v>0</v>
      </c>
      <c r="N1015" t="e">
        <f>VLOOKUP(database[[#This Row],[部门]],bumen[],2,0)</f>
        <v>#N/A</v>
      </c>
      <c r="O1015" t="e">
        <f>VLOOKUP(database[[#This Row],[部门]],bumen[],3)</f>
        <v>#N/A</v>
      </c>
      <c r="P1015" t="e">
        <f>VLOOKUP(database[[#This Row],[账号]],renyuan[],2,0)</f>
        <v>#N/A</v>
      </c>
      <c r="R1015" t="e">
        <f>VLOOKUP(database[[#This Row],[部门代码2]],bumen02,2,0)</f>
        <v>#N/A</v>
      </c>
    </row>
    <row r="1016" spans="1:18" hidden="1" x14ac:dyDescent="0.2">
      <c r="A1016">
        <f>SUBTOTAL(3,B$2:B1016)</f>
        <v>67</v>
      </c>
      <c r="H1016" t="e">
        <f>VLOOKUP(C1016,renyuan[],3,0)</f>
        <v>#N/A</v>
      </c>
      <c r="I1016">
        <f t="shared" si="30"/>
        <v>0</v>
      </c>
      <c r="J1016">
        <f t="shared" si="31"/>
        <v>0</v>
      </c>
      <c r="K1016">
        <f>database[[#This Row],[处理天数]]*6</f>
        <v>0</v>
      </c>
      <c r="L1016">
        <f>database[[#This Row],[额定充值]]-database[[#This Row],[处理金额]]</f>
        <v>0</v>
      </c>
      <c r="M1016">
        <f>database[[#This Row],[处理金额]]</f>
        <v>0</v>
      </c>
      <c r="N1016" t="e">
        <f>VLOOKUP(database[[#This Row],[部门]],bumen[],2,0)</f>
        <v>#N/A</v>
      </c>
      <c r="O1016" t="e">
        <f>VLOOKUP(database[[#This Row],[部门]],bumen[],3)</f>
        <v>#N/A</v>
      </c>
      <c r="P1016" t="e">
        <f>VLOOKUP(database[[#This Row],[账号]],renyuan[],2,0)</f>
        <v>#N/A</v>
      </c>
      <c r="R1016" t="e">
        <f>VLOOKUP(database[[#This Row],[部门代码2]],bumen02,2,0)</f>
        <v>#N/A</v>
      </c>
    </row>
  </sheetData>
  <phoneticPr fontId="2" type="noConversion"/>
  <conditionalFormatting sqref="L2:L1016">
    <cfRule type="expression" dxfId="6" priority="1">
      <formula>J2-K2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15E73-F054-4C56-ADFE-D64D484D5B14}">
  <sheetPr codeName="Sheet2"/>
  <dimension ref="A1:N805"/>
  <sheetViews>
    <sheetView workbookViewId="0">
      <selection activeCell="J3" sqref="J3"/>
    </sheetView>
  </sheetViews>
  <sheetFormatPr defaultRowHeight="14.25" x14ac:dyDescent="0.2"/>
  <cols>
    <col min="1" max="1" width="5.25" bestFit="1" customWidth="1"/>
    <col min="2" max="2" width="13.625" style="1" bestFit="1" customWidth="1"/>
    <col min="3" max="3" width="9.125" bestFit="1" customWidth="1"/>
    <col min="4" max="4" width="19.25" bestFit="1" customWidth="1"/>
    <col min="5" max="5" width="10.25" customWidth="1"/>
    <col min="7" max="7" width="5.25" bestFit="1" customWidth="1"/>
    <col min="8" max="8" width="35.125" bestFit="1" customWidth="1"/>
    <col min="9" max="9" width="10.25" customWidth="1"/>
    <col min="10" max="10" width="31.75" bestFit="1" customWidth="1"/>
    <col min="11" max="11" width="31.75" customWidth="1"/>
    <col min="12" max="12" width="13" bestFit="1" customWidth="1"/>
    <col min="13" max="13" width="11.625" bestFit="1" customWidth="1"/>
  </cols>
  <sheetData>
    <row r="1" spans="1:13" x14ac:dyDescent="0.2">
      <c r="A1" t="s">
        <v>17</v>
      </c>
      <c r="B1" s="10" t="s">
        <v>18</v>
      </c>
      <c r="C1" s="11" t="s">
        <v>3</v>
      </c>
      <c r="D1" s="11" t="s">
        <v>19</v>
      </c>
      <c r="E1" s="11" t="s">
        <v>20</v>
      </c>
      <c r="G1" t="s">
        <v>17</v>
      </c>
      <c r="H1" t="s">
        <v>984</v>
      </c>
      <c r="I1" t="s">
        <v>985</v>
      </c>
      <c r="J1" t="s">
        <v>986</v>
      </c>
      <c r="L1" t="s">
        <v>1058</v>
      </c>
      <c r="M1" t="s">
        <v>1057</v>
      </c>
    </row>
    <row r="2" spans="1:13" x14ac:dyDescent="0.2">
      <c r="A2" s="6" t="s">
        <v>982</v>
      </c>
      <c r="B2" s="9">
        <v>1987010001</v>
      </c>
      <c r="C2" s="2" t="s">
        <v>398</v>
      </c>
      <c r="D2" s="2" t="s">
        <v>399</v>
      </c>
      <c r="E2" s="2" t="s">
        <v>23</v>
      </c>
      <c r="G2">
        <v>1</v>
      </c>
      <c r="H2" t="s">
        <v>1060</v>
      </c>
      <c r="I2" s="7" t="s">
        <v>1054</v>
      </c>
      <c r="J2" t="s">
        <v>1358</v>
      </c>
      <c r="K2" s="7"/>
      <c r="L2">
        <v>0</v>
      </c>
      <c r="M2">
        <v>0</v>
      </c>
    </row>
    <row r="3" spans="1:13" x14ac:dyDescent="0.2">
      <c r="A3" s="4">
        <v>2</v>
      </c>
      <c r="B3" s="3">
        <v>1990010002</v>
      </c>
      <c r="C3" s="3" t="s">
        <v>880</v>
      </c>
      <c r="D3" s="3" t="s">
        <v>881</v>
      </c>
      <c r="E3" s="3" t="s">
        <v>23</v>
      </c>
      <c r="G3">
        <v>2</v>
      </c>
      <c r="H3" t="s">
        <v>31</v>
      </c>
      <c r="I3" t="s">
        <v>1024</v>
      </c>
      <c r="J3" t="s">
        <v>987</v>
      </c>
      <c r="L3">
        <v>1</v>
      </c>
      <c r="M3">
        <v>6</v>
      </c>
    </row>
    <row r="4" spans="1:13" x14ac:dyDescent="0.2">
      <c r="A4" s="4">
        <v>3</v>
      </c>
      <c r="B4" s="3">
        <v>1990010003</v>
      </c>
      <c r="C4" s="2" t="s">
        <v>465</v>
      </c>
      <c r="D4" s="2" t="s">
        <v>466</v>
      </c>
      <c r="E4" s="2" t="s">
        <v>23</v>
      </c>
      <c r="G4">
        <v>3</v>
      </c>
      <c r="H4" t="s">
        <v>49</v>
      </c>
      <c r="I4" t="s">
        <v>1025</v>
      </c>
      <c r="J4" t="s">
        <v>988</v>
      </c>
      <c r="L4">
        <v>2</v>
      </c>
      <c r="M4">
        <v>15</v>
      </c>
    </row>
    <row r="5" spans="1:13" x14ac:dyDescent="0.2">
      <c r="A5" s="4">
        <v>4</v>
      </c>
      <c r="B5" s="3">
        <v>1991010002</v>
      </c>
      <c r="C5" s="3" t="s">
        <v>786</v>
      </c>
      <c r="D5" s="3" t="s">
        <v>830</v>
      </c>
      <c r="E5" s="3" t="s">
        <v>23</v>
      </c>
      <c r="G5">
        <v>4</v>
      </c>
      <c r="H5" t="s">
        <v>1017</v>
      </c>
      <c r="I5" t="s">
        <v>1026</v>
      </c>
      <c r="J5" t="s">
        <v>989</v>
      </c>
    </row>
    <row r="6" spans="1:13" x14ac:dyDescent="0.2">
      <c r="A6" s="4">
        <v>5</v>
      </c>
      <c r="B6" s="3">
        <v>1991010008</v>
      </c>
      <c r="C6" s="2" t="s">
        <v>467</v>
      </c>
      <c r="D6" s="2" t="s">
        <v>466</v>
      </c>
      <c r="E6" s="2" t="s">
        <v>23</v>
      </c>
      <c r="G6">
        <v>5</v>
      </c>
      <c r="H6" t="s">
        <v>827</v>
      </c>
      <c r="I6" t="s">
        <v>1027</v>
      </c>
      <c r="J6" t="s">
        <v>990</v>
      </c>
    </row>
    <row r="7" spans="1:13" x14ac:dyDescent="0.2">
      <c r="A7" s="4">
        <v>6</v>
      </c>
      <c r="B7" s="3">
        <v>1992010003</v>
      </c>
      <c r="C7" s="3" t="s">
        <v>420</v>
      </c>
      <c r="D7" s="3" t="s">
        <v>421</v>
      </c>
      <c r="E7" s="3" t="s">
        <v>23</v>
      </c>
      <c r="G7">
        <v>6</v>
      </c>
      <c r="H7" t="s">
        <v>839</v>
      </c>
      <c r="I7" t="s">
        <v>1028</v>
      </c>
      <c r="J7" t="s">
        <v>991</v>
      </c>
    </row>
    <row r="8" spans="1:13" x14ac:dyDescent="0.2">
      <c r="A8" s="4">
        <v>7</v>
      </c>
      <c r="B8" s="3">
        <v>1992010004</v>
      </c>
      <c r="C8" s="2" t="s">
        <v>817</v>
      </c>
      <c r="D8" s="2" t="s">
        <v>818</v>
      </c>
      <c r="E8" s="2" t="s">
        <v>23</v>
      </c>
      <c r="G8">
        <v>7</v>
      </c>
      <c r="H8" t="s">
        <v>59</v>
      </c>
      <c r="I8" t="s">
        <v>1029</v>
      </c>
      <c r="J8" t="s">
        <v>992</v>
      </c>
    </row>
    <row r="9" spans="1:13" x14ac:dyDescent="0.2">
      <c r="A9" s="4">
        <v>8</v>
      </c>
      <c r="B9" s="3">
        <v>1992010005</v>
      </c>
      <c r="C9" s="3" t="s">
        <v>468</v>
      </c>
      <c r="D9" s="3" t="s">
        <v>466</v>
      </c>
      <c r="E9" s="3" t="s">
        <v>23</v>
      </c>
      <c r="G9">
        <v>8</v>
      </c>
      <c r="H9" t="s">
        <v>71</v>
      </c>
      <c r="I9" t="s">
        <v>1030</v>
      </c>
      <c r="J9" t="s">
        <v>993</v>
      </c>
    </row>
    <row r="10" spans="1:13" x14ac:dyDescent="0.2">
      <c r="A10" s="4">
        <v>9</v>
      </c>
      <c r="B10" s="3">
        <v>1992010006</v>
      </c>
      <c r="C10" s="2" t="s">
        <v>878</v>
      </c>
      <c r="D10" s="2" t="s">
        <v>879</v>
      </c>
      <c r="E10" s="2" t="s">
        <v>23</v>
      </c>
      <c r="G10">
        <v>9</v>
      </c>
      <c r="H10" t="s">
        <v>830</v>
      </c>
      <c r="I10" t="s">
        <v>1031</v>
      </c>
      <c r="J10" t="s">
        <v>994</v>
      </c>
    </row>
    <row r="11" spans="1:13" x14ac:dyDescent="0.2">
      <c r="A11" s="4">
        <v>10</v>
      </c>
      <c r="B11" s="3">
        <v>1992010007</v>
      </c>
      <c r="C11" s="3" t="s">
        <v>70</v>
      </c>
      <c r="D11" s="3" t="s">
        <v>71</v>
      </c>
      <c r="E11" s="3" t="s">
        <v>23</v>
      </c>
      <c r="G11">
        <v>10</v>
      </c>
      <c r="H11" t="s">
        <v>1018</v>
      </c>
      <c r="I11" t="s">
        <v>1032</v>
      </c>
      <c r="J11" t="s">
        <v>995</v>
      </c>
    </row>
    <row r="12" spans="1:13" x14ac:dyDescent="0.2">
      <c r="A12" s="4">
        <v>11</v>
      </c>
      <c r="B12" s="3">
        <v>1992010009</v>
      </c>
      <c r="C12" s="2" t="s">
        <v>72</v>
      </c>
      <c r="D12" s="2" t="s">
        <v>71</v>
      </c>
      <c r="E12" s="2" t="s">
        <v>23</v>
      </c>
      <c r="G12">
        <v>11</v>
      </c>
      <c r="H12" t="s">
        <v>120</v>
      </c>
      <c r="I12" t="s">
        <v>1033</v>
      </c>
      <c r="J12" t="s">
        <v>996</v>
      </c>
    </row>
    <row r="13" spans="1:13" x14ac:dyDescent="0.2">
      <c r="A13" s="4">
        <v>12</v>
      </c>
      <c r="B13" s="3">
        <v>1992010012</v>
      </c>
      <c r="C13" s="3" t="s">
        <v>156</v>
      </c>
      <c r="D13" s="3" t="s">
        <v>157</v>
      </c>
      <c r="E13" s="3" t="s">
        <v>23</v>
      </c>
      <c r="G13">
        <v>12</v>
      </c>
      <c r="H13" t="s">
        <v>863</v>
      </c>
      <c r="I13" t="s">
        <v>1034</v>
      </c>
      <c r="J13" t="s">
        <v>997</v>
      </c>
    </row>
    <row r="14" spans="1:13" x14ac:dyDescent="0.2">
      <c r="A14" s="4">
        <v>13</v>
      </c>
      <c r="B14" s="3">
        <v>1992010014</v>
      </c>
      <c r="C14" s="2" t="s">
        <v>501</v>
      </c>
      <c r="D14" s="2" t="s">
        <v>502</v>
      </c>
      <c r="E14" s="2" t="s">
        <v>23</v>
      </c>
      <c r="G14">
        <v>13</v>
      </c>
      <c r="H14" t="s">
        <v>1019</v>
      </c>
      <c r="I14" t="s">
        <v>1035</v>
      </c>
      <c r="J14" t="s">
        <v>998</v>
      </c>
    </row>
    <row r="15" spans="1:13" x14ac:dyDescent="0.2">
      <c r="A15" s="4">
        <v>14</v>
      </c>
      <c r="B15" s="3">
        <v>1992010015</v>
      </c>
      <c r="C15" s="3" t="s">
        <v>504</v>
      </c>
      <c r="D15" s="3" t="s">
        <v>502</v>
      </c>
      <c r="E15" s="3" t="s">
        <v>23</v>
      </c>
      <c r="G15">
        <v>14</v>
      </c>
      <c r="H15" t="s">
        <v>1020</v>
      </c>
      <c r="I15" t="s">
        <v>1036</v>
      </c>
      <c r="J15" t="s">
        <v>999</v>
      </c>
    </row>
    <row r="16" spans="1:13" x14ac:dyDescent="0.2">
      <c r="A16" s="4">
        <v>15</v>
      </c>
      <c r="B16" s="2">
        <v>1992010018</v>
      </c>
      <c r="C16" s="2" t="s">
        <v>819</v>
      </c>
      <c r="D16" s="2" t="s">
        <v>818</v>
      </c>
      <c r="E16" s="2" t="s">
        <v>23</v>
      </c>
      <c r="G16">
        <v>15</v>
      </c>
      <c r="H16" t="s">
        <v>873</v>
      </c>
      <c r="I16" t="s">
        <v>1037</v>
      </c>
      <c r="J16" t="s">
        <v>1000</v>
      </c>
    </row>
    <row r="17" spans="1:14" x14ac:dyDescent="0.2">
      <c r="A17" s="4">
        <v>16</v>
      </c>
      <c r="B17" s="3">
        <v>1992010019</v>
      </c>
      <c r="C17" s="3" t="s">
        <v>862</v>
      </c>
      <c r="D17" s="3" t="s">
        <v>863</v>
      </c>
      <c r="E17" s="3" t="s">
        <v>23</v>
      </c>
      <c r="G17">
        <v>16</v>
      </c>
      <c r="H17" t="s">
        <v>399</v>
      </c>
      <c r="I17" t="s">
        <v>1038</v>
      </c>
      <c r="J17" t="s">
        <v>1001</v>
      </c>
      <c r="M17">
        <v>1987010001</v>
      </c>
      <c r="N17" t="str">
        <f>VLOOKUP(M17,renyuan[],3,0)</f>
        <v>职业培训与评价中心</v>
      </c>
    </row>
    <row r="18" spans="1:14" x14ac:dyDescent="0.2">
      <c r="A18" s="4">
        <v>17</v>
      </c>
      <c r="B18" s="2">
        <v>1992010020</v>
      </c>
      <c r="C18" s="2" t="s">
        <v>30</v>
      </c>
      <c r="D18" s="2" t="s">
        <v>31</v>
      </c>
      <c r="E18" s="2" t="s">
        <v>23</v>
      </c>
      <c r="G18">
        <v>17</v>
      </c>
      <c r="H18" t="s">
        <v>818</v>
      </c>
      <c r="I18" t="s">
        <v>1039</v>
      </c>
      <c r="J18" t="s">
        <v>1002</v>
      </c>
    </row>
    <row r="19" spans="1:14" x14ac:dyDescent="0.2">
      <c r="A19" s="4">
        <v>18</v>
      </c>
      <c r="B19" s="3">
        <v>1993010002</v>
      </c>
      <c r="C19" s="3" t="s">
        <v>132</v>
      </c>
      <c r="D19" s="3" t="s">
        <v>133</v>
      </c>
      <c r="E19" s="3" t="s">
        <v>23</v>
      </c>
      <c r="G19">
        <v>18</v>
      </c>
      <c r="H19" t="s">
        <v>502</v>
      </c>
      <c r="I19" t="s">
        <v>1040</v>
      </c>
      <c r="J19" t="s">
        <v>1003</v>
      </c>
    </row>
    <row r="20" spans="1:14" x14ac:dyDescent="0.2">
      <c r="A20" s="4">
        <v>19</v>
      </c>
      <c r="B20" s="2">
        <v>1993010003</v>
      </c>
      <c r="C20" s="2" t="s">
        <v>351</v>
      </c>
      <c r="D20" s="2" t="s">
        <v>352</v>
      </c>
      <c r="E20" s="2" t="s">
        <v>23</v>
      </c>
      <c r="G20">
        <v>19</v>
      </c>
      <c r="H20" t="s">
        <v>1021</v>
      </c>
      <c r="I20" t="s">
        <v>1041</v>
      </c>
      <c r="J20" t="s">
        <v>1004</v>
      </c>
    </row>
    <row r="21" spans="1:14" x14ac:dyDescent="0.2">
      <c r="A21" s="4">
        <v>20</v>
      </c>
      <c r="B21" s="3">
        <v>1993010004</v>
      </c>
      <c r="C21" s="3" t="s">
        <v>838</v>
      </c>
      <c r="D21" s="3" t="s">
        <v>839</v>
      </c>
      <c r="E21" s="3" t="s">
        <v>23</v>
      </c>
      <c r="G21">
        <v>20</v>
      </c>
      <c r="H21" t="s">
        <v>197</v>
      </c>
      <c r="I21" t="s">
        <v>1042</v>
      </c>
      <c r="J21" t="s">
        <v>1005</v>
      </c>
    </row>
    <row r="22" spans="1:14" x14ac:dyDescent="0.2">
      <c r="A22" s="4">
        <v>21</v>
      </c>
      <c r="B22" s="2">
        <v>1993010005</v>
      </c>
      <c r="C22" s="2" t="s">
        <v>469</v>
      </c>
      <c r="D22" s="2" t="s">
        <v>466</v>
      </c>
      <c r="E22" s="2" t="s">
        <v>23</v>
      </c>
      <c r="G22">
        <v>21</v>
      </c>
      <c r="H22" t="s">
        <v>352</v>
      </c>
      <c r="I22" t="s">
        <v>1043</v>
      </c>
      <c r="J22" t="s">
        <v>1006</v>
      </c>
    </row>
    <row r="23" spans="1:14" x14ac:dyDescent="0.2">
      <c r="A23" s="4">
        <v>22</v>
      </c>
      <c r="B23" s="3">
        <v>1994010001</v>
      </c>
      <c r="C23" s="3" t="s">
        <v>470</v>
      </c>
      <c r="D23" s="3" t="s">
        <v>466</v>
      </c>
      <c r="E23" s="3" t="s">
        <v>23</v>
      </c>
      <c r="G23">
        <v>22</v>
      </c>
      <c r="H23" t="s">
        <v>157</v>
      </c>
      <c r="I23" t="s">
        <v>1044</v>
      </c>
      <c r="J23" t="s">
        <v>1007</v>
      </c>
    </row>
    <row r="24" spans="1:14" x14ac:dyDescent="0.2">
      <c r="A24" s="4">
        <v>23</v>
      </c>
      <c r="B24" s="2">
        <v>1994010002</v>
      </c>
      <c r="C24" s="2" t="s">
        <v>32</v>
      </c>
      <c r="D24" s="2" t="s">
        <v>31</v>
      </c>
      <c r="E24" s="2" t="s">
        <v>23</v>
      </c>
      <c r="G24">
        <v>23</v>
      </c>
      <c r="H24" t="s">
        <v>1022</v>
      </c>
      <c r="I24" t="s">
        <v>1045</v>
      </c>
      <c r="J24" t="s">
        <v>1008</v>
      </c>
    </row>
    <row r="25" spans="1:14" x14ac:dyDescent="0.2">
      <c r="A25" s="4">
        <v>24</v>
      </c>
      <c r="B25" s="3">
        <v>1994010003</v>
      </c>
      <c r="C25" s="3" t="s">
        <v>726</v>
      </c>
      <c r="D25" s="3" t="s">
        <v>727</v>
      </c>
      <c r="E25" s="3" t="s">
        <v>23</v>
      </c>
      <c r="G25">
        <v>24</v>
      </c>
      <c r="H25" t="s">
        <v>302</v>
      </c>
      <c r="I25" t="s">
        <v>1046</v>
      </c>
      <c r="J25" t="s">
        <v>1009</v>
      </c>
    </row>
    <row r="26" spans="1:14" x14ac:dyDescent="0.2">
      <c r="A26" s="4">
        <v>25</v>
      </c>
      <c r="B26" s="2">
        <v>1995010002</v>
      </c>
      <c r="C26" s="2" t="s">
        <v>73</v>
      </c>
      <c r="D26" s="2" t="s">
        <v>71</v>
      </c>
      <c r="E26" s="2" t="s">
        <v>23</v>
      </c>
      <c r="G26">
        <v>25</v>
      </c>
      <c r="H26" t="s">
        <v>466</v>
      </c>
      <c r="I26" t="s">
        <v>1047</v>
      </c>
      <c r="J26" t="s">
        <v>1010</v>
      </c>
    </row>
    <row r="27" spans="1:14" x14ac:dyDescent="0.2">
      <c r="A27" s="4">
        <v>26</v>
      </c>
      <c r="B27" s="3">
        <v>1995010003</v>
      </c>
      <c r="C27" s="3" t="s">
        <v>196</v>
      </c>
      <c r="D27" s="3" t="s">
        <v>197</v>
      </c>
      <c r="E27" s="3" t="s">
        <v>23</v>
      </c>
      <c r="G27">
        <v>26</v>
      </c>
      <c r="H27" t="s">
        <v>843</v>
      </c>
      <c r="I27" t="s">
        <v>1048</v>
      </c>
      <c r="J27" t="s">
        <v>1011</v>
      </c>
    </row>
    <row r="28" spans="1:14" x14ac:dyDescent="0.2">
      <c r="A28" s="4">
        <v>27</v>
      </c>
      <c r="B28" s="2">
        <v>1995010004</v>
      </c>
      <c r="C28" s="2" t="s">
        <v>353</v>
      </c>
      <c r="D28" s="2" t="s">
        <v>352</v>
      </c>
      <c r="E28" s="2" t="s">
        <v>23</v>
      </c>
      <c r="G28">
        <v>27</v>
      </c>
      <c r="H28" t="s">
        <v>879</v>
      </c>
      <c r="I28" t="s">
        <v>1049</v>
      </c>
      <c r="J28" t="s">
        <v>1012</v>
      </c>
    </row>
    <row r="29" spans="1:14" x14ac:dyDescent="0.2">
      <c r="A29" s="4">
        <v>28</v>
      </c>
      <c r="B29" s="3">
        <v>1995010005</v>
      </c>
      <c r="C29" s="3" t="s">
        <v>74</v>
      </c>
      <c r="D29" s="3" t="s">
        <v>71</v>
      </c>
      <c r="E29" s="3" t="s">
        <v>23</v>
      </c>
      <c r="G29">
        <v>28</v>
      </c>
      <c r="H29" t="s">
        <v>881</v>
      </c>
      <c r="I29" t="s">
        <v>1050</v>
      </c>
      <c r="J29" t="s">
        <v>1013</v>
      </c>
    </row>
    <row r="30" spans="1:14" x14ac:dyDescent="0.2">
      <c r="A30" s="4">
        <v>29</v>
      </c>
      <c r="B30" s="2">
        <v>1996010002</v>
      </c>
      <c r="C30" s="2" t="s">
        <v>198</v>
      </c>
      <c r="D30" s="2" t="s">
        <v>197</v>
      </c>
      <c r="E30" s="2" t="s">
        <v>23</v>
      </c>
      <c r="G30">
        <v>29</v>
      </c>
      <c r="H30" t="s">
        <v>421</v>
      </c>
      <c r="I30" t="s">
        <v>1051</v>
      </c>
      <c r="J30" t="s">
        <v>1014</v>
      </c>
    </row>
    <row r="31" spans="1:14" x14ac:dyDescent="0.2">
      <c r="A31" s="4">
        <v>30</v>
      </c>
      <c r="B31" s="3">
        <v>1998010001</v>
      </c>
      <c r="C31" s="3" t="s">
        <v>840</v>
      </c>
      <c r="D31" s="3" t="s">
        <v>839</v>
      </c>
      <c r="E31" s="3" t="s">
        <v>23</v>
      </c>
      <c r="G31">
        <v>30</v>
      </c>
      <c r="H31" t="s">
        <v>1023</v>
      </c>
      <c r="I31" t="s">
        <v>1052</v>
      </c>
      <c r="J31" t="s">
        <v>1015</v>
      </c>
    </row>
    <row r="32" spans="1:14" x14ac:dyDescent="0.2">
      <c r="A32" s="4">
        <v>31</v>
      </c>
      <c r="B32" s="2">
        <v>1998010002</v>
      </c>
      <c r="C32" s="2" t="s">
        <v>199</v>
      </c>
      <c r="D32" s="2" t="s">
        <v>197</v>
      </c>
      <c r="E32" s="2" t="s">
        <v>23</v>
      </c>
      <c r="G32">
        <v>31</v>
      </c>
      <c r="H32" t="s">
        <v>935</v>
      </c>
      <c r="I32" t="s">
        <v>1053</v>
      </c>
      <c r="J32" t="s">
        <v>1016</v>
      </c>
    </row>
    <row r="33" spans="1:5" x14ac:dyDescent="0.2">
      <c r="A33" s="4">
        <v>32</v>
      </c>
      <c r="B33" s="3">
        <v>1998010003</v>
      </c>
      <c r="C33" s="3" t="s">
        <v>506</v>
      </c>
      <c r="D33" s="3" t="s">
        <v>502</v>
      </c>
      <c r="E33" s="3" t="s">
        <v>23</v>
      </c>
    </row>
    <row r="34" spans="1:5" x14ac:dyDescent="0.2">
      <c r="A34" s="4">
        <v>33</v>
      </c>
      <c r="B34" s="2">
        <v>1998010004</v>
      </c>
      <c r="C34" s="2" t="s">
        <v>93</v>
      </c>
      <c r="D34" s="2" t="s">
        <v>94</v>
      </c>
      <c r="E34" s="2" t="s">
        <v>23</v>
      </c>
    </row>
    <row r="35" spans="1:5" x14ac:dyDescent="0.2">
      <c r="A35" s="4">
        <v>34</v>
      </c>
      <c r="B35" s="3">
        <v>2001010002</v>
      </c>
      <c r="C35" s="3" t="s">
        <v>95</v>
      </c>
      <c r="D35" s="3" t="s">
        <v>94</v>
      </c>
      <c r="E35" s="3" t="s">
        <v>23</v>
      </c>
    </row>
    <row r="36" spans="1:5" x14ac:dyDescent="0.2">
      <c r="A36" s="4">
        <v>35</v>
      </c>
      <c r="B36" s="2">
        <v>2003010001</v>
      </c>
      <c r="C36" s="2" t="s">
        <v>728</v>
      </c>
      <c r="D36" s="2" t="s">
        <v>727</v>
      </c>
      <c r="E36" s="2" t="s">
        <v>23</v>
      </c>
    </row>
    <row r="37" spans="1:5" x14ac:dyDescent="0.2">
      <c r="A37" s="4">
        <v>36</v>
      </c>
      <c r="B37" s="3">
        <v>2003010002</v>
      </c>
      <c r="C37" s="3" t="s">
        <v>134</v>
      </c>
      <c r="D37" s="3" t="s">
        <v>133</v>
      </c>
      <c r="E37" s="3" t="s">
        <v>23</v>
      </c>
    </row>
    <row r="38" spans="1:5" x14ac:dyDescent="0.2">
      <c r="A38" s="4">
        <v>37</v>
      </c>
      <c r="B38" s="2">
        <v>2003010003</v>
      </c>
      <c r="C38" s="2" t="s">
        <v>471</v>
      </c>
      <c r="D38" s="2" t="s">
        <v>466</v>
      </c>
      <c r="E38" s="2" t="s">
        <v>23</v>
      </c>
    </row>
    <row r="39" spans="1:5" x14ac:dyDescent="0.2">
      <c r="A39" s="4">
        <v>38</v>
      </c>
      <c r="B39" s="3">
        <v>2003010004</v>
      </c>
      <c r="C39" s="3" t="s">
        <v>96</v>
      </c>
      <c r="D39" s="3" t="s">
        <v>94</v>
      </c>
      <c r="E39" s="3" t="s">
        <v>23</v>
      </c>
    </row>
    <row r="40" spans="1:5" x14ac:dyDescent="0.2">
      <c r="A40" s="4">
        <v>39</v>
      </c>
      <c r="B40" s="2">
        <v>2003010005</v>
      </c>
      <c r="C40" s="2" t="s">
        <v>508</v>
      </c>
      <c r="D40" s="2" t="s">
        <v>502</v>
      </c>
      <c r="E40" s="2" t="s">
        <v>23</v>
      </c>
    </row>
    <row r="41" spans="1:5" x14ac:dyDescent="0.2">
      <c r="A41" s="4">
        <v>40</v>
      </c>
      <c r="B41" s="3">
        <v>2003010006</v>
      </c>
      <c r="C41" s="3" t="s">
        <v>510</v>
      </c>
      <c r="D41" s="3" t="s">
        <v>502</v>
      </c>
      <c r="E41" s="3" t="s">
        <v>23</v>
      </c>
    </row>
    <row r="42" spans="1:5" x14ac:dyDescent="0.2">
      <c r="A42" s="4">
        <v>41</v>
      </c>
      <c r="B42" s="2">
        <v>2003010007</v>
      </c>
      <c r="C42" s="2" t="s">
        <v>101</v>
      </c>
      <c r="D42" s="2" t="s">
        <v>102</v>
      </c>
      <c r="E42" s="2" t="s">
        <v>23</v>
      </c>
    </row>
    <row r="43" spans="1:5" x14ac:dyDescent="0.2">
      <c r="A43" s="4">
        <v>42</v>
      </c>
      <c r="B43" s="3">
        <v>2003010008</v>
      </c>
      <c r="C43" s="3" t="s">
        <v>301</v>
      </c>
      <c r="D43" s="3" t="s">
        <v>302</v>
      </c>
      <c r="E43" s="3" t="s">
        <v>23</v>
      </c>
    </row>
    <row r="44" spans="1:5" x14ac:dyDescent="0.2">
      <c r="A44" s="4">
        <v>43</v>
      </c>
      <c r="B44" s="2">
        <v>2004000039</v>
      </c>
      <c r="C44" s="2" t="s">
        <v>966</v>
      </c>
      <c r="D44" s="2" t="s">
        <v>120</v>
      </c>
      <c r="E44" s="2" t="s">
        <v>981</v>
      </c>
    </row>
    <row r="45" spans="1:5" x14ac:dyDescent="0.2">
      <c r="A45" s="4">
        <v>44</v>
      </c>
      <c r="B45" s="3">
        <v>2004010003</v>
      </c>
      <c r="C45" s="3" t="s">
        <v>103</v>
      </c>
      <c r="D45" s="3" t="s">
        <v>102</v>
      </c>
      <c r="E45" s="3" t="s">
        <v>23</v>
      </c>
    </row>
    <row r="46" spans="1:5" x14ac:dyDescent="0.2">
      <c r="A46" s="4">
        <v>45</v>
      </c>
      <c r="B46" s="2">
        <v>2004010004</v>
      </c>
      <c r="C46" s="2" t="s">
        <v>135</v>
      </c>
      <c r="D46" s="2" t="s">
        <v>133</v>
      </c>
      <c r="E46" s="2" t="s">
        <v>23</v>
      </c>
    </row>
    <row r="47" spans="1:5" x14ac:dyDescent="0.2">
      <c r="A47" s="4">
        <v>46</v>
      </c>
      <c r="B47" s="3">
        <v>2004010005</v>
      </c>
      <c r="C47" s="3" t="s">
        <v>158</v>
      </c>
      <c r="D47" s="3" t="s">
        <v>157</v>
      </c>
      <c r="E47" s="3" t="s">
        <v>23</v>
      </c>
    </row>
    <row r="48" spans="1:5" x14ac:dyDescent="0.2">
      <c r="A48" s="4">
        <v>47</v>
      </c>
      <c r="B48" s="8">
        <v>2004010006</v>
      </c>
      <c r="C48" s="8" t="s">
        <v>21</v>
      </c>
      <c r="D48" s="8" t="s">
        <v>22</v>
      </c>
      <c r="E48" s="8" t="s">
        <v>23</v>
      </c>
    </row>
    <row r="49" spans="1:5" x14ac:dyDescent="0.2">
      <c r="A49" s="4">
        <v>48</v>
      </c>
      <c r="B49" s="3">
        <v>2004010007</v>
      </c>
      <c r="C49" s="3" t="s">
        <v>48</v>
      </c>
      <c r="D49" s="3" t="s">
        <v>49</v>
      </c>
      <c r="E49" s="3" t="s">
        <v>23</v>
      </c>
    </row>
    <row r="50" spans="1:5" x14ac:dyDescent="0.2">
      <c r="A50" s="4">
        <v>49</v>
      </c>
      <c r="B50" s="2">
        <v>2004010008</v>
      </c>
      <c r="C50" s="2" t="s">
        <v>729</v>
      </c>
      <c r="D50" s="2" t="s">
        <v>727</v>
      </c>
      <c r="E50" s="2" t="s">
        <v>23</v>
      </c>
    </row>
    <row r="51" spans="1:5" x14ac:dyDescent="0.2">
      <c r="A51" s="4">
        <v>50</v>
      </c>
      <c r="B51" s="3">
        <v>2004010010</v>
      </c>
      <c r="C51" s="3" t="s">
        <v>354</v>
      </c>
      <c r="D51" s="3" t="s">
        <v>352</v>
      </c>
      <c r="E51" s="3" t="s">
        <v>23</v>
      </c>
    </row>
    <row r="52" spans="1:5" x14ac:dyDescent="0.2">
      <c r="A52" s="4">
        <v>51</v>
      </c>
      <c r="B52" s="2">
        <v>2004010011</v>
      </c>
      <c r="C52" s="2" t="s">
        <v>872</v>
      </c>
      <c r="D52" s="2" t="s">
        <v>873</v>
      </c>
      <c r="E52" s="2" t="s">
        <v>23</v>
      </c>
    </row>
    <row r="53" spans="1:5" x14ac:dyDescent="0.2">
      <c r="A53" s="4">
        <v>52</v>
      </c>
      <c r="B53" s="3">
        <v>2004010012</v>
      </c>
      <c r="C53" s="3" t="s">
        <v>251</v>
      </c>
      <c r="D53" s="3" t="s">
        <v>252</v>
      </c>
      <c r="E53" s="3" t="s">
        <v>23</v>
      </c>
    </row>
    <row r="54" spans="1:5" x14ac:dyDescent="0.2">
      <c r="A54" s="4">
        <v>53</v>
      </c>
      <c r="B54" s="2">
        <v>2004010013</v>
      </c>
      <c r="C54" s="2" t="s">
        <v>200</v>
      </c>
      <c r="D54" s="2" t="s">
        <v>197</v>
      </c>
      <c r="E54" s="2" t="s">
        <v>23</v>
      </c>
    </row>
    <row r="55" spans="1:5" x14ac:dyDescent="0.2">
      <c r="A55" s="4">
        <v>54</v>
      </c>
      <c r="B55" s="3">
        <v>2004010014</v>
      </c>
      <c r="C55" s="3" t="s">
        <v>201</v>
      </c>
      <c r="D55" s="3" t="s">
        <v>197</v>
      </c>
      <c r="E55" s="3" t="s">
        <v>23</v>
      </c>
    </row>
    <row r="56" spans="1:5" x14ac:dyDescent="0.2">
      <c r="A56" s="4">
        <v>55</v>
      </c>
      <c r="B56" s="2">
        <v>2004010016</v>
      </c>
      <c r="C56" s="2" t="s">
        <v>512</v>
      </c>
      <c r="D56" s="2" t="s">
        <v>502</v>
      </c>
      <c r="E56" s="2" t="s">
        <v>23</v>
      </c>
    </row>
    <row r="57" spans="1:5" x14ac:dyDescent="0.2">
      <c r="A57" s="4">
        <v>56</v>
      </c>
      <c r="B57" s="3">
        <v>2004010017</v>
      </c>
      <c r="C57" s="3" t="s">
        <v>820</v>
      </c>
      <c r="D57" s="3" t="s">
        <v>818</v>
      </c>
      <c r="E57" s="3" t="s">
        <v>23</v>
      </c>
    </row>
    <row r="58" spans="1:5" x14ac:dyDescent="0.2">
      <c r="A58" s="4">
        <v>57</v>
      </c>
      <c r="B58" s="2">
        <v>2004010018</v>
      </c>
      <c r="C58" s="2" t="s">
        <v>514</v>
      </c>
      <c r="D58" s="2" t="s">
        <v>502</v>
      </c>
      <c r="E58" s="2" t="s">
        <v>23</v>
      </c>
    </row>
    <row r="59" spans="1:5" x14ac:dyDescent="0.2">
      <c r="A59" s="4">
        <v>58</v>
      </c>
      <c r="B59" s="3">
        <v>2004010019</v>
      </c>
      <c r="C59" s="3" t="s">
        <v>516</v>
      </c>
      <c r="D59" s="3" t="s">
        <v>502</v>
      </c>
      <c r="E59" s="3" t="s">
        <v>23</v>
      </c>
    </row>
    <row r="60" spans="1:5" x14ac:dyDescent="0.2">
      <c r="A60" s="4">
        <v>59</v>
      </c>
      <c r="B60" s="2">
        <v>2004010020</v>
      </c>
      <c r="C60" s="2" t="s">
        <v>518</v>
      </c>
      <c r="D60" s="2" t="s">
        <v>502</v>
      </c>
      <c r="E60" s="2" t="s">
        <v>23</v>
      </c>
    </row>
    <row r="61" spans="1:5" x14ac:dyDescent="0.2">
      <c r="A61" s="4">
        <v>60</v>
      </c>
      <c r="B61" s="3">
        <v>2004010021</v>
      </c>
      <c r="C61" s="3" t="s">
        <v>730</v>
      </c>
      <c r="D61" s="3" t="s">
        <v>727</v>
      </c>
      <c r="E61" s="3" t="s">
        <v>23</v>
      </c>
    </row>
    <row r="62" spans="1:5" x14ac:dyDescent="0.2">
      <c r="A62" s="4">
        <v>61</v>
      </c>
      <c r="B62" s="2">
        <v>2004010022</v>
      </c>
      <c r="C62" s="2" t="s">
        <v>520</v>
      </c>
      <c r="D62" s="2" t="s">
        <v>502</v>
      </c>
      <c r="E62" s="2" t="s">
        <v>23</v>
      </c>
    </row>
    <row r="63" spans="1:5" x14ac:dyDescent="0.2">
      <c r="A63" s="4">
        <v>62</v>
      </c>
      <c r="B63" s="3">
        <v>2004010023</v>
      </c>
      <c r="C63" s="3" t="s">
        <v>355</v>
      </c>
      <c r="D63" s="3" t="s">
        <v>352</v>
      </c>
      <c r="E63" s="3" t="s">
        <v>23</v>
      </c>
    </row>
    <row r="64" spans="1:5" x14ac:dyDescent="0.2">
      <c r="A64" s="4">
        <v>63</v>
      </c>
      <c r="B64" s="2">
        <v>2004010024</v>
      </c>
      <c r="C64" s="2" t="s">
        <v>119</v>
      </c>
      <c r="D64" s="2" t="s">
        <v>120</v>
      </c>
      <c r="E64" s="2" t="s">
        <v>23</v>
      </c>
    </row>
    <row r="65" spans="1:5" x14ac:dyDescent="0.2">
      <c r="A65" s="4">
        <v>64</v>
      </c>
      <c r="B65" s="3">
        <v>2004010025</v>
      </c>
      <c r="C65" s="3" t="s">
        <v>422</v>
      </c>
      <c r="D65" s="3" t="s">
        <v>421</v>
      </c>
      <c r="E65" s="3" t="s">
        <v>23</v>
      </c>
    </row>
    <row r="66" spans="1:5" x14ac:dyDescent="0.2">
      <c r="A66" s="4">
        <v>65</v>
      </c>
      <c r="B66" s="2">
        <v>2004010026</v>
      </c>
      <c r="C66" s="2" t="s">
        <v>356</v>
      </c>
      <c r="D66" s="2" t="s">
        <v>352</v>
      </c>
      <c r="E66" s="2" t="s">
        <v>23</v>
      </c>
    </row>
    <row r="67" spans="1:5" x14ac:dyDescent="0.2">
      <c r="A67" s="4">
        <v>66</v>
      </c>
      <c r="B67" s="3">
        <v>2004010027</v>
      </c>
      <c r="C67" s="3" t="s">
        <v>357</v>
      </c>
      <c r="D67" s="3" t="s">
        <v>352</v>
      </c>
      <c r="E67" s="3" t="s">
        <v>23</v>
      </c>
    </row>
    <row r="68" spans="1:5" x14ac:dyDescent="0.2">
      <c r="A68" s="4">
        <v>67</v>
      </c>
      <c r="B68" s="2">
        <v>2004010028</v>
      </c>
      <c r="C68" s="2" t="s">
        <v>423</v>
      </c>
      <c r="D68" s="2" t="s">
        <v>421</v>
      </c>
      <c r="E68" s="2" t="s">
        <v>23</v>
      </c>
    </row>
    <row r="69" spans="1:5" x14ac:dyDescent="0.2">
      <c r="A69" s="4">
        <v>68</v>
      </c>
      <c r="B69" s="3">
        <v>2004010029</v>
      </c>
      <c r="C69" s="3" t="s">
        <v>731</v>
      </c>
      <c r="D69" s="3" t="s">
        <v>727</v>
      </c>
      <c r="E69" s="3" t="s">
        <v>23</v>
      </c>
    </row>
    <row r="70" spans="1:5" x14ac:dyDescent="0.2">
      <c r="A70" s="4">
        <v>69</v>
      </c>
      <c r="B70" s="2">
        <v>2004010030</v>
      </c>
      <c r="C70" s="2" t="s">
        <v>358</v>
      </c>
      <c r="D70" s="2" t="s">
        <v>352</v>
      </c>
      <c r="E70" s="2" t="s">
        <v>23</v>
      </c>
    </row>
    <row r="71" spans="1:5" x14ac:dyDescent="0.2">
      <c r="A71" s="4">
        <v>70</v>
      </c>
      <c r="B71" s="3">
        <v>2004010032</v>
      </c>
      <c r="C71" s="3" t="s">
        <v>424</v>
      </c>
      <c r="D71" s="3" t="s">
        <v>421</v>
      </c>
      <c r="E71" s="3" t="s">
        <v>23</v>
      </c>
    </row>
    <row r="72" spans="1:5" x14ac:dyDescent="0.2">
      <c r="A72" s="4">
        <v>71</v>
      </c>
      <c r="B72" s="2">
        <v>2004010033</v>
      </c>
      <c r="C72" s="2" t="s">
        <v>521</v>
      </c>
      <c r="D72" s="2" t="s">
        <v>502</v>
      </c>
      <c r="E72" s="2" t="s">
        <v>23</v>
      </c>
    </row>
    <row r="73" spans="1:5" x14ac:dyDescent="0.2">
      <c r="A73" s="4">
        <v>72</v>
      </c>
      <c r="B73" s="3">
        <v>2004010035</v>
      </c>
      <c r="C73" s="3" t="s">
        <v>253</v>
      </c>
      <c r="D73" s="3" t="s">
        <v>252</v>
      </c>
      <c r="E73" s="3" t="s">
        <v>23</v>
      </c>
    </row>
    <row r="74" spans="1:5" x14ac:dyDescent="0.2">
      <c r="A74" s="4">
        <v>73</v>
      </c>
      <c r="B74" s="2">
        <v>2004010036</v>
      </c>
      <c r="C74" s="2" t="s">
        <v>255</v>
      </c>
      <c r="D74" s="2" t="s">
        <v>252</v>
      </c>
      <c r="E74" s="2" t="s">
        <v>23</v>
      </c>
    </row>
    <row r="75" spans="1:5" x14ac:dyDescent="0.2">
      <c r="A75" s="4">
        <v>74</v>
      </c>
      <c r="B75" s="3">
        <v>2004010038</v>
      </c>
      <c r="C75" s="3" t="s">
        <v>202</v>
      </c>
      <c r="D75" s="3" t="s">
        <v>197</v>
      </c>
      <c r="E75" s="3" t="s">
        <v>23</v>
      </c>
    </row>
    <row r="76" spans="1:5" x14ac:dyDescent="0.2">
      <c r="A76" s="4">
        <v>75</v>
      </c>
      <c r="B76" s="2">
        <v>2005000021</v>
      </c>
      <c r="C76" s="2" t="s">
        <v>203</v>
      </c>
      <c r="D76" s="2" t="s">
        <v>197</v>
      </c>
      <c r="E76" s="2" t="s">
        <v>23</v>
      </c>
    </row>
    <row r="77" spans="1:5" x14ac:dyDescent="0.2">
      <c r="A77" s="4">
        <v>76</v>
      </c>
      <c r="B77" s="3">
        <v>2005010006</v>
      </c>
      <c r="C77" s="3" t="s">
        <v>874</v>
      </c>
      <c r="D77" s="3" t="s">
        <v>873</v>
      </c>
      <c r="E77" s="3" t="s">
        <v>23</v>
      </c>
    </row>
    <row r="78" spans="1:5" x14ac:dyDescent="0.2">
      <c r="A78" s="4">
        <v>77</v>
      </c>
      <c r="B78" s="2">
        <v>2005010007</v>
      </c>
      <c r="C78" s="2" t="s">
        <v>875</v>
      </c>
      <c r="D78" s="2" t="s">
        <v>873</v>
      </c>
      <c r="E78" s="2" t="s">
        <v>23</v>
      </c>
    </row>
    <row r="79" spans="1:5" x14ac:dyDescent="0.2">
      <c r="A79" s="4">
        <v>78</v>
      </c>
      <c r="B79" s="3">
        <v>2005010009</v>
      </c>
      <c r="C79" s="3" t="s">
        <v>204</v>
      </c>
      <c r="D79" s="3" t="s">
        <v>197</v>
      </c>
      <c r="E79" s="3" t="s">
        <v>23</v>
      </c>
    </row>
    <row r="80" spans="1:5" x14ac:dyDescent="0.2">
      <c r="A80" s="4">
        <v>79</v>
      </c>
      <c r="B80" s="2">
        <v>2005010010</v>
      </c>
      <c r="C80" s="2" t="s">
        <v>159</v>
      </c>
      <c r="D80" s="2" t="s">
        <v>157</v>
      </c>
      <c r="E80" s="2" t="s">
        <v>23</v>
      </c>
    </row>
    <row r="81" spans="1:5" x14ac:dyDescent="0.2">
      <c r="A81" s="4">
        <v>80</v>
      </c>
      <c r="B81" s="3">
        <v>2005010012</v>
      </c>
      <c r="C81" s="3" t="s">
        <v>104</v>
      </c>
      <c r="D81" s="3" t="s">
        <v>102</v>
      </c>
      <c r="E81" s="3" t="s">
        <v>23</v>
      </c>
    </row>
    <row r="82" spans="1:5" x14ac:dyDescent="0.2">
      <c r="A82" s="4">
        <v>81</v>
      </c>
      <c r="B82" s="2">
        <v>2005010013</v>
      </c>
      <c r="C82" s="2" t="s">
        <v>523</v>
      </c>
      <c r="D82" s="2" t="s">
        <v>502</v>
      </c>
      <c r="E82" s="2" t="s">
        <v>23</v>
      </c>
    </row>
    <row r="83" spans="1:5" x14ac:dyDescent="0.2">
      <c r="A83" s="4">
        <v>82</v>
      </c>
      <c r="B83" s="3">
        <v>2005010014</v>
      </c>
      <c r="C83" s="3" t="s">
        <v>525</v>
      </c>
      <c r="D83" s="3" t="s">
        <v>502</v>
      </c>
      <c r="E83" s="3" t="s">
        <v>23</v>
      </c>
    </row>
    <row r="84" spans="1:5" x14ac:dyDescent="0.2">
      <c r="A84" s="4">
        <v>83</v>
      </c>
      <c r="B84" s="2">
        <v>2005010016</v>
      </c>
      <c r="C84" s="2" t="s">
        <v>732</v>
      </c>
      <c r="D84" s="2" t="s">
        <v>727</v>
      </c>
      <c r="E84" s="2" t="s">
        <v>23</v>
      </c>
    </row>
    <row r="85" spans="1:5" x14ac:dyDescent="0.2">
      <c r="A85" s="4">
        <v>84</v>
      </c>
      <c r="B85" s="3">
        <v>2005010017</v>
      </c>
      <c r="C85" s="3" t="s">
        <v>359</v>
      </c>
      <c r="D85" s="3" t="s">
        <v>352</v>
      </c>
      <c r="E85" s="3" t="s">
        <v>23</v>
      </c>
    </row>
    <row r="86" spans="1:5" x14ac:dyDescent="0.2">
      <c r="A86" s="4">
        <v>85</v>
      </c>
      <c r="B86" s="2">
        <v>2005010018</v>
      </c>
      <c r="C86" s="2" t="s">
        <v>821</v>
      </c>
      <c r="D86" s="2" t="s">
        <v>818</v>
      </c>
      <c r="E86" s="2" t="s">
        <v>23</v>
      </c>
    </row>
    <row r="87" spans="1:5" x14ac:dyDescent="0.2">
      <c r="A87" s="4">
        <v>86</v>
      </c>
      <c r="B87" s="3">
        <v>2005010019</v>
      </c>
      <c r="C87" s="3" t="s">
        <v>360</v>
      </c>
      <c r="D87" s="3" t="s">
        <v>352</v>
      </c>
      <c r="E87" s="3" t="s">
        <v>23</v>
      </c>
    </row>
    <row r="88" spans="1:5" x14ac:dyDescent="0.2">
      <c r="A88" s="4">
        <v>87</v>
      </c>
      <c r="B88" s="2">
        <v>2005010020</v>
      </c>
      <c r="C88" s="2" t="s">
        <v>257</v>
      </c>
      <c r="D88" s="2" t="s">
        <v>252</v>
      </c>
      <c r="E88" s="2" t="s">
        <v>23</v>
      </c>
    </row>
    <row r="89" spans="1:5" x14ac:dyDescent="0.2">
      <c r="A89" s="4">
        <v>88</v>
      </c>
      <c r="B89" s="3">
        <v>2006000079</v>
      </c>
      <c r="C89" s="3" t="s">
        <v>864</v>
      </c>
      <c r="D89" s="3" t="s">
        <v>863</v>
      </c>
      <c r="E89" s="3" t="s">
        <v>23</v>
      </c>
    </row>
    <row r="90" spans="1:5" x14ac:dyDescent="0.2">
      <c r="A90" s="4">
        <v>89</v>
      </c>
      <c r="B90" s="2">
        <v>2006010001</v>
      </c>
      <c r="C90" s="2" t="s">
        <v>826</v>
      </c>
      <c r="D90" s="2" t="s">
        <v>827</v>
      </c>
      <c r="E90" s="2" t="s">
        <v>23</v>
      </c>
    </row>
    <row r="91" spans="1:5" x14ac:dyDescent="0.2">
      <c r="A91" s="4">
        <v>90</v>
      </c>
      <c r="B91" s="3">
        <v>2006010003</v>
      </c>
      <c r="C91" s="3" t="s">
        <v>865</v>
      </c>
      <c r="D91" s="3" t="s">
        <v>863</v>
      </c>
      <c r="E91" s="3" t="s">
        <v>23</v>
      </c>
    </row>
    <row r="92" spans="1:5" x14ac:dyDescent="0.2">
      <c r="A92" s="4">
        <v>91</v>
      </c>
      <c r="B92" s="2">
        <v>2006010006</v>
      </c>
      <c r="C92" s="2" t="s">
        <v>526</v>
      </c>
      <c r="D92" s="2" t="s">
        <v>502</v>
      </c>
      <c r="E92" s="2" t="s">
        <v>23</v>
      </c>
    </row>
    <row r="93" spans="1:5" x14ac:dyDescent="0.2">
      <c r="A93" s="4">
        <v>92</v>
      </c>
      <c r="B93" s="3">
        <v>2006010007</v>
      </c>
      <c r="C93" s="3" t="s">
        <v>528</v>
      </c>
      <c r="D93" s="3" t="s">
        <v>502</v>
      </c>
      <c r="E93" s="3" t="s">
        <v>23</v>
      </c>
    </row>
    <row r="94" spans="1:5" x14ac:dyDescent="0.2">
      <c r="A94" s="4">
        <v>93</v>
      </c>
      <c r="B94" s="2">
        <v>2006010008</v>
      </c>
      <c r="C94" s="2" t="s">
        <v>733</v>
      </c>
      <c r="D94" s="2" t="s">
        <v>727</v>
      </c>
      <c r="E94" s="2" t="s">
        <v>23</v>
      </c>
    </row>
    <row r="95" spans="1:5" x14ac:dyDescent="0.2">
      <c r="A95" s="4">
        <v>94</v>
      </c>
      <c r="B95" s="3">
        <v>2006010009</v>
      </c>
      <c r="C95" s="3" t="s">
        <v>734</v>
      </c>
      <c r="D95" s="3" t="s">
        <v>727</v>
      </c>
      <c r="E95" s="3" t="s">
        <v>23</v>
      </c>
    </row>
    <row r="96" spans="1:5" x14ac:dyDescent="0.2">
      <c r="A96" s="4">
        <v>95</v>
      </c>
      <c r="B96" s="2">
        <v>2006010010</v>
      </c>
      <c r="C96" s="2" t="s">
        <v>75</v>
      </c>
      <c r="D96" s="2" t="s">
        <v>71</v>
      </c>
      <c r="E96" s="2" t="s">
        <v>23</v>
      </c>
    </row>
    <row r="97" spans="1:5" x14ac:dyDescent="0.2">
      <c r="A97" s="4">
        <v>96</v>
      </c>
      <c r="B97" s="3">
        <v>2006010012</v>
      </c>
      <c r="C97" s="3" t="s">
        <v>401</v>
      </c>
      <c r="D97" s="3" t="s">
        <v>399</v>
      </c>
      <c r="E97" s="3" t="s">
        <v>23</v>
      </c>
    </row>
    <row r="98" spans="1:5" x14ac:dyDescent="0.2">
      <c r="A98" s="4">
        <v>97</v>
      </c>
      <c r="B98" s="2">
        <v>2006010013</v>
      </c>
      <c r="C98" s="2" t="s">
        <v>735</v>
      </c>
      <c r="D98" s="2" t="s">
        <v>727</v>
      </c>
      <c r="E98" s="2" t="s">
        <v>23</v>
      </c>
    </row>
    <row r="99" spans="1:5" x14ac:dyDescent="0.2">
      <c r="A99" s="4">
        <v>98</v>
      </c>
      <c r="B99" s="3">
        <v>2006010014</v>
      </c>
      <c r="C99" s="3" t="s">
        <v>530</v>
      </c>
      <c r="D99" s="3" t="s">
        <v>502</v>
      </c>
      <c r="E99" s="3" t="s">
        <v>23</v>
      </c>
    </row>
    <row r="100" spans="1:5" x14ac:dyDescent="0.2">
      <c r="A100" s="4">
        <v>99</v>
      </c>
      <c r="B100" s="2">
        <v>2006010015</v>
      </c>
      <c r="C100" s="2" t="s">
        <v>532</v>
      </c>
      <c r="D100" s="2" t="s">
        <v>502</v>
      </c>
      <c r="E100" s="2" t="s">
        <v>23</v>
      </c>
    </row>
    <row r="101" spans="1:5" x14ac:dyDescent="0.2">
      <c r="A101" s="4">
        <v>100</v>
      </c>
      <c r="B101" s="3">
        <v>2006010016</v>
      </c>
      <c r="C101" s="3" t="s">
        <v>303</v>
      </c>
      <c r="D101" s="3" t="s">
        <v>302</v>
      </c>
      <c r="E101" s="3" t="s">
        <v>23</v>
      </c>
    </row>
    <row r="102" spans="1:5" x14ac:dyDescent="0.2">
      <c r="A102" s="4">
        <v>101</v>
      </c>
      <c r="B102" s="2">
        <v>2006010017</v>
      </c>
      <c r="C102" s="2" t="s">
        <v>403</v>
      </c>
      <c r="D102" s="2" t="s">
        <v>399</v>
      </c>
      <c r="E102" s="2" t="s">
        <v>23</v>
      </c>
    </row>
    <row r="103" spans="1:5" x14ac:dyDescent="0.2">
      <c r="A103" s="4">
        <v>102</v>
      </c>
      <c r="B103" s="3">
        <v>2006010019</v>
      </c>
      <c r="C103" s="3" t="s">
        <v>304</v>
      </c>
      <c r="D103" s="3" t="s">
        <v>302</v>
      </c>
      <c r="E103" s="3" t="s">
        <v>23</v>
      </c>
    </row>
    <row r="104" spans="1:5" x14ac:dyDescent="0.2">
      <c r="A104" s="4">
        <v>103</v>
      </c>
      <c r="B104" s="2">
        <v>2006010020</v>
      </c>
      <c r="C104" s="2" t="s">
        <v>534</v>
      </c>
      <c r="D104" s="2" t="s">
        <v>502</v>
      </c>
      <c r="E104" s="2" t="s">
        <v>23</v>
      </c>
    </row>
    <row r="105" spans="1:5" x14ac:dyDescent="0.2">
      <c r="A105" s="4">
        <v>104</v>
      </c>
      <c r="B105" s="3">
        <v>2006010022</v>
      </c>
      <c r="C105" s="3" t="s">
        <v>305</v>
      </c>
      <c r="D105" s="3" t="s">
        <v>302</v>
      </c>
      <c r="E105" s="3" t="s">
        <v>23</v>
      </c>
    </row>
    <row r="106" spans="1:5" x14ac:dyDescent="0.2">
      <c r="A106" s="4">
        <v>105</v>
      </c>
      <c r="B106" s="2">
        <v>2006010023</v>
      </c>
      <c r="C106" s="2" t="s">
        <v>536</v>
      </c>
      <c r="D106" s="2" t="s">
        <v>502</v>
      </c>
      <c r="E106" s="2" t="s">
        <v>23</v>
      </c>
    </row>
    <row r="107" spans="1:5" x14ac:dyDescent="0.2">
      <c r="A107" s="4">
        <v>106</v>
      </c>
      <c r="B107" s="3">
        <v>2006010024</v>
      </c>
      <c r="C107" s="3" t="s">
        <v>205</v>
      </c>
      <c r="D107" s="3" t="s">
        <v>197</v>
      </c>
      <c r="E107" s="3" t="s">
        <v>23</v>
      </c>
    </row>
    <row r="108" spans="1:5" x14ac:dyDescent="0.2">
      <c r="A108" s="4">
        <v>107</v>
      </c>
      <c r="B108" s="2">
        <v>2006010025</v>
      </c>
      <c r="C108" s="2" t="s">
        <v>736</v>
      </c>
      <c r="D108" s="2" t="s">
        <v>727</v>
      </c>
      <c r="E108" s="2" t="s">
        <v>23</v>
      </c>
    </row>
    <row r="109" spans="1:5" x14ac:dyDescent="0.2">
      <c r="A109" s="4">
        <v>108</v>
      </c>
      <c r="B109" s="3">
        <v>2006010026</v>
      </c>
      <c r="C109" s="3" t="s">
        <v>538</v>
      </c>
      <c r="D109" s="3" t="s">
        <v>502</v>
      </c>
      <c r="E109" s="3" t="s">
        <v>23</v>
      </c>
    </row>
    <row r="110" spans="1:5" x14ac:dyDescent="0.2">
      <c r="A110" s="4">
        <v>109</v>
      </c>
      <c r="B110" s="2">
        <v>2006010027</v>
      </c>
      <c r="C110" s="2" t="s">
        <v>540</v>
      </c>
      <c r="D110" s="2" t="s">
        <v>502</v>
      </c>
      <c r="E110" s="2" t="s">
        <v>23</v>
      </c>
    </row>
    <row r="111" spans="1:5" x14ac:dyDescent="0.2">
      <c r="A111" s="4">
        <v>110</v>
      </c>
      <c r="B111" s="3">
        <v>2006010028</v>
      </c>
      <c r="C111" s="3" t="s">
        <v>542</v>
      </c>
      <c r="D111" s="3" t="s">
        <v>502</v>
      </c>
      <c r="E111" s="3" t="s">
        <v>23</v>
      </c>
    </row>
    <row r="112" spans="1:5" x14ac:dyDescent="0.2">
      <c r="A112" s="4">
        <v>111</v>
      </c>
      <c r="B112" s="2">
        <v>2006010029</v>
      </c>
      <c r="C112" s="2" t="s">
        <v>206</v>
      </c>
      <c r="D112" s="2" t="s">
        <v>197</v>
      </c>
      <c r="E112" s="2" t="s">
        <v>23</v>
      </c>
    </row>
    <row r="113" spans="1:5" x14ac:dyDescent="0.2">
      <c r="A113" s="4">
        <v>112</v>
      </c>
      <c r="B113" s="3">
        <v>2006010030</v>
      </c>
      <c r="C113" s="3" t="s">
        <v>207</v>
      </c>
      <c r="D113" s="3" t="s">
        <v>197</v>
      </c>
      <c r="E113" s="3" t="s">
        <v>23</v>
      </c>
    </row>
    <row r="114" spans="1:5" x14ac:dyDescent="0.2">
      <c r="A114" s="4">
        <v>113</v>
      </c>
      <c r="B114" s="2">
        <v>2006010031</v>
      </c>
      <c r="C114" s="2" t="s">
        <v>544</v>
      </c>
      <c r="D114" s="2" t="s">
        <v>502</v>
      </c>
      <c r="E114" s="2" t="s">
        <v>23</v>
      </c>
    </row>
    <row r="115" spans="1:5" x14ac:dyDescent="0.2">
      <c r="A115" s="4">
        <v>114</v>
      </c>
      <c r="B115" s="3">
        <v>2006010032</v>
      </c>
      <c r="C115" s="3" t="s">
        <v>546</v>
      </c>
      <c r="D115" s="3" t="s">
        <v>502</v>
      </c>
      <c r="E115" s="3" t="s">
        <v>23</v>
      </c>
    </row>
    <row r="116" spans="1:5" x14ac:dyDescent="0.2">
      <c r="A116" s="4">
        <v>115</v>
      </c>
      <c r="B116" s="2">
        <v>2006010033</v>
      </c>
      <c r="C116" s="2" t="s">
        <v>547</v>
      </c>
      <c r="D116" s="2" t="s">
        <v>502</v>
      </c>
      <c r="E116" s="2" t="s">
        <v>23</v>
      </c>
    </row>
    <row r="117" spans="1:5" x14ac:dyDescent="0.2">
      <c r="A117" s="4">
        <v>116</v>
      </c>
      <c r="B117" s="3">
        <v>2006010034</v>
      </c>
      <c r="C117" s="3" t="s">
        <v>549</v>
      </c>
      <c r="D117" s="3" t="s">
        <v>502</v>
      </c>
      <c r="E117" s="3" t="s">
        <v>23</v>
      </c>
    </row>
    <row r="118" spans="1:5" x14ac:dyDescent="0.2">
      <c r="A118" s="4">
        <v>117</v>
      </c>
      <c r="B118" s="2">
        <v>2006010035</v>
      </c>
      <c r="C118" s="2" t="s">
        <v>306</v>
      </c>
      <c r="D118" s="2" t="s">
        <v>302</v>
      </c>
      <c r="E118" s="2" t="s">
        <v>23</v>
      </c>
    </row>
    <row r="119" spans="1:5" x14ac:dyDescent="0.2">
      <c r="A119" s="4">
        <v>118</v>
      </c>
      <c r="B119" s="3">
        <v>2006010036</v>
      </c>
      <c r="C119" s="3" t="s">
        <v>307</v>
      </c>
      <c r="D119" s="3" t="s">
        <v>302</v>
      </c>
      <c r="E119" s="3" t="s">
        <v>23</v>
      </c>
    </row>
    <row r="120" spans="1:5" x14ac:dyDescent="0.2">
      <c r="A120" s="4">
        <v>119</v>
      </c>
      <c r="B120" s="2">
        <v>2006010038</v>
      </c>
      <c r="C120" s="2" t="s">
        <v>551</v>
      </c>
      <c r="D120" s="2" t="s">
        <v>502</v>
      </c>
      <c r="E120" s="2" t="s">
        <v>23</v>
      </c>
    </row>
    <row r="121" spans="1:5" x14ac:dyDescent="0.2">
      <c r="A121" s="4">
        <v>120</v>
      </c>
      <c r="B121" s="3">
        <v>2006010039</v>
      </c>
      <c r="C121" s="3" t="s">
        <v>553</v>
      </c>
      <c r="D121" s="3" t="s">
        <v>502</v>
      </c>
      <c r="E121" s="3" t="s">
        <v>23</v>
      </c>
    </row>
    <row r="122" spans="1:5" x14ac:dyDescent="0.2">
      <c r="A122" s="4">
        <v>121</v>
      </c>
      <c r="B122" s="2">
        <v>2006010040</v>
      </c>
      <c r="C122" s="2" t="s">
        <v>555</v>
      </c>
      <c r="D122" s="2" t="s">
        <v>502</v>
      </c>
      <c r="E122" s="2" t="s">
        <v>23</v>
      </c>
    </row>
    <row r="123" spans="1:5" x14ac:dyDescent="0.2">
      <c r="A123" s="4">
        <v>122</v>
      </c>
      <c r="B123" s="3">
        <v>2006010041</v>
      </c>
      <c r="C123" s="3" t="s">
        <v>557</v>
      </c>
      <c r="D123" s="3" t="s">
        <v>502</v>
      </c>
      <c r="E123" s="3" t="s">
        <v>23</v>
      </c>
    </row>
    <row r="124" spans="1:5" x14ac:dyDescent="0.2">
      <c r="A124" s="4">
        <v>123</v>
      </c>
      <c r="B124" s="2">
        <v>2006010042</v>
      </c>
      <c r="C124" s="2" t="s">
        <v>50</v>
      </c>
      <c r="D124" s="2" t="s">
        <v>49</v>
      </c>
      <c r="E124" s="2" t="s">
        <v>23</v>
      </c>
    </row>
    <row r="125" spans="1:5" x14ac:dyDescent="0.2">
      <c r="A125" s="4">
        <v>124</v>
      </c>
      <c r="B125" s="3">
        <v>2006010043</v>
      </c>
      <c r="C125" s="3" t="s">
        <v>559</v>
      </c>
      <c r="D125" s="3" t="s">
        <v>502</v>
      </c>
      <c r="E125" s="3" t="s">
        <v>23</v>
      </c>
    </row>
    <row r="126" spans="1:5" x14ac:dyDescent="0.2">
      <c r="A126" s="4">
        <v>125</v>
      </c>
      <c r="B126" s="2">
        <v>2006010044</v>
      </c>
      <c r="C126" s="2" t="s">
        <v>561</v>
      </c>
      <c r="D126" s="2" t="s">
        <v>502</v>
      </c>
      <c r="E126" s="2" t="s">
        <v>23</v>
      </c>
    </row>
    <row r="127" spans="1:5" x14ac:dyDescent="0.2">
      <c r="A127" s="4">
        <v>126</v>
      </c>
      <c r="B127" s="3">
        <v>2006010046</v>
      </c>
      <c r="C127" s="3" t="s">
        <v>563</v>
      </c>
      <c r="D127" s="3" t="s">
        <v>502</v>
      </c>
      <c r="E127" s="3" t="s">
        <v>23</v>
      </c>
    </row>
    <row r="128" spans="1:5" x14ac:dyDescent="0.2">
      <c r="A128" s="4">
        <v>127</v>
      </c>
      <c r="B128" s="2">
        <v>2006010048</v>
      </c>
      <c r="C128" s="2" t="s">
        <v>565</v>
      </c>
      <c r="D128" s="2" t="s">
        <v>502</v>
      </c>
      <c r="E128" s="2" t="s">
        <v>23</v>
      </c>
    </row>
    <row r="129" spans="1:5" x14ac:dyDescent="0.2">
      <c r="A129" s="4">
        <v>128</v>
      </c>
      <c r="B129" s="3">
        <v>2006010051</v>
      </c>
      <c r="C129" s="3" t="s">
        <v>567</v>
      </c>
      <c r="D129" s="3" t="s">
        <v>502</v>
      </c>
      <c r="E129" s="3" t="s">
        <v>23</v>
      </c>
    </row>
    <row r="130" spans="1:5" x14ac:dyDescent="0.2">
      <c r="A130" s="4">
        <v>129</v>
      </c>
      <c r="B130" s="2">
        <v>2006010052</v>
      </c>
      <c r="C130" s="2" t="s">
        <v>308</v>
      </c>
      <c r="D130" s="2" t="s">
        <v>302</v>
      </c>
      <c r="E130" s="2" t="s">
        <v>23</v>
      </c>
    </row>
    <row r="131" spans="1:5" x14ac:dyDescent="0.2">
      <c r="A131" s="4">
        <v>130</v>
      </c>
      <c r="B131" s="3">
        <v>2006010053</v>
      </c>
      <c r="C131" s="3" t="s">
        <v>569</v>
      </c>
      <c r="D131" s="3" t="s">
        <v>502</v>
      </c>
      <c r="E131" s="3" t="s">
        <v>23</v>
      </c>
    </row>
    <row r="132" spans="1:5" x14ac:dyDescent="0.2">
      <c r="A132" s="4">
        <v>131</v>
      </c>
      <c r="B132" s="2">
        <v>2006010054</v>
      </c>
      <c r="C132" s="2" t="s">
        <v>571</v>
      </c>
      <c r="D132" s="2" t="s">
        <v>502</v>
      </c>
      <c r="E132" s="2" t="s">
        <v>23</v>
      </c>
    </row>
    <row r="133" spans="1:5" x14ac:dyDescent="0.2">
      <c r="A133" s="4">
        <v>132</v>
      </c>
      <c r="B133" s="3">
        <v>2006010055</v>
      </c>
      <c r="C133" s="3" t="s">
        <v>573</v>
      </c>
      <c r="D133" s="3" t="s">
        <v>502</v>
      </c>
      <c r="E133" s="3" t="s">
        <v>23</v>
      </c>
    </row>
    <row r="134" spans="1:5" x14ac:dyDescent="0.2">
      <c r="A134" s="4">
        <v>133</v>
      </c>
      <c r="B134" s="2">
        <v>2006010056</v>
      </c>
      <c r="C134" s="2" t="s">
        <v>575</v>
      </c>
      <c r="D134" s="2" t="s">
        <v>502</v>
      </c>
      <c r="E134" s="2" t="s">
        <v>23</v>
      </c>
    </row>
    <row r="135" spans="1:5" x14ac:dyDescent="0.2">
      <c r="A135" s="4">
        <v>134</v>
      </c>
      <c r="B135" s="3">
        <v>2006010057</v>
      </c>
      <c r="C135" s="3" t="s">
        <v>136</v>
      </c>
      <c r="D135" s="3" t="s">
        <v>133</v>
      </c>
      <c r="E135" s="3" t="s">
        <v>23</v>
      </c>
    </row>
    <row r="136" spans="1:5" x14ac:dyDescent="0.2">
      <c r="A136" s="4">
        <v>135</v>
      </c>
      <c r="B136" s="2">
        <v>2006010058</v>
      </c>
      <c r="C136" s="2" t="s">
        <v>576</v>
      </c>
      <c r="D136" s="2" t="s">
        <v>502</v>
      </c>
      <c r="E136" s="2" t="s">
        <v>23</v>
      </c>
    </row>
    <row r="137" spans="1:5" x14ac:dyDescent="0.2">
      <c r="A137" s="4">
        <v>136</v>
      </c>
      <c r="B137" s="3">
        <v>2006010059</v>
      </c>
      <c r="C137" s="3" t="s">
        <v>106</v>
      </c>
      <c r="D137" s="3" t="s">
        <v>102</v>
      </c>
      <c r="E137" s="3" t="s">
        <v>23</v>
      </c>
    </row>
    <row r="138" spans="1:5" x14ac:dyDescent="0.2">
      <c r="A138" s="4">
        <v>137</v>
      </c>
      <c r="B138" s="2">
        <v>2006010060</v>
      </c>
      <c r="C138" s="2" t="s">
        <v>578</v>
      </c>
      <c r="D138" s="2" t="s">
        <v>502</v>
      </c>
      <c r="E138" s="2" t="s">
        <v>23</v>
      </c>
    </row>
    <row r="139" spans="1:5" x14ac:dyDescent="0.2">
      <c r="A139" s="4">
        <v>138</v>
      </c>
      <c r="B139" s="3">
        <v>2006010061</v>
      </c>
      <c r="C139" s="3" t="s">
        <v>580</v>
      </c>
      <c r="D139" s="3" t="s">
        <v>502</v>
      </c>
      <c r="E139" s="3" t="s">
        <v>23</v>
      </c>
    </row>
    <row r="140" spans="1:5" x14ac:dyDescent="0.2">
      <c r="A140" s="4">
        <v>139</v>
      </c>
      <c r="B140" s="2">
        <v>2006010062</v>
      </c>
      <c r="C140" s="2" t="s">
        <v>582</v>
      </c>
      <c r="D140" s="2" t="s">
        <v>502</v>
      </c>
      <c r="E140" s="2" t="s">
        <v>23</v>
      </c>
    </row>
    <row r="141" spans="1:5" x14ac:dyDescent="0.2">
      <c r="A141" s="4">
        <v>140</v>
      </c>
      <c r="B141" s="3">
        <v>2006010063</v>
      </c>
      <c r="C141" s="3" t="s">
        <v>160</v>
      </c>
      <c r="D141" s="3" t="s">
        <v>157</v>
      </c>
      <c r="E141" s="3" t="s">
        <v>23</v>
      </c>
    </row>
    <row r="142" spans="1:5" x14ac:dyDescent="0.2">
      <c r="A142" s="4">
        <v>141</v>
      </c>
      <c r="B142" s="2">
        <v>2006010064</v>
      </c>
      <c r="C142" s="2" t="s">
        <v>584</v>
      </c>
      <c r="D142" s="2" t="s">
        <v>502</v>
      </c>
      <c r="E142" s="2" t="s">
        <v>23</v>
      </c>
    </row>
    <row r="143" spans="1:5" x14ac:dyDescent="0.2">
      <c r="A143" s="4">
        <v>142</v>
      </c>
      <c r="B143" s="3">
        <v>2006010065</v>
      </c>
      <c r="C143" s="3" t="s">
        <v>586</v>
      </c>
      <c r="D143" s="3" t="s">
        <v>502</v>
      </c>
      <c r="E143" s="3" t="s">
        <v>23</v>
      </c>
    </row>
    <row r="144" spans="1:5" x14ac:dyDescent="0.2">
      <c r="A144" s="4">
        <v>143</v>
      </c>
      <c r="B144" s="2">
        <v>2006010066</v>
      </c>
      <c r="C144" s="2" t="s">
        <v>587</v>
      </c>
      <c r="D144" s="2" t="s">
        <v>502</v>
      </c>
      <c r="E144" s="2" t="s">
        <v>23</v>
      </c>
    </row>
    <row r="145" spans="1:5" x14ac:dyDescent="0.2">
      <c r="A145" s="4">
        <v>144</v>
      </c>
      <c r="B145" s="3">
        <v>2006010067</v>
      </c>
      <c r="C145" s="3" t="s">
        <v>425</v>
      </c>
      <c r="D145" s="3" t="s">
        <v>421</v>
      </c>
      <c r="E145" s="3" t="s">
        <v>23</v>
      </c>
    </row>
    <row r="146" spans="1:5" x14ac:dyDescent="0.2">
      <c r="A146" s="4">
        <v>145</v>
      </c>
      <c r="B146" s="2">
        <v>2006010068</v>
      </c>
      <c r="C146" s="2" t="s">
        <v>426</v>
      </c>
      <c r="D146" s="2" t="s">
        <v>421</v>
      </c>
      <c r="E146" s="2" t="s">
        <v>23</v>
      </c>
    </row>
    <row r="147" spans="1:5" x14ac:dyDescent="0.2">
      <c r="A147" s="4">
        <v>146</v>
      </c>
      <c r="B147" s="3">
        <v>2006010069</v>
      </c>
      <c r="C147" s="3" t="s">
        <v>882</v>
      </c>
      <c r="D147" s="3" t="s">
        <v>881</v>
      </c>
      <c r="E147" s="3" t="s">
        <v>23</v>
      </c>
    </row>
    <row r="148" spans="1:5" x14ac:dyDescent="0.2">
      <c r="A148" s="4">
        <v>147</v>
      </c>
      <c r="B148" s="2">
        <v>2006010070</v>
      </c>
      <c r="C148" s="2" t="s">
        <v>427</v>
      </c>
      <c r="D148" s="2" t="s">
        <v>421</v>
      </c>
      <c r="E148" s="2" t="s">
        <v>23</v>
      </c>
    </row>
    <row r="149" spans="1:5" x14ac:dyDescent="0.2">
      <c r="A149" s="4">
        <v>148</v>
      </c>
      <c r="B149" s="3">
        <v>2006010071</v>
      </c>
      <c r="C149" s="3" t="s">
        <v>883</v>
      </c>
      <c r="D149" s="3" t="s">
        <v>881</v>
      </c>
      <c r="E149" s="3" t="s">
        <v>23</v>
      </c>
    </row>
    <row r="150" spans="1:5" x14ac:dyDescent="0.2">
      <c r="A150" s="4">
        <v>149</v>
      </c>
      <c r="B150" s="2">
        <v>2006010072</v>
      </c>
      <c r="C150" s="2" t="s">
        <v>33</v>
      </c>
      <c r="D150" s="2" t="s">
        <v>31</v>
      </c>
      <c r="E150" s="2" t="s">
        <v>23</v>
      </c>
    </row>
    <row r="151" spans="1:5" x14ac:dyDescent="0.2">
      <c r="A151" s="4">
        <v>150</v>
      </c>
      <c r="B151" s="3">
        <v>2006010074</v>
      </c>
      <c r="C151" s="3" t="s">
        <v>161</v>
      </c>
      <c r="D151" s="3" t="s">
        <v>157</v>
      </c>
      <c r="E151" s="3" t="s">
        <v>23</v>
      </c>
    </row>
    <row r="152" spans="1:5" x14ac:dyDescent="0.2">
      <c r="A152" s="4">
        <v>151</v>
      </c>
      <c r="B152" s="2">
        <v>2006010075</v>
      </c>
      <c r="C152" s="2" t="s">
        <v>162</v>
      </c>
      <c r="D152" s="2" t="s">
        <v>157</v>
      </c>
      <c r="E152" s="2" t="s">
        <v>23</v>
      </c>
    </row>
    <row r="153" spans="1:5" x14ac:dyDescent="0.2">
      <c r="A153" s="4">
        <v>152</v>
      </c>
      <c r="B153" s="3">
        <v>2006010076</v>
      </c>
      <c r="C153" s="3" t="s">
        <v>163</v>
      </c>
      <c r="D153" s="3" t="s">
        <v>157</v>
      </c>
      <c r="E153" s="3" t="s">
        <v>23</v>
      </c>
    </row>
    <row r="154" spans="1:5" x14ac:dyDescent="0.2">
      <c r="A154" s="4">
        <v>153</v>
      </c>
      <c r="B154" s="2">
        <v>2006010077</v>
      </c>
      <c r="C154" s="2" t="s">
        <v>866</v>
      </c>
      <c r="D154" s="2" t="s">
        <v>863</v>
      </c>
      <c r="E154" s="2" t="s">
        <v>23</v>
      </c>
    </row>
    <row r="155" spans="1:5" x14ac:dyDescent="0.2">
      <c r="A155" s="4">
        <v>154</v>
      </c>
      <c r="B155" s="3">
        <v>2006010078</v>
      </c>
      <c r="C155" s="3" t="s">
        <v>34</v>
      </c>
      <c r="D155" s="3" t="s">
        <v>31</v>
      </c>
      <c r="E155" s="3" t="s">
        <v>23</v>
      </c>
    </row>
    <row r="156" spans="1:5" x14ac:dyDescent="0.2">
      <c r="A156" s="4">
        <v>155</v>
      </c>
      <c r="B156" s="2">
        <v>2006010079</v>
      </c>
      <c r="C156" s="2" t="s">
        <v>35</v>
      </c>
      <c r="D156" s="2" t="s">
        <v>31</v>
      </c>
      <c r="E156" s="2" t="s">
        <v>23</v>
      </c>
    </row>
    <row r="157" spans="1:5" x14ac:dyDescent="0.2">
      <c r="A157" s="4">
        <v>156</v>
      </c>
      <c r="B157" s="3">
        <v>2007010011</v>
      </c>
      <c r="C157" s="3" t="s">
        <v>76</v>
      </c>
      <c r="D157" s="3" t="s">
        <v>71</v>
      </c>
      <c r="E157" s="3" t="s">
        <v>23</v>
      </c>
    </row>
    <row r="158" spans="1:5" x14ac:dyDescent="0.2">
      <c r="A158" s="4">
        <v>157</v>
      </c>
      <c r="B158" s="2">
        <v>2007020012</v>
      </c>
      <c r="C158" s="2" t="s">
        <v>404</v>
      </c>
      <c r="D158" s="2" t="s">
        <v>399</v>
      </c>
      <c r="E158" s="2" t="s">
        <v>23</v>
      </c>
    </row>
    <row r="159" spans="1:5" x14ac:dyDescent="0.2">
      <c r="A159" s="4">
        <v>158</v>
      </c>
      <c r="B159" s="3">
        <v>2007020015</v>
      </c>
      <c r="C159" s="3" t="s">
        <v>589</v>
      </c>
      <c r="D159" s="3" t="s">
        <v>502</v>
      </c>
      <c r="E159" s="3" t="s">
        <v>23</v>
      </c>
    </row>
    <row r="160" spans="1:5" x14ac:dyDescent="0.2">
      <c r="A160" s="4">
        <v>159</v>
      </c>
      <c r="B160" s="2">
        <v>2007020022</v>
      </c>
      <c r="C160" s="2" t="s">
        <v>591</v>
      </c>
      <c r="D160" s="2" t="s">
        <v>502</v>
      </c>
      <c r="E160" s="2" t="s">
        <v>23</v>
      </c>
    </row>
    <row r="161" spans="1:5" x14ac:dyDescent="0.2">
      <c r="A161" s="4">
        <v>160</v>
      </c>
      <c r="B161" s="3">
        <v>2007020048</v>
      </c>
      <c r="C161" s="3" t="s">
        <v>737</v>
      </c>
      <c r="D161" s="3" t="s">
        <v>727</v>
      </c>
      <c r="E161" s="3" t="s">
        <v>23</v>
      </c>
    </row>
    <row r="162" spans="1:5" x14ac:dyDescent="0.2">
      <c r="A162" s="4">
        <v>161</v>
      </c>
      <c r="B162" s="2">
        <v>2007020058</v>
      </c>
      <c r="C162" s="2" t="s">
        <v>593</v>
      </c>
      <c r="D162" s="2" t="s">
        <v>502</v>
      </c>
      <c r="E162" s="2" t="s">
        <v>23</v>
      </c>
    </row>
    <row r="163" spans="1:5" x14ac:dyDescent="0.2">
      <c r="A163" s="4">
        <v>162</v>
      </c>
      <c r="B163" s="3">
        <v>2007020063</v>
      </c>
      <c r="C163" s="3" t="s">
        <v>208</v>
      </c>
      <c r="D163" s="3" t="s">
        <v>197</v>
      </c>
      <c r="E163" s="3" t="s">
        <v>23</v>
      </c>
    </row>
    <row r="164" spans="1:5" x14ac:dyDescent="0.2">
      <c r="A164" s="4">
        <v>163</v>
      </c>
      <c r="B164" s="2">
        <v>2007020067</v>
      </c>
      <c r="C164" s="2" t="s">
        <v>428</v>
      </c>
      <c r="D164" s="2" t="s">
        <v>421</v>
      </c>
      <c r="E164" s="2" t="s">
        <v>23</v>
      </c>
    </row>
    <row r="165" spans="1:5" x14ac:dyDescent="0.2">
      <c r="A165" s="4">
        <v>164</v>
      </c>
      <c r="B165" s="3">
        <v>2007020073</v>
      </c>
      <c r="C165" s="3" t="s">
        <v>884</v>
      </c>
      <c r="D165" s="3" t="s">
        <v>881</v>
      </c>
      <c r="E165" s="3" t="s">
        <v>23</v>
      </c>
    </row>
    <row r="166" spans="1:5" x14ac:dyDescent="0.2">
      <c r="A166" s="4">
        <v>165</v>
      </c>
      <c r="B166" s="2">
        <v>2007030002</v>
      </c>
      <c r="C166" s="2" t="s">
        <v>121</v>
      </c>
      <c r="D166" s="2" t="s">
        <v>120</v>
      </c>
      <c r="E166" s="2" t="s">
        <v>23</v>
      </c>
    </row>
    <row r="167" spans="1:5" x14ac:dyDescent="0.2">
      <c r="A167" s="4">
        <v>166</v>
      </c>
      <c r="B167" s="3">
        <v>2007030005</v>
      </c>
      <c r="C167" s="3" t="s">
        <v>258</v>
      </c>
      <c r="D167" s="3" t="s">
        <v>252</v>
      </c>
      <c r="E167" s="3" t="s">
        <v>23</v>
      </c>
    </row>
    <row r="168" spans="1:5" x14ac:dyDescent="0.2">
      <c r="A168" s="4">
        <v>167</v>
      </c>
      <c r="B168" s="2">
        <v>2007030007</v>
      </c>
      <c r="C168" s="2" t="s">
        <v>967</v>
      </c>
      <c r="D168" s="2" t="s">
        <v>120</v>
      </c>
      <c r="E168" s="2" t="s">
        <v>981</v>
      </c>
    </row>
    <row r="169" spans="1:5" x14ac:dyDescent="0.2">
      <c r="A169" s="4">
        <v>168</v>
      </c>
      <c r="B169" s="3">
        <v>2008010004</v>
      </c>
      <c r="C169" s="3" t="s">
        <v>51</v>
      </c>
      <c r="D169" s="3" t="s">
        <v>49</v>
      </c>
      <c r="E169" s="3" t="s">
        <v>23</v>
      </c>
    </row>
    <row r="170" spans="1:5" x14ac:dyDescent="0.2">
      <c r="A170" s="4">
        <v>169</v>
      </c>
      <c r="B170" s="2">
        <v>2008010005</v>
      </c>
      <c r="C170" s="2" t="s">
        <v>58</v>
      </c>
      <c r="D170" s="2" t="s">
        <v>59</v>
      </c>
      <c r="E170" s="2" t="s">
        <v>23</v>
      </c>
    </row>
    <row r="171" spans="1:5" x14ac:dyDescent="0.2">
      <c r="A171" s="4">
        <v>170</v>
      </c>
      <c r="B171" s="3">
        <v>2008010006</v>
      </c>
      <c r="C171" s="3" t="s">
        <v>137</v>
      </c>
      <c r="D171" s="3" t="s">
        <v>133</v>
      </c>
      <c r="E171" s="3" t="s">
        <v>23</v>
      </c>
    </row>
    <row r="172" spans="1:5" x14ac:dyDescent="0.2">
      <c r="A172" s="4">
        <v>171</v>
      </c>
      <c r="B172" s="2">
        <v>2008010007</v>
      </c>
      <c r="C172" s="2" t="s">
        <v>822</v>
      </c>
      <c r="D172" s="2" t="s">
        <v>818</v>
      </c>
      <c r="E172" s="2" t="s">
        <v>23</v>
      </c>
    </row>
    <row r="173" spans="1:5" x14ac:dyDescent="0.2">
      <c r="A173" s="4">
        <v>172</v>
      </c>
      <c r="B173" s="3">
        <v>2008010012</v>
      </c>
      <c r="C173" s="3" t="s">
        <v>831</v>
      </c>
      <c r="D173" s="3" t="s">
        <v>830</v>
      </c>
      <c r="E173" s="3" t="s">
        <v>23</v>
      </c>
    </row>
    <row r="174" spans="1:5" x14ac:dyDescent="0.2">
      <c r="A174" s="4">
        <v>173</v>
      </c>
      <c r="B174" s="2">
        <v>2008020006</v>
      </c>
      <c r="C174" s="2" t="s">
        <v>738</v>
      </c>
      <c r="D174" s="2" t="s">
        <v>727</v>
      </c>
      <c r="E174" s="2" t="s">
        <v>23</v>
      </c>
    </row>
    <row r="175" spans="1:5" x14ac:dyDescent="0.2">
      <c r="A175" s="4">
        <v>174</v>
      </c>
      <c r="B175" s="3">
        <v>2008020007</v>
      </c>
      <c r="C175" s="3" t="s">
        <v>595</v>
      </c>
      <c r="D175" s="3" t="s">
        <v>502</v>
      </c>
      <c r="E175" s="3" t="s">
        <v>23</v>
      </c>
    </row>
    <row r="176" spans="1:5" x14ac:dyDescent="0.2">
      <c r="A176" s="4">
        <v>175</v>
      </c>
      <c r="B176" s="2">
        <v>2008020008</v>
      </c>
      <c r="C176" s="2" t="s">
        <v>597</v>
      </c>
      <c r="D176" s="2" t="s">
        <v>502</v>
      </c>
      <c r="E176" s="2" t="s">
        <v>23</v>
      </c>
    </row>
    <row r="177" spans="1:5" x14ac:dyDescent="0.2">
      <c r="A177" s="4">
        <v>176</v>
      </c>
      <c r="B177" s="3">
        <v>2008020009</v>
      </c>
      <c r="C177" s="3" t="s">
        <v>885</v>
      </c>
      <c r="D177" s="3" t="s">
        <v>881</v>
      </c>
      <c r="E177" s="3" t="s">
        <v>23</v>
      </c>
    </row>
    <row r="178" spans="1:5" x14ac:dyDescent="0.2">
      <c r="A178" s="4">
        <v>177</v>
      </c>
      <c r="B178" s="2">
        <v>2008020010</v>
      </c>
      <c r="C178" s="2" t="s">
        <v>599</v>
      </c>
      <c r="D178" s="2" t="s">
        <v>502</v>
      </c>
      <c r="E178" s="2" t="s">
        <v>23</v>
      </c>
    </row>
    <row r="179" spans="1:5" x14ac:dyDescent="0.2">
      <c r="A179" s="4">
        <v>178</v>
      </c>
      <c r="B179" s="3">
        <v>2008020011</v>
      </c>
      <c r="C179" s="3" t="s">
        <v>886</v>
      </c>
      <c r="D179" s="3" t="s">
        <v>881</v>
      </c>
      <c r="E179" s="3" t="s">
        <v>23</v>
      </c>
    </row>
    <row r="180" spans="1:5" x14ac:dyDescent="0.2">
      <c r="A180" s="4">
        <v>179</v>
      </c>
      <c r="B180" s="2">
        <v>2008020013</v>
      </c>
      <c r="C180" s="2" t="s">
        <v>52</v>
      </c>
      <c r="D180" s="2" t="s">
        <v>49</v>
      </c>
      <c r="E180" s="2" t="s">
        <v>23</v>
      </c>
    </row>
    <row r="181" spans="1:5" x14ac:dyDescent="0.2">
      <c r="A181" s="4">
        <v>180</v>
      </c>
      <c r="B181" s="3">
        <v>2008020014</v>
      </c>
      <c r="C181" s="3" t="s">
        <v>309</v>
      </c>
      <c r="D181" s="3" t="s">
        <v>302</v>
      </c>
      <c r="E181" s="3" t="s">
        <v>23</v>
      </c>
    </row>
    <row r="182" spans="1:5" x14ac:dyDescent="0.2">
      <c r="A182" s="4">
        <v>181</v>
      </c>
      <c r="B182" s="2">
        <v>2008020015</v>
      </c>
      <c r="C182" s="2" t="s">
        <v>601</v>
      </c>
      <c r="D182" s="2" t="s">
        <v>502</v>
      </c>
      <c r="E182" s="2" t="s">
        <v>23</v>
      </c>
    </row>
    <row r="183" spans="1:5" x14ac:dyDescent="0.2">
      <c r="A183" s="4">
        <v>182</v>
      </c>
      <c r="B183" s="3">
        <v>2008020017</v>
      </c>
      <c r="C183" s="3" t="s">
        <v>603</v>
      </c>
      <c r="D183" s="3" t="s">
        <v>502</v>
      </c>
      <c r="E183" s="3" t="s">
        <v>23</v>
      </c>
    </row>
    <row r="184" spans="1:5" x14ac:dyDescent="0.2">
      <c r="A184" s="4">
        <v>183</v>
      </c>
      <c r="B184" s="2">
        <v>2008020018</v>
      </c>
      <c r="C184" s="2" t="s">
        <v>605</v>
      </c>
      <c r="D184" s="2" t="s">
        <v>502</v>
      </c>
      <c r="E184" s="2" t="s">
        <v>23</v>
      </c>
    </row>
    <row r="185" spans="1:5" x14ac:dyDescent="0.2">
      <c r="A185" s="4">
        <v>184</v>
      </c>
      <c r="B185" s="3">
        <v>2008020019</v>
      </c>
      <c r="C185" s="3" t="s">
        <v>259</v>
      </c>
      <c r="D185" s="3" t="s">
        <v>252</v>
      </c>
      <c r="E185" s="3" t="s">
        <v>23</v>
      </c>
    </row>
    <row r="186" spans="1:5" x14ac:dyDescent="0.2">
      <c r="A186" s="4">
        <v>185</v>
      </c>
      <c r="B186" s="2">
        <v>2008020020</v>
      </c>
      <c r="C186" s="2" t="s">
        <v>164</v>
      </c>
      <c r="D186" s="2" t="s">
        <v>157</v>
      </c>
      <c r="E186" s="2" t="s">
        <v>23</v>
      </c>
    </row>
    <row r="187" spans="1:5" x14ac:dyDescent="0.2">
      <c r="A187" s="4">
        <v>186</v>
      </c>
      <c r="B187" s="3">
        <v>2008020023</v>
      </c>
      <c r="C187" s="3" t="s">
        <v>260</v>
      </c>
      <c r="D187" s="3" t="s">
        <v>252</v>
      </c>
      <c r="E187" s="3" t="s">
        <v>23</v>
      </c>
    </row>
    <row r="188" spans="1:5" x14ac:dyDescent="0.2">
      <c r="A188" s="4">
        <v>187</v>
      </c>
      <c r="B188" s="2">
        <v>2008020024</v>
      </c>
      <c r="C188" s="2" t="s">
        <v>607</v>
      </c>
      <c r="D188" s="2" t="s">
        <v>502</v>
      </c>
      <c r="E188" s="2" t="s">
        <v>23</v>
      </c>
    </row>
    <row r="189" spans="1:5" x14ac:dyDescent="0.2">
      <c r="A189" s="4">
        <v>188</v>
      </c>
      <c r="B189" s="3">
        <v>2008020025</v>
      </c>
      <c r="C189" s="3" t="s">
        <v>609</v>
      </c>
      <c r="D189" s="3" t="s">
        <v>502</v>
      </c>
      <c r="E189" s="3" t="s">
        <v>23</v>
      </c>
    </row>
    <row r="190" spans="1:5" x14ac:dyDescent="0.2">
      <c r="A190" s="4">
        <v>189</v>
      </c>
      <c r="B190" s="2">
        <v>2008020026</v>
      </c>
      <c r="C190" s="2" t="s">
        <v>611</v>
      </c>
      <c r="D190" s="2" t="s">
        <v>502</v>
      </c>
      <c r="E190" s="2" t="s">
        <v>23</v>
      </c>
    </row>
    <row r="191" spans="1:5" x14ac:dyDescent="0.2">
      <c r="A191" s="4">
        <v>190</v>
      </c>
      <c r="B191" s="3">
        <v>2008020035</v>
      </c>
      <c r="C191" s="3" t="s">
        <v>429</v>
      </c>
      <c r="D191" s="3" t="s">
        <v>421</v>
      </c>
      <c r="E191" s="3" t="s">
        <v>23</v>
      </c>
    </row>
    <row r="192" spans="1:5" x14ac:dyDescent="0.2">
      <c r="A192" s="4">
        <v>191</v>
      </c>
      <c r="B192" s="2">
        <v>2008030011</v>
      </c>
      <c r="C192" s="2" t="s">
        <v>165</v>
      </c>
      <c r="D192" s="2" t="s">
        <v>157</v>
      </c>
      <c r="E192" s="2" t="s">
        <v>23</v>
      </c>
    </row>
    <row r="193" spans="1:5" x14ac:dyDescent="0.2">
      <c r="A193" s="4">
        <v>192</v>
      </c>
      <c r="B193" s="3">
        <v>2008030027</v>
      </c>
      <c r="C193" s="3" t="s">
        <v>430</v>
      </c>
      <c r="D193" s="3" t="s">
        <v>421</v>
      </c>
      <c r="E193" s="3" t="s">
        <v>23</v>
      </c>
    </row>
    <row r="194" spans="1:5" x14ac:dyDescent="0.2">
      <c r="A194" s="4">
        <v>193</v>
      </c>
      <c r="B194" s="2">
        <v>2008030028</v>
      </c>
      <c r="C194" s="2" t="s">
        <v>361</v>
      </c>
      <c r="D194" s="2" t="s">
        <v>352</v>
      </c>
      <c r="E194" s="2" t="s">
        <v>23</v>
      </c>
    </row>
    <row r="195" spans="1:5" x14ac:dyDescent="0.2">
      <c r="A195" s="4">
        <v>194</v>
      </c>
      <c r="B195" s="3">
        <v>2008030029</v>
      </c>
      <c r="C195" s="3" t="s">
        <v>613</v>
      </c>
      <c r="D195" s="3" t="s">
        <v>502</v>
      </c>
      <c r="E195" s="3" t="s">
        <v>23</v>
      </c>
    </row>
    <row r="196" spans="1:5" x14ac:dyDescent="0.2">
      <c r="A196" s="4">
        <v>195</v>
      </c>
      <c r="B196" s="2">
        <v>2008030030</v>
      </c>
      <c r="C196" s="2" t="s">
        <v>209</v>
      </c>
      <c r="D196" s="2" t="s">
        <v>197</v>
      </c>
      <c r="E196" s="2" t="s">
        <v>23</v>
      </c>
    </row>
    <row r="197" spans="1:5" x14ac:dyDescent="0.2">
      <c r="A197" s="4">
        <v>196</v>
      </c>
      <c r="B197" s="3">
        <v>2009010001</v>
      </c>
      <c r="C197" s="3" t="s">
        <v>147</v>
      </c>
      <c r="D197" s="3" t="s">
        <v>148</v>
      </c>
      <c r="E197" s="3" t="s">
        <v>23</v>
      </c>
    </row>
    <row r="198" spans="1:5" x14ac:dyDescent="0.2">
      <c r="A198" s="4">
        <v>197</v>
      </c>
      <c r="B198" s="2">
        <v>2009010002</v>
      </c>
      <c r="C198" s="2" t="s">
        <v>77</v>
      </c>
      <c r="D198" s="2" t="s">
        <v>71</v>
      </c>
      <c r="E198" s="2" t="s">
        <v>23</v>
      </c>
    </row>
    <row r="199" spans="1:5" x14ac:dyDescent="0.2">
      <c r="A199" s="4">
        <v>198</v>
      </c>
      <c r="B199" s="3">
        <v>2009010003</v>
      </c>
      <c r="C199" s="3" t="s">
        <v>36</v>
      </c>
      <c r="D199" s="3" t="s">
        <v>31</v>
      </c>
      <c r="E199" s="3" t="s">
        <v>23</v>
      </c>
    </row>
    <row r="200" spans="1:5" x14ac:dyDescent="0.2">
      <c r="A200" s="4">
        <v>199</v>
      </c>
      <c r="B200" s="2">
        <v>2009020002</v>
      </c>
      <c r="C200" s="2" t="s">
        <v>431</v>
      </c>
      <c r="D200" s="2" t="s">
        <v>421</v>
      </c>
      <c r="E200" s="2" t="s">
        <v>23</v>
      </c>
    </row>
    <row r="201" spans="1:5" x14ac:dyDescent="0.2">
      <c r="A201" s="4">
        <v>200</v>
      </c>
      <c r="B201" s="3">
        <v>2009020003</v>
      </c>
      <c r="C201" s="3" t="s">
        <v>97</v>
      </c>
      <c r="D201" s="3" t="s">
        <v>94</v>
      </c>
      <c r="E201" s="3" t="s">
        <v>23</v>
      </c>
    </row>
    <row r="202" spans="1:5" x14ac:dyDescent="0.2">
      <c r="A202" s="4">
        <v>201</v>
      </c>
      <c r="B202" s="2">
        <v>2009020004</v>
      </c>
      <c r="C202" s="2" t="s">
        <v>60</v>
      </c>
      <c r="D202" s="2" t="s">
        <v>59</v>
      </c>
      <c r="E202" s="2" t="s">
        <v>23</v>
      </c>
    </row>
    <row r="203" spans="1:5" x14ac:dyDescent="0.2">
      <c r="A203" s="4">
        <v>202</v>
      </c>
      <c r="B203" s="3">
        <v>2009020005</v>
      </c>
      <c r="C203" s="3" t="s">
        <v>210</v>
      </c>
      <c r="D203" s="3" t="s">
        <v>197</v>
      </c>
      <c r="E203" s="3" t="s">
        <v>23</v>
      </c>
    </row>
    <row r="204" spans="1:5" x14ac:dyDescent="0.2">
      <c r="A204" s="4">
        <v>203</v>
      </c>
      <c r="B204" s="2">
        <v>2009020006</v>
      </c>
      <c r="C204" s="2" t="s">
        <v>615</v>
      </c>
      <c r="D204" s="2" t="s">
        <v>502</v>
      </c>
      <c r="E204" s="2" t="s">
        <v>23</v>
      </c>
    </row>
    <row r="205" spans="1:5" x14ac:dyDescent="0.2">
      <c r="A205" s="4">
        <v>204</v>
      </c>
      <c r="B205" s="3">
        <v>2009020008</v>
      </c>
      <c r="C205" s="3" t="s">
        <v>616</v>
      </c>
      <c r="D205" s="3" t="s">
        <v>502</v>
      </c>
      <c r="E205" s="3" t="s">
        <v>23</v>
      </c>
    </row>
    <row r="206" spans="1:5" x14ac:dyDescent="0.2">
      <c r="A206" s="4">
        <v>205</v>
      </c>
      <c r="B206" s="2">
        <v>2010010001</v>
      </c>
      <c r="C206" s="2" t="s">
        <v>867</v>
      </c>
      <c r="D206" s="2" t="s">
        <v>863</v>
      </c>
      <c r="E206" s="2" t="s">
        <v>23</v>
      </c>
    </row>
    <row r="207" spans="1:5" x14ac:dyDescent="0.2">
      <c r="A207" s="4">
        <v>206</v>
      </c>
      <c r="B207" s="3">
        <v>2010010007</v>
      </c>
      <c r="C207" s="3" t="s">
        <v>53</v>
      </c>
      <c r="D207" s="3" t="s">
        <v>49</v>
      </c>
      <c r="E207" s="3" t="s">
        <v>23</v>
      </c>
    </row>
    <row r="208" spans="1:5" x14ac:dyDescent="0.2">
      <c r="A208" s="4">
        <v>207</v>
      </c>
      <c r="B208" s="2">
        <v>2010010008</v>
      </c>
      <c r="C208" s="2" t="s">
        <v>78</v>
      </c>
      <c r="D208" s="2" t="s">
        <v>71</v>
      </c>
      <c r="E208" s="2" t="s">
        <v>23</v>
      </c>
    </row>
    <row r="209" spans="1:5" x14ac:dyDescent="0.2">
      <c r="A209" s="4">
        <v>208</v>
      </c>
      <c r="B209" s="3">
        <v>2010020002</v>
      </c>
      <c r="C209" s="3" t="s">
        <v>310</v>
      </c>
      <c r="D209" s="3" t="s">
        <v>302</v>
      </c>
      <c r="E209" s="3" t="s">
        <v>23</v>
      </c>
    </row>
    <row r="210" spans="1:5" x14ac:dyDescent="0.2">
      <c r="A210" s="4">
        <v>209</v>
      </c>
      <c r="B210" s="2">
        <v>2010020003</v>
      </c>
      <c r="C210" s="2" t="s">
        <v>739</v>
      </c>
      <c r="D210" s="2" t="s">
        <v>727</v>
      </c>
      <c r="E210" s="2" t="s">
        <v>23</v>
      </c>
    </row>
    <row r="211" spans="1:5" x14ac:dyDescent="0.2">
      <c r="A211" s="4">
        <v>210</v>
      </c>
      <c r="B211" s="3">
        <v>2010020007</v>
      </c>
      <c r="C211" s="3" t="s">
        <v>122</v>
      </c>
      <c r="D211" s="3" t="s">
        <v>120</v>
      </c>
      <c r="E211" s="3" t="s">
        <v>23</v>
      </c>
    </row>
    <row r="212" spans="1:5" x14ac:dyDescent="0.2">
      <c r="A212" s="4">
        <v>211</v>
      </c>
      <c r="B212" s="2">
        <v>2010020008</v>
      </c>
      <c r="C212" s="2" t="s">
        <v>618</v>
      </c>
      <c r="D212" s="2" t="s">
        <v>502</v>
      </c>
      <c r="E212" s="2" t="s">
        <v>23</v>
      </c>
    </row>
    <row r="213" spans="1:5" x14ac:dyDescent="0.2">
      <c r="A213" s="4">
        <v>212</v>
      </c>
      <c r="B213" s="3">
        <v>2010020009</v>
      </c>
      <c r="C213" s="3" t="s">
        <v>740</v>
      </c>
      <c r="D213" s="3" t="s">
        <v>727</v>
      </c>
      <c r="E213" s="3" t="s">
        <v>23</v>
      </c>
    </row>
    <row r="214" spans="1:5" x14ac:dyDescent="0.2">
      <c r="A214" s="4">
        <v>213</v>
      </c>
      <c r="B214" s="2">
        <v>2010020012</v>
      </c>
      <c r="C214" s="2" t="s">
        <v>211</v>
      </c>
      <c r="D214" s="2" t="s">
        <v>197</v>
      </c>
      <c r="E214" s="2" t="s">
        <v>23</v>
      </c>
    </row>
    <row r="215" spans="1:5" x14ac:dyDescent="0.2">
      <c r="A215" s="4">
        <v>214</v>
      </c>
      <c r="B215" s="3">
        <v>2011010003</v>
      </c>
      <c r="C215" s="3" t="s">
        <v>212</v>
      </c>
      <c r="D215" s="3" t="s">
        <v>197</v>
      </c>
      <c r="E215" s="3" t="s">
        <v>23</v>
      </c>
    </row>
    <row r="216" spans="1:5" x14ac:dyDescent="0.2">
      <c r="A216" s="4">
        <v>215</v>
      </c>
      <c r="B216" s="2">
        <v>2011010004</v>
      </c>
      <c r="C216" s="2" t="s">
        <v>619</v>
      </c>
      <c r="D216" s="2" t="s">
        <v>502</v>
      </c>
      <c r="E216" s="2" t="s">
        <v>23</v>
      </c>
    </row>
    <row r="217" spans="1:5" x14ac:dyDescent="0.2">
      <c r="A217" s="4">
        <v>216</v>
      </c>
      <c r="B217" s="3">
        <v>2011010006</v>
      </c>
      <c r="C217" s="3" t="s">
        <v>432</v>
      </c>
      <c r="D217" s="3" t="s">
        <v>421</v>
      </c>
      <c r="E217" s="3" t="s">
        <v>23</v>
      </c>
    </row>
    <row r="218" spans="1:5" x14ac:dyDescent="0.2">
      <c r="A218" s="4">
        <v>217</v>
      </c>
      <c r="B218" s="2">
        <v>2011010007</v>
      </c>
      <c r="C218" s="2" t="s">
        <v>433</v>
      </c>
      <c r="D218" s="2" t="s">
        <v>421</v>
      </c>
      <c r="E218" s="2" t="s">
        <v>23</v>
      </c>
    </row>
    <row r="219" spans="1:5" x14ac:dyDescent="0.2">
      <c r="A219" s="4">
        <v>218</v>
      </c>
      <c r="B219" s="3">
        <v>2011010008</v>
      </c>
      <c r="C219" s="3" t="s">
        <v>362</v>
      </c>
      <c r="D219" s="3" t="s">
        <v>352</v>
      </c>
      <c r="E219" s="3" t="s">
        <v>23</v>
      </c>
    </row>
    <row r="220" spans="1:5" x14ac:dyDescent="0.2">
      <c r="A220" s="4">
        <v>219</v>
      </c>
      <c r="B220" s="2">
        <v>2012010001</v>
      </c>
      <c r="C220" s="2" t="s">
        <v>261</v>
      </c>
      <c r="D220" s="2" t="s">
        <v>252</v>
      </c>
      <c r="E220" s="2" t="s">
        <v>23</v>
      </c>
    </row>
    <row r="221" spans="1:5" x14ac:dyDescent="0.2">
      <c r="A221" s="4">
        <v>220</v>
      </c>
      <c r="B221" s="3">
        <v>2012010002</v>
      </c>
      <c r="C221" s="3" t="s">
        <v>832</v>
      </c>
      <c r="D221" s="3" t="s">
        <v>830</v>
      </c>
      <c r="E221" s="3" t="s">
        <v>23</v>
      </c>
    </row>
    <row r="222" spans="1:5" x14ac:dyDescent="0.2">
      <c r="A222" s="4">
        <v>221</v>
      </c>
      <c r="B222" s="2">
        <v>2012010003</v>
      </c>
      <c r="C222" s="2" t="s">
        <v>934</v>
      </c>
      <c r="D222" s="2" t="s">
        <v>935</v>
      </c>
      <c r="E222" s="2" t="s">
        <v>23</v>
      </c>
    </row>
    <row r="223" spans="1:5" x14ac:dyDescent="0.2">
      <c r="A223" s="4">
        <v>222</v>
      </c>
      <c r="B223" s="3">
        <v>2012010004</v>
      </c>
      <c r="C223" s="3" t="s">
        <v>621</v>
      </c>
      <c r="D223" s="3" t="s">
        <v>502</v>
      </c>
      <c r="E223" s="3" t="s">
        <v>23</v>
      </c>
    </row>
    <row r="224" spans="1:5" x14ac:dyDescent="0.2">
      <c r="A224" s="4">
        <v>223</v>
      </c>
      <c r="B224" s="2">
        <v>2012010005</v>
      </c>
      <c r="C224" s="2" t="s">
        <v>868</v>
      </c>
      <c r="D224" s="2" t="s">
        <v>863</v>
      </c>
      <c r="E224" s="2" t="s">
        <v>23</v>
      </c>
    </row>
    <row r="225" spans="1:5" x14ac:dyDescent="0.2">
      <c r="A225" s="4">
        <v>224</v>
      </c>
      <c r="B225" s="3">
        <v>2012010007</v>
      </c>
      <c r="C225" s="3" t="s">
        <v>623</v>
      </c>
      <c r="D225" s="3" t="s">
        <v>502</v>
      </c>
      <c r="E225" s="3" t="s">
        <v>23</v>
      </c>
    </row>
    <row r="226" spans="1:5" x14ac:dyDescent="0.2">
      <c r="A226" s="4">
        <v>225</v>
      </c>
      <c r="B226" s="2">
        <v>2012010008</v>
      </c>
      <c r="C226" s="2" t="s">
        <v>262</v>
      </c>
      <c r="D226" s="2" t="s">
        <v>252</v>
      </c>
      <c r="E226" s="2" t="s">
        <v>23</v>
      </c>
    </row>
    <row r="227" spans="1:5" x14ac:dyDescent="0.2">
      <c r="A227" s="4">
        <v>226</v>
      </c>
      <c r="B227" s="3">
        <v>2012010009</v>
      </c>
      <c r="C227" s="3" t="s">
        <v>434</v>
      </c>
      <c r="D227" s="3" t="s">
        <v>421</v>
      </c>
      <c r="E227" s="3" t="s">
        <v>23</v>
      </c>
    </row>
    <row r="228" spans="1:5" x14ac:dyDescent="0.2">
      <c r="A228" s="4">
        <v>227</v>
      </c>
      <c r="B228" s="2">
        <v>2012010010</v>
      </c>
      <c r="C228" s="2" t="s">
        <v>264</v>
      </c>
      <c r="D228" s="2" t="s">
        <v>252</v>
      </c>
      <c r="E228" s="2" t="s">
        <v>23</v>
      </c>
    </row>
    <row r="229" spans="1:5" x14ac:dyDescent="0.2">
      <c r="A229" s="4">
        <v>228</v>
      </c>
      <c r="B229" s="3">
        <v>2012010011</v>
      </c>
      <c r="C229" s="3" t="s">
        <v>138</v>
      </c>
      <c r="D229" s="3" t="s">
        <v>133</v>
      </c>
      <c r="E229" s="3" t="s">
        <v>23</v>
      </c>
    </row>
    <row r="230" spans="1:5" x14ac:dyDescent="0.2">
      <c r="A230" s="4">
        <v>229</v>
      </c>
      <c r="B230" s="2">
        <v>2012010012</v>
      </c>
      <c r="C230" s="2" t="s">
        <v>149</v>
      </c>
      <c r="D230" s="2" t="s">
        <v>148</v>
      </c>
      <c r="E230" s="2" t="s">
        <v>23</v>
      </c>
    </row>
    <row r="231" spans="1:5" x14ac:dyDescent="0.2">
      <c r="A231" s="4">
        <v>230</v>
      </c>
      <c r="B231" s="3">
        <v>2012010013</v>
      </c>
      <c r="C231" s="3" t="s">
        <v>213</v>
      </c>
      <c r="D231" s="3" t="s">
        <v>197</v>
      </c>
      <c r="E231" s="3" t="s">
        <v>23</v>
      </c>
    </row>
    <row r="232" spans="1:5" x14ac:dyDescent="0.2">
      <c r="A232" s="4">
        <v>231</v>
      </c>
      <c r="B232" s="2">
        <v>2012010014</v>
      </c>
      <c r="C232" s="2" t="s">
        <v>123</v>
      </c>
      <c r="D232" s="2" t="s">
        <v>120</v>
      </c>
      <c r="E232" s="2" t="s">
        <v>23</v>
      </c>
    </row>
    <row r="233" spans="1:5" x14ac:dyDescent="0.2">
      <c r="A233" s="4">
        <v>232</v>
      </c>
      <c r="B233" s="3">
        <v>2012010015</v>
      </c>
      <c r="C233" s="3" t="s">
        <v>214</v>
      </c>
      <c r="D233" s="3" t="s">
        <v>197</v>
      </c>
      <c r="E233" s="3" t="s">
        <v>23</v>
      </c>
    </row>
    <row r="234" spans="1:5" x14ac:dyDescent="0.2">
      <c r="A234" s="4">
        <v>233</v>
      </c>
      <c r="B234" s="2">
        <v>2012010016</v>
      </c>
      <c r="C234" s="2" t="s">
        <v>139</v>
      </c>
      <c r="D234" s="2" t="s">
        <v>133</v>
      </c>
      <c r="E234" s="2" t="s">
        <v>23</v>
      </c>
    </row>
    <row r="235" spans="1:5" x14ac:dyDescent="0.2">
      <c r="A235" s="4">
        <v>234</v>
      </c>
      <c r="B235" s="3">
        <v>2012010017</v>
      </c>
      <c r="C235" s="3" t="s">
        <v>24</v>
      </c>
      <c r="D235" s="3" t="s">
        <v>22</v>
      </c>
      <c r="E235" s="3" t="s">
        <v>23</v>
      </c>
    </row>
    <row r="236" spans="1:5" x14ac:dyDescent="0.2">
      <c r="A236" s="4">
        <v>235</v>
      </c>
      <c r="B236" s="2">
        <v>2013010001</v>
      </c>
      <c r="C236" s="2" t="s">
        <v>166</v>
      </c>
      <c r="D236" s="2" t="s">
        <v>157</v>
      </c>
      <c r="E236" s="2" t="s">
        <v>23</v>
      </c>
    </row>
    <row r="237" spans="1:5" x14ac:dyDescent="0.2">
      <c r="A237" s="4">
        <v>236</v>
      </c>
      <c r="B237" s="3">
        <v>2013010002</v>
      </c>
      <c r="C237" s="3" t="s">
        <v>167</v>
      </c>
      <c r="D237" s="3" t="s">
        <v>157</v>
      </c>
      <c r="E237" s="3" t="s">
        <v>23</v>
      </c>
    </row>
    <row r="238" spans="1:5" x14ac:dyDescent="0.2">
      <c r="A238" s="4">
        <v>237</v>
      </c>
      <c r="B238" s="2">
        <v>2013010003</v>
      </c>
      <c r="C238" s="2" t="s">
        <v>168</v>
      </c>
      <c r="D238" s="2" t="s">
        <v>157</v>
      </c>
      <c r="E238" s="2" t="s">
        <v>23</v>
      </c>
    </row>
    <row r="239" spans="1:5" x14ac:dyDescent="0.2">
      <c r="A239" s="4">
        <v>238</v>
      </c>
      <c r="B239" s="3">
        <v>2013010004</v>
      </c>
      <c r="C239" s="3" t="s">
        <v>169</v>
      </c>
      <c r="D239" s="3" t="s">
        <v>157</v>
      </c>
      <c r="E239" s="3" t="s">
        <v>23</v>
      </c>
    </row>
    <row r="240" spans="1:5" x14ac:dyDescent="0.2">
      <c r="A240" s="4">
        <v>239</v>
      </c>
      <c r="B240" s="2">
        <v>2013010005</v>
      </c>
      <c r="C240" s="2" t="s">
        <v>311</v>
      </c>
      <c r="D240" s="2" t="s">
        <v>302</v>
      </c>
      <c r="E240" s="2" t="s">
        <v>23</v>
      </c>
    </row>
    <row r="241" spans="1:5" x14ac:dyDescent="0.2">
      <c r="A241" s="4">
        <v>240</v>
      </c>
      <c r="B241" s="3">
        <v>2013010007</v>
      </c>
      <c r="C241" s="3" t="s">
        <v>215</v>
      </c>
      <c r="D241" s="3" t="s">
        <v>197</v>
      </c>
      <c r="E241" s="3" t="s">
        <v>23</v>
      </c>
    </row>
    <row r="242" spans="1:5" x14ac:dyDescent="0.2">
      <c r="A242" s="4">
        <v>241</v>
      </c>
      <c r="B242" s="2">
        <v>2013010008</v>
      </c>
      <c r="C242" s="2" t="s">
        <v>625</v>
      </c>
      <c r="D242" s="2" t="s">
        <v>502</v>
      </c>
      <c r="E242" s="2" t="s">
        <v>23</v>
      </c>
    </row>
    <row r="243" spans="1:5" x14ac:dyDescent="0.2">
      <c r="A243" s="4">
        <v>242</v>
      </c>
      <c r="B243" s="3">
        <v>2013010009</v>
      </c>
      <c r="C243" s="3" t="s">
        <v>823</v>
      </c>
      <c r="D243" s="3" t="s">
        <v>818</v>
      </c>
      <c r="E243" s="3" t="s">
        <v>23</v>
      </c>
    </row>
    <row r="244" spans="1:5" x14ac:dyDescent="0.2">
      <c r="A244" s="4">
        <v>243</v>
      </c>
      <c r="B244" s="2">
        <v>2013010010</v>
      </c>
      <c r="C244" s="2" t="s">
        <v>265</v>
      </c>
      <c r="D244" s="2" t="s">
        <v>252</v>
      </c>
      <c r="E244" s="2" t="s">
        <v>23</v>
      </c>
    </row>
    <row r="245" spans="1:5" x14ac:dyDescent="0.2">
      <c r="A245" s="4">
        <v>244</v>
      </c>
      <c r="B245" s="3">
        <v>2013010011</v>
      </c>
      <c r="C245" s="3" t="s">
        <v>435</v>
      </c>
      <c r="D245" s="3" t="s">
        <v>421</v>
      </c>
      <c r="E245" s="3" t="s">
        <v>23</v>
      </c>
    </row>
    <row r="246" spans="1:5" x14ac:dyDescent="0.2">
      <c r="A246" s="4">
        <v>245</v>
      </c>
      <c r="B246" s="2">
        <v>2013010012</v>
      </c>
      <c r="C246" s="2" t="s">
        <v>54</v>
      </c>
      <c r="D246" s="2" t="s">
        <v>49</v>
      </c>
      <c r="E246" s="2" t="s">
        <v>23</v>
      </c>
    </row>
    <row r="247" spans="1:5" x14ac:dyDescent="0.2">
      <c r="A247" s="4">
        <v>246</v>
      </c>
      <c r="B247" s="3">
        <v>2013010013</v>
      </c>
      <c r="C247" s="3" t="s">
        <v>266</v>
      </c>
      <c r="D247" s="3" t="s">
        <v>252</v>
      </c>
      <c r="E247" s="3" t="s">
        <v>23</v>
      </c>
    </row>
    <row r="248" spans="1:5" x14ac:dyDescent="0.2">
      <c r="A248" s="4">
        <v>247</v>
      </c>
      <c r="B248" s="2">
        <v>2013010014</v>
      </c>
      <c r="C248" s="2" t="s">
        <v>79</v>
      </c>
      <c r="D248" s="2" t="s">
        <v>71</v>
      </c>
      <c r="E248" s="2" t="s">
        <v>23</v>
      </c>
    </row>
    <row r="249" spans="1:5" x14ac:dyDescent="0.2">
      <c r="A249" s="4">
        <v>248</v>
      </c>
      <c r="B249" s="3">
        <v>2013010015</v>
      </c>
      <c r="C249" s="3" t="s">
        <v>61</v>
      </c>
      <c r="D249" s="3" t="s">
        <v>59</v>
      </c>
      <c r="E249" s="3" t="s">
        <v>23</v>
      </c>
    </row>
    <row r="250" spans="1:5" x14ac:dyDescent="0.2">
      <c r="A250" s="4">
        <v>249</v>
      </c>
      <c r="B250" s="2">
        <v>2013010016</v>
      </c>
      <c r="C250" s="2" t="s">
        <v>363</v>
      </c>
      <c r="D250" s="2" t="s">
        <v>352</v>
      </c>
      <c r="E250" s="2" t="s">
        <v>23</v>
      </c>
    </row>
    <row r="251" spans="1:5" x14ac:dyDescent="0.2">
      <c r="A251" s="4">
        <v>250</v>
      </c>
      <c r="B251" s="3">
        <v>2013010018</v>
      </c>
      <c r="C251" s="3" t="s">
        <v>37</v>
      </c>
      <c r="D251" s="3" t="s">
        <v>31</v>
      </c>
      <c r="E251" s="3" t="s">
        <v>23</v>
      </c>
    </row>
    <row r="252" spans="1:5" x14ac:dyDescent="0.2">
      <c r="A252" s="4">
        <v>251</v>
      </c>
      <c r="B252" s="2">
        <v>2013010019</v>
      </c>
      <c r="C252" s="2" t="s">
        <v>107</v>
      </c>
      <c r="D252" s="2" t="s">
        <v>102</v>
      </c>
      <c r="E252" s="2" t="s">
        <v>23</v>
      </c>
    </row>
    <row r="253" spans="1:5" x14ac:dyDescent="0.2">
      <c r="A253" s="4">
        <v>252</v>
      </c>
      <c r="B253" s="3">
        <v>2013020001</v>
      </c>
      <c r="C253" s="3" t="s">
        <v>267</v>
      </c>
      <c r="D253" s="3" t="s">
        <v>252</v>
      </c>
      <c r="E253" s="3" t="s">
        <v>23</v>
      </c>
    </row>
    <row r="254" spans="1:5" x14ac:dyDescent="0.2">
      <c r="A254" s="4">
        <v>253</v>
      </c>
      <c r="B254" s="2">
        <v>2013020002</v>
      </c>
      <c r="C254" s="2" t="s">
        <v>312</v>
      </c>
      <c r="D254" s="2" t="s">
        <v>302</v>
      </c>
      <c r="E254" s="2" t="s">
        <v>23</v>
      </c>
    </row>
    <row r="255" spans="1:5" x14ac:dyDescent="0.2">
      <c r="A255" s="4">
        <v>254</v>
      </c>
      <c r="B255" s="3">
        <v>2013020004</v>
      </c>
      <c r="C255" s="3" t="s">
        <v>364</v>
      </c>
      <c r="D255" s="3" t="s">
        <v>352</v>
      </c>
      <c r="E255" s="3" t="s">
        <v>23</v>
      </c>
    </row>
    <row r="256" spans="1:5" x14ac:dyDescent="0.2">
      <c r="A256" s="4">
        <v>255</v>
      </c>
      <c r="B256" s="2">
        <v>2013020005</v>
      </c>
      <c r="C256" s="2" t="s">
        <v>472</v>
      </c>
      <c r="D256" s="2" t="s">
        <v>466</v>
      </c>
      <c r="E256" s="2" t="s">
        <v>23</v>
      </c>
    </row>
    <row r="257" spans="1:5" x14ac:dyDescent="0.2">
      <c r="A257" s="4">
        <v>256</v>
      </c>
      <c r="B257" s="3">
        <v>2014010003</v>
      </c>
      <c r="C257" s="3" t="s">
        <v>38</v>
      </c>
      <c r="D257" s="3" t="s">
        <v>31</v>
      </c>
      <c r="E257" s="3" t="s">
        <v>23</v>
      </c>
    </row>
    <row r="258" spans="1:5" x14ac:dyDescent="0.2">
      <c r="A258" s="4">
        <v>257</v>
      </c>
      <c r="B258" s="2">
        <v>2014010004</v>
      </c>
      <c r="C258" s="2" t="s">
        <v>150</v>
      </c>
      <c r="D258" s="2" t="s">
        <v>148</v>
      </c>
      <c r="E258" s="2" t="s">
        <v>23</v>
      </c>
    </row>
    <row r="259" spans="1:5" x14ac:dyDescent="0.2">
      <c r="A259" s="4">
        <v>258</v>
      </c>
      <c r="B259" s="3">
        <v>2014010006</v>
      </c>
      <c r="C259" s="3" t="s">
        <v>80</v>
      </c>
      <c r="D259" s="3" t="s">
        <v>71</v>
      </c>
      <c r="E259" s="3" t="s">
        <v>23</v>
      </c>
    </row>
    <row r="260" spans="1:5" x14ac:dyDescent="0.2">
      <c r="A260" s="4">
        <v>259</v>
      </c>
      <c r="B260" s="2">
        <v>2014010007</v>
      </c>
      <c r="C260" s="2" t="s">
        <v>869</v>
      </c>
      <c r="D260" s="2" t="s">
        <v>863</v>
      </c>
      <c r="E260" s="2" t="s">
        <v>23</v>
      </c>
    </row>
    <row r="261" spans="1:5" x14ac:dyDescent="0.2">
      <c r="A261" s="4">
        <v>260</v>
      </c>
      <c r="B261" s="3">
        <v>2014010009</v>
      </c>
      <c r="C261" s="3" t="s">
        <v>936</v>
      </c>
      <c r="D261" s="3" t="s">
        <v>935</v>
      </c>
      <c r="E261" s="3" t="s">
        <v>23</v>
      </c>
    </row>
    <row r="262" spans="1:5" x14ac:dyDescent="0.2">
      <c r="A262" s="4">
        <v>261</v>
      </c>
      <c r="B262" s="2">
        <v>2014010010</v>
      </c>
      <c r="C262" s="2" t="s">
        <v>62</v>
      </c>
      <c r="D262" s="2" t="s">
        <v>59</v>
      </c>
      <c r="E262" s="2" t="s">
        <v>23</v>
      </c>
    </row>
    <row r="263" spans="1:5" x14ac:dyDescent="0.2">
      <c r="A263" s="4">
        <v>262</v>
      </c>
      <c r="B263" s="3">
        <v>2014010011</v>
      </c>
      <c r="C263" s="3" t="s">
        <v>108</v>
      </c>
      <c r="D263" s="3" t="s">
        <v>102</v>
      </c>
      <c r="E263" s="3" t="s">
        <v>23</v>
      </c>
    </row>
    <row r="264" spans="1:5" x14ac:dyDescent="0.2">
      <c r="A264" s="4">
        <v>263</v>
      </c>
      <c r="B264" s="2">
        <v>2014010012</v>
      </c>
      <c r="C264" s="2" t="s">
        <v>81</v>
      </c>
      <c r="D264" s="2" t="s">
        <v>71</v>
      </c>
      <c r="E264" s="2" t="s">
        <v>23</v>
      </c>
    </row>
    <row r="265" spans="1:5" x14ac:dyDescent="0.2">
      <c r="A265" s="4">
        <v>264</v>
      </c>
      <c r="B265" s="3">
        <v>2014010013</v>
      </c>
      <c r="C265" s="3" t="s">
        <v>824</v>
      </c>
      <c r="D265" s="3" t="s">
        <v>818</v>
      </c>
      <c r="E265" s="3" t="s">
        <v>23</v>
      </c>
    </row>
    <row r="266" spans="1:5" x14ac:dyDescent="0.2">
      <c r="A266" s="4">
        <v>265</v>
      </c>
      <c r="B266" s="2">
        <v>2014010014</v>
      </c>
      <c r="C266" s="2" t="s">
        <v>109</v>
      </c>
      <c r="D266" s="2" t="s">
        <v>102</v>
      </c>
      <c r="E266" s="2" t="s">
        <v>23</v>
      </c>
    </row>
    <row r="267" spans="1:5" x14ac:dyDescent="0.2">
      <c r="A267" s="4">
        <v>266</v>
      </c>
      <c r="B267" s="3">
        <v>2014010015</v>
      </c>
      <c r="C267" s="3" t="s">
        <v>82</v>
      </c>
      <c r="D267" s="3" t="s">
        <v>71</v>
      </c>
      <c r="E267" s="3" t="s">
        <v>23</v>
      </c>
    </row>
    <row r="268" spans="1:5" x14ac:dyDescent="0.2">
      <c r="A268" s="4">
        <v>267</v>
      </c>
      <c r="B268" s="2">
        <v>2014010017</v>
      </c>
      <c r="C268" s="2" t="s">
        <v>627</v>
      </c>
      <c r="D268" s="2" t="s">
        <v>502</v>
      </c>
      <c r="E268" s="2" t="s">
        <v>23</v>
      </c>
    </row>
    <row r="269" spans="1:5" x14ac:dyDescent="0.2">
      <c r="A269" s="4">
        <v>268</v>
      </c>
      <c r="B269" s="3">
        <v>2014010018</v>
      </c>
      <c r="C269" s="3" t="s">
        <v>629</v>
      </c>
      <c r="D269" s="3" t="s">
        <v>502</v>
      </c>
      <c r="E269" s="3" t="s">
        <v>23</v>
      </c>
    </row>
    <row r="270" spans="1:5" x14ac:dyDescent="0.2">
      <c r="A270" s="4">
        <v>269</v>
      </c>
      <c r="B270" s="2">
        <v>2014010019</v>
      </c>
      <c r="C270" s="2" t="s">
        <v>631</v>
      </c>
      <c r="D270" s="2" t="s">
        <v>502</v>
      </c>
      <c r="E270" s="2" t="s">
        <v>23</v>
      </c>
    </row>
    <row r="271" spans="1:5" x14ac:dyDescent="0.2">
      <c r="A271" s="4">
        <v>270</v>
      </c>
      <c r="B271" s="3">
        <v>2014010020</v>
      </c>
      <c r="C271" s="3" t="s">
        <v>633</v>
      </c>
      <c r="D271" s="3" t="s">
        <v>502</v>
      </c>
      <c r="E271" s="3" t="s">
        <v>23</v>
      </c>
    </row>
    <row r="272" spans="1:5" x14ac:dyDescent="0.2">
      <c r="A272" s="4">
        <v>271</v>
      </c>
      <c r="B272" s="2">
        <v>2014010021</v>
      </c>
      <c r="C272" s="2" t="s">
        <v>313</v>
      </c>
      <c r="D272" s="2" t="s">
        <v>302</v>
      </c>
      <c r="E272" s="2" t="s">
        <v>23</v>
      </c>
    </row>
    <row r="273" spans="1:5" x14ac:dyDescent="0.2">
      <c r="A273" s="4">
        <v>272</v>
      </c>
      <c r="B273" s="3">
        <v>2014010022</v>
      </c>
      <c r="C273" s="3" t="s">
        <v>140</v>
      </c>
      <c r="D273" s="3" t="s">
        <v>133</v>
      </c>
      <c r="E273" s="3" t="s">
        <v>23</v>
      </c>
    </row>
    <row r="274" spans="1:5" x14ac:dyDescent="0.2">
      <c r="A274" s="4">
        <v>273</v>
      </c>
      <c r="B274" s="2">
        <v>2014010024</v>
      </c>
      <c r="C274" s="2" t="s">
        <v>635</v>
      </c>
      <c r="D274" s="2" t="s">
        <v>502</v>
      </c>
      <c r="E274" s="2" t="s">
        <v>23</v>
      </c>
    </row>
    <row r="275" spans="1:5" x14ac:dyDescent="0.2">
      <c r="A275" s="4">
        <v>274</v>
      </c>
      <c r="B275" s="3">
        <v>2014010025</v>
      </c>
      <c r="C275" s="3" t="s">
        <v>637</v>
      </c>
      <c r="D275" s="3" t="s">
        <v>502</v>
      </c>
      <c r="E275" s="3" t="s">
        <v>23</v>
      </c>
    </row>
    <row r="276" spans="1:5" x14ac:dyDescent="0.2">
      <c r="A276" s="4">
        <v>275</v>
      </c>
      <c r="B276" s="2">
        <v>2014010026</v>
      </c>
      <c r="C276" s="2" t="s">
        <v>314</v>
      </c>
      <c r="D276" s="2" t="s">
        <v>302</v>
      </c>
      <c r="E276" s="2" t="s">
        <v>23</v>
      </c>
    </row>
    <row r="277" spans="1:5" x14ac:dyDescent="0.2">
      <c r="A277" s="4">
        <v>276</v>
      </c>
      <c r="B277" s="3">
        <v>2014010027</v>
      </c>
      <c r="C277" s="3" t="s">
        <v>638</v>
      </c>
      <c r="D277" s="3" t="s">
        <v>502</v>
      </c>
      <c r="E277" s="3" t="s">
        <v>23</v>
      </c>
    </row>
    <row r="278" spans="1:5" x14ac:dyDescent="0.2">
      <c r="A278" s="4">
        <v>277</v>
      </c>
      <c r="B278" s="2">
        <v>2014010028</v>
      </c>
      <c r="C278" s="2" t="s">
        <v>887</v>
      </c>
      <c r="D278" s="2" t="s">
        <v>881</v>
      </c>
      <c r="E278" s="2" t="s">
        <v>23</v>
      </c>
    </row>
    <row r="279" spans="1:5" x14ac:dyDescent="0.2">
      <c r="A279" s="4">
        <v>278</v>
      </c>
      <c r="B279" s="3">
        <v>2014010029</v>
      </c>
      <c r="C279" s="3" t="s">
        <v>436</v>
      </c>
      <c r="D279" s="3" t="s">
        <v>421</v>
      </c>
      <c r="E279" s="3" t="s">
        <v>23</v>
      </c>
    </row>
    <row r="280" spans="1:5" x14ac:dyDescent="0.2">
      <c r="A280" s="4">
        <v>279</v>
      </c>
      <c r="B280" s="2">
        <v>2014010030</v>
      </c>
      <c r="C280" s="2" t="s">
        <v>98</v>
      </c>
      <c r="D280" s="2" t="s">
        <v>94</v>
      </c>
      <c r="E280" s="2" t="s">
        <v>23</v>
      </c>
    </row>
    <row r="281" spans="1:5" x14ac:dyDescent="0.2">
      <c r="A281" s="4">
        <v>280</v>
      </c>
      <c r="B281" s="3">
        <v>2014010031</v>
      </c>
      <c r="C281" s="3" t="s">
        <v>888</v>
      </c>
      <c r="D281" s="3" t="s">
        <v>881</v>
      </c>
      <c r="E281" s="3" t="s">
        <v>23</v>
      </c>
    </row>
    <row r="282" spans="1:5" x14ac:dyDescent="0.2">
      <c r="A282" s="4">
        <v>281</v>
      </c>
      <c r="B282" s="2">
        <v>2014010032</v>
      </c>
      <c r="C282" s="2" t="s">
        <v>151</v>
      </c>
      <c r="D282" s="2" t="s">
        <v>148</v>
      </c>
      <c r="E282" s="2" t="s">
        <v>23</v>
      </c>
    </row>
    <row r="283" spans="1:5" x14ac:dyDescent="0.2">
      <c r="A283" s="4">
        <v>282</v>
      </c>
      <c r="B283" s="3">
        <v>2014010034</v>
      </c>
      <c r="C283" s="3" t="s">
        <v>268</v>
      </c>
      <c r="D283" s="3" t="s">
        <v>252</v>
      </c>
      <c r="E283" s="3" t="s">
        <v>23</v>
      </c>
    </row>
    <row r="284" spans="1:5" x14ac:dyDescent="0.2">
      <c r="A284" s="4">
        <v>283</v>
      </c>
      <c r="B284" s="2">
        <v>2014010035</v>
      </c>
      <c r="C284" s="2" t="s">
        <v>141</v>
      </c>
      <c r="D284" s="2" t="s">
        <v>133</v>
      </c>
      <c r="E284" s="2" t="s">
        <v>23</v>
      </c>
    </row>
    <row r="285" spans="1:5" x14ac:dyDescent="0.2">
      <c r="A285" s="4">
        <v>284</v>
      </c>
      <c r="B285" s="3">
        <v>2014010036</v>
      </c>
      <c r="C285" s="3" t="s">
        <v>269</v>
      </c>
      <c r="D285" s="3" t="s">
        <v>252</v>
      </c>
      <c r="E285" s="3" t="s">
        <v>23</v>
      </c>
    </row>
    <row r="286" spans="1:5" x14ac:dyDescent="0.2">
      <c r="A286" s="4">
        <v>285</v>
      </c>
      <c r="B286" s="2">
        <v>2014010037</v>
      </c>
      <c r="C286" s="2" t="s">
        <v>365</v>
      </c>
      <c r="D286" s="2" t="s">
        <v>352</v>
      </c>
      <c r="E286" s="2" t="s">
        <v>23</v>
      </c>
    </row>
    <row r="287" spans="1:5" x14ac:dyDescent="0.2">
      <c r="A287" s="4">
        <v>286</v>
      </c>
      <c r="B287" s="3">
        <v>2014010038</v>
      </c>
      <c r="C287" s="3" t="s">
        <v>63</v>
      </c>
      <c r="D287" s="3" t="s">
        <v>59</v>
      </c>
      <c r="E287" s="3" t="s">
        <v>23</v>
      </c>
    </row>
    <row r="288" spans="1:5" x14ac:dyDescent="0.2">
      <c r="A288" s="4">
        <v>287</v>
      </c>
      <c r="B288" s="2">
        <v>2014010039</v>
      </c>
      <c r="C288" s="2" t="s">
        <v>170</v>
      </c>
      <c r="D288" s="2" t="s">
        <v>157</v>
      </c>
      <c r="E288" s="2" t="s">
        <v>23</v>
      </c>
    </row>
    <row r="289" spans="1:5" x14ac:dyDescent="0.2">
      <c r="A289" s="4">
        <v>288</v>
      </c>
      <c r="B289" s="3">
        <v>2014010040</v>
      </c>
      <c r="C289" s="3" t="s">
        <v>39</v>
      </c>
      <c r="D289" s="3" t="s">
        <v>31</v>
      </c>
      <c r="E289" s="3" t="s">
        <v>23</v>
      </c>
    </row>
    <row r="290" spans="1:5" x14ac:dyDescent="0.2">
      <c r="A290" s="4">
        <v>289</v>
      </c>
      <c r="B290" s="2">
        <v>2014010041</v>
      </c>
      <c r="C290" s="2" t="s">
        <v>171</v>
      </c>
      <c r="D290" s="2" t="s">
        <v>157</v>
      </c>
      <c r="E290" s="2" t="s">
        <v>23</v>
      </c>
    </row>
    <row r="291" spans="1:5" x14ac:dyDescent="0.2">
      <c r="A291" s="4">
        <v>290</v>
      </c>
      <c r="B291" s="3">
        <v>2014010042</v>
      </c>
      <c r="C291" s="3" t="s">
        <v>172</v>
      </c>
      <c r="D291" s="3" t="s">
        <v>157</v>
      </c>
      <c r="E291" s="3" t="s">
        <v>23</v>
      </c>
    </row>
    <row r="292" spans="1:5" x14ac:dyDescent="0.2">
      <c r="A292" s="4">
        <v>291</v>
      </c>
      <c r="B292" s="2">
        <v>2014010043</v>
      </c>
      <c r="C292" s="2" t="s">
        <v>173</v>
      </c>
      <c r="D292" s="2" t="s">
        <v>157</v>
      </c>
      <c r="E292" s="2" t="s">
        <v>23</v>
      </c>
    </row>
    <row r="293" spans="1:5" x14ac:dyDescent="0.2">
      <c r="A293" s="4">
        <v>292</v>
      </c>
      <c r="B293" s="3">
        <v>2014010045</v>
      </c>
      <c r="C293" s="3" t="s">
        <v>315</v>
      </c>
      <c r="D293" s="3" t="s">
        <v>302</v>
      </c>
      <c r="E293" s="3" t="s">
        <v>23</v>
      </c>
    </row>
    <row r="294" spans="1:5" x14ac:dyDescent="0.2">
      <c r="A294" s="4">
        <v>293</v>
      </c>
      <c r="B294" s="2">
        <v>2014010047</v>
      </c>
      <c r="C294" s="2" t="s">
        <v>316</v>
      </c>
      <c r="D294" s="2" t="s">
        <v>302</v>
      </c>
      <c r="E294" s="2" t="s">
        <v>23</v>
      </c>
    </row>
    <row r="295" spans="1:5" x14ac:dyDescent="0.2">
      <c r="A295" s="4">
        <v>294</v>
      </c>
      <c r="B295" s="3">
        <v>2014010048</v>
      </c>
      <c r="C295" s="3" t="s">
        <v>317</v>
      </c>
      <c r="D295" s="3" t="s">
        <v>302</v>
      </c>
      <c r="E295" s="3" t="s">
        <v>23</v>
      </c>
    </row>
    <row r="296" spans="1:5" x14ac:dyDescent="0.2">
      <c r="A296" s="4">
        <v>295</v>
      </c>
      <c r="B296" s="2">
        <v>2014010050</v>
      </c>
      <c r="C296" s="2" t="s">
        <v>366</v>
      </c>
      <c r="D296" s="2" t="s">
        <v>352</v>
      </c>
      <c r="E296" s="2" t="s">
        <v>23</v>
      </c>
    </row>
    <row r="297" spans="1:5" x14ac:dyDescent="0.2">
      <c r="A297" s="4">
        <v>296</v>
      </c>
      <c r="B297" s="3">
        <v>2014010051</v>
      </c>
      <c r="C297" s="3" t="s">
        <v>473</v>
      </c>
      <c r="D297" s="3" t="s">
        <v>466</v>
      </c>
      <c r="E297" s="3" t="s">
        <v>23</v>
      </c>
    </row>
    <row r="298" spans="1:5" x14ac:dyDescent="0.2">
      <c r="A298" s="4">
        <v>297</v>
      </c>
      <c r="B298" s="2">
        <v>2014010052</v>
      </c>
      <c r="C298" s="2" t="s">
        <v>174</v>
      </c>
      <c r="D298" s="2" t="s">
        <v>157</v>
      </c>
      <c r="E298" s="2" t="s">
        <v>23</v>
      </c>
    </row>
    <row r="299" spans="1:5" x14ac:dyDescent="0.2">
      <c r="A299" s="4">
        <v>298</v>
      </c>
      <c r="B299" s="3">
        <v>2014010053</v>
      </c>
      <c r="C299" s="3" t="s">
        <v>216</v>
      </c>
      <c r="D299" s="3" t="s">
        <v>197</v>
      </c>
      <c r="E299" s="3" t="s">
        <v>23</v>
      </c>
    </row>
    <row r="300" spans="1:5" x14ac:dyDescent="0.2">
      <c r="A300" s="4">
        <v>299</v>
      </c>
      <c r="B300" s="2">
        <v>2014010055</v>
      </c>
      <c r="C300" s="2" t="s">
        <v>217</v>
      </c>
      <c r="D300" s="2" t="s">
        <v>197</v>
      </c>
      <c r="E300" s="2" t="s">
        <v>23</v>
      </c>
    </row>
    <row r="301" spans="1:5" x14ac:dyDescent="0.2">
      <c r="A301" s="4">
        <v>300</v>
      </c>
      <c r="B301" s="3">
        <v>2014010057</v>
      </c>
      <c r="C301" s="3" t="s">
        <v>218</v>
      </c>
      <c r="D301" s="3" t="s">
        <v>197</v>
      </c>
      <c r="E301" s="3" t="s">
        <v>23</v>
      </c>
    </row>
    <row r="302" spans="1:5" x14ac:dyDescent="0.2">
      <c r="A302" s="4">
        <v>301</v>
      </c>
      <c r="B302" s="2">
        <v>2014010058</v>
      </c>
      <c r="C302" s="2" t="s">
        <v>142</v>
      </c>
      <c r="D302" s="2" t="s">
        <v>133</v>
      </c>
      <c r="E302" s="2" t="s">
        <v>23</v>
      </c>
    </row>
    <row r="303" spans="1:5" x14ac:dyDescent="0.2">
      <c r="A303" s="4">
        <v>302</v>
      </c>
      <c r="B303" s="3">
        <v>2014010059</v>
      </c>
      <c r="C303" s="3" t="s">
        <v>219</v>
      </c>
      <c r="D303" s="3" t="s">
        <v>197</v>
      </c>
      <c r="E303" s="3" t="s">
        <v>23</v>
      </c>
    </row>
    <row r="304" spans="1:5" x14ac:dyDescent="0.2">
      <c r="A304" s="4">
        <v>303</v>
      </c>
      <c r="B304" s="2">
        <v>2014010060</v>
      </c>
      <c r="C304" s="2" t="s">
        <v>64</v>
      </c>
      <c r="D304" s="2" t="s">
        <v>59</v>
      </c>
      <c r="E304" s="2" t="s">
        <v>23</v>
      </c>
    </row>
    <row r="305" spans="1:5" x14ac:dyDescent="0.2">
      <c r="A305" s="4">
        <v>304</v>
      </c>
      <c r="B305" s="3">
        <v>2014010063</v>
      </c>
      <c r="C305" s="3" t="s">
        <v>741</v>
      </c>
      <c r="D305" s="3" t="s">
        <v>727</v>
      </c>
      <c r="E305" s="3" t="s">
        <v>23</v>
      </c>
    </row>
    <row r="306" spans="1:5" x14ac:dyDescent="0.2">
      <c r="A306" s="4">
        <v>305</v>
      </c>
      <c r="B306" s="2">
        <v>2014010064</v>
      </c>
      <c r="C306" s="2" t="s">
        <v>220</v>
      </c>
      <c r="D306" s="2" t="s">
        <v>197</v>
      </c>
      <c r="E306" s="2" t="s">
        <v>23</v>
      </c>
    </row>
    <row r="307" spans="1:5" x14ac:dyDescent="0.2">
      <c r="A307" s="4">
        <v>306</v>
      </c>
      <c r="B307" s="3">
        <v>2014010066</v>
      </c>
      <c r="C307" s="3" t="s">
        <v>221</v>
      </c>
      <c r="D307" s="3" t="s">
        <v>197</v>
      </c>
      <c r="E307" s="3" t="s">
        <v>23</v>
      </c>
    </row>
    <row r="308" spans="1:5" x14ac:dyDescent="0.2">
      <c r="A308" s="4">
        <v>307</v>
      </c>
      <c r="B308" s="2">
        <v>2014010067</v>
      </c>
      <c r="C308" s="2" t="s">
        <v>222</v>
      </c>
      <c r="D308" s="2" t="s">
        <v>197</v>
      </c>
      <c r="E308" s="2" t="s">
        <v>23</v>
      </c>
    </row>
    <row r="309" spans="1:5" x14ac:dyDescent="0.2">
      <c r="A309" s="4">
        <v>308</v>
      </c>
      <c r="B309" s="3">
        <v>2014010068</v>
      </c>
      <c r="C309" s="3" t="s">
        <v>742</v>
      </c>
      <c r="D309" s="3" t="s">
        <v>727</v>
      </c>
      <c r="E309" s="3" t="s">
        <v>23</v>
      </c>
    </row>
    <row r="310" spans="1:5" x14ac:dyDescent="0.2">
      <c r="A310" s="4">
        <v>309</v>
      </c>
      <c r="B310" s="2">
        <v>2014010069</v>
      </c>
      <c r="C310" s="2" t="s">
        <v>223</v>
      </c>
      <c r="D310" s="2" t="s">
        <v>197</v>
      </c>
      <c r="E310" s="2" t="s">
        <v>23</v>
      </c>
    </row>
    <row r="311" spans="1:5" x14ac:dyDescent="0.2">
      <c r="A311" s="4">
        <v>310</v>
      </c>
      <c r="B311" s="3">
        <v>2014010070</v>
      </c>
      <c r="C311" s="3" t="s">
        <v>224</v>
      </c>
      <c r="D311" s="3" t="s">
        <v>197</v>
      </c>
      <c r="E311" s="3" t="s">
        <v>23</v>
      </c>
    </row>
    <row r="312" spans="1:5" x14ac:dyDescent="0.2">
      <c r="A312" s="4">
        <v>311</v>
      </c>
      <c r="B312" s="2">
        <v>2014020001</v>
      </c>
      <c r="C312" s="2" t="s">
        <v>963</v>
      </c>
      <c r="D312" s="2" t="s">
        <v>71</v>
      </c>
      <c r="E312" s="2" t="s">
        <v>981</v>
      </c>
    </row>
    <row r="313" spans="1:5" x14ac:dyDescent="0.2">
      <c r="A313" s="4">
        <v>312</v>
      </c>
      <c r="B313" s="3">
        <v>2014020003</v>
      </c>
      <c r="C313" s="3" t="s">
        <v>964</v>
      </c>
      <c r="D313" s="3" t="s">
        <v>71</v>
      </c>
      <c r="E313" s="3" t="s">
        <v>981</v>
      </c>
    </row>
    <row r="314" spans="1:5" x14ac:dyDescent="0.2">
      <c r="A314" s="4">
        <v>313</v>
      </c>
      <c r="B314" s="2">
        <v>2014020012</v>
      </c>
      <c r="C314" s="2" t="s">
        <v>975</v>
      </c>
      <c r="D314" s="2" t="s">
        <v>302</v>
      </c>
      <c r="E314" s="2" t="s">
        <v>981</v>
      </c>
    </row>
    <row r="315" spans="1:5" x14ac:dyDescent="0.2">
      <c r="A315" s="4">
        <v>314</v>
      </c>
      <c r="B315" s="3">
        <v>2014020013</v>
      </c>
      <c r="C315" s="3" t="s">
        <v>640</v>
      </c>
      <c r="D315" s="3" t="s">
        <v>502</v>
      </c>
      <c r="E315" s="3" t="s">
        <v>23</v>
      </c>
    </row>
    <row r="316" spans="1:5" x14ac:dyDescent="0.2">
      <c r="A316" s="4">
        <v>315</v>
      </c>
      <c r="B316" s="2">
        <v>2014020015</v>
      </c>
      <c r="C316" s="2" t="s">
        <v>974</v>
      </c>
      <c r="D316" s="2" t="s">
        <v>157</v>
      </c>
      <c r="E316" s="2" t="s">
        <v>981</v>
      </c>
    </row>
    <row r="317" spans="1:5" x14ac:dyDescent="0.2">
      <c r="A317" s="4">
        <v>316</v>
      </c>
      <c r="B317" s="3">
        <v>2014020016</v>
      </c>
      <c r="C317" s="3" t="s">
        <v>225</v>
      </c>
      <c r="D317" s="3" t="s">
        <v>197</v>
      </c>
      <c r="E317" s="3" t="s">
        <v>23</v>
      </c>
    </row>
    <row r="318" spans="1:5" x14ac:dyDescent="0.2">
      <c r="A318" s="4">
        <v>317</v>
      </c>
      <c r="B318" s="2">
        <v>2014020017</v>
      </c>
      <c r="C318" s="2" t="s">
        <v>965</v>
      </c>
      <c r="D318" s="2" t="s">
        <v>71</v>
      </c>
      <c r="E318" s="2" t="s">
        <v>981</v>
      </c>
    </row>
    <row r="319" spans="1:5" x14ac:dyDescent="0.2">
      <c r="A319" s="4">
        <v>318</v>
      </c>
      <c r="B319" s="3">
        <v>2015010001</v>
      </c>
      <c r="C319" s="3" t="s">
        <v>226</v>
      </c>
      <c r="D319" s="3" t="s">
        <v>197</v>
      </c>
      <c r="E319" s="3" t="s">
        <v>23</v>
      </c>
    </row>
    <row r="320" spans="1:5" x14ac:dyDescent="0.2">
      <c r="A320" s="4">
        <v>319</v>
      </c>
      <c r="B320" s="2">
        <v>2015010002</v>
      </c>
      <c r="C320" s="2" t="s">
        <v>889</v>
      </c>
      <c r="D320" s="2" t="s">
        <v>881</v>
      </c>
      <c r="E320" s="2" t="s">
        <v>23</v>
      </c>
    </row>
    <row r="321" spans="1:5" x14ac:dyDescent="0.2">
      <c r="A321" s="4">
        <v>320</v>
      </c>
      <c r="B321" s="3">
        <v>2015010003</v>
      </c>
      <c r="C321" s="3" t="s">
        <v>175</v>
      </c>
      <c r="D321" s="3" t="s">
        <v>157</v>
      </c>
      <c r="E321" s="3" t="s">
        <v>23</v>
      </c>
    </row>
    <row r="322" spans="1:5" x14ac:dyDescent="0.2">
      <c r="A322" s="4">
        <v>321</v>
      </c>
      <c r="B322" s="2">
        <v>2015010004</v>
      </c>
      <c r="C322" s="2" t="s">
        <v>833</v>
      </c>
      <c r="D322" s="2" t="s">
        <v>830</v>
      </c>
      <c r="E322" s="2" t="s">
        <v>23</v>
      </c>
    </row>
    <row r="323" spans="1:5" x14ac:dyDescent="0.2">
      <c r="A323" s="4">
        <v>322</v>
      </c>
      <c r="B323" s="3">
        <v>2015010005</v>
      </c>
      <c r="C323" s="3" t="s">
        <v>152</v>
      </c>
      <c r="D323" s="3" t="s">
        <v>148</v>
      </c>
      <c r="E323" s="3" t="s">
        <v>23</v>
      </c>
    </row>
    <row r="324" spans="1:5" x14ac:dyDescent="0.2">
      <c r="A324" s="4">
        <v>323</v>
      </c>
      <c r="B324" s="2">
        <v>2015010006</v>
      </c>
      <c r="C324" s="2" t="s">
        <v>270</v>
      </c>
      <c r="D324" s="2" t="s">
        <v>252</v>
      </c>
      <c r="E324" s="2" t="s">
        <v>23</v>
      </c>
    </row>
    <row r="325" spans="1:5" x14ac:dyDescent="0.2">
      <c r="A325" s="4">
        <v>324</v>
      </c>
      <c r="B325" s="3">
        <v>2015010007</v>
      </c>
      <c r="C325" s="3" t="s">
        <v>176</v>
      </c>
      <c r="D325" s="3" t="s">
        <v>157</v>
      </c>
      <c r="E325" s="3" t="s">
        <v>23</v>
      </c>
    </row>
    <row r="326" spans="1:5" x14ac:dyDescent="0.2">
      <c r="A326" s="4">
        <v>325</v>
      </c>
      <c r="B326" s="2">
        <v>2015010008</v>
      </c>
      <c r="C326" s="2" t="s">
        <v>110</v>
      </c>
      <c r="D326" s="2" t="s">
        <v>102</v>
      </c>
      <c r="E326" s="2" t="s">
        <v>23</v>
      </c>
    </row>
    <row r="327" spans="1:5" x14ac:dyDescent="0.2">
      <c r="A327" s="4">
        <v>326</v>
      </c>
      <c r="B327" s="3">
        <v>2015010009</v>
      </c>
      <c r="C327" s="3" t="s">
        <v>177</v>
      </c>
      <c r="D327" s="3" t="s">
        <v>157</v>
      </c>
      <c r="E327" s="3" t="s">
        <v>23</v>
      </c>
    </row>
    <row r="328" spans="1:5" x14ac:dyDescent="0.2">
      <c r="A328" s="4">
        <v>327</v>
      </c>
      <c r="B328" s="2">
        <v>2015010010</v>
      </c>
      <c r="C328" s="2" t="s">
        <v>178</v>
      </c>
      <c r="D328" s="2" t="s">
        <v>157</v>
      </c>
      <c r="E328" s="2" t="s">
        <v>23</v>
      </c>
    </row>
    <row r="329" spans="1:5" x14ac:dyDescent="0.2">
      <c r="A329" s="4">
        <v>328</v>
      </c>
      <c r="B329" s="3">
        <v>2015010011</v>
      </c>
      <c r="C329" s="3" t="s">
        <v>474</v>
      </c>
      <c r="D329" s="3" t="s">
        <v>466</v>
      </c>
      <c r="E329" s="3" t="s">
        <v>23</v>
      </c>
    </row>
    <row r="330" spans="1:5" x14ac:dyDescent="0.2">
      <c r="A330" s="4">
        <v>329</v>
      </c>
      <c r="B330" s="2">
        <v>2015010012</v>
      </c>
      <c r="C330" s="2" t="s">
        <v>367</v>
      </c>
      <c r="D330" s="2" t="s">
        <v>352</v>
      </c>
      <c r="E330" s="2" t="s">
        <v>23</v>
      </c>
    </row>
    <row r="331" spans="1:5" x14ac:dyDescent="0.2">
      <c r="A331" s="4">
        <v>330</v>
      </c>
      <c r="B331" s="3">
        <v>2015010013</v>
      </c>
      <c r="C331" s="3" t="s">
        <v>318</v>
      </c>
      <c r="D331" s="3" t="s">
        <v>302</v>
      </c>
      <c r="E331" s="3" t="s">
        <v>23</v>
      </c>
    </row>
    <row r="332" spans="1:5" x14ac:dyDescent="0.2">
      <c r="A332" s="4">
        <v>331</v>
      </c>
      <c r="B332" s="2">
        <v>2015010014</v>
      </c>
      <c r="C332" s="2" t="s">
        <v>40</v>
      </c>
      <c r="D332" s="2" t="s">
        <v>31</v>
      </c>
      <c r="E332" s="2" t="s">
        <v>23</v>
      </c>
    </row>
    <row r="333" spans="1:5" x14ac:dyDescent="0.2">
      <c r="A333" s="4">
        <v>332</v>
      </c>
      <c r="B333" s="3">
        <v>2015010015</v>
      </c>
      <c r="C333" s="3" t="s">
        <v>179</v>
      </c>
      <c r="D333" s="3" t="s">
        <v>157</v>
      </c>
      <c r="E333" s="3" t="s">
        <v>23</v>
      </c>
    </row>
    <row r="334" spans="1:5" x14ac:dyDescent="0.2">
      <c r="A334" s="4">
        <v>333</v>
      </c>
      <c r="B334" s="2">
        <v>2015010017</v>
      </c>
      <c r="C334" s="2" t="s">
        <v>55</v>
      </c>
      <c r="D334" s="2" t="s">
        <v>49</v>
      </c>
      <c r="E334" s="2" t="s">
        <v>23</v>
      </c>
    </row>
    <row r="335" spans="1:5" x14ac:dyDescent="0.2">
      <c r="A335" s="4">
        <v>334</v>
      </c>
      <c r="B335" s="3">
        <v>2015010018</v>
      </c>
      <c r="C335" s="3" t="s">
        <v>475</v>
      </c>
      <c r="D335" s="3" t="s">
        <v>466</v>
      </c>
      <c r="E335" s="3" t="s">
        <v>23</v>
      </c>
    </row>
    <row r="336" spans="1:5" x14ac:dyDescent="0.2">
      <c r="A336" s="4">
        <v>335</v>
      </c>
      <c r="B336" s="2">
        <v>2015010019</v>
      </c>
      <c r="C336" s="2" t="s">
        <v>476</v>
      </c>
      <c r="D336" s="2" t="s">
        <v>466</v>
      </c>
      <c r="E336" s="2" t="s">
        <v>23</v>
      </c>
    </row>
    <row r="337" spans="1:5" x14ac:dyDescent="0.2">
      <c r="A337" s="4">
        <v>336</v>
      </c>
      <c r="B337" s="3">
        <v>2015010020</v>
      </c>
      <c r="C337" s="3" t="s">
        <v>227</v>
      </c>
      <c r="D337" s="3" t="s">
        <v>197</v>
      </c>
      <c r="E337" s="3" t="s">
        <v>23</v>
      </c>
    </row>
    <row r="338" spans="1:5" x14ac:dyDescent="0.2">
      <c r="A338" s="4">
        <v>337</v>
      </c>
      <c r="B338" s="2">
        <v>2015010021</v>
      </c>
      <c r="C338" s="2" t="s">
        <v>437</v>
      </c>
      <c r="D338" s="2" t="s">
        <v>421</v>
      </c>
      <c r="E338" s="2" t="s">
        <v>23</v>
      </c>
    </row>
    <row r="339" spans="1:5" x14ac:dyDescent="0.2">
      <c r="A339" s="4">
        <v>338</v>
      </c>
      <c r="B339" s="3">
        <v>2015010022</v>
      </c>
      <c r="C339" s="3" t="s">
        <v>641</v>
      </c>
      <c r="D339" s="3" t="s">
        <v>502</v>
      </c>
      <c r="E339" s="3" t="s">
        <v>23</v>
      </c>
    </row>
    <row r="340" spans="1:5" x14ac:dyDescent="0.2">
      <c r="A340" s="4">
        <v>339</v>
      </c>
      <c r="B340" s="2">
        <v>2015010023</v>
      </c>
      <c r="C340" s="2" t="s">
        <v>228</v>
      </c>
      <c r="D340" s="2" t="s">
        <v>197</v>
      </c>
      <c r="E340" s="2" t="s">
        <v>23</v>
      </c>
    </row>
    <row r="341" spans="1:5" x14ac:dyDescent="0.2">
      <c r="A341" s="4">
        <v>340</v>
      </c>
      <c r="B341" s="3">
        <v>2015010024</v>
      </c>
      <c r="C341" s="3" t="s">
        <v>124</v>
      </c>
      <c r="D341" s="3" t="s">
        <v>120</v>
      </c>
      <c r="E341" s="3" t="s">
        <v>23</v>
      </c>
    </row>
    <row r="342" spans="1:5" x14ac:dyDescent="0.2">
      <c r="A342" s="4">
        <v>341</v>
      </c>
      <c r="B342" s="2">
        <v>2015010098</v>
      </c>
      <c r="C342" s="2" t="s">
        <v>319</v>
      </c>
      <c r="D342" s="2" t="s">
        <v>302</v>
      </c>
      <c r="E342" s="2" t="s">
        <v>23</v>
      </c>
    </row>
    <row r="343" spans="1:5" x14ac:dyDescent="0.2">
      <c r="A343" s="4">
        <v>342</v>
      </c>
      <c r="B343" s="3">
        <v>2015010099</v>
      </c>
      <c r="C343" s="3" t="s">
        <v>180</v>
      </c>
      <c r="D343" s="3" t="s">
        <v>157</v>
      </c>
      <c r="E343" s="3" t="s">
        <v>23</v>
      </c>
    </row>
    <row r="344" spans="1:5" x14ac:dyDescent="0.2">
      <c r="A344" s="4">
        <v>343</v>
      </c>
      <c r="B344" s="2">
        <v>2016010001</v>
      </c>
      <c r="C344" s="2" t="s">
        <v>181</v>
      </c>
      <c r="D344" s="2" t="s">
        <v>157</v>
      </c>
      <c r="E344" s="2" t="s">
        <v>23</v>
      </c>
    </row>
    <row r="345" spans="1:5" x14ac:dyDescent="0.2">
      <c r="A345" s="4">
        <v>344</v>
      </c>
      <c r="B345" s="3">
        <v>2016010002</v>
      </c>
      <c r="C345" s="3" t="s">
        <v>182</v>
      </c>
      <c r="D345" s="3" t="s">
        <v>157</v>
      </c>
      <c r="E345" s="3" t="s">
        <v>23</v>
      </c>
    </row>
    <row r="346" spans="1:5" x14ac:dyDescent="0.2">
      <c r="A346" s="4">
        <v>345</v>
      </c>
      <c r="B346" s="2">
        <v>2016010003</v>
      </c>
      <c r="C346" s="2" t="s">
        <v>183</v>
      </c>
      <c r="D346" s="2" t="s">
        <v>157</v>
      </c>
      <c r="E346" s="2" t="s">
        <v>23</v>
      </c>
    </row>
    <row r="347" spans="1:5" x14ac:dyDescent="0.2">
      <c r="A347" s="4">
        <v>346</v>
      </c>
      <c r="B347" s="3">
        <v>2016010004</v>
      </c>
      <c r="C347" s="3" t="s">
        <v>643</v>
      </c>
      <c r="D347" s="3" t="s">
        <v>502</v>
      </c>
      <c r="E347" s="3" t="s">
        <v>23</v>
      </c>
    </row>
    <row r="348" spans="1:5" x14ac:dyDescent="0.2">
      <c r="A348" s="4">
        <v>347</v>
      </c>
      <c r="B348" s="2">
        <v>2016010005</v>
      </c>
      <c r="C348" s="2" t="s">
        <v>645</v>
      </c>
      <c r="D348" s="2" t="s">
        <v>502</v>
      </c>
      <c r="E348" s="2" t="s">
        <v>23</v>
      </c>
    </row>
    <row r="349" spans="1:5" x14ac:dyDescent="0.2">
      <c r="A349" s="4">
        <v>348</v>
      </c>
      <c r="B349" s="3">
        <v>2016010006</v>
      </c>
      <c r="C349" s="3" t="s">
        <v>647</v>
      </c>
      <c r="D349" s="3" t="s">
        <v>502</v>
      </c>
      <c r="E349" s="3" t="s">
        <v>23</v>
      </c>
    </row>
    <row r="350" spans="1:5" x14ac:dyDescent="0.2">
      <c r="A350" s="4">
        <v>349</v>
      </c>
      <c r="B350" s="2">
        <v>2016010007</v>
      </c>
      <c r="C350" s="2" t="s">
        <v>320</v>
      </c>
      <c r="D350" s="2" t="s">
        <v>302</v>
      </c>
      <c r="E350" s="2" t="s">
        <v>23</v>
      </c>
    </row>
    <row r="351" spans="1:5" x14ac:dyDescent="0.2">
      <c r="A351" s="4">
        <v>350</v>
      </c>
      <c r="B351" s="3">
        <v>2016010008</v>
      </c>
      <c r="C351" s="3" t="s">
        <v>321</v>
      </c>
      <c r="D351" s="3" t="s">
        <v>302</v>
      </c>
      <c r="E351" s="3" t="s">
        <v>23</v>
      </c>
    </row>
    <row r="352" spans="1:5" x14ac:dyDescent="0.2">
      <c r="A352" s="4">
        <v>351</v>
      </c>
      <c r="B352" s="2">
        <v>2016010009</v>
      </c>
      <c r="C352" s="2" t="s">
        <v>322</v>
      </c>
      <c r="D352" s="2" t="s">
        <v>302</v>
      </c>
      <c r="E352" s="2" t="s">
        <v>23</v>
      </c>
    </row>
    <row r="353" spans="1:5" x14ac:dyDescent="0.2">
      <c r="A353" s="4">
        <v>352</v>
      </c>
      <c r="B353" s="3">
        <v>2016010010</v>
      </c>
      <c r="C353" s="3" t="s">
        <v>323</v>
      </c>
      <c r="D353" s="3" t="s">
        <v>302</v>
      </c>
      <c r="E353" s="3" t="s">
        <v>23</v>
      </c>
    </row>
    <row r="354" spans="1:5" x14ac:dyDescent="0.2">
      <c r="A354" s="4">
        <v>353</v>
      </c>
      <c r="B354" s="2">
        <v>2016010011</v>
      </c>
      <c r="C354" s="2" t="s">
        <v>324</v>
      </c>
      <c r="D354" s="2" t="s">
        <v>302</v>
      </c>
      <c r="E354" s="2" t="s">
        <v>23</v>
      </c>
    </row>
    <row r="355" spans="1:5" x14ac:dyDescent="0.2">
      <c r="A355" s="4">
        <v>354</v>
      </c>
      <c r="B355" s="3">
        <v>2016010012</v>
      </c>
      <c r="C355" s="3" t="s">
        <v>649</v>
      </c>
      <c r="D355" s="3" t="s">
        <v>502</v>
      </c>
      <c r="E355" s="3" t="s">
        <v>23</v>
      </c>
    </row>
    <row r="356" spans="1:5" x14ac:dyDescent="0.2">
      <c r="A356" s="4">
        <v>355</v>
      </c>
      <c r="B356" s="2">
        <v>2016010013</v>
      </c>
      <c r="C356" s="2" t="s">
        <v>229</v>
      </c>
      <c r="D356" s="2" t="s">
        <v>197</v>
      </c>
      <c r="E356" s="2" t="s">
        <v>23</v>
      </c>
    </row>
    <row r="357" spans="1:5" x14ac:dyDescent="0.2">
      <c r="A357" s="4">
        <v>356</v>
      </c>
      <c r="B357" s="3">
        <v>2016010015</v>
      </c>
      <c r="C357" s="3" t="s">
        <v>99</v>
      </c>
      <c r="D357" s="3" t="s">
        <v>94</v>
      </c>
      <c r="E357" s="3" t="s">
        <v>23</v>
      </c>
    </row>
    <row r="358" spans="1:5" x14ac:dyDescent="0.2">
      <c r="A358" s="4">
        <v>357</v>
      </c>
      <c r="B358" s="2">
        <v>2016010017</v>
      </c>
      <c r="C358" s="2" t="s">
        <v>825</v>
      </c>
      <c r="D358" s="2" t="s">
        <v>818</v>
      </c>
      <c r="E358" s="2" t="s">
        <v>23</v>
      </c>
    </row>
    <row r="359" spans="1:5" x14ac:dyDescent="0.2">
      <c r="A359" s="4">
        <v>358</v>
      </c>
      <c r="B359" s="3">
        <v>2016010018</v>
      </c>
      <c r="C359" s="3" t="s">
        <v>406</v>
      </c>
      <c r="D359" s="3" t="s">
        <v>399</v>
      </c>
      <c r="E359" s="3" t="s">
        <v>23</v>
      </c>
    </row>
    <row r="360" spans="1:5" x14ac:dyDescent="0.2">
      <c r="A360" s="4">
        <v>359</v>
      </c>
      <c r="B360" s="2">
        <v>2016010019</v>
      </c>
      <c r="C360" s="2" t="s">
        <v>368</v>
      </c>
      <c r="D360" s="2" t="s">
        <v>352</v>
      </c>
      <c r="E360" s="2" t="s">
        <v>23</v>
      </c>
    </row>
    <row r="361" spans="1:5" x14ac:dyDescent="0.2">
      <c r="A361" s="4">
        <v>360</v>
      </c>
      <c r="B361" s="3">
        <v>2016010020</v>
      </c>
      <c r="C361" s="3" t="s">
        <v>325</v>
      </c>
      <c r="D361" s="3" t="s">
        <v>302</v>
      </c>
      <c r="E361" s="3" t="s">
        <v>23</v>
      </c>
    </row>
    <row r="362" spans="1:5" x14ac:dyDescent="0.2">
      <c r="A362" s="4">
        <v>361</v>
      </c>
      <c r="B362" s="2">
        <v>2017010001</v>
      </c>
      <c r="C362" s="2" t="s">
        <v>25</v>
      </c>
      <c r="D362" s="2" t="s">
        <v>22</v>
      </c>
      <c r="E362" s="2" t="s">
        <v>23</v>
      </c>
    </row>
    <row r="363" spans="1:5" x14ac:dyDescent="0.2">
      <c r="A363" s="4">
        <v>362</v>
      </c>
      <c r="B363" s="3">
        <v>2017010002</v>
      </c>
      <c r="C363" s="3" t="s">
        <v>26</v>
      </c>
      <c r="D363" s="3" t="s">
        <v>22</v>
      </c>
      <c r="E363" s="3" t="s">
        <v>23</v>
      </c>
    </row>
    <row r="364" spans="1:5" x14ac:dyDescent="0.2">
      <c r="A364" s="4">
        <v>363</v>
      </c>
      <c r="B364" s="2">
        <v>2017010006</v>
      </c>
      <c r="C364" s="2" t="s">
        <v>65</v>
      </c>
      <c r="D364" s="2" t="s">
        <v>59</v>
      </c>
      <c r="E364" s="2" t="s">
        <v>23</v>
      </c>
    </row>
    <row r="365" spans="1:5" x14ac:dyDescent="0.2">
      <c r="A365" s="4">
        <v>364</v>
      </c>
      <c r="B365" s="3">
        <v>2017010007</v>
      </c>
      <c r="C365" s="3" t="s">
        <v>651</v>
      </c>
      <c r="D365" s="3" t="s">
        <v>502</v>
      </c>
      <c r="E365" s="3" t="s">
        <v>23</v>
      </c>
    </row>
    <row r="366" spans="1:5" x14ac:dyDescent="0.2">
      <c r="A366" s="4">
        <v>365</v>
      </c>
      <c r="B366" s="2">
        <v>2017010008</v>
      </c>
      <c r="C366" s="2" t="s">
        <v>272</v>
      </c>
      <c r="D366" s="2" t="s">
        <v>252</v>
      </c>
      <c r="E366" s="2" t="s">
        <v>23</v>
      </c>
    </row>
    <row r="367" spans="1:5" x14ac:dyDescent="0.2">
      <c r="A367" s="4">
        <v>366</v>
      </c>
      <c r="B367" s="3">
        <v>2017010010</v>
      </c>
      <c r="C367" s="3" t="s">
        <v>184</v>
      </c>
      <c r="D367" s="3" t="s">
        <v>157</v>
      </c>
      <c r="E367" s="3" t="s">
        <v>23</v>
      </c>
    </row>
    <row r="368" spans="1:5" x14ac:dyDescent="0.2">
      <c r="A368" s="4">
        <v>367</v>
      </c>
      <c r="B368" s="2">
        <v>2017010011</v>
      </c>
      <c r="C368" s="2" t="s">
        <v>185</v>
      </c>
      <c r="D368" s="2" t="s">
        <v>157</v>
      </c>
      <c r="E368" s="2" t="s">
        <v>23</v>
      </c>
    </row>
    <row r="369" spans="1:5" x14ac:dyDescent="0.2">
      <c r="A369" s="4">
        <v>368</v>
      </c>
      <c r="B369" s="3">
        <v>2017010012</v>
      </c>
      <c r="C369" s="3" t="s">
        <v>326</v>
      </c>
      <c r="D369" s="3" t="s">
        <v>302</v>
      </c>
      <c r="E369" s="3" t="s">
        <v>23</v>
      </c>
    </row>
    <row r="370" spans="1:5" x14ac:dyDescent="0.2">
      <c r="A370" s="4">
        <v>369</v>
      </c>
      <c r="B370" s="2">
        <v>2017010013</v>
      </c>
      <c r="C370" s="2" t="s">
        <v>369</v>
      </c>
      <c r="D370" s="2" t="s">
        <v>352</v>
      </c>
      <c r="E370" s="2" t="s">
        <v>23</v>
      </c>
    </row>
    <row r="371" spans="1:5" x14ac:dyDescent="0.2">
      <c r="A371" s="4">
        <v>370</v>
      </c>
      <c r="B371" s="3">
        <v>2017010015</v>
      </c>
      <c r="C371" s="3" t="s">
        <v>370</v>
      </c>
      <c r="D371" s="3" t="s">
        <v>352</v>
      </c>
      <c r="E371" s="3" t="s">
        <v>23</v>
      </c>
    </row>
    <row r="372" spans="1:5" x14ac:dyDescent="0.2">
      <c r="A372" s="4">
        <v>371</v>
      </c>
      <c r="B372" s="2">
        <v>2017010016</v>
      </c>
      <c r="C372" s="2" t="s">
        <v>890</v>
      </c>
      <c r="D372" s="2" t="s">
        <v>881</v>
      </c>
      <c r="E372" s="2" t="s">
        <v>23</v>
      </c>
    </row>
    <row r="373" spans="1:5" x14ac:dyDescent="0.2">
      <c r="A373" s="4">
        <v>372</v>
      </c>
      <c r="B373" s="3">
        <v>2017010017</v>
      </c>
      <c r="C373" s="3" t="s">
        <v>230</v>
      </c>
      <c r="D373" s="3" t="s">
        <v>197</v>
      </c>
      <c r="E373" s="3" t="s">
        <v>23</v>
      </c>
    </row>
    <row r="374" spans="1:5" x14ac:dyDescent="0.2">
      <c r="A374" s="4">
        <v>373</v>
      </c>
      <c r="B374" s="2">
        <v>2018010005</v>
      </c>
      <c r="C374" s="2" t="s">
        <v>83</v>
      </c>
      <c r="D374" s="2" t="s">
        <v>71</v>
      </c>
      <c r="E374" s="2" t="s">
        <v>23</v>
      </c>
    </row>
    <row r="375" spans="1:5" x14ac:dyDescent="0.2">
      <c r="A375" s="4">
        <v>374</v>
      </c>
      <c r="B375" s="3">
        <v>2018010006</v>
      </c>
      <c r="C375" s="3" t="s">
        <v>327</v>
      </c>
      <c r="D375" s="3" t="s">
        <v>302</v>
      </c>
      <c r="E375" s="3" t="s">
        <v>23</v>
      </c>
    </row>
    <row r="376" spans="1:5" x14ac:dyDescent="0.2">
      <c r="A376" s="4">
        <v>375</v>
      </c>
      <c r="B376" s="2">
        <v>2018010007</v>
      </c>
      <c r="C376" s="2" t="s">
        <v>652</v>
      </c>
      <c r="D376" s="2" t="s">
        <v>502</v>
      </c>
      <c r="E376" s="2" t="s">
        <v>23</v>
      </c>
    </row>
    <row r="377" spans="1:5" x14ac:dyDescent="0.2">
      <c r="A377" s="4">
        <v>376</v>
      </c>
      <c r="B377" s="3">
        <v>2018010008</v>
      </c>
      <c r="C377" s="3" t="s">
        <v>274</v>
      </c>
      <c r="D377" s="3" t="s">
        <v>252</v>
      </c>
      <c r="E377" s="3" t="s">
        <v>23</v>
      </c>
    </row>
    <row r="378" spans="1:5" x14ac:dyDescent="0.2">
      <c r="A378" s="4">
        <v>377</v>
      </c>
      <c r="B378" s="2">
        <v>2018010009</v>
      </c>
      <c r="C378" s="2" t="s">
        <v>328</v>
      </c>
      <c r="D378" s="2" t="s">
        <v>302</v>
      </c>
      <c r="E378" s="2" t="s">
        <v>23</v>
      </c>
    </row>
    <row r="379" spans="1:5" x14ac:dyDescent="0.2">
      <c r="A379" s="4">
        <v>378</v>
      </c>
      <c r="B379" s="3">
        <v>2018010010</v>
      </c>
      <c r="C379" s="3" t="s">
        <v>329</v>
      </c>
      <c r="D379" s="3" t="s">
        <v>302</v>
      </c>
      <c r="E379" s="3" t="s">
        <v>23</v>
      </c>
    </row>
    <row r="380" spans="1:5" x14ac:dyDescent="0.2">
      <c r="A380" s="4">
        <v>379</v>
      </c>
      <c r="B380" s="2">
        <v>2018010011</v>
      </c>
      <c r="C380" s="2" t="s">
        <v>371</v>
      </c>
      <c r="D380" s="2" t="s">
        <v>352</v>
      </c>
      <c r="E380" s="2" t="s">
        <v>23</v>
      </c>
    </row>
    <row r="381" spans="1:5" x14ac:dyDescent="0.2">
      <c r="A381" s="4">
        <v>380</v>
      </c>
      <c r="B381" s="3">
        <v>2018010012</v>
      </c>
      <c r="C381" s="3" t="s">
        <v>477</v>
      </c>
      <c r="D381" s="3" t="s">
        <v>466</v>
      </c>
      <c r="E381" s="3" t="s">
        <v>23</v>
      </c>
    </row>
    <row r="382" spans="1:5" x14ac:dyDescent="0.2">
      <c r="A382" s="4">
        <v>381</v>
      </c>
      <c r="B382" s="2">
        <v>2018010013</v>
      </c>
      <c r="C382" s="2" t="s">
        <v>478</v>
      </c>
      <c r="D382" s="2" t="s">
        <v>466</v>
      </c>
      <c r="E382" s="2" t="s">
        <v>23</v>
      </c>
    </row>
    <row r="383" spans="1:5" x14ac:dyDescent="0.2">
      <c r="A383" s="4">
        <v>382</v>
      </c>
      <c r="B383" s="3">
        <v>2018010015</v>
      </c>
      <c r="C383" s="3" t="s">
        <v>372</v>
      </c>
      <c r="D383" s="3" t="s">
        <v>352</v>
      </c>
      <c r="E383" s="3" t="s">
        <v>23</v>
      </c>
    </row>
    <row r="384" spans="1:5" x14ac:dyDescent="0.2">
      <c r="A384" s="4">
        <v>383</v>
      </c>
      <c r="B384" s="2">
        <v>2018010016</v>
      </c>
      <c r="C384" s="2" t="s">
        <v>84</v>
      </c>
      <c r="D384" s="2" t="s">
        <v>71</v>
      </c>
      <c r="E384" s="2" t="s">
        <v>23</v>
      </c>
    </row>
    <row r="385" spans="1:5" x14ac:dyDescent="0.2">
      <c r="A385" s="4">
        <v>384</v>
      </c>
      <c r="B385" s="3">
        <v>2018010017</v>
      </c>
      <c r="C385" s="3" t="s">
        <v>841</v>
      </c>
      <c r="D385" s="3" t="s">
        <v>839</v>
      </c>
      <c r="E385" s="3" t="s">
        <v>23</v>
      </c>
    </row>
    <row r="386" spans="1:5" x14ac:dyDescent="0.2">
      <c r="A386" s="4">
        <v>385</v>
      </c>
      <c r="B386" s="2">
        <v>2018010018</v>
      </c>
      <c r="C386" s="2" t="s">
        <v>828</v>
      </c>
      <c r="D386" s="2" t="s">
        <v>827</v>
      </c>
      <c r="E386" s="2" t="s">
        <v>23</v>
      </c>
    </row>
    <row r="387" spans="1:5" x14ac:dyDescent="0.2">
      <c r="A387" s="4">
        <v>386</v>
      </c>
      <c r="B387" s="3">
        <v>2018020002</v>
      </c>
      <c r="C387" s="3" t="s">
        <v>654</v>
      </c>
      <c r="D387" s="3" t="s">
        <v>502</v>
      </c>
      <c r="E387" s="3" t="s">
        <v>23</v>
      </c>
    </row>
    <row r="388" spans="1:5" x14ac:dyDescent="0.2">
      <c r="A388" s="4">
        <v>387</v>
      </c>
      <c r="B388" s="2">
        <v>2018020003</v>
      </c>
      <c r="C388" s="2" t="s">
        <v>656</v>
      </c>
      <c r="D388" s="2" t="s">
        <v>502</v>
      </c>
      <c r="E388" s="2" t="s">
        <v>23</v>
      </c>
    </row>
    <row r="389" spans="1:5" x14ac:dyDescent="0.2">
      <c r="A389" s="4">
        <v>388</v>
      </c>
      <c r="B389" s="3">
        <v>2018020005</v>
      </c>
      <c r="C389" s="3" t="s">
        <v>658</v>
      </c>
      <c r="D389" s="3" t="s">
        <v>502</v>
      </c>
      <c r="E389" s="3" t="s">
        <v>23</v>
      </c>
    </row>
    <row r="390" spans="1:5" x14ac:dyDescent="0.2">
      <c r="A390" s="4">
        <v>389</v>
      </c>
      <c r="B390" s="2">
        <v>2018020007</v>
      </c>
      <c r="C390" s="2" t="s">
        <v>660</v>
      </c>
      <c r="D390" s="2" t="s">
        <v>502</v>
      </c>
      <c r="E390" s="2" t="s">
        <v>23</v>
      </c>
    </row>
    <row r="391" spans="1:5" x14ac:dyDescent="0.2">
      <c r="A391" s="4">
        <v>390</v>
      </c>
      <c r="B391" s="3">
        <v>2018020008</v>
      </c>
      <c r="C391" s="3" t="s">
        <v>373</v>
      </c>
      <c r="D391" s="3" t="s">
        <v>352</v>
      </c>
      <c r="E391" s="3" t="s">
        <v>23</v>
      </c>
    </row>
    <row r="392" spans="1:5" x14ac:dyDescent="0.2">
      <c r="A392" s="4">
        <v>391</v>
      </c>
      <c r="B392" s="2">
        <v>2018020010</v>
      </c>
      <c r="C392" s="2" t="s">
        <v>374</v>
      </c>
      <c r="D392" s="2" t="s">
        <v>352</v>
      </c>
      <c r="E392" s="2" t="s">
        <v>23</v>
      </c>
    </row>
    <row r="393" spans="1:5" x14ac:dyDescent="0.2">
      <c r="A393" s="4">
        <v>392</v>
      </c>
      <c r="B393" s="3">
        <v>2018020013</v>
      </c>
      <c r="C393" s="3" t="s">
        <v>375</v>
      </c>
      <c r="D393" s="3" t="s">
        <v>352</v>
      </c>
      <c r="E393" s="3" t="s">
        <v>23</v>
      </c>
    </row>
    <row r="394" spans="1:5" x14ac:dyDescent="0.2">
      <c r="A394" s="4">
        <v>393</v>
      </c>
      <c r="B394" s="2">
        <v>2019010006</v>
      </c>
      <c r="C394" s="2" t="s">
        <v>743</v>
      </c>
      <c r="D394" s="2" t="s">
        <v>727</v>
      </c>
      <c r="E394" s="2" t="s">
        <v>23</v>
      </c>
    </row>
    <row r="395" spans="1:5" x14ac:dyDescent="0.2">
      <c r="A395" s="4">
        <v>394</v>
      </c>
      <c r="B395" s="3">
        <v>2019010008</v>
      </c>
      <c r="C395" s="3" t="s">
        <v>744</v>
      </c>
      <c r="D395" s="3" t="s">
        <v>727</v>
      </c>
      <c r="E395" s="3" t="s">
        <v>23</v>
      </c>
    </row>
    <row r="396" spans="1:5" x14ac:dyDescent="0.2">
      <c r="A396" s="4">
        <v>395</v>
      </c>
      <c r="B396" s="2">
        <v>2019010009</v>
      </c>
      <c r="C396" s="2" t="s">
        <v>330</v>
      </c>
      <c r="D396" s="2" t="s">
        <v>302</v>
      </c>
      <c r="E396" s="2" t="s">
        <v>23</v>
      </c>
    </row>
    <row r="397" spans="1:5" x14ac:dyDescent="0.2">
      <c r="A397" s="4">
        <v>396</v>
      </c>
      <c r="B397" s="3">
        <v>2019010010</v>
      </c>
      <c r="C397" s="3" t="s">
        <v>41</v>
      </c>
      <c r="D397" s="3" t="s">
        <v>31</v>
      </c>
      <c r="E397" s="3" t="s">
        <v>23</v>
      </c>
    </row>
    <row r="398" spans="1:5" x14ac:dyDescent="0.2">
      <c r="A398" s="4">
        <v>397</v>
      </c>
      <c r="B398" s="2">
        <v>2019010011</v>
      </c>
      <c r="C398" s="2" t="s">
        <v>891</v>
      </c>
      <c r="D398" s="2" t="s">
        <v>881</v>
      </c>
      <c r="E398" s="2" t="s">
        <v>23</v>
      </c>
    </row>
    <row r="399" spans="1:5" x14ac:dyDescent="0.2">
      <c r="A399" s="4">
        <v>398</v>
      </c>
      <c r="B399" s="3">
        <v>2019010013</v>
      </c>
      <c r="C399" s="3" t="s">
        <v>892</v>
      </c>
      <c r="D399" s="3" t="s">
        <v>881</v>
      </c>
      <c r="E399" s="3" t="s">
        <v>23</v>
      </c>
    </row>
    <row r="400" spans="1:5" x14ac:dyDescent="0.2">
      <c r="A400" s="4">
        <v>399</v>
      </c>
      <c r="B400" s="2">
        <v>2019010015</v>
      </c>
      <c r="C400" s="2" t="s">
        <v>662</v>
      </c>
      <c r="D400" s="2" t="s">
        <v>502</v>
      </c>
      <c r="E400" s="2" t="s">
        <v>23</v>
      </c>
    </row>
    <row r="401" spans="1:5" x14ac:dyDescent="0.2">
      <c r="A401" s="4">
        <v>400</v>
      </c>
      <c r="B401" s="3">
        <v>2019010016</v>
      </c>
      <c r="C401" s="3" t="s">
        <v>276</v>
      </c>
      <c r="D401" s="3" t="s">
        <v>252</v>
      </c>
      <c r="E401" s="3" t="s">
        <v>23</v>
      </c>
    </row>
    <row r="402" spans="1:5" x14ac:dyDescent="0.2">
      <c r="A402" s="4">
        <v>401</v>
      </c>
      <c r="B402" s="2">
        <v>2019010017</v>
      </c>
      <c r="C402" s="2" t="s">
        <v>278</v>
      </c>
      <c r="D402" s="2" t="s">
        <v>252</v>
      </c>
      <c r="E402" s="2" t="s">
        <v>23</v>
      </c>
    </row>
    <row r="403" spans="1:5" x14ac:dyDescent="0.2">
      <c r="A403" s="4">
        <v>402</v>
      </c>
      <c r="B403" s="3">
        <v>2019010018</v>
      </c>
      <c r="C403" s="3" t="s">
        <v>664</v>
      </c>
      <c r="D403" s="3" t="s">
        <v>502</v>
      </c>
      <c r="E403" s="3" t="s">
        <v>23</v>
      </c>
    </row>
    <row r="404" spans="1:5" x14ac:dyDescent="0.2">
      <c r="A404" s="4">
        <v>403</v>
      </c>
      <c r="B404" s="2">
        <v>2019010019</v>
      </c>
      <c r="C404" s="2" t="s">
        <v>376</v>
      </c>
      <c r="D404" s="2" t="s">
        <v>352</v>
      </c>
      <c r="E404" s="2" t="s">
        <v>23</v>
      </c>
    </row>
    <row r="405" spans="1:5" x14ac:dyDescent="0.2">
      <c r="A405" s="4">
        <v>404</v>
      </c>
      <c r="B405" s="3">
        <v>2019010020</v>
      </c>
      <c r="C405" s="3" t="s">
        <v>377</v>
      </c>
      <c r="D405" s="3" t="s">
        <v>352</v>
      </c>
      <c r="E405" s="3" t="s">
        <v>23</v>
      </c>
    </row>
    <row r="406" spans="1:5" x14ac:dyDescent="0.2">
      <c r="A406" s="4">
        <v>405</v>
      </c>
      <c r="B406" s="2">
        <v>2019010021</v>
      </c>
      <c r="C406" s="2" t="s">
        <v>378</v>
      </c>
      <c r="D406" s="2" t="s">
        <v>352</v>
      </c>
      <c r="E406" s="2" t="s">
        <v>23</v>
      </c>
    </row>
    <row r="407" spans="1:5" x14ac:dyDescent="0.2">
      <c r="A407" s="4">
        <v>406</v>
      </c>
      <c r="B407" s="3">
        <v>2019010022</v>
      </c>
      <c r="C407" s="3" t="s">
        <v>231</v>
      </c>
      <c r="D407" s="3" t="s">
        <v>197</v>
      </c>
      <c r="E407" s="3" t="s">
        <v>23</v>
      </c>
    </row>
    <row r="408" spans="1:5" x14ac:dyDescent="0.2">
      <c r="A408" s="4">
        <v>407</v>
      </c>
      <c r="B408" s="2">
        <v>2019010023</v>
      </c>
      <c r="C408" s="2" t="s">
        <v>479</v>
      </c>
      <c r="D408" s="2" t="s">
        <v>466</v>
      </c>
      <c r="E408" s="2" t="s">
        <v>23</v>
      </c>
    </row>
    <row r="409" spans="1:5" x14ac:dyDescent="0.2">
      <c r="A409" s="4">
        <v>408</v>
      </c>
      <c r="B409" s="3">
        <v>2019010025</v>
      </c>
      <c r="C409" s="3" t="s">
        <v>42</v>
      </c>
      <c r="D409" s="3" t="s">
        <v>31</v>
      </c>
      <c r="E409" s="3" t="s">
        <v>23</v>
      </c>
    </row>
    <row r="410" spans="1:5" x14ac:dyDescent="0.2">
      <c r="A410" s="4">
        <v>409</v>
      </c>
      <c r="B410" s="2">
        <v>2019010026</v>
      </c>
      <c r="C410" s="2" t="s">
        <v>379</v>
      </c>
      <c r="D410" s="2" t="s">
        <v>352</v>
      </c>
      <c r="E410" s="2" t="s">
        <v>23</v>
      </c>
    </row>
    <row r="411" spans="1:5" x14ac:dyDescent="0.2">
      <c r="A411" s="4">
        <v>410</v>
      </c>
      <c r="B411" s="3">
        <v>2019010028</v>
      </c>
      <c r="C411" s="3" t="s">
        <v>232</v>
      </c>
      <c r="D411" s="3" t="s">
        <v>197</v>
      </c>
      <c r="E411" s="3" t="s">
        <v>23</v>
      </c>
    </row>
    <row r="412" spans="1:5" x14ac:dyDescent="0.2">
      <c r="A412" s="4">
        <v>411</v>
      </c>
      <c r="B412" s="2">
        <v>2019010029</v>
      </c>
      <c r="C412" s="2" t="s">
        <v>480</v>
      </c>
      <c r="D412" s="2" t="s">
        <v>466</v>
      </c>
      <c r="E412" s="2" t="s">
        <v>23</v>
      </c>
    </row>
    <row r="413" spans="1:5" x14ac:dyDescent="0.2">
      <c r="A413" s="4">
        <v>412</v>
      </c>
      <c r="B413" s="3">
        <v>2019010030</v>
      </c>
      <c r="C413" s="3" t="s">
        <v>380</v>
      </c>
      <c r="D413" s="3" t="s">
        <v>352</v>
      </c>
      <c r="E413" s="3" t="s">
        <v>23</v>
      </c>
    </row>
    <row r="414" spans="1:5" x14ac:dyDescent="0.2">
      <c r="A414" s="4">
        <v>413</v>
      </c>
      <c r="B414" s="2">
        <v>2019010031</v>
      </c>
      <c r="C414" s="2" t="s">
        <v>111</v>
      </c>
      <c r="D414" s="2" t="s">
        <v>102</v>
      </c>
      <c r="E414" s="2" t="s">
        <v>23</v>
      </c>
    </row>
    <row r="415" spans="1:5" x14ac:dyDescent="0.2">
      <c r="A415" s="4">
        <v>414</v>
      </c>
      <c r="B415" s="3">
        <v>2019010032</v>
      </c>
      <c r="C415" s="3" t="s">
        <v>66</v>
      </c>
      <c r="D415" s="3" t="s">
        <v>59</v>
      </c>
      <c r="E415" s="3" t="s">
        <v>23</v>
      </c>
    </row>
    <row r="416" spans="1:5" x14ac:dyDescent="0.2">
      <c r="A416" s="4">
        <v>415</v>
      </c>
      <c r="B416" s="2">
        <v>2019010033</v>
      </c>
      <c r="C416" s="2" t="s">
        <v>67</v>
      </c>
      <c r="D416" s="2" t="s">
        <v>59</v>
      </c>
      <c r="E416" s="2" t="s">
        <v>23</v>
      </c>
    </row>
    <row r="417" spans="1:5" x14ac:dyDescent="0.2">
      <c r="A417" s="4">
        <v>416</v>
      </c>
      <c r="B417" s="3">
        <v>2019010036</v>
      </c>
      <c r="C417" s="3" t="s">
        <v>666</v>
      </c>
      <c r="D417" s="3" t="s">
        <v>502</v>
      </c>
      <c r="E417" s="3" t="s">
        <v>23</v>
      </c>
    </row>
    <row r="418" spans="1:5" x14ac:dyDescent="0.2">
      <c r="A418" s="4">
        <v>417</v>
      </c>
      <c r="B418" s="2">
        <v>2019010037</v>
      </c>
      <c r="C418" s="2" t="s">
        <v>876</v>
      </c>
      <c r="D418" s="2" t="s">
        <v>873</v>
      </c>
      <c r="E418" s="2" t="s">
        <v>23</v>
      </c>
    </row>
    <row r="419" spans="1:5" x14ac:dyDescent="0.2">
      <c r="A419" s="4">
        <v>418</v>
      </c>
      <c r="B419" s="3">
        <v>2019010038</v>
      </c>
      <c r="C419" s="3" t="s">
        <v>668</v>
      </c>
      <c r="D419" s="3" t="s">
        <v>502</v>
      </c>
      <c r="E419" s="3" t="s">
        <v>23</v>
      </c>
    </row>
    <row r="420" spans="1:5" x14ac:dyDescent="0.2">
      <c r="A420" s="4">
        <v>419</v>
      </c>
      <c r="B420" s="2">
        <v>2019010051</v>
      </c>
      <c r="C420" s="2" t="s">
        <v>670</v>
      </c>
      <c r="D420" s="2" t="s">
        <v>502</v>
      </c>
      <c r="E420" s="2" t="s">
        <v>23</v>
      </c>
    </row>
    <row r="421" spans="1:5" x14ac:dyDescent="0.2">
      <c r="A421" s="4">
        <v>420</v>
      </c>
      <c r="B421" s="3">
        <v>2019010052</v>
      </c>
      <c r="C421" s="3" t="s">
        <v>672</v>
      </c>
      <c r="D421" s="3" t="s">
        <v>502</v>
      </c>
      <c r="E421" s="3" t="s">
        <v>23</v>
      </c>
    </row>
    <row r="422" spans="1:5" x14ac:dyDescent="0.2">
      <c r="A422" s="4">
        <v>421</v>
      </c>
      <c r="B422" s="2">
        <v>2019010053</v>
      </c>
      <c r="C422" s="2" t="s">
        <v>280</v>
      </c>
      <c r="D422" s="2" t="s">
        <v>252</v>
      </c>
      <c r="E422" s="2" t="s">
        <v>23</v>
      </c>
    </row>
    <row r="423" spans="1:5" x14ac:dyDescent="0.2">
      <c r="A423" s="4">
        <v>422</v>
      </c>
      <c r="B423" s="3">
        <v>2019010055</v>
      </c>
      <c r="C423" s="3" t="s">
        <v>745</v>
      </c>
      <c r="D423" s="3" t="s">
        <v>727</v>
      </c>
      <c r="E423" s="3" t="s">
        <v>23</v>
      </c>
    </row>
    <row r="424" spans="1:5" x14ac:dyDescent="0.2">
      <c r="A424" s="4">
        <v>423</v>
      </c>
      <c r="B424" s="2">
        <v>2019010057</v>
      </c>
      <c r="C424" s="2" t="s">
        <v>746</v>
      </c>
      <c r="D424" s="2" t="s">
        <v>727</v>
      </c>
      <c r="E424" s="2" t="s">
        <v>23</v>
      </c>
    </row>
    <row r="425" spans="1:5" x14ac:dyDescent="0.2">
      <c r="A425" s="4">
        <v>424</v>
      </c>
      <c r="B425" s="3">
        <v>2019010060</v>
      </c>
      <c r="C425" s="3" t="s">
        <v>747</v>
      </c>
      <c r="D425" s="3" t="s">
        <v>727</v>
      </c>
      <c r="E425" s="3" t="s">
        <v>23</v>
      </c>
    </row>
    <row r="426" spans="1:5" x14ac:dyDescent="0.2">
      <c r="A426" s="4">
        <v>425</v>
      </c>
      <c r="B426" s="2">
        <v>2019010061</v>
      </c>
      <c r="C426" s="2" t="s">
        <v>331</v>
      </c>
      <c r="D426" s="2" t="s">
        <v>302</v>
      </c>
      <c r="E426" s="2" t="s">
        <v>23</v>
      </c>
    </row>
    <row r="427" spans="1:5" x14ac:dyDescent="0.2">
      <c r="A427" s="4">
        <v>426</v>
      </c>
      <c r="B427" s="3">
        <v>2019010062</v>
      </c>
      <c r="C427" s="3" t="s">
        <v>748</v>
      </c>
      <c r="D427" s="3" t="s">
        <v>727</v>
      </c>
      <c r="E427" s="3" t="s">
        <v>23</v>
      </c>
    </row>
    <row r="428" spans="1:5" x14ac:dyDescent="0.2">
      <c r="A428" s="4">
        <v>427</v>
      </c>
      <c r="B428" s="2">
        <v>2019010063</v>
      </c>
      <c r="C428" s="2" t="s">
        <v>749</v>
      </c>
      <c r="D428" s="2" t="s">
        <v>727</v>
      </c>
      <c r="E428" s="2" t="s">
        <v>23</v>
      </c>
    </row>
    <row r="429" spans="1:5" x14ac:dyDescent="0.2">
      <c r="A429" s="4">
        <v>428</v>
      </c>
      <c r="B429" s="3">
        <v>2019010065</v>
      </c>
      <c r="C429" s="3" t="s">
        <v>750</v>
      </c>
      <c r="D429" s="3" t="s">
        <v>727</v>
      </c>
      <c r="E429" s="3" t="s">
        <v>23</v>
      </c>
    </row>
    <row r="430" spans="1:5" x14ac:dyDescent="0.2">
      <c r="A430" s="4">
        <v>429</v>
      </c>
      <c r="B430" s="2">
        <v>2019010066</v>
      </c>
      <c r="C430" s="2" t="s">
        <v>751</v>
      </c>
      <c r="D430" s="2" t="s">
        <v>727</v>
      </c>
      <c r="E430" s="2" t="s">
        <v>23</v>
      </c>
    </row>
    <row r="431" spans="1:5" x14ac:dyDescent="0.2">
      <c r="A431" s="4">
        <v>430</v>
      </c>
      <c r="B431" s="3">
        <v>2019010067</v>
      </c>
      <c r="C431" s="3" t="s">
        <v>407</v>
      </c>
      <c r="D431" s="3" t="s">
        <v>399</v>
      </c>
      <c r="E431" s="3" t="s">
        <v>23</v>
      </c>
    </row>
    <row r="432" spans="1:5" x14ac:dyDescent="0.2">
      <c r="A432" s="4">
        <v>431</v>
      </c>
      <c r="B432" s="2">
        <v>2019010068</v>
      </c>
      <c r="C432" s="2" t="s">
        <v>752</v>
      </c>
      <c r="D432" s="2" t="s">
        <v>727</v>
      </c>
      <c r="E432" s="2" t="s">
        <v>23</v>
      </c>
    </row>
    <row r="433" spans="1:5" x14ac:dyDescent="0.2">
      <c r="A433" s="4">
        <v>432</v>
      </c>
      <c r="B433" s="3">
        <v>2019010069</v>
      </c>
      <c r="C433" s="3" t="s">
        <v>753</v>
      </c>
      <c r="D433" s="3" t="s">
        <v>727</v>
      </c>
      <c r="E433" s="3" t="s">
        <v>23</v>
      </c>
    </row>
    <row r="434" spans="1:5" x14ac:dyDescent="0.2">
      <c r="A434" s="4">
        <v>433</v>
      </c>
      <c r="B434" s="2">
        <v>2019010070</v>
      </c>
      <c r="C434" s="2" t="s">
        <v>754</v>
      </c>
      <c r="D434" s="2" t="s">
        <v>727</v>
      </c>
      <c r="E434" s="2" t="s">
        <v>23</v>
      </c>
    </row>
    <row r="435" spans="1:5" x14ac:dyDescent="0.2">
      <c r="A435" s="4">
        <v>434</v>
      </c>
      <c r="B435" s="3">
        <v>2019010071</v>
      </c>
      <c r="C435" s="3" t="s">
        <v>332</v>
      </c>
      <c r="D435" s="3" t="s">
        <v>302</v>
      </c>
      <c r="E435" s="3" t="s">
        <v>23</v>
      </c>
    </row>
    <row r="436" spans="1:5" x14ac:dyDescent="0.2">
      <c r="A436" s="4">
        <v>435</v>
      </c>
      <c r="B436" s="2">
        <v>2019010072</v>
      </c>
      <c r="C436" s="2" t="s">
        <v>755</v>
      </c>
      <c r="D436" s="2" t="s">
        <v>727</v>
      </c>
      <c r="E436" s="2" t="s">
        <v>23</v>
      </c>
    </row>
    <row r="437" spans="1:5" x14ac:dyDescent="0.2">
      <c r="A437" s="4">
        <v>436</v>
      </c>
      <c r="B437" s="3">
        <v>2019010075</v>
      </c>
      <c r="C437" s="3" t="s">
        <v>756</v>
      </c>
      <c r="D437" s="3" t="s">
        <v>727</v>
      </c>
      <c r="E437" s="3" t="s">
        <v>23</v>
      </c>
    </row>
    <row r="438" spans="1:5" x14ac:dyDescent="0.2">
      <c r="A438" s="4">
        <v>437</v>
      </c>
      <c r="B438" s="2">
        <v>2019010076</v>
      </c>
      <c r="C438" s="2" t="s">
        <v>757</v>
      </c>
      <c r="D438" s="2" t="s">
        <v>727</v>
      </c>
      <c r="E438" s="2" t="s">
        <v>23</v>
      </c>
    </row>
    <row r="439" spans="1:5" x14ac:dyDescent="0.2">
      <c r="A439" s="4">
        <v>438</v>
      </c>
      <c r="B439" s="3">
        <v>2019010077</v>
      </c>
      <c r="C439" s="3" t="s">
        <v>758</v>
      </c>
      <c r="D439" s="3" t="s">
        <v>727</v>
      </c>
      <c r="E439" s="3" t="s">
        <v>23</v>
      </c>
    </row>
    <row r="440" spans="1:5" x14ac:dyDescent="0.2">
      <c r="A440" s="4">
        <v>439</v>
      </c>
      <c r="B440" s="2">
        <v>2019010078</v>
      </c>
      <c r="C440" s="2" t="s">
        <v>759</v>
      </c>
      <c r="D440" s="2" t="s">
        <v>727</v>
      </c>
      <c r="E440" s="2" t="s">
        <v>23</v>
      </c>
    </row>
    <row r="441" spans="1:5" x14ac:dyDescent="0.2">
      <c r="A441" s="4">
        <v>440</v>
      </c>
      <c r="B441" s="3">
        <v>2019010079</v>
      </c>
      <c r="C441" s="3" t="s">
        <v>760</v>
      </c>
      <c r="D441" s="3" t="s">
        <v>727</v>
      </c>
      <c r="E441" s="3" t="s">
        <v>23</v>
      </c>
    </row>
    <row r="442" spans="1:5" x14ac:dyDescent="0.2">
      <c r="A442" s="4">
        <v>441</v>
      </c>
      <c r="B442" s="2">
        <v>2019010080</v>
      </c>
      <c r="C442" s="2" t="s">
        <v>761</v>
      </c>
      <c r="D442" s="2" t="s">
        <v>727</v>
      </c>
      <c r="E442" s="2" t="s">
        <v>23</v>
      </c>
    </row>
    <row r="443" spans="1:5" x14ac:dyDescent="0.2">
      <c r="A443" s="4">
        <v>442</v>
      </c>
      <c r="B443" s="3">
        <v>2019010081</v>
      </c>
      <c r="C443" s="3" t="s">
        <v>762</v>
      </c>
      <c r="D443" s="3" t="s">
        <v>727</v>
      </c>
      <c r="E443" s="3" t="s">
        <v>23</v>
      </c>
    </row>
    <row r="444" spans="1:5" x14ac:dyDescent="0.2">
      <c r="A444" s="4">
        <v>443</v>
      </c>
      <c r="B444" s="2">
        <v>2019010082</v>
      </c>
      <c r="C444" s="2" t="s">
        <v>763</v>
      </c>
      <c r="D444" s="2" t="s">
        <v>727</v>
      </c>
      <c r="E444" s="2" t="s">
        <v>23</v>
      </c>
    </row>
    <row r="445" spans="1:5" x14ac:dyDescent="0.2">
      <c r="A445" s="4">
        <v>444</v>
      </c>
      <c r="B445" s="3">
        <v>2019010083</v>
      </c>
      <c r="C445" s="3" t="s">
        <v>764</v>
      </c>
      <c r="D445" s="3" t="s">
        <v>727</v>
      </c>
      <c r="E445" s="3" t="s">
        <v>23</v>
      </c>
    </row>
    <row r="446" spans="1:5" x14ac:dyDescent="0.2">
      <c r="A446" s="4">
        <v>445</v>
      </c>
      <c r="B446" s="2">
        <v>2019010086</v>
      </c>
      <c r="C446" s="2" t="s">
        <v>765</v>
      </c>
      <c r="D446" s="2" t="s">
        <v>727</v>
      </c>
      <c r="E446" s="2" t="s">
        <v>23</v>
      </c>
    </row>
    <row r="447" spans="1:5" x14ac:dyDescent="0.2">
      <c r="A447" s="4">
        <v>446</v>
      </c>
      <c r="B447" s="3">
        <v>2019010087</v>
      </c>
      <c r="C447" s="3" t="s">
        <v>766</v>
      </c>
      <c r="D447" s="3" t="s">
        <v>727</v>
      </c>
      <c r="E447" s="3" t="s">
        <v>23</v>
      </c>
    </row>
    <row r="448" spans="1:5" x14ac:dyDescent="0.2">
      <c r="A448" s="4">
        <v>447</v>
      </c>
      <c r="B448" s="2">
        <v>2019010089</v>
      </c>
      <c r="C448" s="2" t="s">
        <v>767</v>
      </c>
      <c r="D448" s="2" t="s">
        <v>727</v>
      </c>
      <c r="E448" s="2" t="s">
        <v>23</v>
      </c>
    </row>
    <row r="449" spans="1:5" x14ac:dyDescent="0.2">
      <c r="A449" s="4">
        <v>448</v>
      </c>
      <c r="B449" s="3">
        <v>2019010090</v>
      </c>
      <c r="C449" s="3" t="s">
        <v>143</v>
      </c>
      <c r="D449" s="3" t="s">
        <v>133</v>
      </c>
      <c r="E449" s="3" t="s">
        <v>23</v>
      </c>
    </row>
    <row r="450" spans="1:5" x14ac:dyDescent="0.2">
      <c r="A450" s="4">
        <v>449</v>
      </c>
      <c r="B450" s="2">
        <v>2019010092</v>
      </c>
      <c r="C450" s="2" t="s">
        <v>85</v>
      </c>
      <c r="D450" s="2" t="s">
        <v>71</v>
      </c>
      <c r="E450" s="2" t="s">
        <v>23</v>
      </c>
    </row>
    <row r="451" spans="1:5" x14ac:dyDescent="0.2">
      <c r="A451" s="4">
        <v>450</v>
      </c>
      <c r="B451" s="3">
        <v>2019010093</v>
      </c>
      <c r="C451" s="3" t="s">
        <v>333</v>
      </c>
      <c r="D451" s="3" t="s">
        <v>302</v>
      </c>
      <c r="E451" s="3" t="s">
        <v>23</v>
      </c>
    </row>
    <row r="452" spans="1:5" x14ac:dyDescent="0.2">
      <c r="A452" s="4">
        <v>451</v>
      </c>
      <c r="B452" s="2">
        <v>2019010096</v>
      </c>
      <c r="C452" s="2" t="s">
        <v>125</v>
      </c>
      <c r="D452" s="2" t="s">
        <v>120</v>
      </c>
      <c r="E452" s="2" t="s">
        <v>23</v>
      </c>
    </row>
    <row r="453" spans="1:5" x14ac:dyDescent="0.2">
      <c r="A453" s="4">
        <v>452</v>
      </c>
      <c r="B453" s="3">
        <v>2019010097</v>
      </c>
      <c r="C453" s="3" t="s">
        <v>768</v>
      </c>
      <c r="D453" s="3" t="s">
        <v>727</v>
      </c>
      <c r="E453" s="3" t="s">
        <v>23</v>
      </c>
    </row>
    <row r="454" spans="1:5" x14ac:dyDescent="0.2">
      <c r="A454" s="4">
        <v>453</v>
      </c>
      <c r="B454" s="2">
        <v>2019010098</v>
      </c>
      <c r="C454" s="2" t="s">
        <v>769</v>
      </c>
      <c r="D454" s="2" t="s">
        <v>727</v>
      </c>
      <c r="E454" s="2" t="s">
        <v>23</v>
      </c>
    </row>
    <row r="455" spans="1:5" x14ac:dyDescent="0.2">
      <c r="A455" s="4">
        <v>454</v>
      </c>
      <c r="B455" s="3">
        <v>2019010099</v>
      </c>
      <c r="C455" s="3" t="s">
        <v>334</v>
      </c>
      <c r="D455" s="3" t="s">
        <v>302</v>
      </c>
      <c r="E455" s="3" t="s">
        <v>23</v>
      </c>
    </row>
    <row r="456" spans="1:5" x14ac:dyDescent="0.2">
      <c r="A456" s="4">
        <v>455</v>
      </c>
      <c r="B456" s="2">
        <v>2019010101</v>
      </c>
      <c r="C456" s="2" t="s">
        <v>770</v>
      </c>
      <c r="D456" s="2" t="s">
        <v>727</v>
      </c>
      <c r="E456" s="2" t="s">
        <v>23</v>
      </c>
    </row>
    <row r="457" spans="1:5" x14ac:dyDescent="0.2">
      <c r="A457" s="4">
        <v>456</v>
      </c>
      <c r="B457" s="3">
        <v>2019010102</v>
      </c>
      <c r="C457" s="3" t="s">
        <v>771</v>
      </c>
      <c r="D457" s="3" t="s">
        <v>727</v>
      </c>
      <c r="E457" s="3" t="s">
        <v>23</v>
      </c>
    </row>
    <row r="458" spans="1:5" x14ac:dyDescent="0.2">
      <c r="A458" s="4">
        <v>457</v>
      </c>
      <c r="B458" s="2">
        <v>2019010103</v>
      </c>
      <c r="C458" s="2" t="s">
        <v>772</v>
      </c>
      <c r="D458" s="2" t="s">
        <v>727</v>
      </c>
      <c r="E458" s="2" t="s">
        <v>23</v>
      </c>
    </row>
    <row r="459" spans="1:5" x14ac:dyDescent="0.2">
      <c r="A459" s="4">
        <v>458</v>
      </c>
      <c r="B459" s="3">
        <v>2019010106</v>
      </c>
      <c r="C459" s="3" t="s">
        <v>773</v>
      </c>
      <c r="D459" s="3" t="s">
        <v>727</v>
      </c>
      <c r="E459" s="3" t="s">
        <v>23</v>
      </c>
    </row>
    <row r="460" spans="1:5" x14ac:dyDescent="0.2">
      <c r="A460" s="4">
        <v>459</v>
      </c>
      <c r="B460" s="2">
        <v>2019010107</v>
      </c>
      <c r="C460" s="2" t="s">
        <v>774</v>
      </c>
      <c r="D460" s="2" t="s">
        <v>727</v>
      </c>
      <c r="E460" s="2" t="s">
        <v>23</v>
      </c>
    </row>
    <row r="461" spans="1:5" x14ac:dyDescent="0.2">
      <c r="A461" s="4">
        <v>460</v>
      </c>
      <c r="B461" s="3">
        <v>2019010109</v>
      </c>
      <c r="C461" s="3" t="s">
        <v>775</v>
      </c>
      <c r="D461" s="3" t="s">
        <v>727</v>
      </c>
      <c r="E461" s="3" t="s">
        <v>23</v>
      </c>
    </row>
    <row r="462" spans="1:5" x14ac:dyDescent="0.2">
      <c r="A462" s="4">
        <v>461</v>
      </c>
      <c r="B462" s="2">
        <v>2019010110</v>
      </c>
      <c r="C462" s="2" t="s">
        <v>776</v>
      </c>
      <c r="D462" s="2" t="s">
        <v>727</v>
      </c>
      <c r="E462" s="2" t="s">
        <v>23</v>
      </c>
    </row>
    <row r="463" spans="1:5" x14ac:dyDescent="0.2">
      <c r="A463" s="4">
        <v>462</v>
      </c>
      <c r="B463" s="3">
        <v>2019010111</v>
      </c>
      <c r="C463" s="3" t="s">
        <v>777</v>
      </c>
      <c r="D463" s="3" t="s">
        <v>727</v>
      </c>
      <c r="E463" s="3" t="s">
        <v>23</v>
      </c>
    </row>
    <row r="464" spans="1:5" x14ac:dyDescent="0.2">
      <c r="A464" s="4">
        <v>463</v>
      </c>
      <c r="B464" s="2">
        <v>2019010112</v>
      </c>
      <c r="C464" s="2" t="s">
        <v>335</v>
      </c>
      <c r="D464" s="2" t="s">
        <v>302</v>
      </c>
      <c r="E464" s="2" t="s">
        <v>23</v>
      </c>
    </row>
    <row r="465" spans="1:5" x14ac:dyDescent="0.2">
      <c r="A465" s="4">
        <v>464</v>
      </c>
      <c r="B465" s="3">
        <v>2019010115</v>
      </c>
      <c r="C465" s="3" t="s">
        <v>778</v>
      </c>
      <c r="D465" s="3" t="s">
        <v>727</v>
      </c>
      <c r="E465" s="3" t="s">
        <v>23</v>
      </c>
    </row>
    <row r="466" spans="1:5" x14ac:dyDescent="0.2">
      <c r="A466" s="4">
        <v>465</v>
      </c>
      <c r="B466" s="2">
        <v>2019010116</v>
      </c>
      <c r="C466" s="2" t="s">
        <v>779</v>
      </c>
      <c r="D466" s="2" t="s">
        <v>727</v>
      </c>
      <c r="E466" s="2" t="s">
        <v>23</v>
      </c>
    </row>
    <row r="467" spans="1:5" x14ac:dyDescent="0.2">
      <c r="A467" s="4">
        <v>466</v>
      </c>
      <c r="B467" s="3">
        <v>2019010117</v>
      </c>
      <c r="C467" s="3" t="s">
        <v>780</v>
      </c>
      <c r="D467" s="3" t="s">
        <v>727</v>
      </c>
      <c r="E467" s="3" t="s">
        <v>23</v>
      </c>
    </row>
    <row r="468" spans="1:5" x14ac:dyDescent="0.2">
      <c r="A468" s="4">
        <v>467</v>
      </c>
      <c r="B468" s="2">
        <v>2019010118</v>
      </c>
      <c r="C468" s="2" t="s">
        <v>781</v>
      </c>
      <c r="D468" s="2" t="s">
        <v>727</v>
      </c>
      <c r="E468" s="2" t="s">
        <v>23</v>
      </c>
    </row>
    <row r="469" spans="1:5" x14ac:dyDescent="0.2">
      <c r="A469" s="4">
        <v>468</v>
      </c>
      <c r="B469" s="3">
        <v>2019010119</v>
      </c>
      <c r="C469" s="3" t="s">
        <v>782</v>
      </c>
      <c r="D469" s="3" t="s">
        <v>727</v>
      </c>
      <c r="E469" s="3" t="s">
        <v>23</v>
      </c>
    </row>
    <row r="470" spans="1:5" x14ac:dyDescent="0.2">
      <c r="A470" s="4">
        <v>469</v>
      </c>
      <c r="B470" s="2">
        <v>2019010120</v>
      </c>
      <c r="C470" s="2" t="s">
        <v>783</v>
      </c>
      <c r="D470" s="2" t="s">
        <v>727</v>
      </c>
      <c r="E470" s="2" t="s">
        <v>23</v>
      </c>
    </row>
    <row r="471" spans="1:5" x14ac:dyDescent="0.2">
      <c r="A471" s="4">
        <v>470</v>
      </c>
      <c r="B471" s="3">
        <v>2019010121</v>
      </c>
      <c r="C471" s="3" t="s">
        <v>784</v>
      </c>
      <c r="D471" s="3" t="s">
        <v>727</v>
      </c>
      <c r="E471" s="3" t="s">
        <v>23</v>
      </c>
    </row>
    <row r="472" spans="1:5" x14ac:dyDescent="0.2">
      <c r="A472" s="4">
        <v>471</v>
      </c>
      <c r="B472" s="2">
        <v>2019010122</v>
      </c>
      <c r="C472" s="2" t="s">
        <v>785</v>
      </c>
      <c r="D472" s="2" t="s">
        <v>727</v>
      </c>
      <c r="E472" s="2" t="s">
        <v>23</v>
      </c>
    </row>
    <row r="473" spans="1:5" x14ac:dyDescent="0.2">
      <c r="A473" s="4">
        <v>472</v>
      </c>
      <c r="B473" s="3">
        <v>2019010123</v>
      </c>
      <c r="C473" s="3" t="s">
        <v>786</v>
      </c>
      <c r="D473" s="3" t="s">
        <v>727</v>
      </c>
      <c r="E473" s="3" t="s">
        <v>23</v>
      </c>
    </row>
    <row r="474" spans="1:5" x14ac:dyDescent="0.2">
      <c r="A474" s="4">
        <v>473</v>
      </c>
      <c r="B474" s="2">
        <v>2019010125</v>
      </c>
      <c r="C474" s="2" t="s">
        <v>787</v>
      </c>
      <c r="D474" s="2" t="s">
        <v>727</v>
      </c>
      <c r="E474" s="2" t="s">
        <v>23</v>
      </c>
    </row>
    <row r="475" spans="1:5" x14ac:dyDescent="0.2">
      <c r="A475" s="4">
        <v>474</v>
      </c>
      <c r="B475" s="3">
        <v>2019010126</v>
      </c>
      <c r="C475" s="3" t="s">
        <v>222</v>
      </c>
      <c r="D475" s="3" t="s">
        <v>727</v>
      </c>
      <c r="E475" s="3" t="s">
        <v>23</v>
      </c>
    </row>
    <row r="476" spans="1:5" x14ac:dyDescent="0.2">
      <c r="A476" s="4">
        <v>475</v>
      </c>
      <c r="B476" s="2">
        <v>2019010127</v>
      </c>
      <c r="C476" s="2" t="s">
        <v>788</v>
      </c>
      <c r="D476" s="2" t="s">
        <v>727</v>
      </c>
      <c r="E476" s="2" t="s">
        <v>23</v>
      </c>
    </row>
    <row r="477" spans="1:5" x14ac:dyDescent="0.2">
      <c r="A477" s="4">
        <v>476</v>
      </c>
      <c r="B477" s="3">
        <v>2019010128</v>
      </c>
      <c r="C477" s="3" t="s">
        <v>789</v>
      </c>
      <c r="D477" s="3" t="s">
        <v>727</v>
      </c>
      <c r="E477" s="3" t="s">
        <v>23</v>
      </c>
    </row>
    <row r="478" spans="1:5" x14ac:dyDescent="0.2">
      <c r="A478" s="4">
        <v>477</v>
      </c>
      <c r="B478" s="2">
        <v>2019010129</v>
      </c>
      <c r="C478" s="2" t="s">
        <v>790</v>
      </c>
      <c r="D478" s="2" t="s">
        <v>727</v>
      </c>
      <c r="E478" s="2" t="s">
        <v>23</v>
      </c>
    </row>
    <row r="479" spans="1:5" x14ac:dyDescent="0.2">
      <c r="A479" s="4">
        <v>478</v>
      </c>
      <c r="B479" s="3">
        <v>2019010130</v>
      </c>
      <c r="C479" s="3" t="s">
        <v>791</v>
      </c>
      <c r="D479" s="3" t="s">
        <v>727</v>
      </c>
      <c r="E479" s="3" t="s">
        <v>23</v>
      </c>
    </row>
    <row r="480" spans="1:5" x14ac:dyDescent="0.2">
      <c r="A480" s="4">
        <v>479</v>
      </c>
      <c r="B480" s="2">
        <v>2019010131</v>
      </c>
      <c r="C480" s="2" t="s">
        <v>68</v>
      </c>
      <c r="D480" s="2" t="s">
        <v>59</v>
      </c>
      <c r="E480" s="2" t="s">
        <v>23</v>
      </c>
    </row>
    <row r="481" spans="1:5" x14ac:dyDescent="0.2">
      <c r="A481" s="4">
        <v>480</v>
      </c>
      <c r="B481" s="3">
        <v>2019010132</v>
      </c>
      <c r="C481" s="3" t="s">
        <v>792</v>
      </c>
      <c r="D481" s="3" t="s">
        <v>727</v>
      </c>
      <c r="E481" s="3" t="s">
        <v>23</v>
      </c>
    </row>
    <row r="482" spans="1:5" x14ac:dyDescent="0.2">
      <c r="A482" s="4">
        <v>481</v>
      </c>
      <c r="B482" s="2">
        <v>2019010133</v>
      </c>
      <c r="C482" s="2" t="s">
        <v>793</v>
      </c>
      <c r="D482" s="2" t="s">
        <v>727</v>
      </c>
      <c r="E482" s="2" t="s">
        <v>23</v>
      </c>
    </row>
    <row r="483" spans="1:5" x14ac:dyDescent="0.2">
      <c r="A483" s="4">
        <v>482</v>
      </c>
      <c r="B483" s="3">
        <v>2019010135</v>
      </c>
      <c r="C483" s="3" t="s">
        <v>893</v>
      </c>
      <c r="D483" s="3" t="s">
        <v>881</v>
      </c>
      <c r="E483" s="3" t="s">
        <v>23</v>
      </c>
    </row>
    <row r="484" spans="1:5" x14ac:dyDescent="0.2">
      <c r="A484" s="4">
        <v>483</v>
      </c>
      <c r="B484" s="2">
        <v>2019010136</v>
      </c>
      <c r="C484" s="2" t="s">
        <v>56</v>
      </c>
      <c r="D484" s="2" t="s">
        <v>49</v>
      </c>
      <c r="E484" s="2" t="s">
        <v>23</v>
      </c>
    </row>
    <row r="485" spans="1:5" x14ac:dyDescent="0.2">
      <c r="A485" s="4">
        <v>484</v>
      </c>
      <c r="B485" s="3">
        <v>2019010137</v>
      </c>
      <c r="C485" s="3" t="s">
        <v>438</v>
      </c>
      <c r="D485" s="3" t="s">
        <v>421</v>
      </c>
      <c r="E485" s="3" t="s">
        <v>23</v>
      </c>
    </row>
    <row r="486" spans="1:5" x14ac:dyDescent="0.2">
      <c r="A486" s="4">
        <v>485</v>
      </c>
      <c r="B486" s="2">
        <v>2019010150</v>
      </c>
      <c r="C486" s="2" t="s">
        <v>186</v>
      </c>
      <c r="D486" s="2" t="s">
        <v>157</v>
      </c>
      <c r="E486" s="2" t="s">
        <v>23</v>
      </c>
    </row>
    <row r="487" spans="1:5" x14ac:dyDescent="0.2">
      <c r="A487" s="4">
        <v>486</v>
      </c>
      <c r="B487" s="3">
        <v>2019010151</v>
      </c>
      <c r="C487" s="3" t="s">
        <v>112</v>
      </c>
      <c r="D487" s="3" t="s">
        <v>102</v>
      </c>
      <c r="E487" s="3" t="s">
        <v>23</v>
      </c>
    </row>
    <row r="488" spans="1:5" x14ac:dyDescent="0.2">
      <c r="A488" s="4">
        <v>487</v>
      </c>
      <c r="B488" s="2">
        <v>2019010152</v>
      </c>
      <c r="C488" s="2" t="s">
        <v>126</v>
      </c>
      <c r="D488" s="2" t="s">
        <v>120</v>
      </c>
      <c r="E488" s="2" t="s">
        <v>23</v>
      </c>
    </row>
    <row r="489" spans="1:5" x14ac:dyDescent="0.2">
      <c r="A489" s="4">
        <v>488</v>
      </c>
      <c r="B489" s="3">
        <v>2019010153</v>
      </c>
      <c r="C489" s="3" t="s">
        <v>43</v>
      </c>
      <c r="D489" s="3" t="s">
        <v>31</v>
      </c>
      <c r="E489" s="3" t="s">
        <v>23</v>
      </c>
    </row>
    <row r="490" spans="1:5" x14ac:dyDescent="0.2">
      <c r="A490" s="4">
        <v>489</v>
      </c>
      <c r="B490" s="2">
        <v>2019010157</v>
      </c>
      <c r="C490" s="2" t="s">
        <v>794</v>
      </c>
      <c r="D490" s="2" t="s">
        <v>727</v>
      </c>
      <c r="E490" s="2" t="s">
        <v>23</v>
      </c>
    </row>
    <row r="491" spans="1:5" x14ac:dyDescent="0.2">
      <c r="A491" s="4">
        <v>490</v>
      </c>
      <c r="B491" s="3">
        <v>2019010158</v>
      </c>
      <c r="C491" s="3" t="s">
        <v>795</v>
      </c>
      <c r="D491" s="3" t="s">
        <v>727</v>
      </c>
      <c r="E491" s="3" t="s">
        <v>23</v>
      </c>
    </row>
    <row r="492" spans="1:5" x14ac:dyDescent="0.2">
      <c r="A492" s="4">
        <v>491</v>
      </c>
      <c r="B492" s="2">
        <v>2019010159</v>
      </c>
      <c r="C492" s="2" t="s">
        <v>796</v>
      </c>
      <c r="D492" s="2" t="s">
        <v>727</v>
      </c>
      <c r="E492" s="2" t="s">
        <v>23</v>
      </c>
    </row>
    <row r="493" spans="1:5" x14ac:dyDescent="0.2">
      <c r="A493" s="4">
        <v>492</v>
      </c>
      <c r="B493" s="3">
        <v>2019010160</v>
      </c>
      <c r="C493" s="3" t="s">
        <v>797</v>
      </c>
      <c r="D493" s="3" t="s">
        <v>727</v>
      </c>
      <c r="E493" s="3" t="s">
        <v>23</v>
      </c>
    </row>
    <row r="494" spans="1:5" x14ac:dyDescent="0.2">
      <c r="A494" s="4">
        <v>493</v>
      </c>
      <c r="B494" s="2">
        <v>2019010162</v>
      </c>
      <c r="C494" s="2" t="s">
        <v>798</v>
      </c>
      <c r="D494" s="2" t="s">
        <v>727</v>
      </c>
      <c r="E494" s="2" t="s">
        <v>23</v>
      </c>
    </row>
    <row r="495" spans="1:5" x14ac:dyDescent="0.2">
      <c r="A495" s="4">
        <v>494</v>
      </c>
      <c r="B495" s="3">
        <v>2019010163</v>
      </c>
      <c r="C495" s="3" t="s">
        <v>799</v>
      </c>
      <c r="D495" s="3" t="s">
        <v>727</v>
      </c>
      <c r="E495" s="3" t="s">
        <v>23</v>
      </c>
    </row>
    <row r="496" spans="1:5" x14ac:dyDescent="0.2">
      <c r="A496" s="4">
        <v>495</v>
      </c>
      <c r="B496" s="2">
        <v>2019010165</v>
      </c>
      <c r="C496" s="2" t="s">
        <v>336</v>
      </c>
      <c r="D496" s="2" t="s">
        <v>302</v>
      </c>
      <c r="E496" s="2" t="s">
        <v>23</v>
      </c>
    </row>
    <row r="497" spans="1:5" x14ac:dyDescent="0.2">
      <c r="A497" s="4">
        <v>496</v>
      </c>
      <c r="B497" s="3">
        <v>2019010167</v>
      </c>
      <c r="C497" s="3" t="s">
        <v>439</v>
      </c>
      <c r="D497" s="3" t="s">
        <v>421</v>
      </c>
      <c r="E497" s="3" t="s">
        <v>23</v>
      </c>
    </row>
    <row r="498" spans="1:5" x14ac:dyDescent="0.2">
      <c r="A498" s="4">
        <v>497</v>
      </c>
      <c r="B498" s="2">
        <v>2019010168</v>
      </c>
      <c r="C498" s="2" t="s">
        <v>800</v>
      </c>
      <c r="D498" s="2" t="s">
        <v>727</v>
      </c>
      <c r="E498" s="2" t="s">
        <v>23</v>
      </c>
    </row>
    <row r="499" spans="1:5" x14ac:dyDescent="0.2">
      <c r="A499" s="4">
        <v>498</v>
      </c>
      <c r="B499" s="3">
        <v>2019010169</v>
      </c>
      <c r="C499" s="3" t="s">
        <v>801</v>
      </c>
      <c r="D499" s="3" t="s">
        <v>727</v>
      </c>
      <c r="E499" s="3" t="s">
        <v>23</v>
      </c>
    </row>
    <row r="500" spans="1:5" x14ac:dyDescent="0.2">
      <c r="A500" s="4">
        <v>499</v>
      </c>
      <c r="B500" s="2">
        <v>2019010170</v>
      </c>
      <c r="C500" s="2" t="s">
        <v>408</v>
      </c>
      <c r="D500" s="2" t="s">
        <v>399</v>
      </c>
      <c r="E500" s="2" t="s">
        <v>23</v>
      </c>
    </row>
    <row r="501" spans="1:5" x14ac:dyDescent="0.2">
      <c r="A501" s="4">
        <v>500</v>
      </c>
      <c r="B501" s="3">
        <v>2019010172</v>
      </c>
      <c r="C501" s="3" t="s">
        <v>410</v>
      </c>
      <c r="D501" s="3" t="s">
        <v>399</v>
      </c>
      <c r="E501" s="3" t="s">
        <v>23</v>
      </c>
    </row>
    <row r="502" spans="1:5" x14ac:dyDescent="0.2">
      <c r="A502" s="4">
        <v>501</v>
      </c>
      <c r="B502" s="2">
        <v>2019010173</v>
      </c>
      <c r="C502" s="2" t="s">
        <v>802</v>
      </c>
      <c r="D502" s="2" t="s">
        <v>727</v>
      </c>
      <c r="E502" s="2" t="s">
        <v>23</v>
      </c>
    </row>
    <row r="503" spans="1:5" x14ac:dyDescent="0.2">
      <c r="A503" s="4">
        <v>502</v>
      </c>
      <c r="B503" s="3">
        <v>2019010175</v>
      </c>
      <c r="C503" s="3" t="s">
        <v>233</v>
      </c>
      <c r="D503" s="3" t="s">
        <v>197</v>
      </c>
      <c r="E503" s="3" t="s">
        <v>23</v>
      </c>
    </row>
    <row r="504" spans="1:5" x14ac:dyDescent="0.2">
      <c r="A504" s="4">
        <v>503</v>
      </c>
      <c r="B504" s="2">
        <v>2019010176</v>
      </c>
      <c r="C504" s="2" t="s">
        <v>114</v>
      </c>
      <c r="D504" s="2" t="s">
        <v>102</v>
      </c>
      <c r="E504" s="2" t="s">
        <v>23</v>
      </c>
    </row>
    <row r="505" spans="1:5" x14ac:dyDescent="0.2">
      <c r="A505" s="4">
        <v>504</v>
      </c>
      <c r="B505" s="3">
        <v>2019010177</v>
      </c>
      <c r="C505" s="3" t="s">
        <v>337</v>
      </c>
      <c r="D505" s="3" t="s">
        <v>302</v>
      </c>
      <c r="E505" s="3" t="s">
        <v>23</v>
      </c>
    </row>
    <row r="506" spans="1:5" x14ac:dyDescent="0.2">
      <c r="A506" s="4">
        <v>505</v>
      </c>
      <c r="B506" s="2">
        <v>2020010010</v>
      </c>
      <c r="C506" s="2" t="s">
        <v>803</v>
      </c>
      <c r="D506" s="2" t="s">
        <v>727</v>
      </c>
      <c r="E506" s="2" t="s">
        <v>23</v>
      </c>
    </row>
    <row r="507" spans="1:5" x14ac:dyDescent="0.2">
      <c r="A507" s="4">
        <v>506</v>
      </c>
      <c r="B507" s="3">
        <v>2020010011</v>
      </c>
      <c r="C507" s="3" t="s">
        <v>338</v>
      </c>
      <c r="D507" s="3" t="s">
        <v>302</v>
      </c>
      <c r="E507" s="3" t="s">
        <v>23</v>
      </c>
    </row>
    <row r="508" spans="1:5" x14ac:dyDescent="0.2">
      <c r="A508" s="4">
        <v>507</v>
      </c>
      <c r="B508" s="2">
        <v>2020010012</v>
      </c>
      <c r="C508" s="2" t="s">
        <v>804</v>
      </c>
      <c r="D508" s="2" t="s">
        <v>727</v>
      </c>
      <c r="E508" s="2" t="s">
        <v>23</v>
      </c>
    </row>
    <row r="509" spans="1:5" x14ac:dyDescent="0.2">
      <c r="A509" s="4">
        <v>508</v>
      </c>
      <c r="B509" s="3">
        <v>2020010015</v>
      </c>
      <c r="C509" s="3" t="s">
        <v>805</v>
      </c>
      <c r="D509" s="3" t="s">
        <v>727</v>
      </c>
      <c r="E509" s="3" t="s">
        <v>23</v>
      </c>
    </row>
    <row r="510" spans="1:5" x14ac:dyDescent="0.2">
      <c r="A510" s="4">
        <v>509</v>
      </c>
      <c r="B510" s="2">
        <v>2020010016</v>
      </c>
      <c r="C510" s="2" t="s">
        <v>806</v>
      </c>
      <c r="D510" s="2" t="s">
        <v>727</v>
      </c>
      <c r="E510" s="2" t="s">
        <v>23</v>
      </c>
    </row>
    <row r="511" spans="1:5" x14ac:dyDescent="0.2">
      <c r="A511" s="4">
        <v>510</v>
      </c>
      <c r="B511" s="3">
        <v>2020010017</v>
      </c>
      <c r="C511" s="3" t="s">
        <v>807</v>
      </c>
      <c r="D511" s="3" t="s">
        <v>727</v>
      </c>
      <c r="E511" s="3" t="s">
        <v>23</v>
      </c>
    </row>
    <row r="512" spans="1:5" x14ac:dyDescent="0.2">
      <c r="A512" s="4">
        <v>511</v>
      </c>
      <c r="B512" s="2">
        <v>2020010018</v>
      </c>
      <c r="C512" s="2" t="s">
        <v>808</v>
      </c>
      <c r="D512" s="2" t="s">
        <v>727</v>
      </c>
      <c r="E512" s="2" t="s">
        <v>23</v>
      </c>
    </row>
    <row r="513" spans="1:5" x14ac:dyDescent="0.2">
      <c r="A513" s="4">
        <v>512</v>
      </c>
      <c r="B513" s="3">
        <v>2020010019</v>
      </c>
      <c r="C513" s="3" t="s">
        <v>809</v>
      </c>
      <c r="D513" s="3" t="s">
        <v>727</v>
      </c>
      <c r="E513" s="3" t="s">
        <v>23</v>
      </c>
    </row>
    <row r="514" spans="1:5" x14ac:dyDescent="0.2">
      <c r="A514" s="4">
        <v>513</v>
      </c>
      <c r="B514" s="2">
        <v>2020010020</v>
      </c>
      <c r="C514" s="2" t="s">
        <v>810</v>
      </c>
      <c r="D514" s="2" t="s">
        <v>727</v>
      </c>
      <c r="E514" s="2" t="s">
        <v>23</v>
      </c>
    </row>
    <row r="515" spans="1:5" x14ac:dyDescent="0.2">
      <c r="A515" s="4">
        <v>514</v>
      </c>
      <c r="B515" s="3">
        <v>2020010021</v>
      </c>
      <c r="C515" s="3" t="s">
        <v>811</v>
      </c>
      <c r="D515" s="3" t="s">
        <v>727</v>
      </c>
      <c r="E515" s="3" t="s">
        <v>23</v>
      </c>
    </row>
    <row r="516" spans="1:5" x14ac:dyDescent="0.2">
      <c r="A516" s="4">
        <v>515</v>
      </c>
      <c r="B516" s="2">
        <v>2020010022</v>
      </c>
      <c r="C516" s="2" t="s">
        <v>812</v>
      </c>
      <c r="D516" s="2" t="s">
        <v>727</v>
      </c>
      <c r="E516" s="2" t="s">
        <v>23</v>
      </c>
    </row>
    <row r="517" spans="1:5" x14ac:dyDescent="0.2">
      <c r="A517" s="4">
        <v>516</v>
      </c>
      <c r="B517" s="3">
        <v>2020010023</v>
      </c>
      <c r="C517" s="3" t="s">
        <v>674</v>
      </c>
      <c r="D517" s="3" t="s">
        <v>502</v>
      </c>
      <c r="E517" s="3" t="s">
        <v>23</v>
      </c>
    </row>
    <row r="518" spans="1:5" x14ac:dyDescent="0.2">
      <c r="A518" s="4">
        <v>517</v>
      </c>
      <c r="B518" s="2">
        <v>2020010025</v>
      </c>
      <c r="C518" s="2" t="s">
        <v>676</v>
      </c>
      <c r="D518" s="2" t="s">
        <v>502</v>
      </c>
      <c r="E518" s="2" t="s">
        <v>23</v>
      </c>
    </row>
    <row r="519" spans="1:5" x14ac:dyDescent="0.2">
      <c r="A519" s="4">
        <v>518</v>
      </c>
      <c r="B519" s="3">
        <v>2020010026</v>
      </c>
      <c r="C519" s="3" t="s">
        <v>678</v>
      </c>
      <c r="D519" s="3" t="s">
        <v>502</v>
      </c>
      <c r="E519" s="3" t="s">
        <v>23</v>
      </c>
    </row>
    <row r="520" spans="1:5" x14ac:dyDescent="0.2">
      <c r="A520" s="4">
        <v>519</v>
      </c>
      <c r="B520" s="2">
        <v>2020010027</v>
      </c>
      <c r="C520" s="2" t="s">
        <v>680</v>
      </c>
      <c r="D520" s="2" t="s">
        <v>502</v>
      </c>
      <c r="E520" s="2" t="s">
        <v>23</v>
      </c>
    </row>
    <row r="521" spans="1:5" x14ac:dyDescent="0.2">
      <c r="A521" s="4">
        <v>520</v>
      </c>
      <c r="B521" s="3">
        <v>2020010028</v>
      </c>
      <c r="C521" s="3" t="s">
        <v>234</v>
      </c>
      <c r="D521" s="3" t="s">
        <v>197</v>
      </c>
      <c r="E521" s="3" t="s">
        <v>23</v>
      </c>
    </row>
    <row r="522" spans="1:5" x14ac:dyDescent="0.2">
      <c r="A522" s="4">
        <v>521</v>
      </c>
      <c r="B522" s="2">
        <v>2020010029</v>
      </c>
      <c r="C522" s="2" t="s">
        <v>153</v>
      </c>
      <c r="D522" s="2" t="s">
        <v>148</v>
      </c>
      <c r="E522" s="2" t="s">
        <v>23</v>
      </c>
    </row>
    <row r="523" spans="1:5" x14ac:dyDescent="0.2">
      <c r="A523" s="4">
        <v>522</v>
      </c>
      <c r="B523" s="3">
        <v>2020010030</v>
      </c>
      <c r="C523" s="3" t="s">
        <v>235</v>
      </c>
      <c r="D523" s="3" t="s">
        <v>197</v>
      </c>
      <c r="E523" s="3" t="s">
        <v>23</v>
      </c>
    </row>
    <row r="524" spans="1:5" x14ac:dyDescent="0.2">
      <c r="A524" s="4">
        <v>523</v>
      </c>
      <c r="B524" s="2">
        <v>2020010031</v>
      </c>
      <c r="C524" s="2" t="s">
        <v>236</v>
      </c>
      <c r="D524" s="2" t="s">
        <v>197</v>
      </c>
      <c r="E524" s="2" t="s">
        <v>23</v>
      </c>
    </row>
    <row r="525" spans="1:5" x14ac:dyDescent="0.2">
      <c r="A525" s="4">
        <v>524</v>
      </c>
      <c r="B525" s="3">
        <v>2020010032</v>
      </c>
      <c r="C525" s="3" t="s">
        <v>237</v>
      </c>
      <c r="D525" s="3" t="s">
        <v>197</v>
      </c>
      <c r="E525" s="3" t="s">
        <v>23</v>
      </c>
    </row>
    <row r="526" spans="1:5" x14ac:dyDescent="0.2">
      <c r="A526" s="4">
        <v>525</v>
      </c>
      <c r="B526" s="2">
        <v>2020010033</v>
      </c>
      <c r="C526" s="2" t="s">
        <v>682</v>
      </c>
      <c r="D526" s="2" t="s">
        <v>502</v>
      </c>
      <c r="E526" s="2" t="s">
        <v>23</v>
      </c>
    </row>
    <row r="527" spans="1:5" x14ac:dyDescent="0.2">
      <c r="A527" s="4">
        <v>526</v>
      </c>
      <c r="B527" s="3">
        <v>2020010036</v>
      </c>
      <c r="C527" s="3" t="s">
        <v>238</v>
      </c>
      <c r="D527" s="3" t="s">
        <v>197</v>
      </c>
      <c r="E527" s="3" t="s">
        <v>23</v>
      </c>
    </row>
    <row r="528" spans="1:5" x14ac:dyDescent="0.2">
      <c r="A528" s="4">
        <v>527</v>
      </c>
      <c r="B528" s="2">
        <v>2020010037</v>
      </c>
      <c r="C528" s="2" t="s">
        <v>684</v>
      </c>
      <c r="D528" s="2" t="s">
        <v>502</v>
      </c>
      <c r="E528" s="2" t="s">
        <v>23</v>
      </c>
    </row>
    <row r="529" spans="1:5" x14ac:dyDescent="0.2">
      <c r="A529" s="4">
        <v>528</v>
      </c>
      <c r="B529" s="3">
        <v>2020010038</v>
      </c>
      <c r="C529" s="3" t="s">
        <v>239</v>
      </c>
      <c r="D529" s="3" t="s">
        <v>197</v>
      </c>
      <c r="E529" s="3" t="s">
        <v>23</v>
      </c>
    </row>
    <row r="530" spans="1:5" x14ac:dyDescent="0.2">
      <c r="A530" s="4">
        <v>529</v>
      </c>
      <c r="B530" s="2">
        <v>2020010039</v>
      </c>
      <c r="C530" s="2" t="s">
        <v>381</v>
      </c>
      <c r="D530" s="2" t="s">
        <v>352</v>
      </c>
      <c r="E530" s="2" t="s">
        <v>23</v>
      </c>
    </row>
    <row r="531" spans="1:5" x14ac:dyDescent="0.2">
      <c r="A531" s="4">
        <v>530</v>
      </c>
      <c r="B531" s="3">
        <v>2020010050</v>
      </c>
      <c r="C531" s="3" t="s">
        <v>382</v>
      </c>
      <c r="D531" s="3" t="s">
        <v>352</v>
      </c>
      <c r="E531" s="3" t="s">
        <v>23</v>
      </c>
    </row>
    <row r="532" spans="1:5" x14ac:dyDescent="0.2">
      <c r="A532" s="4">
        <v>531</v>
      </c>
      <c r="B532" s="2">
        <v>2020010051</v>
      </c>
      <c r="C532" s="2" t="s">
        <v>383</v>
      </c>
      <c r="D532" s="2" t="s">
        <v>352</v>
      </c>
      <c r="E532" s="2" t="s">
        <v>23</v>
      </c>
    </row>
    <row r="533" spans="1:5" x14ac:dyDescent="0.2">
      <c r="A533" s="4">
        <v>532</v>
      </c>
      <c r="B533" s="3">
        <v>2020010052</v>
      </c>
      <c r="C533" s="3" t="s">
        <v>339</v>
      </c>
      <c r="D533" s="3" t="s">
        <v>302</v>
      </c>
      <c r="E533" s="3" t="s">
        <v>23</v>
      </c>
    </row>
    <row r="534" spans="1:5" x14ac:dyDescent="0.2">
      <c r="A534" s="4">
        <v>533</v>
      </c>
      <c r="B534" s="2">
        <v>2020010053</v>
      </c>
      <c r="C534" s="2" t="s">
        <v>187</v>
      </c>
      <c r="D534" s="2" t="s">
        <v>157</v>
      </c>
      <c r="E534" s="2" t="s">
        <v>23</v>
      </c>
    </row>
    <row r="535" spans="1:5" x14ac:dyDescent="0.2">
      <c r="A535" s="4">
        <v>534</v>
      </c>
      <c r="B535" s="3">
        <v>2020010055</v>
      </c>
      <c r="C535" s="3" t="s">
        <v>188</v>
      </c>
      <c r="D535" s="3" t="s">
        <v>157</v>
      </c>
      <c r="E535" s="3" t="s">
        <v>23</v>
      </c>
    </row>
    <row r="536" spans="1:5" x14ac:dyDescent="0.2">
      <c r="A536" s="4">
        <v>535</v>
      </c>
      <c r="B536" s="2">
        <v>2020010056</v>
      </c>
      <c r="C536" s="2" t="s">
        <v>189</v>
      </c>
      <c r="D536" s="2" t="s">
        <v>157</v>
      </c>
      <c r="E536" s="2" t="s">
        <v>23</v>
      </c>
    </row>
    <row r="537" spans="1:5" x14ac:dyDescent="0.2">
      <c r="A537" s="4">
        <v>536</v>
      </c>
      <c r="B537" s="3">
        <v>2020010057</v>
      </c>
      <c r="C537" s="3" t="s">
        <v>282</v>
      </c>
      <c r="D537" s="3" t="s">
        <v>252</v>
      </c>
      <c r="E537" s="3" t="s">
        <v>23</v>
      </c>
    </row>
    <row r="538" spans="1:5" x14ac:dyDescent="0.2">
      <c r="A538" s="4">
        <v>537</v>
      </c>
      <c r="B538" s="2">
        <v>2020010060</v>
      </c>
      <c r="C538" s="2" t="s">
        <v>440</v>
      </c>
      <c r="D538" s="2" t="s">
        <v>421</v>
      </c>
      <c r="E538" s="2" t="s">
        <v>23</v>
      </c>
    </row>
    <row r="539" spans="1:5" x14ac:dyDescent="0.2">
      <c r="A539" s="4">
        <v>538</v>
      </c>
      <c r="B539" s="3">
        <v>2020010061</v>
      </c>
      <c r="C539" s="3" t="s">
        <v>441</v>
      </c>
      <c r="D539" s="3" t="s">
        <v>421</v>
      </c>
      <c r="E539" s="3" t="s">
        <v>23</v>
      </c>
    </row>
    <row r="540" spans="1:5" x14ac:dyDescent="0.2">
      <c r="A540" s="4">
        <v>539</v>
      </c>
      <c r="B540" s="2">
        <v>2020010062</v>
      </c>
      <c r="C540" s="2" t="s">
        <v>442</v>
      </c>
      <c r="D540" s="2" t="s">
        <v>421</v>
      </c>
      <c r="E540" s="2" t="s">
        <v>23</v>
      </c>
    </row>
    <row r="541" spans="1:5" x14ac:dyDescent="0.2">
      <c r="A541" s="4">
        <v>540</v>
      </c>
      <c r="B541" s="3">
        <v>2020010063</v>
      </c>
      <c r="C541" s="3" t="s">
        <v>384</v>
      </c>
      <c r="D541" s="3" t="s">
        <v>352</v>
      </c>
      <c r="E541" s="3" t="s">
        <v>23</v>
      </c>
    </row>
    <row r="542" spans="1:5" x14ac:dyDescent="0.2">
      <c r="A542" s="4">
        <v>541</v>
      </c>
      <c r="B542" s="2">
        <v>2020010065</v>
      </c>
      <c r="C542" s="2" t="s">
        <v>385</v>
      </c>
      <c r="D542" s="2" t="s">
        <v>352</v>
      </c>
      <c r="E542" s="2" t="s">
        <v>23</v>
      </c>
    </row>
    <row r="543" spans="1:5" x14ac:dyDescent="0.2">
      <c r="A543" s="4">
        <v>542</v>
      </c>
      <c r="B543" s="3">
        <v>2020010066</v>
      </c>
      <c r="C543" s="3" t="s">
        <v>894</v>
      </c>
      <c r="D543" s="3" t="s">
        <v>881</v>
      </c>
      <c r="E543" s="3" t="s">
        <v>23</v>
      </c>
    </row>
    <row r="544" spans="1:5" x14ac:dyDescent="0.2">
      <c r="A544" s="4">
        <v>543</v>
      </c>
      <c r="B544" s="2">
        <v>2020010067</v>
      </c>
      <c r="C544" s="2" t="s">
        <v>895</v>
      </c>
      <c r="D544" s="2" t="s">
        <v>881</v>
      </c>
      <c r="E544" s="2" t="s">
        <v>23</v>
      </c>
    </row>
    <row r="545" spans="1:5" x14ac:dyDescent="0.2">
      <c r="A545" s="4">
        <v>544</v>
      </c>
      <c r="B545" s="3">
        <v>2020010068</v>
      </c>
      <c r="C545" s="3" t="s">
        <v>896</v>
      </c>
      <c r="D545" s="3" t="s">
        <v>881</v>
      </c>
      <c r="E545" s="3" t="s">
        <v>23</v>
      </c>
    </row>
    <row r="546" spans="1:5" x14ac:dyDescent="0.2">
      <c r="A546" s="4">
        <v>545</v>
      </c>
      <c r="B546" s="2">
        <v>2020010069</v>
      </c>
      <c r="C546" s="2" t="s">
        <v>686</v>
      </c>
      <c r="D546" s="2" t="s">
        <v>502</v>
      </c>
      <c r="E546" s="2" t="s">
        <v>23</v>
      </c>
    </row>
    <row r="547" spans="1:5" x14ac:dyDescent="0.2">
      <c r="A547" s="4">
        <v>546</v>
      </c>
      <c r="B547" s="3">
        <v>2020010070</v>
      </c>
      <c r="C547" s="3" t="s">
        <v>44</v>
      </c>
      <c r="D547" s="3" t="s">
        <v>31</v>
      </c>
      <c r="E547" s="3" t="s">
        <v>23</v>
      </c>
    </row>
    <row r="548" spans="1:5" x14ac:dyDescent="0.2">
      <c r="A548" s="4">
        <v>547</v>
      </c>
      <c r="B548" s="2">
        <v>2020010071</v>
      </c>
      <c r="C548" s="2" t="s">
        <v>154</v>
      </c>
      <c r="D548" s="2" t="s">
        <v>148</v>
      </c>
      <c r="E548" s="2" t="s">
        <v>23</v>
      </c>
    </row>
    <row r="549" spans="1:5" x14ac:dyDescent="0.2">
      <c r="A549" s="4">
        <v>548</v>
      </c>
      <c r="B549" s="3">
        <v>2020010072</v>
      </c>
      <c r="C549" s="3" t="s">
        <v>144</v>
      </c>
      <c r="D549" s="3" t="s">
        <v>133</v>
      </c>
      <c r="E549" s="3" t="s">
        <v>23</v>
      </c>
    </row>
    <row r="550" spans="1:5" x14ac:dyDescent="0.2">
      <c r="A550" s="4">
        <v>549</v>
      </c>
      <c r="B550" s="2">
        <v>2020010073</v>
      </c>
      <c r="C550" s="2" t="s">
        <v>145</v>
      </c>
      <c r="D550" s="2" t="s">
        <v>133</v>
      </c>
      <c r="E550" s="2" t="s">
        <v>23</v>
      </c>
    </row>
    <row r="551" spans="1:5" x14ac:dyDescent="0.2">
      <c r="A551" s="4">
        <v>550</v>
      </c>
      <c r="B551" s="3">
        <v>2020010075</v>
      </c>
      <c r="C551" s="3" t="s">
        <v>127</v>
      </c>
      <c r="D551" s="3" t="s">
        <v>120</v>
      </c>
      <c r="E551" s="3" t="s">
        <v>23</v>
      </c>
    </row>
    <row r="552" spans="1:5" x14ac:dyDescent="0.2">
      <c r="A552" s="4">
        <v>551</v>
      </c>
      <c r="B552" s="2">
        <v>2020010076</v>
      </c>
      <c r="C552" s="2" t="s">
        <v>829</v>
      </c>
      <c r="D552" s="2" t="s">
        <v>827</v>
      </c>
      <c r="E552" s="2" t="s">
        <v>23</v>
      </c>
    </row>
    <row r="553" spans="1:5" x14ac:dyDescent="0.2">
      <c r="A553" s="4">
        <v>552</v>
      </c>
      <c r="B553" s="3">
        <v>2020010077</v>
      </c>
      <c r="C553" s="3" t="s">
        <v>115</v>
      </c>
      <c r="D553" s="3" t="s">
        <v>102</v>
      </c>
      <c r="E553" s="3" t="s">
        <v>23</v>
      </c>
    </row>
    <row r="554" spans="1:5" x14ac:dyDescent="0.2">
      <c r="A554" s="4">
        <v>553</v>
      </c>
      <c r="B554" s="2">
        <v>2020010079</v>
      </c>
      <c r="C554" s="2" t="s">
        <v>100</v>
      </c>
      <c r="D554" s="2" t="s">
        <v>94</v>
      </c>
      <c r="E554" s="2" t="s">
        <v>23</v>
      </c>
    </row>
    <row r="555" spans="1:5" x14ac:dyDescent="0.2">
      <c r="A555" s="4">
        <v>554</v>
      </c>
      <c r="B555" s="3">
        <v>2020010080</v>
      </c>
      <c r="C555" s="3" t="s">
        <v>870</v>
      </c>
      <c r="D555" s="3" t="s">
        <v>863</v>
      </c>
      <c r="E555" s="3" t="s">
        <v>23</v>
      </c>
    </row>
    <row r="556" spans="1:5" x14ac:dyDescent="0.2">
      <c r="A556" s="4">
        <v>555</v>
      </c>
      <c r="B556" s="2">
        <v>2020010081</v>
      </c>
      <c r="C556" s="2" t="s">
        <v>128</v>
      </c>
      <c r="D556" s="2" t="s">
        <v>120</v>
      </c>
      <c r="E556" s="2" t="s">
        <v>23</v>
      </c>
    </row>
    <row r="557" spans="1:5" x14ac:dyDescent="0.2">
      <c r="A557" s="4">
        <v>556</v>
      </c>
      <c r="B557" s="3">
        <v>2020010082</v>
      </c>
      <c r="C557" s="3" t="s">
        <v>481</v>
      </c>
      <c r="D557" s="3" t="s">
        <v>466</v>
      </c>
      <c r="E557" s="3" t="s">
        <v>23</v>
      </c>
    </row>
    <row r="558" spans="1:5" x14ac:dyDescent="0.2">
      <c r="A558" s="4">
        <v>557</v>
      </c>
      <c r="B558" s="2">
        <v>2020010083</v>
      </c>
      <c r="C558" s="2" t="s">
        <v>443</v>
      </c>
      <c r="D558" s="2" t="s">
        <v>421</v>
      </c>
      <c r="E558" s="2" t="s">
        <v>23</v>
      </c>
    </row>
    <row r="559" spans="1:5" x14ac:dyDescent="0.2">
      <c r="A559" s="4">
        <v>558</v>
      </c>
      <c r="B559" s="3">
        <v>2020010085</v>
      </c>
      <c r="C559" s="3" t="s">
        <v>813</v>
      </c>
      <c r="D559" s="3" t="s">
        <v>727</v>
      </c>
      <c r="E559" s="3" t="s">
        <v>23</v>
      </c>
    </row>
    <row r="560" spans="1:5" x14ac:dyDescent="0.2">
      <c r="A560" s="4">
        <v>559</v>
      </c>
      <c r="B560" s="2">
        <v>2020010086</v>
      </c>
      <c r="C560" s="2" t="s">
        <v>814</v>
      </c>
      <c r="D560" s="2" t="s">
        <v>727</v>
      </c>
      <c r="E560" s="2" t="s">
        <v>23</v>
      </c>
    </row>
    <row r="561" spans="1:5" x14ac:dyDescent="0.2">
      <c r="A561" s="4">
        <v>560</v>
      </c>
      <c r="B561" s="3">
        <v>2021010008</v>
      </c>
      <c r="C561" s="3" t="s">
        <v>386</v>
      </c>
      <c r="D561" s="3" t="s">
        <v>352</v>
      </c>
      <c r="E561" s="3" t="s">
        <v>23</v>
      </c>
    </row>
    <row r="562" spans="1:5" x14ac:dyDescent="0.2">
      <c r="A562" s="4">
        <v>561</v>
      </c>
      <c r="B562" s="2">
        <v>2021010009</v>
      </c>
      <c r="C562" s="2" t="s">
        <v>129</v>
      </c>
      <c r="D562" s="2" t="s">
        <v>120</v>
      </c>
      <c r="E562" s="2" t="s">
        <v>23</v>
      </c>
    </row>
    <row r="563" spans="1:5" x14ac:dyDescent="0.2">
      <c r="A563" s="4">
        <v>562</v>
      </c>
      <c r="B563" s="3">
        <v>2021010010</v>
      </c>
      <c r="C563" s="3" t="s">
        <v>387</v>
      </c>
      <c r="D563" s="3" t="s">
        <v>352</v>
      </c>
      <c r="E563" s="3" t="s">
        <v>23</v>
      </c>
    </row>
    <row r="564" spans="1:5" x14ac:dyDescent="0.2">
      <c r="A564" s="4">
        <v>563</v>
      </c>
      <c r="B564" s="2">
        <v>2021010011</v>
      </c>
      <c r="C564" s="2" t="s">
        <v>86</v>
      </c>
      <c r="D564" s="2" t="s">
        <v>71</v>
      </c>
      <c r="E564" s="2" t="s">
        <v>23</v>
      </c>
    </row>
    <row r="565" spans="1:5" x14ac:dyDescent="0.2">
      <c r="A565" s="4">
        <v>564</v>
      </c>
      <c r="B565" s="3">
        <v>2021010012</v>
      </c>
      <c r="C565" s="3" t="s">
        <v>87</v>
      </c>
      <c r="D565" s="3" t="s">
        <v>71</v>
      </c>
      <c r="E565" s="3" t="s">
        <v>23</v>
      </c>
    </row>
    <row r="566" spans="1:5" x14ac:dyDescent="0.2">
      <c r="A566" s="4">
        <v>565</v>
      </c>
      <c r="B566" s="2">
        <v>2021010013</v>
      </c>
      <c r="C566" s="2" t="s">
        <v>834</v>
      </c>
      <c r="D566" s="2" t="s">
        <v>830</v>
      </c>
      <c r="E566" s="2" t="s">
        <v>23</v>
      </c>
    </row>
    <row r="567" spans="1:5" x14ac:dyDescent="0.2">
      <c r="A567" s="4">
        <v>566</v>
      </c>
      <c r="B567" s="3">
        <v>2021010015</v>
      </c>
      <c r="C567" s="3" t="s">
        <v>146</v>
      </c>
      <c r="D567" s="3" t="s">
        <v>133</v>
      </c>
      <c r="E567" s="3" t="s">
        <v>23</v>
      </c>
    </row>
    <row r="568" spans="1:5" x14ac:dyDescent="0.2">
      <c r="A568" s="4">
        <v>567</v>
      </c>
      <c r="B568" s="2">
        <v>2021010016</v>
      </c>
      <c r="C568" s="2" t="s">
        <v>116</v>
      </c>
      <c r="D568" s="2" t="s">
        <v>102</v>
      </c>
      <c r="E568" s="2" t="s">
        <v>23</v>
      </c>
    </row>
    <row r="569" spans="1:5" x14ac:dyDescent="0.2">
      <c r="A569" s="4">
        <v>568</v>
      </c>
      <c r="B569" s="3">
        <v>2021010017</v>
      </c>
      <c r="C569" s="3" t="s">
        <v>688</v>
      </c>
      <c r="D569" s="3" t="s">
        <v>502</v>
      </c>
      <c r="E569" s="3" t="s">
        <v>23</v>
      </c>
    </row>
    <row r="570" spans="1:5" x14ac:dyDescent="0.2">
      <c r="A570" s="4">
        <v>569</v>
      </c>
      <c r="B570" s="2">
        <v>2021010018</v>
      </c>
      <c r="C570" s="2" t="s">
        <v>690</v>
      </c>
      <c r="D570" s="2" t="s">
        <v>502</v>
      </c>
      <c r="E570" s="2" t="s">
        <v>23</v>
      </c>
    </row>
    <row r="571" spans="1:5" x14ac:dyDescent="0.2">
      <c r="A571" s="4">
        <v>570</v>
      </c>
      <c r="B571" s="3">
        <v>2021010019</v>
      </c>
      <c r="C571" s="3" t="s">
        <v>692</v>
      </c>
      <c r="D571" s="3" t="s">
        <v>502</v>
      </c>
      <c r="E571" s="3" t="s">
        <v>23</v>
      </c>
    </row>
    <row r="572" spans="1:5" x14ac:dyDescent="0.2">
      <c r="A572" s="4">
        <v>571</v>
      </c>
      <c r="B572" s="2">
        <v>2021010020</v>
      </c>
      <c r="C572" s="2" t="s">
        <v>694</v>
      </c>
      <c r="D572" s="2" t="s">
        <v>502</v>
      </c>
      <c r="E572" s="2" t="s">
        <v>23</v>
      </c>
    </row>
    <row r="573" spans="1:5" x14ac:dyDescent="0.2">
      <c r="A573" s="4">
        <v>572</v>
      </c>
      <c r="B573" s="3">
        <v>2021010021</v>
      </c>
      <c r="C573" s="3" t="s">
        <v>696</v>
      </c>
      <c r="D573" s="3" t="s">
        <v>502</v>
      </c>
      <c r="E573" s="3" t="s">
        <v>23</v>
      </c>
    </row>
    <row r="574" spans="1:5" x14ac:dyDescent="0.2">
      <c r="A574" s="4">
        <v>573</v>
      </c>
      <c r="B574" s="2">
        <v>2021010022</v>
      </c>
      <c r="C574" s="2" t="s">
        <v>698</v>
      </c>
      <c r="D574" s="2" t="s">
        <v>502</v>
      </c>
      <c r="E574" s="2" t="s">
        <v>23</v>
      </c>
    </row>
    <row r="575" spans="1:5" x14ac:dyDescent="0.2">
      <c r="A575" s="4">
        <v>574</v>
      </c>
      <c r="B575" s="3">
        <v>2021010023</v>
      </c>
      <c r="C575" s="3" t="s">
        <v>700</v>
      </c>
      <c r="D575" s="3" t="s">
        <v>502</v>
      </c>
      <c r="E575" s="3" t="s">
        <v>23</v>
      </c>
    </row>
    <row r="576" spans="1:5" x14ac:dyDescent="0.2">
      <c r="A576" s="4">
        <v>575</v>
      </c>
      <c r="B576" s="2">
        <v>2021010025</v>
      </c>
      <c r="C576" s="2" t="s">
        <v>702</v>
      </c>
      <c r="D576" s="2" t="s">
        <v>502</v>
      </c>
      <c r="E576" s="2" t="s">
        <v>23</v>
      </c>
    </row>
    <row r="577" spans="1:5" x14ac:dyDescent="0.2">
      <c r="A577" s="4">
        <v>576</v>
      </c>
      <c r="B577" s="3">
        <v>2021010026</v>
      </c>
      <c r="C577" s="3" t="s">
        <v>240</v>
      </c>
      <c r="D577" s="3" t="s">
        <v>197</v>
      </c>
      <c r="E577" s="3" t="s">
        <v>23</v>
      </c>
    </row>
    <row r="578" spans="1:5" x14ac:dyDescent="0.2">
      <c r="A578" s="4">
        <v>577</v>
      </c>
      <c r="B578" s="2">
        <v>2021010027</v>
      </c>
      <c r="C578" s="2" t="s">
        <v>241</v>
      </c>
      <c r="D578" s="2" t="s">
        <v>197</v>
      </c>
      <c r="E578" s="2" t="s">
        <v>23</v>
      </c>
    </row>
    <row r="579" spans="1:5" x14ac:dyDescent="0.2">
      <c r="A579" s="4">
        <v>578</v>
      </c>
      <c r="B579" s="3">
        <v>2021010028</v>
      </c>
      <c r="C579" s="3" t="s">
        <v>897</v>
      </c>
      <c r="D579" s="3" t="s">
        <v>881</v>
      </c>
      <c r="E579" s="3" t="s">
        <v>23</v>
      </c>
    </row>
    <row r="580" spans="1:5" x14ac:dyDescent="0.2">
      <c r="A580" s="4">
        <v>579</v>
      </c>
      <c r="B580" s="2">
        <v>2021010029</v>
      </c>
      <c r="C580" s="2" t="s">
        <v>242</v>
      </c>
      <c r="D580" s="2" t="s">
        <v>197</v>
      </c>
      <c r="E580" s="2" t="s">
        <v>23</v>
      </c>
    </row>
    <row r="581" spans="1:5" x14ac:dyDescent="0.2">
      <c r="A581" s="4">
        <v>580</v>
      </c>
      <c r="B581" s="3">
        <v>2021010030</v>
      </c>
      <c r="C581" s="3" t="s">
        <v>243</v>
      </c>
      <c r="D581" s="3" t="s">
        <v>197</v>
      </c>
      <c r="E581" s="3" t="s">
        <v>23</v>
      </c>
    </row>
    <row r="582" spans="1:5" x14ac:dyDescent="0.2">
      <c r="A582" s="4">
        <v>581</v>
      </c>
      <c r="B582" s="2">
        <v>2021010031</v>
      </c>
      <c r="C582" s="2" t="s">
        <v>244</v>
      </c>
      <c r="D582" s="2" t="s">
        <v>197</v>
      </c>
      <c r="E582" s="2" t="s">
        <v>23</v>
      </c>
    </row>
    <row r="583" spans="1:5" x14ac:dyDescent="0.2">
      <c r="A583" s="4">
        <v>582</v>
      </c>
      <c r="B583" s="3">
        <v>2021010032</v>
      </c>
      <c r="C583" s="3" t="s">
        <v>245</v>
      </c>
      <c r="D583" s="3" t="s">
        <v>197</v>
      </c>
      <c r="E583" s="3" t="s">
        <v>23</v>
      </c>
    </row>
    <row r="584" spans="1:5" x14ac:dyDescent="0.2">
      <c r="A584" s="4">
        <v>583</v>
      </c>
      <c r="B584" s="2">
        <v>2021010033</v>
      </c>
      <c r="C584" s="2" t="s">
        <v>388</v>
      </c>
      <c r="D584" s="2" t="s">
        <v>352</v>
      </c>
      <c r="E584" s="2" t="s">
        <v>23</v>
      </c>
    </row>
    <row r="585" spans="1:5" x14ac:dyDescent="0.2">
      <c r="A585" s="4">
        <v>584</v>
      </c>
      <c r="B585" s="3">
        <v>2021010035</v>
      </c>
      <c r="C585" s="3" t="s">
        <v>389</v>
      </c>
      <c r="D585" s="3" t="s">
        <v>352</v>
      </c>
      <c r="E585" s="3" t="s">
        <v>23</v>
      </c>
    </row>
    <row r="586" spans="1:5" x14ac:dyDescent="0.2">
      <c r="A586" s="4">
        <v>585</v>
      </c>
      <c r="B586" s="2">
        <v>2021010036</v>
      </c>
      <c r="C586" s="2" t="s">
        <v>390</v>
      </c>
      <c r="D586" s="2" t="s">
        <v>352</v>
      </c>
      <c r="E586" s="2" t="s">
        <v>23</v>
      </c>
    </row>
    <row r="587" spans="1:5" x14ac:dyDescent="0.2">
      <c r="A587" s="4">
        <v>586</v>
      </c>
      <c r="B587" s="3">
        <v>2021010037</v>
      </c>
      <c r="C587" s="3" t="s">
        <v>190</v>
      </c>
      <c r="D587" s="3" t="s">
        <v>157</v>
      </c>
      <c r="E587" s="3" t="s">
        <v>23</v>
      </c>
    </row>
    <row r="588" spans="1:5" x14ac:dyDescent="0.2">
      <c r="A588" s="4">
        <v>587</v>
      </c>
      <c r="B588" s="2">
        <v>2021010038</v>
      </c>
      <c r="C588" s="2" t="s">
        <v>191</v>
      </c>
      <c r="D588" s="2" t="s">
        <v>157</v>
      </c>
      <c r="E588" s="2" t="s">
        <v>23</v>
      </c>
    </row>
    <row r="589" spans="1:5" x14ac:dyDescent="0.2">
      <c r="A589" s="4">
        <v>588</v>
      </c>
      <c r="B589" s="3">
        <v>2021010039</v>
      </c>
      <c r="C589" s="3" t="s">
        <v>192</v>
      </c>
      <c r="D589" s="3" t="s">
        <v>157</v>
      </c>
      <c r="E589" s="3" t="s">
        <v>23</v>
      </c>
    </row>
    <row r="590" spans="1:5" x14ac:dyDescent="0.2">
      <c r="A590" s="4">
        <v>589</v>
      </c>
      <c r="B590" s="2">
        <v>2021010050</v>
      </c>
      <c r="C590" s="2" t="s">
        <v>284</v>
      </c>
      <c r="D590" s="2" t="s">
        <v>252</v>
      </c>
      <c r="E590" s="2" t="s">
        <v>23</v>
      </c>
    </row>
    <row r="591" spans="1:5" x14ac:dyDescent="0.2">
      <c r="A591" s="4">
        <v>590</v>
      </c>
      <c r="B591" s="3">
        <v>2021010051</v>
      </c>
      <c r="C591" s="3" t="s">
        <v>286</v>
      </c>
      <c r="D591" s="3" t="s">
        <v>252</v>
      </c>
      <c r="E591" s="3" t="s">
        <v>23</v>
      </c>
    </row>
    <row r="592" spans="1:5" x14ac:dyDescent="0.2">
      <c r="A592" s="4">
        <v>591</v>
      </c>
      <c r="B592" s="2">
        <v>2021010052</v>
      </c>
      <c r="C592" s="2" t="s">
        <v>898</v>
      </c>
      <c r="D592" s="2" t="s">
        <v>881</v>
      </c>
      <c r="E592" s="2" t="s">
        <v>23</v>
      </c>
    </row>
    <row r="593" spans="1:5" x14ac:dyDescent="0.2">
      <c r="A593" s="4">
        <v>592</v>
      </c>
      <c r="B593" s="3">
        <v>2021010053</v>
      </c>
      <c r="C593" s="3" t="s">
        <v>288</v>
      </c>
      <c r="D593" s="3" t="s">
        <v>252</v>
      </c>
      <c r="E593" s="3" t="s">
        <v>23</v>
      </c>
    </row>
    <row r="594" spans="1:5" x14ac:dyDescent="0.2">
      <c r="A594" s="4">
        <v>593</v>
      </c>
      <c r="B594" s="2">
        <v>2021010055</v>
      </c>
      <c r="C594" s="2" t="s">
        <v>899</v>
      </c>
      <c r="D594" s="2" t="s">
        <v>881</v>
      </c>
      <c r="E594" s="2" t="s">
        <v>23</v>
      </c>
    </row>
    <row r="595" spans="1:5" x14ac:dyDescent="0.2">
      <c r="A595" s="4">
        <v>594</v>
      </c>
      <c r="B595" s="3">
        <v>2021010056</v>
      </c>
      <c r="C595" s="3" t="s">
        <v>253</v>
      </c>
      <c r="D595" s="3" t="s">
        <v>252</v>
      </c>
      <c r="E595" s="3" t="s">
        <v>23</v>
      </c>
    </row>
    <row r="596" spans="1:5" x14ac:dyDescent="0.2">
      <c r="A596" s="4">
        <v>595</v>
      </c>
      <c r="B596" s="2">
        <v>2021010057</v>
      </c>
      <c r="C596" s="2" t="s">
        <v>291</v>
      </c>
      <c r="D596" s="2" t="s">
        <v>252</v>
      </c>
      <c r="E596" s="2" t="s">
        <v>23</v>
      </c>
    </row>
    <row r="597" spans="1:5" x14ac:dyDescent="0.2">
      <c r="A597" s="4">
        <v>596</v>
      </c>
      <c r="B597" s="3">
        <v>2021010058</v>
      </c>
      <c r="C597" s="3" t="s">
        <v>340</v>
      </c>
      <c r="D597" s="3" t="s">
        <v>302</v>
      </c>
      <c r="E597" s="3" t="s">
        <v>23</v>
      </c>
    </row>
    <row r="598" spans="1:5" x14ac:dyDescent="0.2">
      <c r="A598" s="4">
        <v>597</v>
      </c>
      <c r="B598" s="2">
        <v>2021010059</v>
      </c>
      <c r="C598" s="2" t="s">
        <v>341</v>
      </c>
      <c r="D598" s="2" t="s">
        <v>302</v>
      </c>
      <c r="E598" s="2" t="s">
        <v>23</v>
      </c>
    </row>
    <row r="599" spans="1:5" x14ac:dyDescent="0.2">
      <c r="A599" s="4">
        <v>598</v>
      </c>
      <c r="B599" s="3">
        <v>2021010060</v>
      </c>
      <c r="C599" s="3" t="s">
        <v>342</v>
      </c>
      <c r="D599" s="3" t="s">
        <v>302</v>
      </c>
      <c r="E599" s="3" t="s">
        <v>23</v>
      </c>
    </row>
    <row r="600" spans="1:5" x14ac:dyDescent="0.2">
      <c r="A600" s="4">
        <v>599</v>
      </c>
      <c r="B600" s="2">
        <v>2021010061</v>
      </c>
      <c r="C600" s="2" t="s">
        <v>343</v>
      </c>
      <c r="D600" s="2" t="s">
        <v>302</v>
      </c>
      <c r="E600" s="2" t="s">
        <v>23</v>
      </c>
    </row>
    <row r="601" spans="1:5" x14ac:dyDescent="0.2">
      <c r="A601" s="4">
        <v>600</v>
      </c>
      <c r="B601" s="3">
        <v>2021010062</v>
      </c>
      <c r="C601" s="3" t="s">
        <v>344</v>
      </c>
      <c r="D601" s="3" t="s">
        <v>302</v>
      </c>
      <c r="E601" s="3" t="s">
        <v>23</v>
      </c>
    </row>
    <row r="602" spans="1:5" x14ac:dyDescent="0.2">
      <c r="A602" s="4">
        <v>601</v>
      </c>
      <c r="B602" s="2">
        <v>2021010063</v>
      </c>
      <c r="C602" s="2" t="s">
        <v>900</v>
      </c>
      <c r="D602" s="2" t="s">
        <v>881</v>
      </c>
      <c r="E602" s="2" t="s">
        <v>23</v>
      </c>
    </row>
    <row r="603" spans="1:5" x14ac:dyDescent="0.2">
      <c r="A603" s="4">
        <v>602</v>
      </c>
      <c r="B603" s="3">
        <v>2021010065</v>
      </c>
      <c r="C603" s="3" t="s">
        <v>901</v>
      </c>
      <c r="D603" s="3" t="s">
        <v>881</v>
      </c>
      <c r="E603" s="3" t="s">
        <v>23</v>
      </c>
    </row>
    <row r="604" spans="1:5" x14ac:dyDescent="0.2">
      <c r="A604" s="4">
        <v>603</v>
      </c>
      <c r="B604" s="2">
        <v>2021010066</v>
      </c>
      <c r="C604" s="2" t="s">
        <v>45</v>
      </c>
      <c r="D604" s="2" t="s">
        <v>31</v>
      </c>
      <c r="E604" s="2" t="s">
        <v>23</v>
      </c>
    </row>
    <row r="605" spans="1:5" x14ac:dyDescent="0.2">
      <c r="A605" s="4">
        <v>604</v>
      </c>
      <c r="B605" s="3">
        <v>2021010067</v>
      </c>
      <c r="C605" s="3" t="s">
        <v>902</v>
      </c>
      <c r="D605" s="3" t="s">
        <v>881</v>
      </c>
      <c r="E605" s="3" t="s">
        <v>23</v>
      </c>
    </row>
    <row r="606" spans="1:5" x14ac:dyDescent="0.2">
      <c r="A606" s="4">
        <v>605</v>
      </c>
      <c r="B606" s="2">
        <v>2021010068</v>
      </c>
      <c r="C606" s="2" t="s">
        <v>664</v>
      </c>
      <c r="D606" s="2" t="s">
        <v>881</v>
      </c>
      <c r="E606" s="2" t="s">
        <v>23</v>
      </c>
    </row>
    <row r="607" spans="1:5" x14ac:dyDescent="0.2">
      <c r="A607" s="4">
        <v>606</v>
      </c>
      <c r="B607" s="3">
        <v>2021010069</v>
      </c>
      <c r="C607" s="3" t="s">
        <v>345</v>
      </c>
      <c r="D607" s="3" t="s">
        <v>302</v>
      </c>
      <c r="E607" s="3" t="s">
        <v>23</v>
      </c>
    </row>
    <row r="608" spans="1:5" x14ac:dyDescent="0.2">
      <c r="A608" s="4">
        <v>607</v>
      </c>
      <c r="B608" s="2">
        <v>2021010070</v>
      </c>
      <c r="C608" s="2" t="s">
        <v>704</v>
      </c>
      <c r="D608" s="2" t="s">
        <v>502</v>
      </c>
      <c r="E608" s="2" t="s">
        <v>23</v>
      </c>
    </row>
    <row r="609" spans="1:5" x14ac:dyDescent="0.2">
      <c r="A609" s="4">
        <v>608</v>
      </c>
      <c r="B609" s="3">
        <v>2021010073</v>
      </c>
      <c r="C609" s="3" t="s">
        <v>293</v>
      </c>
      <c r="D609" s="3" t="s">
        <v>252</v>
      </c>
      <c r="E609" s="3" t="s">
        <v>23</v>
      </c>
    </row>
    <row r="610" spans="1:5" x14ac:dyDescent="0.2">
      <c r="A610" s="4">
        <v>609</v>
      </c>
      <c r="B610" s="2">
        <v>2021010075</v>
      </c>
      <c r="C610" s="2" t="s">
        <v>482</v>
      </c>
      <c r="D610" s="2" t="s">
        <v>466</v>
      </c>
      <c r="E610" s="2" t="s">
        <v>23</v>
      </c>
    </row>
    <row r="611" spans="1:5" x14ac:dyDescent="0.2">
      <c r="A611" s="4">
        <v>610</v>
      </c>
      <c r="B611" s="3">
        <v>2021010076</v>
      </c>
      <c r="C611" s="3" t="s">
        <v>680</v>
      </c>
      <c r="D611" s="3" t="s">
        <v>881</v>
      </c>
      <c r="E611" s="3" t="s">
        <v>23</v>
      </c>
    </row>
    <row r="612" spans="1:5" x14ac:dyDescent="0.2">
      <c r="A612" s="4">
        <v>611</v>
      </c>
      <c r="B612" s="2">
        <v>2021010077</v>
      </c>
      <c r="C612" s="2" t="s">
        <v>903</v>
      </c>
      <c r="D612" s="2" t="s">
        <v>881</v>
      </c>
      <c r="E612" s="2" t="s">
        <v>23</v>
      </c>
    </row>
    <row r="613" spans="1:5" x14ac:dyDescent="0.2">
      <c r="A613" s="4">
        <v>612</v>
      </c>
      <c r="B613" s="3">
        <v>2021010078</v>
      </c>
      <c r="C613" s="3" t="s">
        <v>483</v>
      </c>
      <c r="D613" s="3" t="s">
        <v>466</v>
      </c>
      <c r="E613" s="3" t="s">
        <v>23</v>
      </c>
    </row>
    <row r="614" spans="1:5" x14ac:dyDescent="0.2">
      <c r="A614" s="4">
        <v>613</v>
      </c>
      <c r="B614" s="2">
        <v>2021010079</v>
      </c>
      <c r="C614" s="2" t="s">
        <v>904</v>
      </c>
      <c r="D614" s="2" t="s">
        <v>881</v>
      </c>
      <c r="E614" s="2" t="s">
        <v>23</v>
      </c>
    </row>
    <row r="615" spans="1:5" x14ac:dyDescent="0.2">
      <c r="A615" s="4">
        <v>614</v>
      </c>
      <c r="B615" s="3">
        <v>2021010080</v>
      </c>
      <c r="C615" s="3" t="s">
        <v>444</v>
      </c>
      <c r="D615" s="3" t="s">
        <v>421</v>
      </c>
      <c r="E615" s="3" t="s">
        <v>23</v>
      </c>
    </row>
    <row r="616" spans="1:5" x14ac:dyDescent="0.2">
      <c r="A616" s="4">
        <v>615</v>
      </c>
      <c r="B616" s="2">
        <v>2021010081</v>
      </c>
      <c r="C616" s="2" t="s">
        <v>445</v>
      </c>
      <c r="D616" s="2" t="s">
        <v>421</v>
      </c>
      <c r="E616" s="2" t="s">
        <v>23</v>
      </c>
    </row>
    <row r="617" spans="1:5" x14ac:dyDescent="0.2">
      <c r="A617" s="4">
        <v>616</v>
      </c>
      <c r="B617" s="3">
        <v>2021010082</v>
      </c>
      <c r="C617" s="3" t="s">
        <v>446</v>
      </c>
      <c r="D617" s="3" t="s">
        <v>421</v>
      </c>
      <c r="E617" s="3" t="s">
        <v>23</v>
      </c>
    </row>
    <row r="618" spans="1:5" x14ac:dyDescent="0.2">
      <c r="A618" s="4">
        <v>617</v>
      </c>
      <c r="B618" s="2">
        <v>2021010083</v>
      </c>
      <c r="C618" s="2" t="s">
        <v>905</v>
      </c>
      <c r="D618" s="2" t="s">
        <v>881</v>
      </c>
      <c r="E618" s="2" t="s">
        <v>23</v>
      </c>
    </row>
    <row r="619" spans="1:5" x14ac:dyDescent="0.2">
      <c r="A619" s="4">
        <v>618</v>
      </c>
      <c r="B619" s="3">
        <v>2021010085</v>
      </c>
      <c r="C619" s="3" t="s">
        <v>906</v>
      </c>
      <c r="D619" s="3" t="s">
        <v>881</v>
      </c>
      <c r="E619" s="3" t="s">
        <v>23</v>
      </c>
    </row>
    <row r="620" spans="1:5" x14ac:dyDescent="0.2">
      <c r="A620" s="4">
        <v>619</v>
      </c>
      <c r="B620" s="2">
        <v>2021010086</v>
      </c>
      <c r="C620" s="2" t="s">
        <v>447</v>
      </c>
      <c r="D620" s="2" t="s">
        <v>421</v>
      </c>
      <c r="E620" s="2" t="s">
        <v>23</v>
      </c>
    </row>
    <row r="621" spans="1:5" x14ac:dyDescent="0.2">
      <c r="A621" s="4">
        <v>620</v>
      </c>
      <c r="B621" s="3">
        <v>2021020003</v>
      </c>
      <c r="C621" s="3" t="s">
        <v>977</v>
      </c>
      <c r="D621" s="3" t="s">
        <v>399</v>
      </c>
      <c r="E621" s="3" t="s">
        <v>981</v>
      </c>
    </row>
    <row r="622" spans="1:5" x14ac:dyDescent="0.2">
      <c r="A622" s="4">
        <v>621</v>
      </c>
      <c r="B622" s="2">
        <v>2021020006</v>
      </c>
      <c r="C622" s="2" t="s">
        <v>979</v>
      </c>
      <c r="D622" s="2" t="s">
        <v>399</v>
      </c>
      <c r="E622" s="2" t="s">
        <v>981</v>
      </c>
    </row>
    <row r="623" spans="1:5" x14ac:dyDescent="0.2">
      <c r="A623" s="4">
        <v>622</v>
      </c>
      <c r="B623" s="3">
        <v>2021020007</v>
      </c>
      <c r="C623" s="3" t="s">
        <v>968</v>
      </c>
      <c r="D623" s="3" t="s">
        <v>120</v>
      </c>
      <c r="E623" s="3" t="s">
        <v>981</v>
      </c>
    </row>
    <row r="624" spans="1:5" x14ac:dyDescent="0.2">
      <c r="A624" s="4">
        <v>623</v>
      </c>
      <c r="B624" s="2">
        <v>2021020008</v>
      </c>
      <c r="C624" s="2" t="s">
        <v>969</v>
      </c>
      <c r="D624" s="2" t="s">
        <v>120</v>
      </c>
      <c r="E624" s="2" t="s">
        <v>981</v>
      </c>
    </row>
    <row r="625" spans="1:5" x14ac:dyDescent="0.2">
      <c r="A625" s="4">
        <v>624</v>
      </c>
      <c r="B625" s="3">
        <v>2021020009</v>
      </c>
      <c r="C625" s="3" t="s">
        <v>970</v>
      </c>
      <c r="D625" s="3" t="s">
        <v>120</v>
      </c>
      <c r="E625" s="3" t="s">
        <v>981</v>
      </c>
    </row>
    <row r="626" spans="1:5" x14ac:dyDescent="0.2">
      <c r="A626" s="4">
        <v>625</v>
      </c>
      <c r="B626" s="2">
        <v>2021020011</v>
      </c>
      <c r="C626" s="2" t="s">
        <v>971</v>
      </c>
      <c r="D626" s="2" t="s">
        <v>120</v>
      </c>
      <c r="E626" s="2" t="s">
        <v>981</v>
      </c>
    </row>
    <row r="627" spans="1:5" x14ac:dyDescent="0.2">
      <c r="A627" s="4">
        <v>626</v>
      </c>
      <c r="B627" s="3">
        <v>2021020012</v>
      </c>
      <c r="C627" s="3" t="s">
        <v>972</v>
      </c>
      <c r="D627" s="3" t="s">
        <v>120</v>
      </c>
      <c r="E627" s="3" t="s">
        <v>981</v>
      </c>
    </row>
    <row r="628" spans="1:5" x14ac:dyDescent="0.2">
      <c r="A628" s="4">
        <v>627</v>
      </c>
      <c r="B628" s="2">
        <v>2021020013</v>
      </c>
      <c r="C628" s="2" t="s">
        <v>973</v>
      </c>
      <c r="D628" s="2" t="s">
        <v>120</v>
      </c>
      <c r="E628" s="2" t="s">
        <v>981</v>
      </c>
    </row>
    <row r="629" spans="1:5" x14ac:dyDescent="0.2">
      <c r="A629" s="4">
        <v>628</v>
      </c>
      <c r="B629" s="3">
        <v>2022010006</v>
      </c>
      <c r="C629" s="3" t="s">
        <v>27</v>
      </c>
      <c r="D629" s="3" t="s">
        <v>22</v>
      </c>
      <c r="E629" s="3" t="s">
        <v>23</v>
      </c>
    </row>
    <row r="630" spans="1:5" x14ac:dyDescent="0.2">
      <c r="A630" s="4">
        <v>629</v>
      </c>
      <c r="B630" s="2">
        <v>2022010007</v>
      </c>
      <c r="C630" s="2" t="s">
        <v>28</v>
      </c>
      <c r="D630" s="2" t="s">
        <v>22</v>
      </c>
      <c r="E630" s="2" t="s">
        <v>23</v>
      </c>
    </row>
    <row r="631" spans="1:5" x14ac:dyDescent="0.2">
      <c r="A631" s="4">
        <v>630</v>
      </c>
      <c r="B631" s="3">
        <v>2022010008</v>
      </c>
      <c r="C631" s="3" t="s">
        <v>29</v>
      </c>
      <c r="D631" s="3" t="s">
        <v>22</v>
      </c>
      <c r="E631" s="3" t="s">
        <v>23</v>
      </c>
    </row>
    <row r="632" spans="1:5" x14ac:dyDescent="0.2">
      <c r="A632" s="4">
        <v>631</v>
      </c>
      <c r="B632" s="2">
        <v>2022010010</v>
      </c>
      <c r="C632" s="2" t="s">
        <v>842</v>
      </c>
      <c r="D632" s="2" t="s">
        <v>843</v>
      </c>
      <c r="E632" s="2" t="s">
        <v>23</v>
      </c>
    </row>
    <row r="633" spans="1:5" x14ac:dyDescent="0.2">
      <c r="A633" s="4">
        <v>632</v>
      </c>
      <c r="B633" s="3">
        <v>2022010011</v>
      </c>
      <c r="C633" s="3" t="s">
        <v>222</v>
      </c>
      <c r="D633" s="3" t="s">
        <v>843</v>
      </c>
      <c r="E633" s="3" t="s">
        <v>23</v>
      </c>
    </row>
    <row r="634" spans="1:5" x14ac:dyDescent="0.2">
      <c r="A634" s="4">
        <v>633</v>
      </c>
      <c r="B634" s="2">
        <v>2022010012</v>
      </c>
      <c r="C634" s="2" t="s">
        <v>844</v>
      </c>
      <c r="D634" s="2" t="s">
        <v>843</v>
      </c>
      <c r="E634" s="2" t="s">
        <v>23</v>
      </c>
    </row>
    <row r="635" spans="1:5" x14ac:dyDescent="0.2">
      <c r="A635" s="4">
        <v>634</v>
      </c>
      <c r="B635" s="3">
        <v>2022010013</v>
      </c>
      <c r="C635" s="3" t="s">
        <v>845</v>
      </c>
      <c r="D635" s="3" t="s">
        <v>843</v>
      </c>
      <c r="E635" s="3" t="s">
        <v>23</v>
      </c>
    </row>
    <row r="636" spans="1:5" x14ac:dyDescent="0.2">
      <c r="A636" s="4">
        <v>635</v>
      </c>
      <c r="B636" s="2">
        <v>2022010015</v>
      </c>
      <c r="C636" s="2" t="s">
        <v>846</v>
      </c>
      <c r="D636" s="2" t="s">
        <v>843</v>
      </c>
      <c r="E636" s="2" t="s">
        <v>23</v>
      </c>
    </row>
    <row r="637" spans="1:5" x14ac:dyDescent="0.2">
      <c r="A637" s="4">
        <v>636</v>
      </c>
      <c r="B637" s="3">
        <v>2022010016</v>
      </c>
      <c r="C637" s="3" t="s">
        <v>847</v>
      </c>
      <c r="D637" s="3" t="s">
        <v>843</v>
      </c>
      <c r="E637" s="3" t="s">
        <v>23</v>
      </c>
    </row>
    <row r="638" spans="1:5" x14ac:dyDescent="0.2">
      <c r="A638" s="4">
        <v>637</v>
      </c>
      <c r="B638" s="2">
        <v>2022010017</v>
      </c>
      <c r="C638" s="2" t="s">
        <v>848</v>
      </c>
      <c r="D638" s="2" t="s">
        <v>843</v>
      </c>
      <c r="E638" s="2" t="s">
        <v>23</v>
      </c>
    </row>
    <row r="639" spans="1:5" x14ac:dyDescent="0.2">
      <c r="A639" s="4">
        <v>638</v>
      </c>
      <c r="B639" s="3">
        <v>2022010018</v>
      </c>
      <c r="C639" s="3" t="s">
        <v>440</v>
      </c>
      <c r="D639" s="3" t="s">
        <v>843</v>
      </c>
      <c r="E639" s="3" t="s">
        <v>23</v>
      </c>
    </row>
    <row r="640" spans="1:5" x14ac:dyDescent="0.2">
      <c r="A640" s="4">
        <v>639</v>
      </c>
      <c r="B640" s="2">
        <v>2022010019</v>
      </c>
      <c r="C640" s="2" t="s">
        <v>849</v>
      </c>
      <c r="D640" s="2" t="s">
        <v>843</v>
      </c>
      <c r="E640" s="2" t="s">
        <v>23</v>
      </c>
    </row>
    <row r="641" spans="1:5" x14ac:dyDescent="0.2">
      <c r="A641" s="4">
        <v>640</v>
      </c>
      <c r="B641" s="3">
        <v>2022010020</v>
      </c>
      <c r="C641" s="3" t="s">
        <v>88</v>
      </c>
      <c r="D641" s="3" t="s">
        <v>71</v>
      </c>
      <c r="E641" s="3" t="s">
        <v>23</v>
      </c>
    </row>
    <row r="642" spans="1:5" x14ac:dyDescent="0.2">
      <c r="A642" s="4">
        <v>641</v>
      </c>
      <c r="B642" s="2">
        <v>2022010021</v>
      </c>
      <c r="C642" s="2" t="s">
        <v>850</v>
      </c>
      <c r="D642" s="2" t="s">
        <v>843</v>
      </c>
      <c r="E642" s="2" t="s">
        <v>23</v>
      </c>
    </row>
    <row r="643" spans="1:5" x14ac:dyDescent="0.2">
      <c r="A643" s="4">
        <v>642</v>
      </c>
      <c r="B643" s="3">
        <v>2022010022</v>
      </c>
      <c r="C643" s="3" t="s">
        <v>851</v>
      </c>
      <c r="D643" s="3" t="s">
        <v>843</v>
      </c>
      <c r="E643" s="3" t="s">
        <v>23</v>
      </c>
    </row>
    <row r="644" spans="1:5" x14ac:dyDescent="0.2">
      <c r="A644" s="4">
        <v>643</v>
      </c>
      <c r="B644" s="2">
        <v>2022010023</v>
      </c>
      <c r="C644" s="2" t="s">
        <v>852</v>
      </c>
      <c r="D644" s="2" t="s">
        <v>843</v>
      </c>
      <c r="E644" s="2" t="s">
        <v>23</v>
      </c>
    </row>
    <row r="645" spans="1:5" x14ac:dyDescent="0.2">
      <c r="A645" s="4">
        <v>644</v>
      </c>
      <c r="B645" s="3">
        <v>2022010025</v>
      </c>
      <c r="C645" s="3" t="s">
        <v>853</v>
      </c>
      <c r="D645" s="3" t="s">
        <v>843</v>
      </c>
      <c r="E645" s="3" t="s">
        <v>23</v>
      </c>
    </row>
    <row r="646" spans="1:5" x14ac:dyDescent="0.2">
      <c r="A646" s="4">
        <v>645</v>
      </c>
      <c r="B646" s="2">
        <v>2022010027</v>
      </c>
      <c r="C646" s="2" t="s">
        <v>412</v>
      </c>
      <c r="D646" s="2" t="s">
        <v>399</v>
      </c>
      <c r="E646" s="2" t="s">
        <v>23</v>
      </c>
    </row>
    <row r="647" spans="1:5" x14ac:dyDescent="0.2">
      <c r="A647" s="4">
        <v>646</v>
      </c>
      <c r="B647" s="3">
        <v>2022010028</v>
      </c>
      <c r="C647" s="3" t="s">
        <v>835</v>
      </c>
      <c r="D647" s="3" t="s">
        <v>830</v>
      </c>
      <c r="E647" s="3" t="s">
        <v>23</v>
      </c>
    </row>
    <row r="648" spans="1:5" x14ac:dyDescent="0.2">
      <c r="A648" s="4">
        <v>647</v>
      </c>
      <c r="B648" s="2">
        <v>2022010030</v>
      </c>
      <c r="C648" s="2" t="s">
        <v>414</v>
      </c>
      <c r="D648" s="2" t="s">
        <v>399</v>
      </c>
      <c r="E648" s="2" t="s">
        <v>23</v>
      </c>
    </row>
    <row r="649" spans="1:5" x14ac:dyDescent="0.2">
      <c r="A649" s="4">
        <v>648</v>
      </c>
      <c r="B649" s="3">
        <v>2022010031</v>
      </c>
      <c r="C649" s="3" t="s">
        <v>46</v>
      </c>
      <c r="D649" s="3" t="s">
        <v>31</v>
      </c>
      <c r="E649" s="3" t="s">
        <v>23</v>
      </c>
    </row>
    <row r="650" spans="1:5" x14ac:dyDescent="0.2">
      <c r="A650" s="4">
        <v>649</v>
      </c>
      <c r="B650" s="2">
        <v>2022010032</v>
      </c>
      <c r="C650" s="2" t="s">
        <v>69</v>
      </c>
      <c r="D650" s="2" t="s">
        <v>59</v>
      </c>
      <c r="E650" s="2" t="s">
        <v>23</v>
      </c>
    </row>
    <row r="651" spans="1:5" x14ac:dyDescent="0.2">
      <c r="A651" s="4">
        <v>650</v>
      </c>
      <c r="B651" s="3">
        <v>2022010033</v>
      </c>
      <c r="C651" s="3" t="s">
        <v>89</v>
      </c>
      <c r="D651" s="3" t="s">
        <v>71</v>
      </c>
      <c r="E651" s="3" t="s">
        <v>23</v>
      </c>
    </row>
    <row r="652" spans="1:5" x14ac:dyDescent="0.2">
      <c r="A652" s="4">
        <v>651</v>
      </c>
      <c r="B652" s="2">
        <v>2022010035</v>
      </c>
      <c r="C652" s="2" t="s">
        <v>90</v>
      </c>
      <c r="D652" s="2" t="s">
        <v>71</v>
      </c>
      <c r="E652" s="2" t="s">
        <v>23</v>
      </c>
    </row>
    <row r="653" spans="1:5" x14ac:dyDescent="0.2">
      <c r="A653" s="4">
        <v>652</v>
      </c>
      <c r="B653" s="3">
        <v>2022010036</v>
      </c>
      <c r="C653" s="3" t="s">
        <v>706</v>
      </c>
      <c r="D653" s="3" t="s">
        <v>502</v>
      </c>
      <c r="E653" s="3" t="s">
        <v>23</v>
      </c>
    </row>
    <row r="654" spans="1:5" x14ac:dyDescent="0.2">
      <c r="A654" s="4">
        <v>653</v>
      </c>
      <c r="B654" s="2">
        <v>2022010037</v>
      </c>
      <c r="C654" s="2" t="s">
        <v>708</v>
      </c>
      <c r="D654" s="2" t="s">
        <v>502</v>
      </c>
      <c r="E654" s="2" t="s">
        <v>23</v>
      </c>
    </row>
    <row r="655" spans="1:5" x14ac:dyDescent="0.2">
      <c r="A655" s="4">
        <v>654</v>
      </c>
      <c r="B655" s="3">
        <v>2022010038</v>
      </c>
      <c r="C655" s="3" t="s">
        <v>710</v>
      </c>
      <c r="D655" s="3" t="s">
        <v>502</v>
      </c>
      <c r="E655" s="3" t="s">
        <v>23</v>
      </c>
    </row>
    <row r="656" spans="1:5" x14ac:dyDescent="0.2">
      <c r="A656" s="4">
        <v>655</v>
      </c>
      <c r="B656" s="2">
        <v>2022010039</v>
      </c>
      <c r="C656" s="2" t="s">
        <v>712</v>
      </c>
      <c r="D656" s="2" t="s">
        <v>502</v>
      </c>
      <c r="E656" s="2" t="s">
        <v>23</v>
      </c>
    </row>
    <row r="657" spans="1:5" x14ac:dyDescent="0.2">
      <c r="A657" s="4">
        <v>656</v>
      </c>
      <c r="B657" s="3">
        <v>2022010040</v>
      </c>
      <c r="C657" s="3" t="s">
        <v>714</v>
      </c>
      <c r="D657" s="3" t="s">
        <v>502</v>
      </c>
      <c r="E657" s="3" t="s">
        <v>23</v>
      </c>
    </row>
    <row r="658" spans="1:5" x14ac:dyDescent="0.2">
      <c r="A658" s="4">
        <v>657</v>
      </c>
      <c r="B658" s="2">
        <v>2022010050</v>
      </c>
      <c r="C658" s="2" t="s">
        <v>716</v>
      </c>
      <c r="D658" s="2" t="s">
        <v>502</v>
      </c>
      <c r="E658" s="2" t="s">
        <v>23</v>
      </c>
    </row>
    <row r="659" spans="1:5" x14ac:dyDescent="0.2">
      <c r="A659" s="4">
        <v>658</v>
      </c>
      <c r="B659" s="3">
        <v>2022010051</v>
      </c>
      <c r="C659" s="3" t="s">
        <v>246</v>
      </c>
      <c r="D659" s="3" t="s">
        <v>197</v>
      </c>
      <c r="E659" s="3" t="s">
        <v>23</v>
      </c>
    </row>
    <row r="660" spans="1:5" x14ac:dyDescent="0.2">
      <c r="A660" s="4">
        <v>659</v>
      </c>
      <c r="B660" s="2">
        <v>2022010052</v>
      </c>
      <c r="C660" s="2" t="s">
        <v>907</v>
      </c>
      <c r="D660" s="2" t="s">
        <v>881</v>
      </c>
      <c r="E660" s="2" t="s">
        <v>23</v>
      </c>
    </row>
    <row r="661" spans="1:5" x14ac:dyDescent="0.2">
      <c r="A661" s="4">
        <v>660</v>
      </c>
      <c r="B661" s="3">
        <v>2022010053</v>
      </c>
      <c r="C661" s="3" t="s">
        <v>193</v>
      </c>
      <c r="D661" s="3" t="s">
        <v>157</v>
      </c>
      <c r="E661" s="3" t="s">
        <v>23</v>
      </c>
    </row>
    <row r="662" spans="1:5" x14ac:dyDescent="0.2">
      <c r="A662" s="4">
        <v>661</v>
      </c>
      <c r="B662" s="2">
        <v>2022010055</v>
      </c>
      <c r="C662" s="2" t="s">
        <v>391</v>
      </c>
      <c r="D662" s="2" t="s">
        <v>352</v>
      </c>
      <c r="E662" s="2" t="s">
        <v>23</v>
      </c>
    </row>
    <row r="663" spans="1:5" x14ac:dyDescent="0.2">
      <c r="A663" s="4">
        <v>662</v>
      </c>
      <c r="B663" s="3">
        <v>2022010056</v>
      </c>
      <c r="C663" s="3" t="s">
        <v>392</v>
      </c>
      <c r="D663" s="3" t="s">
        <v>352</v>
      </c>
      <c r="E663" s="3" t="s">
        <v>23</v>
      </c>
    </row>
    <row r="664" spans="1:5" x14ac:dyDescent="0.2">
      <c r="A664" s="4">
        <v>663</v>
      </c>
      <c r="B664" s="2">
        <v>2022010057</v>
      </c>
      <c r="C664" s="2" t="s">
        <v>393</v>
      </c>
      <c r="D664" s="2" t="s">
        <v>352</v>
      </c>
      <c r="E664" s="2" t="s">
        <v>23</v>
      </c>
    </row>
    <row r="665" spans="1:5" x14ac:dyDescent="0.2">
      <c r="A665" s="4">
        <v>664</v>
      </c>
      <c r="B665" s="3">
        <v>2022010058</v>
      </c>
      <c r="C665" s="3" t="s">
        <v>394</v>
      </c>
      <c r="D665" s="3" t="s">
        <v>352</v>
      </c>
      <c r="E665" s="3" t="s">
        <v>23</v>
      </c>
    </row>
    <row r="666" spans="1:5" x14ac:dyDescent="0.2">
      <c r="A666" s="4">
        <v>665</v>
      </c>
      <c r="B666" s="2">
        <v>2022010059</v>
      </c>
      <c r="C666" s="2" t="s">
        <v>908</v>
      </c>
      <c r="D666" s="2" t="s">
        <v>881</v>
      </c>
      <c r="E666" s="2" t="s">
        <v>23</v>
      </c>
    </row>
    <row r="667" spans="1:5" x14ac:dyDescent="0.2">
      <c r="A667" s="4">
        <v>666</v>
      </c>
      <c r="B667" s="3">
        <v>2022010060</v>
      </c>
      <c r="C667" s="3" t="s">
        <v>395</v>
      </c>
      <c r="D667" s="3" t="s">
        <v>352</v>
      </c>
      <c r="E667" s="3" t="s">
        <v>23</v>
      </c>
    </row>
    <row r="668" spans="1:5" x14ac:dyDescent="0.2">
      <c r="A668" s="4">
        <v>667</v>
      </c>
      <c r="B668" s="2">
        <v>2022010061</v>
      </c>
      <c r="C668" s="2" t="s">
        <v>909</v>
      </c>
      <c r="D668" s="2" t="s">
        <v>881</v>
      </c>
      <c r="E668" s="2" t="s">
        <v>23</v>
      </c>
    </row>
    <row r="669" spans="1:5" x14ac:dyDescent="0.2">
      <c r="A669" s="4">
        <v>668</v>
      </c>
      <c r="B669" s="3">
        <v>2022010062</v>
      </c>
      <c r="C669" s="3" t="s">
        <v>910</v>
      </c>
      <c r="D669" s="3" t="s">
        <v>881</v>
      </c>
      <c r="E669" s="3" t="s">
        <v>23</v>
      </c>
    </row>
    <row r="670" spans="1:5" x14ac:dyDescent="0.2">
      <c r="A670" s="4">
        <v>669</v>
      </c>
      <c r="B670" s="2">
        <v>2022010063</v>
      </c>
      <c r="C670" s="2" t="s">
        <v>911</v>
      </c>
      <c r="D670" s="2" t="s">
        <v>881</v>
      </c>
      <c r="E670" s="2" t="s">
        <v>23</v>
      </c>
    </row>
    <row r="671" spans="1:5" x14ac:dyDescent="0.2">
      <c r="A671" s="4">
        <v>670</v>
      </c>
      <c r="B671" s="3">
        <v>2022010065</v>
      </c>
      <c r="C671" s="3" t="s">
        <v>912</v>
      </c>
      <c r="D671" s="3" t="s">
        <v>881</v>
      </c>
      <c r="E671" s="3" t="s">
        <v>23</v>
      </c>
    </row>
    <row r="672" spans="1:5" x14ac:dyDescent="0.2">
      <c r="A672" s="4">
        <v>671</v>
      </c>
      <c r="B672" s="2">
        <v>2022010066</v>
      </c>
      <c r="C672" s="2" t="s">
        <v>913</v>
      </c>
      <c r="D672" s="2" t="s">
        <v>881</v>
      </c>
      <c r="E672" s="2" t="s">
        <v>23</v>
      </c>
    </row>
    <row r="673" spans="1:5" x14ac:dyDescent="0.2">
      <c r="A673" s="4">
        <v>672</v>
      </c>
      <c r="B673" s="3">
        <v>2022010067</v>
      </c>
      <c r="C673" s="3" t="s">
        <v>914</v>
      </c>
      <c r="D673" s="3" t="s">
        <v>881</v>
      </c>
      <c r="E673" s="3" t="s">
        <v>23</v>
      </c>
    </row>
    <row r="674" spans="1:5" x14ac:dyDescent="0.2">
      <c r="A674" s="4">
        <v>673</v>
      </c>
      <c r="B674" s="2">
        <v>2022010068</v>
      </c>
      <c r="C674" s="2" t="s">
        <v>294</v>
      </c>
      <c r="D674" s="2" t="s">
        <v>252</v>
      </c>
      <c r="E674" s="2" t="s">
        <v>23</v>
      </c>
    </row>
    <row r="675" spans="1:5" x14ac:dyDescent="0.2">
      <c r="A675" s="4">
        <v>674</v>
      </c>
      <c r="B675" s="3">
        <v>2022010069</v>
      </c>
      <c r="C675" s="3" t="s">
        <v>346</v>
      </c>
      <c r="D675" s="3" t="s">
        <v>302</v>
      </c>
      <c r="E675" s="3" t="s">
        <v>23</v>
      </c>
    </row>
    <row r="676" spans="1:5" x14ac:dyDescent="0.2">
      <c r="A676" s="4">
        <v>675</v>
      </c>
      <c r="B676" s="2">
        <v>2022010070</v>
      </c>
      <c r="C676" s="2" t="s">
        <v>347</v>
      </c>
      <c r="D676" s="2" t="s">
        <v>302</v>
      </c>
      <c r="E676" s="2" t="s">
        <v>23</v>
      </c>
    </row>
    <row r="677" spans="1:5" x14ac:dyDescent="0.2">
      <c r="A677" s="4">
        <v>676</v>
      </c>
      <c r="B677" s="3">
        <v>2022010071</v>
      </c>
      <c r="C677" s="3" t="s">
        <v>348</v>
      </c>
      <c r="D677" s="3" t="s">
        <v>302</v>
      </c>
      <c r="E677" s="3" t="s">
        <v>23</v>
      </c>
    </row>
    <row r="678" spans="1:5" x14ac:dyDescent="0.2">
      <c r="A678" s="4">
        <v>677</v>
      </c>
      <c r="B678" s="2">
        <v>2022010072</v>
      </c>
      <c r="C678" s="2" t="s">
        <v>484</v>
      </c>
      <c r="D678" s="2" t="s">
        <v>466</v>
      </c>
      <c r="E678" s="2" t="s">
        <v>23</v>
      </c>
    </row>
    <row r="679" spans="1:5" x14ac:dyDescent="0.2">
      <c r="A679" s="4">
        <v>678</v>
      </c>
      <c r="B679" s="3">
        <v>2022010073</v>
      </c>
      <c r="C679" s="3" t="s">
        <v>485</v>
      </c>
      <c r="D679" s="3" t="s">
        <v>466</v>
      </c>
      <c r="E679" s="3" t="s">
        <v>23</v>
      </c>
    </row>
    <row r="680" spans="1:5" x14ac:dyDescent="0.2">
      <c r="A680" s="4">
        <v>679</v>
      </c>
      <c r="B680" s="2">
        <v>2022010075</v>
      </c>
      <c r="C680" s="2" t="s">
        <v>486</v>
      </c>
      <c r="D680" s="2" t="s">
        <v>466</v>
      </c>
      <c r="E680" s="2" t="s">
        <v>23</v>
      </c>
    </row>
    <row r="681" spans="1:5" x14ac:dyDescent="0.2">
      <c r="A681" s="4">
        <v>680</v>
      </c>
      <c r="B681" s="3">
        <v>2022010076</v>
      </c>
      <c r="C681" s="3" t="s">
        <v>854</v>
      </c>
      <c r="D681" s="3" t="s">
        <v>843</v>
      </c>
      <c r="E681" s="3" t="s">
        <v>23</v>
      </c>
    </row>
    <row r="682" spans="1:5" x14ac:dyDescent="0.2">
      <c r="A682" s="4">
        <v>681</v>
      </c>
      <c r="B682" s="2">
        <v>2022010077</v>
      </c>
      <c r="C682" s="2" t="s">
        <v>855</v>
      </c>
      <c r="D682" s="2" t="s">
        <v>843</v>
      </c>
      <c r="E682" s="2" t="s">
        <v>23</v>
      </c>
    </row>
    <row r="683" spans="1:5" x14ac:dyDescent="0.2">
      <c r="A683" s="4">
        <v>682</v>
      </c>
      <c r="B683" s="3">
        <v>2022010078</v>
      </c>
      <c r="C683" s="3" t="s">
        <v>856</v>
      </c>
      <c r="D683" s="3" t="s">
        <v>843</v>
      </c>
      <c r="E683" s="3" t="s">
        <v>23</v>
      </c>
    </row>
    <row r="684" spans="1:5" x14ac:dyDescent="0.2">
      <c r="A684" s="4">
        <v>683</v>
      </c>
      <c r="B684" s="2">
        <v>2022010079</v>
      </c>
      <c r="C684" s="2" t="s">
        <v>857</v>
      </c>
      <c r="D684" s="2" t="s">
        <v>843</v>
      </c>
      <c r="E684" s="2" t="s">
        <v>23</v>
      </c>
    </row>
    <row r="685" spans="1:5" x14ac:dyDescent="0.2">
      <c r="A685" s="4">
        <v>684</v>
      </c>
      <c r="B685" s="3">
        <v>2022010080</v>
      </c>
      <c r="C685" s="3" t="s">
        <v>858</v>
      </c>
      <c r="D685" s="3" t="s">
        <v>843</v>
      </c>
      <c r="E685" s="3" t="s">
        <v>23</v>
      </c>
    </row>
    <row r="686" spans="1:5" x14ac:dyDescent="0.2">
      <c r="A686" s="4">
        <v>685</v>
      </c>
      <c r="B686" s="2">
        <v>2022010081</v>
      </c>
      <c r="C686" s="2" t="s">
        <v>717</v>
      </c>
      <c r="D686" s="2" t="s">
        <v>502</v>
      </c>
      <c r="E686" s="2" t="s">
        <v>23</v>
      </c>
    </row>
    <row r="687" spans="1:5" x14ac:dyDescent="0.2">
      <c r="A687" s="4">
        <v>686</v>
      </c>
      <c r="B687" s="3">
        <v>2022010082</v>
      </c>
      <c r="C687" s="3" t="s">
        <v>416</v>
      </c>
      <c r="D687" s="3" t="s">
        <v>399</v>
      </c>
      <c r="E687" s="3" t="s">
        <v>23</v>
      </c>
    </row>
    <row r="688" spans="1:5" x14ac:dyDescent="0.2">
      <c r="A688" s="4">
        <v>687</v>
      </c>
      <c r="B688" s="2">
        <v>2022010083</v>
      </c>
      <c r="C688" s="2" t="s">
        <v>418</v>
      </c>
      <c r="D688" s="2" t="s">
        <v>399</v>
      </c>
      <c r="E688" s="2" t="s">
        <v>23</v>
      </c>
    </row>
    <row r="689" spans="1:5" x14ac:dyDescent="0.2">
      <c r="A689" s="4">
        <v>688</v>
      </c>
      <c r="B689" s="3">
        <v>2022010085</v>
      </c>
      <c r="C689" s="3" t="s">
        <v>448</v>
      </c>
      <c r="D689" s="3" t="s">
        <v>421</v>
      </c>
      <c r="E689" s="3" t="s">
        <v>23</v>
      </c>
    </row>
    <row r="690" spans="1:5" x14ac:dyDescent="0.2">
      <c r="A690" s="4">
        <v>689</v>
      </c>
      <c r="B690" s="2">
        <v>2022010086</v>
      </c>
      <c r="C690" s="2" t="s">
        <v>449</v>
      </c>
      <c r="D690" s="2" t="s">
        <v>421</v>
      </c>
      <c r="E690" s="2" t="s">
        <v>23</v>
      </c>
    </row>
    <row r="691" spans="1:5" x14ac:dyDescent="0.2">
      <c r="A691" s="4">
        <v>690</v>
      </c>
      <c r="B691" s="3">
        <v>2022010087</v>
      </c>
      <c r="C691" s="3" t="s">
        <v>450</v>
      </c>
      <c r="D691" s="3" t="s">
        <v>421</v>
      </c>
      <c r="E691" s="3" t="s">
        <v>23</v>
      </c>
    </row>
    <row r="692" spans="1:5" x14ac:dyDescent="0.2">
      <c r="A692" s="4">
        <v>691</v>
      </c>
      <c r="B692" s="2">
        <v>2022010088</v>
      </c>
      <c r="C692" s="2" t="s">
        <v>451</v>
      </c>
      <c r="D692" s="2" t="s">
        <v>421</v>
      </c>
      <c r="E692" s="2" t="s">
        <v>23</v>
      </c>
    </row>
    <row r="693" spans="1:5" x14ac:dyDescent="0.2">
      <c r="A693" s="4">
        <v>692</v>
      </c>
      <c r="B693" s="3">
        <v>2022010089</v>
      </c>
      <c r="C693" s="3" t="s">
        <v>452</v>
      </c>
      <c r="D693" s="3" t="s">
        <v>421</v>
      </c>
      <c r="E693" s="3" t="s">
        <v>23</v>
      </c>
    </row>
    <row r="694" spans="1:5" x14ac:dyDescent="0.2">
      <c r="A694" s="4">
        <v>693</v>
      </c>
      <c r="B694" s="2">
        <v>2022010090</v>
      </c>
      <c r="C694" s="2" t="s">
        <v>453</v>
      </c>
      <c r="D694" s="2" t="s">
        <v>421</v>
      </c>
      <c r="E694" s="2" t="s">
        <v>23</v>
      </c>
    </row>
    <row r="695" spans="1:5" x14ac:dyDescent="0.2">
      <c r="A695" s="4">
        <v>694</v>
      </c>
      <c r="B695" s="3">
        <v>2022010091</v>
      </c>
      <c r="C695" s="3" t="s">
        <v>454</v>
      </c>
      <c r="D695" s="3" t="s">
        <v>421</v>
      </c>
      <c r="E695" s="3" t="s">
        <v>23</v>
      </c>
    </row>
    <row r="696" spans="1:5" x14ac:dyDescent="0.2">
      <c r="A696" s="4">
        <v>695</v>
      </c>
      <c r="B696" s="2">
        <v>2022010092</v>
      </c>
      <c r="C696" s="2" t="s">
        <v>396</v>
      </c>
      <c r="D696" s="2" t="s">
        <v>352</v>
      </c>
      <c r="E696" s="2" t="s">
        <v>23</v>
      </c>
    </row>
    <row r="697" spans="1:5" x14ac:dyDescent="0.2">
      <c r="A697" s="4">
        <v>696</v>
      </c>
      <c r="B697" s="3">
        <v>2022010093</v>
      </c>
      <c r="C697" s="3" t="s">
        <v>255</v>
      </c>
      <c r="D697" s="3" t="s">
        <v>827</v>
      </c>
      <c r="E697" s="3" t="s">
        <v>23</v>
      </c>
    </row>
    <row r="698" spans="1:5" x14ac:dyDescent="0.2">
      <c r="A698" s="4">
        <v>697</v>
      </c>
      <c r="B698" s="2">
        <v>2022010095</v>
      </c>
      <c r="C698" s="2" t="s">
        <v>130</v>
      </c>
      <c r="D698" s="2" t="s">
        <v>120</v>
      </c>
      <c r="E698" s="2" t="s">
        <v>23</v>
      </c>
    </row>
    <row r="699" spans="1:5" x14ac:dyDescent="0.2">
      <c r="A699" s="4">
        <v>698</v>
      </c>
      <c r="B699" s="3">
        <v>2022010096</v>
      </c>
      <c r="C699" s="3" t="s">
        <v>455</v>
      </c>
      <c r="D699" s="3" t="s">
        <v>421</v>
      </c>
      <c r="E699" s="3" t="s">
        <v>23</v>
      </c>
    </row>
    <row r="700" spans="1:5" x14ac:dyDescent="0.2">
      <c r="A700" s="4">
        <v>699</v>
      </c>
      <c r="B700" s="2">
        <v>2022010097</v>
      </c>
      <c r="C700" s="2" t="s">
        <v>57</v>
      </c>
      <c r="D700" s="2" t="s">
        <v>49</v>
      </c>
      <c r="E700" s="2" t="s">
        <v>23</v>
      </c>
    </row>
    <row r="701" spans="1:5" x14ac:dyDescent="0.2">
      <c r="A701" s="4">
        <v>700</v>
      </c>
      <c r="B701" s="3">
        <v>2023010010</v>
      </c>
      <c r="C701" s="3" t="s">
        <v>718</v>
      </c>
      <c r="D701" s="3" t="s">
        <v>502</v>
      </c>
      <c r="E701" s="3" t="s">
        <v>23</v>
      </c>
    </row>
    <row r="702" spans="1:5" x14ac:dyDescent="0.2">
      <c r="A702" s="4">
        <v>701</v>
      </c>
      <c r="B702" s="2">
        <v>2023010011</v>
      </c>
      <c r="C702" s="2" t="s">
        <v>719</v>
      </c>
      <c r="D702" s="2" t="s">
        <v>502</v>
      </c>
      <c r="E702" s="2" t="s">
        <v>23</v>
      </c>
    </row>
    <row r="703" spans="1:5" x14ac:dyDescent="0.2">
      <c r="A703" s="4">
        <v>702</v>
      </c>
      <c r="B703" s="3">
        <v>2023010012</v>
      </c>
      <c r="C703" s="3" t="s">
        <v>487</v>
      </c>
      <c r="D703" s="3" t="s">
        <v>466</v>
      </c>
      <c r="E703" s="3" t="s">
        <v>23</v>
      </c>
    </row>
    <row r="704" spans="1:5" x14ac:dyDescent="0.2">
      <c r="A704" s="4">
        <v>703</v>
      </c>
      <c r="B704" s="2">
        <v>2023010013</v>
      </c>
      <c r="C704" s="2" t="s">
        <v>488</v>
      </c>
      <c r="D704" s="2" t="s">
        <v>466</v>
      </c>
      <c r="E704" s="2" t="s">
        <v>23</v>
      </c>
    </row>
    <row r="705" spans="1:5" x14ac:dyDescent="0.2">
      <c r="A705" s="4">
        <v>704</v>
      </c>
      <c r="B705" s="3">
        <v>2023010015</v>
      </c>
      <c r="C705" s="3" t="s">
        <v>489</v>
      </c>
      <c r="D705" s="3" t="s">
        <v>466</v>
      </c>
      <c r="E705" s="3" t="s">
        <v>23</v>
      </c>
    </row>
    <row r="706" spans="1:5" x14ac:dyDescent="0.2">
      <c r="A706" s="4">
        <v>705</v>
      </c>
      <c r="B706" s="2">
        <v>2023010016</v>
      </c>
      <c r="C706" s="2" t="s">
        <v>490</v>
      </c>
      <c r="D706" s="2" t="s">
        <v>466</v>
      </c>
      <c r="E706" s="2" t="s">
        <v>23</v>
      </c>
    </row>
    <row r="707" spans="1:5" x14ac:dyDescent="0.2">
      <c r="A707" s="4">
        <v>706</v>
      </c>
      <c r="B707" s="3">
        <v>2023010017</v>
      </c>
      <c r="C707" s="3" t="s">
        <v>491</v>
      </c>
      <c r="D707" s="3" t="s">
        <v>466</v>
      </c>
      <c r="E707" s="3" t="s">
        <v>23</v>
      </c>
    </row>
    <row r="708" spans="1:5" x14ac:dyDescent="0.2">
      <c r="A708" s="4">
        <v>707</v>
      </c>
      <c r="B708" s="2">
        <v>2023010018</v>
      </c>
      <c r="C708" s="2" t="s">
        <v>456</v>
      </c>
      <c r="D708" s="2" t="s">
        <v>421</v>
      </c>
      <c r="E708" s="2" t="s">
        <v>23</v>
      </c>
    </row>
    <row r="709" spans="1:5" x14ac:dyDescent="0.2">
      <c r="A709" s="4">
        <v>708</v>
      </c>
      <c r="B709" s="3">
        <v>2023010019</v>
      </c>
      <c r="C709" s="3" t="s">
        <v>457</v>
      </c>
      <c r="D709" s="3" t="s">
        <v>421</v>
      </c>
      <c r="E709" s="3" t="s">
        <v>23</v>
      </c>
    </row>
    <row r="710" spans="1:5" x14ac:dyDescent="0.2">
      <c r="A710" s="4">
        <v>709</v>
      </c>
      <c r="B710" s="2">
        <v>2023010020</v>
      </c>
      <c r="C710" s="2" t="s">
        <v>492</v>
      </c>
      <c r="D710" s="2" t="s">
        <v>466</v>
      </c>
      <c r="E710" s="2" t="s">
        <v>23</v>
      </c>
    </row>
    <row r="711" spans="1:5" x14ac:dyDescent="0.2">
      <c r="A711" s="4">
        <v>710</v>
      </c>
      <c r="B711" s="3">
        <v>2023010021</v>
      </c>
      <c r="C711" s="3" t="s">
        <v>937</v>
      </c>
      <c r="D711" s="3" t="s">
        <v>935</v>
      </c>
      <c r="E711" s="3" t="s">
        <v>23</v>
      </c>
    </row>
    <row r="712" spans="1:5" x14ac:dyDescent="0.2">
      <c r="A712" s="4">
        <v>711</v>
      </c>
      <c r="B712" s="2">
        <v>2023010022</v>
      </c>
      <c r="C712" s="2" t="s">
        <v>131</v>
      </c>
      <c r="D712" s="2" t="s">
        <v>120</v>
      </c>
      <c r="E712" s="2" t="s">
        <v>23</v>
      </c>
    </row>
    <row r="713" spans="1:5" x14ac:dyDescent="0.2">
      <c r="A713" s="4">
        <v>712</v>
      </c>
      <c r="B713" s="3">
        <v>2023010023</v>
      </c>
      <c r="C713" s="3" t="s">
        <v>117</v>
      </c>
      <c r="D713" s="3" t="s">
        <v>102</v>
      </c>
      <c r="E713" s="3" t="s">
        <v>23</v>
      </c>
    </row>
    <row r="714" spans="1:5" x14ac:dyDescent="0.2">
      <c r="A714" s="4">
        <v>713</v>
      </c>
      <c r="B714" s="2">
        <v>2023010025</v>
      </c>
      <c r="C714" s="2" t="s">
        <v>91</v>
      </c>
      <c r="D714" s="2" t="s">
        <v>71</v>
      </c>
      <c r="E714" s="2" t="s">
        <v>23</v>
      </c>
    </row>
    <row r="715" spans="1:5" x14ac:dyDescent="0.2">
      <c r="A715" s="4">
        <v>714</v>
      </c>
      <c r="B715" s="3">
        <v>2023010026</v>
      </c>
      <c r="C715" s="3" t="s">
        <v>92</v>
      </c>
      <c r="D715" s="3" t="s">
        <v>71</v>
      </c>
      <c r="E715" s="3" t="s">
        <v>23</v>
      </c>
    </row>
    <row r="716" spans="1:5" x14ac:dyDescent="0.2">
      <c r="A716" s="4">
        <v>715</v>
      </c>
      <c r="B716" s="2">
        <v>2023010027</v>
      </c>
      <c r="C716" s="2" t="s">
        <v>836</v>
      </c>
      <c r="D716" s="2" t="s">
        <v>830</v>
      </c>
      <c r="E716" s="2" t="s">
        <v>23</v>
      </c>
    </row>
    <row r="717" spans="1:5" x14ac:dyDescent="0.2">
      <c r="A717" s="4">
        <v>716</v>
      </c>
      <c r="B717" s="3">
        <v>2023010028</v>
      </c>
      <c r="C717" s="3" t="s">
        <v>837</v>
      </c>
      <c r="D717" s="3" t="s">
        <v>830</v>
      </c>
      <c r="E717" s="3" t="s">
        <v>23</v>
      </c>
    </row>
    <row r="718" spans="1:5" x14ac:dyDescent="0.2">
      <c r="A718" s="4">
        <v>717</v>
      </c>
      <c r="B718" s="2">
        <v>2023010029</v>
      </c>
      <c r="C718" s="2" t="s">
        <v>871</v>
      </c>
      <c r="D718" s="2" t="s">
        <v>863</v>
      </c>
      <c r="E718" s="2" t="s">
        <v>23</v>
      </c>
    </row>
    <row r="719" spans="1:5" x14ac:dyDescent="0.2">
      <c r="A719" s="4">
        <v>718</v>
      </c>
      <c r="B719" s="3">
        <v>2023010030</v>
      </c>
      <c r="C719" s="3" t="s">
        <v>458</v>
      </c>
      <c r="D719" s="3" t="s">
        <v>421</v>
      </c>
      <c r="E719" s="3" t="s">
        <v>23</v>
      </c>
    </row>
    <row r="720" spans="1:5" x14ac:dyDescent="0.2">
      <c r="A720" s="4">
        <v>719</v>
      </c>
      <c r="B720" s="2">
        <v>2023010031</v>
      </c>
      <c r="C720" s="2" t="s">
        <v>915</v>
      </c>
      <c r="D720" s="2" t="s">
        <v>881</v>
      </c>
      <c r="E720" s="2" t="s">
        <v>23</v>
      </c>
    </row>
    <row r="721" spans="1:5" x14ac:dyDescent="0.2">
      <c r="A721" s="4">
        <v>720</v>
      </c>
      <c r="B721" s="3">
        <v>2023010032</v>
      </c>
      <c r="C721" s="3" t="s">
        <v>916</v>
      </c>
      <c r="D721" s="3" t="s">
        <v>881</v>
      </c>
      <c r="E721" s="3" t="s">
        <v>23</v>
      </c>
    </row>
    <row r="722" spans="1:5" x14ac:dyDescent="0.2">
      <c r="A722" s="4">
        <v>721</v>
      </c>
      <c r="B722" s="2">
        <v>2023010033</v>
      </c>
      <c r="C722" s="2" t="s">
        <v>493</v>
      </c>
      <c r="D722" s="2" t="s">
        <v>466</v>
      </c>
      <c r="E722" s="2" t="s">
        <v>23</v>
      </c>
    </row>
    <row r="723" spans="1:5" x14ac:dyDescent="0.2">
      <c r="A723" s="4">
        <v>722</v>
      </c>
      <c r="B723" s="3">
        <v>2023010035</v>
      </c>
      <c r="C723" s="3" t="s">
        <v>938</v>
      </c>
      <c r="D723" s="3" t="s">
        <v>935</v>
      </c>
      <c r="E723" s="3" t="s">
        <v>23</v>
      </c>
    </row>
    <row r="724" spans="1:5" x14ac:dyDescent="0.2">
      <c r="A724" s="4">
        <v>723</v>
      </c>
      <c r="B724" s="2">
        <v>2023010036</v>
      </c>
      <c r="C724" s="2" t="s">
        <v>939</v>
      </c>
      <c r="D724" s="2" t="s">
        <v>935</v>
      </c>
      <c r="E724" s="2" t="s">
        <v>23</v>
      </c>
    </row>
    <row r="725" spans="1:5" x14ac:dyDescent="0.2">
      <c r="A725" s="4">
        <v>724</v>
      </c>
      <c r="B725" s="3">
        <v>2023010037</v>
      </c>
      <c r="C725" s="3" t="s">
        <v>940</v>
      </c>
      <c r="D725" s="3" t="s">
        <v>935</v>
      </c>
      <c r="E725" s="3" t="s">
        <v>23</v>
      </c>
    </row>
    <row r="726" spans="1:5" x14ac:dyDescent="0.2">
      <c r="A726" s="4">
        <v>725</v>
      </c>
      <c r="B726" s="2">
        <v>2023010038</v>
      </c>
      <c r="C726" s="2" t="s">
        <v>941</v>
      </c>
      <c r="D726" s="2" t="s">
        <v>935</v>
      </c>
      <c r="E726" s="2" t="s">
        <v>23</v>
      </c>
    </row>
    <row r="727" spans="1:5" x14ac:dyDescent="0.2">
      <c r="A727" s="4">
        <v>726</v>
      </c>
      <c r="B727" s="3">
        <v>2023010039</v>
      </c>
      <c r="C727" s="3" t="s">
        <v>942</v>
      </c>
      <c r="D727" s="3" t="s">
        <v>935</v>
      </c>
      <c r="E727" s="3" t="s">
        <v>23</v>
      </c>
    </row>
    <row r="728" spans="1:5" x14ac:dyDescent="0.2">
      <c r="A728" s="4">
        <v>727</v>
      </c>
      <c r="B728" s="2">
        <v>2023010040</v>
      </c>
      <c r="C728" s="2" t="s">
        <v>943</v>
      </c>
      <c r="D728" s="2" t="s">
        <v>935</v>
      </c>
      <c r="E728" s="2" t="s">
        <v>23</v>
      </c>
    </row>
    <row r="729" spans="1:5" x14ac:dyDescent="0.2">
      <c r="A729" s="4">
        <v>728</v>
      </c>
      <c r="B729" s="3">
        <v>2023010050</v>
      </c>
      <c r="C729" s="3" t="s">
        <v>944</v>
      </c>
      <c r="D729" s="3" t="s">
        <v>935</v>
      </c>
      <c r="E729" s="3" t="s">
        <v>23</v>
      </c>
    </row>
    <row r="730" spans="1:5" x14ac:dyDescent="0.2">
      <c r="A730" s="4">
        <v>729</v>
      </c>
      <c r="B730" s="2">
        <v>2023010051</v>
      </c>
      <c r="C730" s="2" t="s">
        <v>945</v>
      </c>
      <c r="D730" s="2" t="s">
        <v>935</v>
      </c>
      <c r="E730" s="2" t="s">
        <v>23</v>
      </c>
    </row>
    <row r="731" spans="1:5" x14ac:dyDescent="0.2">
      <c r="A731" s="4">
        <v>730</v>
      </c>
      <c r="B731" s="3">
        <v>2023010052</v>
      </c>
      <c r="C731" s="3" t="s">
        <v>946</v>
      </c>
      <c r="D731" s="3" t="s">
        <v>935</v>
      </c>
      <c r="E731" s="3" t="s">
        <v>23</v>
      </c>
    </row>
    <row r="732" spans="1:5" x14ac:dyDescent="0.2">
      <c r="A732" s="4">
        <v>731</v>
      </c>
      <c r="B732" s="2">
        <v>2023010053</v>
      </c>
      <c r="C732" s="2" t="s">
        <v>947</v>
      </c>
      <c r="D732" s="2" t="s">
        <v>935</v>
      </c>
      <c r="E732" s="2" t="s">
        <v>23</v>
      </c>
    </row>
    <row r="733" spans="1:5" x14ac:dyDescent="0.2">
      <c r="A733" s="4">
        <v>732</v>
      </c>
      <c r="B733" s="3">
        <v>2023010054</v>
      </c>
      <c r="C733" s="3" t="s">
        <v>948</v>
      </c>
      <c r="D733" s="3" t="s">
        <v>935</v>
      </c>
      <c r="E733" s="3" t="s">
        <v>23</v>
      </c>
    </row>
    <row r="734" spans="1:5" x14ac:dyDescent="0.2">
      <c r="A734" s="4">
        <v>733</v>
      </c>
      <c r="B734" s="2">
        <v>2023010055</v>
      </c>
      <c r="C734" s="2" t="s">
        <v>949</v>
      </c>
      <c r="D734" s="2" t="s">
        <v>935</v>
      </c>
      <c r="E734" s="2" t="s">
        <v>23</v>
      </c>
    </row>
    <row r="735" spans="1:5" x14ac:dyDescent="0.2">
      <c r="A735" s="4">
        <v>734</v>
      </c>
      <c r="B735" s="3">
        <v>2023010056</v>
      </c>
      <c r="C735" s="3" t="s">
        <v>950</v>
      </c>
      <c r="D735" s="3" t="s">
        <v>935</v>
      </c>
      <c r="E735" s="3" t="s">
        <v>23</v>
      </c>
    </row>
    <row r="736" spans="1:5" x14ac:dyDescent="0.2">
      <c r="A736" s="4">
        <v>735</v>
      </c>
      <c r="B736" s="2">
        <v>2023010057</v>
      </c>
      <c r="C736" s="2" t="s">
        <v>951</v>
      </c>
      <c r="D736" s="2" t="s">
        <v>935</v>
      </c>
      <c r="E736" s="2" t="s">
        <v>23</v>
      </c>
    </row>
    <row r="737" spans="1:5" x14ac:dyDescent="0.2">
      <c r="A737" s="4">
        <v>736</v>
      </c>
      <c r="B737" s="3">
        <v>2023010058</v>
      </c>
      <c r="C737" s="3" t="s">
        <v>952</v>
      </c>
      <c r="D737" s="3" t="s">
        <v>935</v>
      </c>
      <c r="E737" s="3" t="s">
        <v>23</v>
      </c>
    </row>
    <row r="738" spans="1:5" x14ac:dyDescent="0.2">
      <c r="A738" s="4">
        <v>737</v>
      </c>
      <c r="B738" s="2">
        <v>2023010059</v>
      </c>
      <c r="C738" s="2" t="s">
        <v>953</v>
      </c>
      <c r="D738" s="2" t="s">
        <v>935</v>
      </c>
      <c r="E738" s="2" t="s">
        <v>23</v>
      </c>
    </row>
    <row r="739" spans="1:5" x14ac:dyDescent="0.2">
      <c r="A739" s="4">
        <v>738</v>
      </c>
      <c r="B739" s="3">
        <v>2023010060</v>
      </c>
      <c r="C739" s="3" t="s">
        <v>954</v>
      </c>
      <c r="D739" s="3" t="s">
        <v>935</v>
      </c>
      <c r="E739" s="3" t="s">
        <v>23</v>
      </c>
    </row>
    <row r="740" spans="1:5" x14ac:dyDescent="0.2">
      <c r="A740" s="4">
        <v>739</v>
      </c>
      <c r="B740" s="2">
        <v>2023010061</v>
      </c>
      <c r="C740" s="2" t="s">
        <v>955</v>
      </c>
      <c r="D740" s="2" t="s">
        <v>935</v>
      </c>
      <c r="E740" s="2" t="s">
        <v>23</v>
      </c>
    </row>
    <row r="741" spans="1:5" x14ac:dyDescent="0.2">
      <c r="A741" s="4">
        <v>740</v>
      </c>
      <c r="B741" s="3">
        <v>2023010062</v>
      </c>
      <c r="C741" s="3" t="s">
        <v>956</v>
      </c>
      <c r="D741" s="3" t="s">
        <v>935</v>
      </c>
      <c r="E741" s="3" t="s">
        <v>23</v>
      </c>
    </row>
    <row r="742" spans="1:5" x14ac:dyDescent="0.2">
      <c r="A742" s="4">
        <v>741</v>
      </c>
      <c r="B742" s="2">
        <v>2023010063</v>
      </c>
      <c r="C742" s="2" t="s">
        <v>957</v>
      </c>
      <c r="D742" s="2" t="s">
        <v>935</v>
      </c>
      <c r="E742" s="2" t="s">
        <v>23</v>
      </c>
    </row>
    <row r="743" spans="1:5" x14ac:dyDescent="0.2">
      <c r="A743" s="4">
        <v>742</v>
      </c>
      <c r="B743" s="3">
        <v>2023010065</v>
      </c>
      <c r="C743" s="3" t="s">
        <v>958</v>
      </c>
      <c r="D743" s="3" t="s">
        <v>935</v>
      </c>
      <c r="E743" s="3" t="s">
        <v>23</v>
      </c>
    </row>
    <row r="744" spans="1:5" x14ac:dyDescent="0.2">
      <c r="A744" s="4">
        <v>743</v>
      </c>
      <c r="B744" s="2">
        <v>2023010066</v>
      </c>
      <c r="C744" s="2" t="s">
        <v>959</v>
      </c>
      <c r="D744" s="2" t="s">
        <v>935</v>
      </c>
      <c r="E744" s="2" t="s">
        <v>23</v>
      </c>
    </row>
    <row r="745" spans="1:5" x14ac:dyDescent="0.2">
      <c r="A745" s="4">
        <v>744</v>
      </c>
      <c r="B745" s="3">
        <v>2023010068</v>
      </c>
      <c r="C745" s="3" t="s">
        <v>960</v>
      </c>
      <c r="D745" s="3" t="s">
        <v>935</v>
      </c>
      <c r="E745" s="3" t="s">
        <v>23</v>
      </c>
    </row>
    <row r="746" spans="1:5" x14ac:dyDescent="0.2">
      <c r="A746" s="4">
        <v>745</v>
      </c>
      <c r="B746" s="2">
        <v>2023010069</v>
      </c>
      <c r="C746" s="2" t="s">
        <v>961</v>
      </c>
      <c r="D746" s="2" t="s">
        <v>935</v>
      </c>
      <c r="E746" s="2" t="s">
        <v>23</v>
      </c>
    </row>
    <row r="747" spans="1:5" x14ac:dyDescent="0.2">
      <c r="A747" s="4">
        <v>746</v>
      </c>
      <c r="B747" s="3">
        <v>2023010070</v>
      </c>
      <c r="C747" s="3" t="s">
        <v>962</v>
      </c>
      <c r="D747" s="3" t="s">
        <v>935</v>
      </c>
      <c r="E747" s="3" t="s">
        <v>23</v>
      </c>
    </row>
    <row r="748" spans="1:5" x14ac:dyDescent="0.2">
      <c r="A748" s="4">
        <v>747</v>
      </c>
      <c r="B748" s="2">
        <v>2023010071</v>
      </c>
      <c r="C748" s="2" t="s">
        <v>47</v>
      </c>
      <c r="D748" s="2" t="s">
        <v>31</v>
      </c>
      <c r="E748" s="2" t="s">
        <v>23</v>
      </c>
    </row>
    <row r="749" spans="1:5" x14ac:dyDescent="0.2">
      <c r="A749" s="4">
        <v>748</v>
      </c>
      <c r="B749" s="3">
        <v>2023010072</v>
      </c>
      <c r="C749" s="3" t="s">
        <v>155</v>
      </c>
      <c r="D749" s="3" t="s">
        <v>148</v>
      </c>
      <c r="E749" s="3" t="s">
        <v>23</v>
      </c>
    </row>
    <row r="750" spans="1:5" x14ac:dyDescent="0.2">
      <c r="A750" s="4">
        <v>749</v>
      </c>
      <c r="B750" s="2">
        <v>2023010073</v>
      </c>
      <c r="C750" s="2" t="s">
        <v>118</v>
      </c>
      <c r="D750" s="2" t="s">
        <v>102</v>
      </c>
      <c r="E750" s="2" t="s">
        <v>23</v>
      </c>
    </row>
    <row r="751" spans="1:5" x14ac:dyDescent="0.2">
      <c r="A751" s="4">
        <v>750</v>
      </c>
      <c r="B751" s="3">
        <v>2023010075</v>
      </c>
      <c r="C751" s="3" t="s">
        <v>877</v>
      </c>
      <c r="D751" s="3" t="s">
        <v>873</v>
      </c>
      <c r="E751" s="3" t="s">
        <v>23</v>
      </c>
    </row>
    <row r="752" spans="1:5" x14ac:dyDescent="0.2">
      <c r="A752" s="4">
        <v>751</v>
      </c>
      <c r="B752" s="2">
        <v>2023010076</v>
      </c>
      <c r="C752" s="2" t="s">
        <v>419</v>
      </c>
      <c r="D752" s="2" t="s">
        <v>399</v>
      </c>
      <c r="E752" s="2" t="s">
        <v>23</v>
      </c>
    </row>
    <row r="753" spans="1:5" x14ac:dyDescent="0.2">
      <c r="A753" s="4">
        <v>752</v>
      </c>
      <c r="B753" s="3">
        <v>2023010077</v>
      </c>
      <c r="C753" s="3" t="s">
        <v>459</v>
      </c>
      <c r="D753" s="3" t="s">
        <v>421</v>
      </c>
      <c r="E753" s="3" t="s">
        <v>23</v>
      </c>
    </row>
    <row r="754" spans="1:5" x14ac:dyDescent="0.2">
      <c r="A754" s="4">
        <v>753</v>
      </c>
      <c r="B754" s="2">
        <v>2023010078</v>
      </c>
      <c r="C754" s="2" t="s">
        <v>460</v>
      </c>
      <c r="D754" s="2" t="s">
        <v>421</v>
      </c>
      <c r="E754" s="2" t="s">
        <v>23</v>
      </c>
    </row>
    <row r="755" spans="1:5" x14ac:dyDescent="0.2">
      <c r="A755" s="4">
        <v>754</v>
      </c>
      <c r="B755" s="3">
        <v>2023010079</v>
      </c>
      <c r="C755" s="3" t="s">
        <v>461</v>
      </c>
      <c r="D755" s="3" t="s">
        <v>421</v>
      </c>
      <c r="E755" s="3" t="s">
        <v>23</v>
      </c>
    </row>
    <row r="756" spans="1:5" x14ac:dyDescent="0.2">
      <c r="A756" s="4">
        <v>755</v>
      </c>
      <c r="B756" s="2">
        <v>2023010080</v>
      </c>
      <c r="C756" s="2" t="s">
        <v>462</v>
      </c>
      <c r="D756" s="2" t="s">
        <v>421</v>
      </c>
      <c r="E756" s="2" t="s">
        <v>23</v>
      </c>
    </row>
    <row r="757" spans="1:5" x14ac:dyDescent="0.2">
      <c r="A757" s="4">
        <v>756</v>
      </c>
      <c r="B757" s="3">
        <v>2023010081</v>
      </c>
      <c r="C757" s="3" t="s">
        <v>463</v>
      </c>
      <c r="D757" s="3" t="s">
        <v>421</v>
      </c>
      <c r="E757" s="3" t="s">
        <v>23</v>
      </c>
    </row>
    <row r="758" spans="1:5" x14ac:dyDescent="0.2">
      <c r="A758" s="4">
        <v>757</v>
      </c>
      <c r="B758" s="2">
        <v>2023010082</v>
      </c>
      <c r="C758" s="2" t="s">
        <v>464</v>
      </c>
      <c r="D758" s="2" t="s">
        <v>421</v>
      </c>
      <c r="E758" s="2" t="s">
        <v>23</v>
      </c>
    </row>
    <row r="759" spans="1:5" x14ac:dyDescent="0.2">
      <c r="A759" s="4">
        <v>758</v>
      </c>
      <c r="B759" s="3">
        <v>2023010083</v>
      </c>
      <c r="C759" s="3" t="s">
        <v>720</v>
      </c>
      <c r="D759" s="3" t="s">
        <v>502</v>
      </c>
      <c r="E759" s="3" t="s">
        <v>23</v>
      </c>
    </row>
    <row r="760" spans="1:5" x14ac:dyDescent="0.2">
      <c r="A760" s="4">
        <v>759</v>
      </c>
      <c r="B760" s="2">
        <v>2023010085</v>
      </c>
      <c r="C760" s="2" t="s">
        <v>721</v>
      </c>
      <c r="D760" s="2" t="s">
        <v>502</v>
      </c>
      <c r="E760" s="2" t="s">
        <v>23</v>
      </c>
    </row>
    <row r="761" spans="1:5" x14ac:dyDescent="0.2">
      <c r="A761" s="4">
        <v>760</v>
      </c>
      <c r="B761" s="3">
        <v>2023010086</v>
      </c>
      <c r="C761" s="3" t="s">
        <v>722</v>
      </c>
      <c r="D761" s="3" t="s">
        <v>502</v>
      </c>
      <c r="E761" s="3" t="s">
        <v>23</v>
      </c>
    </row>
    <row r="762" spans="1:5" x14ac:dyDescent="0.2">
      <c r="A762" s="4">
        <v>761</v>
      </c>
      <c r="B762" s="2">
        <v>2023010087</v>
      </c>
      <c r="C762" s="2" t="s">
        <v>723</v>
      </c>
      <c r="D762" s="2" t="s">
        <v>502</v>
      </c>
      <c r="E762" s="2" t="s">
        <v>23</v>
      </c>
    </row>
    <row r="763" spans="1:5" x14ac:dyDescent="0.2">
      <c r="A763" s="4">
        <v>762</v>
      </c>
      <c r="B763" s="3">
        <v>2023010088</v>
      </c>
      <c r="C763" s="3" t="s">
        <v>724</v>
      </c>
      <c r="D763" s="3" t="s">
        <v>502</v>
      </c>
      <c r="E763" s="3" t="s">
        <v>23</v>
      </c>
    </row>
    <row r="764" spans="1:5" x14ac:dyDescent="0.2">
      <c r="A764" s="4">
        <v>763</v>
      </c>
      <c r="B764" s="2">
        <v>2023010089</v>
      </c>
      <c r="C764" s="2" t="s">
        <v>815</v>
      </c>
      <c r="D764" s="2" t="s">
        <v>727</v>
      </c>
      <c r="E764" s="2" t="s">
        <v>23</v>
      </c>
    </row>
    <row r="765" spans="1:5" x14ac:dyDescent="0.2">
      <c r="A765" s="4">
        <v>764</v>
      </c>
      <c r="B765" s="3">
        <v>2023010090</v>
      </c>
      <c r="C765" s="3" t="s">
        <v>816</v>
      </c>
      <c r="D765" s="3" t="s">
        <v>727</v>
      </c>
      <c r="E765" s="3" t="s">
        <v>23</v>
      </c>
    </row>
    <row r="766" spans="1:5" x14ac:dyDescent="0.2">
      <c r="A766" s="4">
        <v>765</v>
      </c>
      <c r="B766" s="2">
        <v>2023010091</v>
      </c>
      <c r="C766" s="2" t="s">
        <v>349</v>
      </c>
      <c r="D766" s="2" t="s">
        <v>302</v>
      </c>
      <c r="E766" s="2" t="s">
        <v>23</v>
      </c>
    </row>
    <row r="767" spans="1:5" x14ac:dyDescent="0.2">
      <c r="A767" s="4">
        <v>766</v>
      </c>
      <c r="B767" s="3">
        <v>2023010092</v>
      </c>
      <c r="C767" s="3" t="s">
        <v>350</v>
      </c>
      <c r="D767" s="3" t="s">
        <v>302</v>
      </c>
      <c r="E767" s="3" t="s">
        <v>23</v>
      </c>
    </row>
    <row r="768" spans="1:5" x14ac:dyDescent="0.2">
      <c r="A768" s="4">
        <v>767</v>
      </c>
      <c r="B768" s="2">
        <v>2023010093</v>
      </c>
      <c r="C768" s="2" t="s">
        <v>247</v>
      </c>
      <c r="D768" s="2" t="s">
        <v>197</v>
      </c>
      <c r="E768" s="2" t="s">
        <v>23</v>
      </c>
    </row>
    <row r="769" spans="1:5" x14ac:dyDescent="0.2">
      <c r="A769" s="4">
        <v>768</v>
      </c>
      <c r="B769" s="3">
        <v>2023010095</v>
      </c>
      <c r="C769" s="3" t="s">
        <v>248</v>
      </c>
      <c r="D769" s="3" t="s">
        <v>197</v>
      </c>
      <c r="E769" s="3" t="s">
        <v>23</v>
      </c>
    </row>
    <row r="770" spans="1:5" x14ac:dyDescent="0.2">
      <c r="A770" s="4">
        <v>769</v>
      </c>
      <c r="B770" s="2">
        <v>2023010096</v>
      </c>
      <c r="C770" s="2" t="s">
        <v>249</v>
      </c>
      <c r="D770" s="2" t="s">
        <v>197</v>
      </c>
      <c r="E770" s="2" t="s">
        <v>23</v>
      </c>
    </row>
    <row r="771" spans="1:5" x14ac:dyDescent="0.2">
      <c r="A771" s="4">
        <v>770</v>
      </c>
      <c r="B771" s="3">
        <v>2023010097</v>
      </c>
      <c r="C771" s="3" t="s">
        <v>194</v>
      </c>
      <c r="D771" s="3" t="s">
        <v>157</v>
      </c>
      <c r="E771" s="3" t="s">
        <v>23</v>
      </c>
    </row>
    <row r="772" spans="1:5" x14ac:dyDescent="0.2">
      <c r="A772" s="4">
        <v>771</v>
      </c>
      <c r="B772" s="2">
        <v>2023010098</v>
      </c>
      <c r="C772" s="2" t="s">
        <v>195</v>
      </c>
      <c r="D772" s="2" t="s">
        <v>157</v>
      </c>
      <c r="E772" s="2" t="s">
        <v>23</v>
      </c>
    </row>
    <row r="773" spans="1:5" x14ac:dyDescent="0.2">
      <c r="A773" s="4">
        <v>772</v>
      </c>
      <c r="B773" s="3">
        <v>2023010099</v>
      </c>
      <c r="C773" s="3" t="s">
        <v>296</v>
      </c>
      <c r="D773" s="3" t="s">
        <v>252</v>
      </c>
      <c r="E773" s="3" t="s">
        <v>23</v>
      </c>
    </row>
    <row r="774" spans="1:5" x14ac:dyDescent="0.2">
      <c r="A774" s="4">
        <v>773</v>
      </c>
      <c r="B774" s="2">
        <v>2023010100</v>
      </c>
      <c r="C774" s="2" t="s">
        <v>298</v>
      </c>
      <c r="D774" s="2" t="s">
        <v>252</v>
      </c>
      <c r="E774" s="2" t="s">
        <v>23</v>
      </c>
    </row>
    <row r="775" spans="1:5" x14ac:dyDescent="0.2">
      <c r="A775" s="4">
        <v>774</v>
      </c>
      <c r="B775" s="3">
        <v>2023010101</v>
      </c>
      <c r="C775" s="3" t="s">
        <v>300</v>
      </c>
      <c r="D775" s="3" t="s">
        <v>252</v>
      </c>
      <c r="E775" s="3" t="s">
        <v>23</v>
      </c>
    </row>
    <row r="776" spans="1:5" x14ac:dyDescent="0.2">
      <c r="A776" s="4">
        <v>775</v>
      </c>
      <c r="B776" s="2">
        <v>2023010102</v>
      </c>
      <c r="C776" s="2" t="s">
        <v>917</v>
      </c>
      <c r="D776" s="2" t="s">
        <v>881</v>
      </c>
      <c r="E776" s="2" t="s">
        <v>23</v>
      </c>
    </row>
    <row r="777" spans="1:5" x14ac:dyDescent="0.2">
      <c r="A777" s="4">
        <v>776</v>
      </c>
      <c r="B777" s="3">
        <v>2023010103</v>
      </c>
      <c r="C777" s="3" t="s">
        <v>918</v>
      </c>
      <c r="D777" s="3" t="s">
        <v>881</v>
      </c>
      <c r="E777" s="3" t="s">
        <v>23</v>
      </c>
    </row>
    <row r="778" spans="1:5" x14ac:dyDescent="0.2">
      <c r="A778" s="4">
        <v>777</v>
      </c>
      <c r="B778" s="2">
        <v>2023010105</v>
      </c>
      <c r="C778" s="2" t="s">
        <v>919</v>
      </c>
      <c r="D778" s="2" t="s">
        <v>881</v>
      </c>
      <c r="E778" s="2" t="s">
        <v>23</v>
      </c>
    </row>
    <row r="779" spans="1:5" x14ac:dyDescent="0.2">
      <c r="A779" s="4">
        <v>778</v>
      </c>
      <c r="B779" s="3">
        <v>2023010106</v>
      </c>
      <c r="C779" s="3" t="s">
        <v>920</v>
      </c>
      <c r="D779" s="3" t="s">
        <v>881</v>
      </c>
      <c r="E779" s="3" t="s">
        <v>23</v>
      </c>
    </row>
    <row r="780" spans="1:5" x14ac:dyDescent="0.2">
      <c r="A780" s="4">
        <v>779</v>
      </c>
      <c r="B780" s="2">
        <v>2023010107</v>
      </c>
      <c r="C780" s="2" t="s">
        <v>921</v>
      </c>
      <c r="D780" s="2" t="s">
        <v>881</v>
      </c>
      <c r="E780" s="2" t="s">
        <v>23</v>
      </c>
    </row>
    <row r="781" spans="1:5" x14ac:dyDescent="0.2">
      <c r="A781" s="4">
        <v>780</v>
      </c>
      <c r="B781" s="3">
        <v>2023010108</v>
      </c>
      <c r="C781" s="3" t="s">
        <v>922</v>
      </c>
      <c r="D781" s="3" t="s">
        <v>881</v>
      </c>
      <c r="E781" s="3" t="s">
        <v>23</v>
      </c>
    </row>
    <row r="782" spans="1:5" x14ac:dyDescent="0.2">
      <c r="A782" s="4">
        <v>781</v>
      </c>
      <c r="B782" s="2">
        <v>2023010109</v>
      </c>
      <c r="C782" s="2" t="s">
        <v>923</v>
      </c>
      <c r="D782" s="2" t="s">
        <v>881</v>
      </c>
      <c r="E782" s="2" t="s">
        <v>23</v>
      </c>
    </row>
    <row r="783" spans="1:5" x14ac:dyDescent="0.2">
      <c r="A783" s="4">
        <v>782</v>
      </c>
      <c r="B783" s="3">
        <v>2023010110</v>
      </c>
      <c r="C783" s="3" t="s">
        <v>924</v>
      </c>
      <c r="D783" s="3" t="s">
        <v>881</v>
      </c>
      <c r="E783" s="3" t="s">
        <v>23</v>
      </c>
    </row>
    <row r="784" spans="1:5" x14ac:dyDescent="0.2">
      <c r="A784" s="4">
        <v>783</v>
      </c>
      <c r="B784" s="2">
        <v>2023010111</v>
      </c>
      <c r="C784" s="2" t="s">
        <v>925</v>
      </c>
      <c r="D784" s="2" t="s">
        <v>881</v>
      </c>
      <c r="E784" s="2" t="s">
        <v>23</v>
      </c>
    </row>
    <row r="785" spans="1:5" x14ac:dyDescent="0.2">
      <c r="A785" s="4">
        <v>784</v>
      </c>
      <c r="B785" s="3">
        <v>2023010112</v>
      </c>
      <c r="C785" s="3" t="s">
        <v>926</v>
      </c>
      <c r="D785" s="3" t="s">
        <v>881</v>
      </c>
      <c r="E785" s="3" t="s">
        <v>23</v>
      </c>
    </row>
    <row r="786" spans="1:5" x14ac:dyDescent="0.2">
      <c r="A786" s="4">
        <v>785</v>
      </c>
      <c r="B786" s="2">
        <v>2023010113</v>
      </c>
      <c r="C786" s="2" t="s">
        <v>927</v>
      </c>
      <c r="D786" s="2" t="s">
        <v>881</v>
      </c>
      <c r="E786" s="2" t="s">
        <v>23</v>
      </c>
    </row>
    <row r="787" spans="1:5" x14ac:dyDescent="0.2">
      <c r="A787" s="4">
        <v>786</v>
      </c>
      <c r="B787" s="3">
        <v>2023010115</v>
      </c>
      <c r="C787" s="3" t="s">
        <v>928</v>
      </c>
      <c r="D787" s="3" t="s">
        <v>881</v>
      </c>
      <c r="E787" s="3" t="s">
        <v>23</v>
      </c>
    </row>
    <row r="788" spans="1:5" x14ac:dyDescent="0.2">
      <c r="A788" s="4">
        <v>787</v>
      </c>
      <c r="B788" s="2">
        <v>2023010116</v>
      </c>
      <c r="C788" s="2" t="s">
        <v>929</v>
      </c>
      <c r="D788" s="2" t="s">
        <v>881</v>
      </c>
      <c r="E788" s="2" t="s">
        <v>23</v>
      </c>
    </row>
    <row r="789" spans="1:5" x14ac:dyDescent="0.2">
      <c r="A789" s="4">
        <v>788</v>
      </c>
      <c r="B789" s="3">
        <v>2023010117</v>
      </c>
      <c r="C789" s="3" t="s">
        <v>930</v>
      </c>
      <c r="D789" s="3" t="s">
        <v>881</v>
      </c>
      <c r="E789" s="3" t="s">
        <v>23</v>
      </c>
    </row>
    <row r="790" spans="1:5" x14ac:dyDescent="0.2">
      <c r="A790" s="4">
        <v>789</v>
      </c>
      <c r="B790" s="2">
        <v>2023010118</v>
      </c>
      <c r="C790" s="2" t="s">
        <v>931</v>
      </c>
      <c r="D790" s="2" t="s">
        <v>881</v>
      </c>
      <c r="E790" s="2" t="s">
        <v>23</v>
      </c>
    </row>
    <row r="791" spans="1:5" x14ac:dyDescent="0.2">
      <c r="A791" s="4">
        <v>790</v>
      </c>
      <c r="B791" s="3">
        <v>2023010119</v>
      </c>
      <c r="C791" s="3" t="s">
        <v>932</v>
      </c>
      <c r="D791" s="3" t="s">
        <v>881</v>
      </c>
      <c r="E791" s="3" t="s">
        <v>23</v>
      </c>
    </row>
    <row r="792" spans="1:5" x14ac:dyDescent="0.2">
      <c r="A792" s="4">
        <v>791</v>
      </c>
      <c r="B792" s="2">
        <v>2023010120</v>
      </c>
      <c r="C792" s="2" t="s">
        <v>494</v>
      </c>
      <c r="D792" s="2" t="s">
        <v>466</v>
      </c>
      <c r="E792" s="2" t="s">
        <v>23</v>
      </c>
    </row>
    <row r="793" spans="1:5" x14ac:dyDescent="0.2">
      <c r="A793" s="4">
        <v>792</v>
      </c>
      <c r="B793" s="3">
        <v>2023010121</v>
      </c>
      <c r="C793" s="3" t="s">
        <v>495</v>
      </c>
      <c r="D793" s="3" t="s">
        <v>466</v>
      </c>
      <c r="E793" s="3" t="s">
        <v>23</v>
      </c>
    </row>
    <row r="794" spans="1:5" x14ac:dyDescent="0.2">
      <c r="A794" s="4">
        <v>793</v>
      </c>
      <c r="B794" s="2">
        <v>2023010122</v>
      </c>
      <c r="C794" s="2" t="s">
        <v>496</v>
      </c>
      <c r="D794" s="2" t="s">
        <v>466</v>
      </c>
      <c r="E794" s="2" t="s">
        <v>23</v>
      </c>
    </row>
    <row r="795" spans="1:5" x14ac:dyDescent="0.2">
      <c r="A795" s="4">
        <v>794</v>
      </c>
      <c r="B795" s="3">
        <v>2023010123</v>
      </c>
      <c r="C795" s="3" t="s">
        <v>497</v>
      </c>
      <c r="D795" s="3" t="s">
        <v>466</v>
      </c>
      <c r="E795" s="3" t="s">
        <v>23</v>
      </c>
    </row>
    <row r="796" spans="1:5" x14ac:dyDescent="0.2">
      <c r="A796" s="4">
        <v>795</v>
      </c>
      <c r="B796" s="2">
        <v>2023010125</v>
      </c>
      <c r="C796" s="2" t="s">
        <v>498</v>
      </c>
      <c r="D796" s="2" t="s">
        <v>466</v>
      </c>
      <c r="E796" s="2" t="s">
        <v>23</v>
      </c>
    </row>
    <row r="797" spans="1:5" x14ac:dyDescent="0.2">
      <c r="A797" s="4">
        <v>796</v>
      </c>
      <c r="B797" s="3">
        <v>2023010126</v>
      </c>
      <c r="C797" s="3" t="s">
        <v>499</v>
      </c>
      <c r="D797" s="3" t="s">
        <v>466</v>
      </c>
      <c r="E797" s="3" t="s">
        <v>23</v>
      </c>
    </row>
    <row r="798" spans="1:5" x14ac:dyDescent="0.2">
      <c r="A798" s="4">
        <v>797</v>
      </c>
      <c r="B798" s="2">
        <v>2023010127</v>
      </c>
      <c r="C798" s="2" t="s">
        <v>859</v>
      </c>
      <c r="D798" s="2" t="s">
        <v>843</v>
      </c>
      <c r="E798" s="2" t="s">
        <v>23</v>
      </c>
    </row>
    <row r="799" spans="1:5" x14ac:dyDescent="0.2">
      <c r="A799" s="4">
        <v>798</v>
      </c>
      <c r="B799" s="3">
        <v>2023010128</v>
      </c>
      <c r="C799" s="3" t="s">
        <v>860</v>
      </c>
      <c r="D799" s="3" t="s">
        <v>843</v>
      </c>
      <c r="E799" s="3" t="s">
        <v>23</v>
      </c>
    </row>
    <row r="800" spans="1:5" x14ac:dyDescent="0.2">
      <c r="A800" s="4">
        <v>799</v>
      </c>
      <c r="B800" s="2">
        <v>2023010129</v>
      </c>
      <c r="C800" s="2" t="s">
        <v>861</v>
      </c>
      <c r="D800" s="2" t="s">
        <v>843</v>
      </c>
      <c r="E800" s="2" t="s">
        <v>23</v>
      </c>
    </row>
    <row r="801" spans="1:5" x14ac:dyDescent="0.2">
      <c r="A801" s="4">
        <v>800</v>
      </c>
      <c r="B801" s="3">
        <v>2023010130</v>
      </c>
      <c r="C801" s="3" t="s">
        <v>222</v>
      </c>
      <c r="D801" s="3" t="s">
        <v>502</v>
      </c>
      <c r="E801" s="3" t="s">
        <v>23</v>
      </c>
    </row>
    <row r="802" spans="1:5" x14ac:dyDescent="0.2">
      <c r="A802" s="4">
        <v>801</v>
      </c>
      <c r="B802" s="2">
        <v>2023010131</v>
      </c>
      <c r="C802" s="2" t="s">
        <v>933</v>
      </c>
      <c r="D802" s="2" t="s">
        <v>881</v>
      </c>
      <c r="E802" s="2" t="s">
        <v>23</v>
      </c>
    </row>
    <row r="803" spans="1:5" x14ac:dyDescent="0.2">
      <c r="A803" s="4">
        <v>802</v>
      </c>
      <c r="B803" s="3">
        <v>2023010132</v>
      </c>
      <c r="C803" s="3" t="s">
        <v>725</v>
      </c>
      <c r="D803" s="3" t="s">
        <v>502</v>
      </c>
      <c r="E803" s="3" t="s">
        <v>23</v>
      </c>
    </row>
    <row r="804" spans="1:5" x14ac:dyDescent="0.2">
      <c r="A804" s="5">
        <v>803</v>
      </c>
      <c r="B804" s="2">
        <v>2023020001</v>
      </c>
      <c r="C804" s="2" t="s">
        <v>980</v>
      </c>
      <c r="D804" s="2" t="s">
        <v>399</v>
      </c>
      <c r="E804" s="2" t="s">
        <v>981</v>
      </c>
    </row>
    <row r="805" spans="1:5" x14ac:dyDescent="0.2">
      <c r="A805" s="12">
        <v>804</v>
      </c>
      <c r="B805" s="9">
        <v>2023010136</v>
      </c>
      <c r="C805" t="s">
        <v>1055</v>
      </c>
      <c r="D805" s="2" t="s">
        <v>1063</v>
      </c>
      <c r="E805" s="2" t="s">
        <v>1064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2023年12月</vt:lpstr>
      <vt:lpstr>原始数据</vt:lpstr>
      <vt:lpstr>refrence</vt:lpstr>
      <vt:lpstr>bumen02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QB</dc:creator>
  <cp:lastModifiedBy>QB</cp:lastModifiedBy>
  <cp:lastPrinted>2024-01-08T08:09:26Z</cp:lastPrinted>
  <dcterms:created xsi:type="dcterms:W3CDTF">2024-01-08T05:43:58Z</dcterms:created>
  <dcterms:modified xsi:type="dcterms:W3CDTF">2024-01-08T08:09:47Z</dcterms:modified>
</cp:coreProperties>
</file>