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6240" activeTab="1"/>
  </bookViews>
  <sheets>
    <sheet name="Project 1" sheetId="1" r:id="rId1"/>
    <sheet name="Project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9" i="2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8"/>
  <c r="J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A64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66"/>
  <c r="A67"/>
  <c r="A68"/>
  <c r="A69"/>
  <c r="A70"/>
  <c r="A71"/>
  <c r="A72"/>
  <c r="A73"/>
  <c r="A74"/>
  <c r="A75"/>
  <c r="A76"/>
  <c r="A77"/>
  <c r="A65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66"/>
  <c r="H67"/>
  <c r="H68"/>
  <c r="H69"/>
  <c r="H70"/>
  <c r="H71"/>
  <c r="H72"/>
  <c r="H73"/>
  <c r="H74"/>
  <c r="H75"/>
  <c r="H76"/>
  <c r="H77"/>
  <c r="H64"/>
  <c r="E65"/>
  <c r="D65"/>
  <c r="C65"/>
  <c r="B65"/>
  <c r="D116"/>
  <c r="C116"/>
  <c r="B116"/>
  <c r="D115"/>
  <c r="C115"/>
  <c r="B115"/>
  <c r="D114"/>
  <c r="C114"/>
  <c r="B114"/>
  <c r="D113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8"/>
  <c r="B9"/>
  <c r="C9"/>
  <c r="E9"/>
  <c r="F9"/>
  <c r="H65"/>
  <c r="B10"/>
  <c r="C10"/>
  <c r="E10"/>
  <c r="F10"/>
  <c r="B11"/>
  <c r="C11"/>
  <c r="E11"/>
  <c r="F11"/>
  <c r="B12"/>
  <c r="C12"/>
  <c r="E12"/>
  <c r="F12"/>
  <c r="B13"/>
  <c r="C13"/>
  <c r="E13"/>
  <c r="F13"/>
  <c r="B14"/>
  <c r="C14"/>
  <c r="E14"/>
  <c r="F14"/>
  <c r="B15"/>
  <c r="C15"/>
  <c r="E15"/>
  <c r="F15"/>
  <c r="B16"/>
  <c r="C16"/>
  <c r="E16"/>
  <c r="F16"/>
  <c r="B17"/>
  <c r="C17"/>
  <c r="E17"/>
  <c r="F17"/>
  <c r="B18"/>
  <c r="C18"/>
  <c r="E18"/>
  <c r="F18"/>
  <c r="B19"/>
  <c r="C19"/>
  <c r="E19"/>
  <c r="F19"/>
  <c r="B20"/>
  <c r="C20"/>
  <c r="E20"/>
  <c r="F20"/>
  <c r="B21"/>
  <c r="C21"/>
  <c r="E21"/>
  <c r="F21"/>
  <c r="B22"/>
  <c r="C22"/>
  <c r="E22"/>
  <c r="F22"/>
  <c r="B23"/>
  <c r="C23"/>
  <c r="E23"/>
  <c r="F23"/>
  <c r="B24"/>
  <c r="C24"/>
  <c r="E24"/>
  <c r="F24"/>
  <c r="B25"/>
  <c r="C25"/>
  <c r="E25"/>
  <c r="F25"/>
  <c r="B26"/>
  <c r="C26"/>
  <c r="E26"/>
  <c r="F26"/>
  <c r="B27"/>
  <c r="C27"/>
  <c r="E27"/>
  <c r="F27"/>
  <c r="B28"/>
  <c r="C28"/>
  <c r="E28"/>
  <c r="F28"/>
  <c r="B29"/>
  <c r="C29"/>
  <c r="E29"/>
  <c r="F29"/>
  <c r="B30"/>
  <c r="C30"/>
  <c r="E30"/>
  <c r="F30"/>
  <c r="B31"/>
  <c r="C31"/>
  <c r="E31"/>
  <c r="F31"/>
  <c r="B32"/>
  <c r="C32"/>
  <c r="E32"/>
  <c r="F32"/>
  <c r="B33"/>
  <c r="C33"/>
  <c r="E33"/>
  <c r="F33"/>
  <c r="B34"/>
  <c r="C34"/>
  <c r="E34"/>
  <c r="F34"/>
  <c r="B35"/>
  <c r="C35"/>
  <c r="E35"/>
  <c r="F35"/>
  <c r="B36"/>
  <c r="C36"/>
  <c r="E36"/>
  <c r="F36"/>
  <c r="B37"/>
  <c r="C37"/>
  <c r="E37"/>
  <c r="F37"/>
  <c r="B38"/>
  <c r="C38"/>
  <c r="E38"/>
  <c r="F38"/>
  <c r="B39"/>
  <c r="C39"/>
  <c r="E39"/>
  <c r="F39"/>
  <c r="B40"/>
  <c r="C40"/>
  <c r="E40"/>
  <c r="F40"/>
  <c r="B41"/>
  <c r="C41"/>
  <c r="E41"/>
  <c r="F41"/>
  <c r="B42"/>
  <c r="C42"/>
  <c r="E42"/>
  <c r="F42"/>
  <c r="B43"/>
  <c r="C43"/>
  <c r="E43"/>
  <c r="F43"/>
  <c r="B44"/>
  <c r="C44"/>
  <c r="E44"/>
  <c r="F44"/>
  <c r="B45"/>
  <c r="C45"/>
  <c r="E45"/>
  <c r="F45"/>
  <c r="B46"/>
  <c r="C46"/>
  <c r="E46"/>
  <c r="F46"/>
  <c r="B47"/>
  <c r="C47"/>
  <c r="E47"/>
  <c r="F47"/>
  <c r="B48"/>
  <c r="C48"/>
  <c r="E48"/>
  <c r="F48"/>
  <c r="B49"/>
  <c r="C49"/>
  <c r="E49"/>
  <c r="F49"/>
  <c r="B50"/>
  <c r="C50"/>
  <c r="E50"/>
  <c r="F50"/>
  <c r="B51"/>
  <c r="C51"/>
  <c r="E51"/>
  <c r="F51"/>
  <c r="B52"/>
  <c r="C52"/>
  <c r="E52"/>
  <c r="F52"/>
  <c r="B53"/>
  <c r="C53"/>
  <c r="E53"/>
  <c r="F53"/>
  <c r="B54"/>
  <c r="C54"/>
  <c r="E54"/>
  <c r="F54"/>
  <c r="B55"/>
  <c r="C55"/>
  <c r="E55"/>
  <c r="F55"/>
  <c r="B56"/>
  <c r="C56"/>
  <c r="E56"/>
  <c r="F56"/>
  <c r="B57"/>
  <c r="C57"/>
  <c r="E57"/>
  <c r="F57"/>
  <c r="B58"/>
  <c r="C58"/>
  <c r="E58"/>
  <c r="F58"/>
  <c r="B59"/>
  <c r="C59"/>
  <c r="E59"/>
  <c r="F59"/>
  <c r="F8"/>
  <c r="E8"/>
  <c r="C8"/>
  <c r="B8"/>
  <c r="F515" i="1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470"/>
  <c r="E47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B425"/>
  <c r="I470" s="1"/>
  <c r="K470" s="1"/>
  <c r="I425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J470"/>
  <c r="J425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K422" s="1"/>
  <c r="K517" a="1"/>
  <c r="O513"/>
  <c r="K515" a="1"/>
  <c r="I3" i="2"/>
  <c r="H3"/>
  <c r="H7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8"/>
  <c r="I7"/>
  <c r="H115"/>
  <c r="H116"/>
  <c r="H114"/>
  <c r="K515" i="1" l="1"/>
  <c r="L515"/>
  <c r="M515"/>
  <c r="K516"/>
  <c r="L516"/>
  <c r="M516"/>
  <c r="K517"/>
  <c r="L517"/>
  <c r="M517"/>
  <c r="K518"/>
  <c r="L518"/>
  <c r="M518"/>
  <c r="I469"/>
  <c r="K469" s="1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1"/>
  <c r="I510"/>
  <c r="I509"/>
  <c r="K509" s="1"/>
  <c r="I508"/>
  <c r="K508" s="1"/>
  <c r="I507"/>
  <c r="K507" s="1"/>
  <c r="I506"/>
  <c r="K506" s="1"/>
  <c r="I505"/>
  <c r="K505" s="1"/>
  <c r="I504"/>
  <c r="K504" s="1"/>
  <c r="I503"/>
  <c r="K503" s="1"/>
  <c r="I502"/>
  <c r="K502" s="1"/>
  <c r="I501"/>
  <c r="K501" s="1"/>
  <c r="I500"/>
  <c r="K500" s="1"/>
  <c r="I499"/>
  <c r="K499" s="1"/>
  <c r="I498"/>
  <c r="K498" s="1"/>
  <c r="I497"/>
  <c r="K497" s="1"/>
  <c r="I496"/>
  <c r="K496" s="1"/>
  <c r="I495"/>
  <c r="K495" s="1"/>
  <c r="I494"/>
  <c r="K494" s="1"/>
  <c r="I493"/>
  <c r="K493" s="1"/>
  <c r="I492"/>
  <c r="K492" s="1"/>
  <c r="I491"/>
  <c r="K491" s="1"/>
  <c r="I490"/>
  <c r="K490" s="1"/>
  <c r="I489"/>
  <c r="K489" s="1"/>
  <c r="I488"/>
  <c r="K488" s="1"/>
  <c r="I487"/>
  <c r="K487" s="1"/>
  <c r="I486"/>
  <c r="K486" s="1"/>
  <c r="I485"/>
  <c r="K485" s="1"/>
  <c r="I484"/>
  <c r="K484" s="1"/>
  <c r="I483"/>
  <c r="K483" s="1"/>
  <c r="I482"/>
  <c r="K482" s="1"/>
  <c r="I481"/>
  <c r="K481" s="1"/>
  <c r="I480"/>
  <c r="K480" s="1"/>
  <c r="I479"/>
  <c r="K479" s="1"/>
  <c r="I478"/>
  <c r="K478" s="1"/>
  <c r="I477"/>
  <c r="K477" s="1"/>
  <c r="I476"/>
  <c r="K476" s="1"/>
  <c r="I475"/>
  <c r="K475" s="1"/>
  <c r="I474"/>
  <c r="K474" s="1"/>
  <c r="I473"/>
  <c r="K473" s="1"/>
  <c r="I472"/>
  <c r="K472" s="1"/>
  <c r="I471"/>
  <c r="K471" s="1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28"/>
  <c r="B429"/>
  <c r="B430"/>
  <c r="B431"/>
  <c r="B432"/>
  <c r="B433"/>
  <c r="B434"/>
  <c r="B435"/>
  <c r="B436"/>
  <c r="B437"/>
  <c r="B438"/>
  <c r="B439"/>
  <c r="B440"/>
  <c r="B441"/>
  <c r="B442"/>
  <c r="B443"/>
  <c r="B427"/>
  <c r="B426"/>
  <c r="K425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K297"/>
  <c r="J297"/>
  <c r="I297"/>
  <c r="P242"/>
  <c r="Q242"/>
  <c r="R242"/>
  <c r="P243"/>
  <c r="Q243"/>
  <c r="R243"/>
  <c r="P244"/>
  <c r="Q244"/>
  <c r="R244"/>
  <c r="P245"/>
  <c r="Q245"/>
  <c r="R245"/>
  <c r="P246"/>
  <c r="Q246"/>
  <c r="R246"/>
  <c r="P247"/>
  <c r="Q247"/>
  <c r="R247"/>
  <c r="P248"/>
  <c r="Q248"/>
  <c r="R248"/>
  <c r="P249"/>
  <c r="Q249"/>
  <c r="R249"/>
  <c r="P250"/>
  <c r="Q250"/>
  <c r="R250"/>
  <c r="P251"/>
  <c r="Q251"/>
  <c r="R251"/>
  <c r="P252"/>
  <c r="Q252"/>
  <c r="R252"/>
  <c r="P253"/>
  <c r="Q253"/>
  <c r="R253"/>
  <c r="P254"/>
  <c r="Q254"/>
  <c r="R254"/>
  <c r="P255"/>
  <c r="Q255"/>
  <c r="R255"/>
  <c r="P256"/>
  <c r="Q256"/>
  <c r="R256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P265"/>
  <c r="Q265"/>
  <c r="R265"/>
  <c r="P266"/>
  <c r="Q266"/>
  <c r="R266"/>
  <c r="P267"/>
  <c r="Q267"/>
  <c r="R267"/>
  <c r="P268"/>
  <c r="Q268"/>
  <c r="R268"/>
  <c r="P269"/>
  <c r="Q269"/>
  <c r="R269"/>
  <c r="P270"/>
  <c r="Q270"/>
  <c r="R270"/>
  <c r="P271"/>
  <c r="Q271"/>
  <c r="R271"/>
  <c r="P272"/>
  <c r="Q272"/>
  <c r="R272"/>
  <c r="P273"/>
  <c r="Q273"/>
  <c r="R273"/>
  <c r="P274"/>
  <c r="Q274"/>
  <c r="R274"/>
  <c r="P275"/>
  <c r="Q275"/>
  <c r="R275"/>
  <c r="P276"/>
  <c r="Q276"/>
  <c r="R276"/>
  <c r="P277"/>
  <c r="Q277"/>
  <c r="R277"/>
  <c r="P278"/>
  <c r="Q278"/>
  <c r="R278"/>
  <c r="P279"/>
  <c r="Q279"/>
  <c r="R279"/>
  <c r="P280"/>
  <c r="Q280"/>
  <c r="R280"/>
  <c r="P281"/>
  <c r="Q281"/>
  <c r="R281"/>
  <c r="P282"/>
  <c r="Q282"/>
  <c r="R282"/>
  <c r="P283"/>
  <c r="Q283"/>
  <c r="R283"/>
  <c r="P284"/>
  <c r="Q284"/>
  <c r="R284"/>
  <c r="P285"/>
  <c r="Q285"/>
  <c r="R285"/>
  <c r="P286"/>
  <c r="Q286"/>
  <c r="R286"/>
  <c r="P287"/>
  <c r="Q287"/>
  <c r="R287"/>
  <c r="P288"/>
  <c r="Q288"/>
  <c r="R288"/>
  <c r="P289"/>
  <c r="Q289"/>
  <c r="R289"/>
  <c r="P290"/>
  <c r="Q290"/>
  <c r="R290"/>
  <c r="P291"/>
  <c r="Q291"/>
  <c r="R291"/>
  <c r="R241"/>
  <c r="P241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185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31"/>
  <c r="P4"/>
  <c r="Q4"/>
  <c r="R4"/>
  <c r="S4"/>
  <c r="P5"/>
  <c r="Q5"/>
  <c r="R5"/>
  <c r="S5"/>
  <c r="P6"/>
  <c r="Q6"/>
  <c r="R6"/>
  <c r="S6"/>
  <c r="P7"/>
  <c r="Q7"/>
  <c r="R7"/>
  <c r="S7"/>
  <c r="P8"/>
  <c r="Q8"/>
  <c r="R8"/>
  <c r="S8"/>
  <c r="P9"/>
  <c r="Q9"/>
  <c r="R9"/>
  <c r="S9"/>
  <c r="P10"/>
  <c r="Q10"/>
  <c r="R10"/>
  <c r="S10"/>
  <c r="P11"/>
  <c r="Q11"/>
  <c r="R11"/>
  <c r="S11"/>
  <c r="P12"/>
  <c r="Q12"/>
  <c r="R12"/>
  <c r="S12"/>
  <c r="P13"/>
  <c r="Q13"/>
  <c r="R13"/>
  <c r="S13"/>
  <c r="P14"/>
  <c r="Q14"/>
  <c r="R14"/>
  <c r="S14"/>
  <c r="P15"/>
  <c r="Q15"/>
  <c r="R15"/>
  <c r="S15"/>
  <c r="P16"/>
  <c r="Q16"/>
  <c r="R16"/>
  <c r="S16"/>
  <c r="P17"/>
  <c r="Q17"/>
  <c r="R17"/>
  <c r="S17"/>
  <c r="P18"/>
  <c r="Q18"/>
  <c r="R18"/>
  <c r="S18"/>
  <c r="P19"/>
  <c r="Q19"/>
  <c r="R19"/>
  <c r="S19"/>
  <c r="P20"/>
  <c r="Q20"/>
  <c r="R20"/>
  <c r="S20"/>
  <c r="P21"/>
  <c r="Q21"/>
  <c r="R21"/>
  <c r="S21"/>
  <c r="P22"/>
  <c r="Q22"/>
  <c r="R22"/>
  <c r="S22"/>
  <c r="P23"/>
  <c r="Q23"/>
  <c r="R23"/>
  <c r="S23"/>
  <c r="P24"/>
  <c r="Q24"/>
  <c r="R24"/>
  <c r="S24"/>
  <c r="P25"/>
  <c r="Q25"/>
  <c r="R25"/>
  <c r="S25"/>
  <c r="P26"/>
  <c r="Q26"/>
  <c r="R26"/>
  <c r="S26"/>
  <c r="P27"/>
  <c r="Q27"/>
  <c r="R27"/>
  <c r="S27"/>
  <c r="P28"/>
  <c r="Q28"/>
  <c r="R28"/>
  <c r="S28"/>
  <c r="P29"/>
  <c r="Q29"/>
  <c r="R29"/>
  <c r="S29"/>
  <c r="P30"/>
  <c r="Q30"/>
  <c r="R30"/>
  <c r="S30"/>
  <c r="P31"/>
  <c r="Q31"/>
  <c r="R31"/>
  <c r="S31"/>
  <c r="P32"/>
  <c r="Q32"/>
  <c r="R32"/>
  <c r="S32"/>
  <c r="P33"/>
  <c r="Q33"/>
  <c r="R33"/>
  <c r="S33"/>
  <c r="P34"/>
  <c r="Q34"/>
  <c r="R34"/>
  <c r="S34"/>
  <c r="P35"/>
  <c r="Q35"/>
  <c r="R35"/>
  <c r="S35"/>
  <c r="P36"/>
  <c r="Q36"/>
  <c r="R36"/>
  <c r="S36"/>
  <c r="P37"/>
  <c r="Q37"/>
  <c r="R37"/>
  <c r="S37"/>
  <c r="P38"/>
  <c r="Q38"/>
  <c r="R38"/>
  <c r="S38"/>
  <c r="P39"/>
  <c r="Q39"/>
  <c r="R39"/>
  <c r="S39"/>
  <c r="P40"/>
  <c r="Q40"/>
  <c r="R40"/>
  <c r="S40"/>
  <c r="P41"/>
  <c r="Q41"/>
  <c r="R41"/>
  <c r="S41"/>
  <c r="P42"/>
  <c r="Q42"/>
  <c r="R42"/>
  <c r="S42"/>
  <c r="P43"/>
  <c r="Q43"/>
  <c r="R43"/>
  <c r="S43"/>
  <c r="P44"/>
  <c r="Q44"/>
  <c r="R44"/>
  <c r="S44"/>
  <c r="P45"/>
  <c r="Q45"/>
  <c r="R45"/>
  <c r="S45"/>
  <c r="P46"/>
  <c r="Q46"/>
  <c r="R46"/>
  <c r="S46"/>
  <c r="P47"/>
  <c r="Q47"/>
  <c r="R47"/>
  <c r="S47"/>
  <c r="P48"/>
  <c r="Q48"/>
  <c r="R48"/>
  <c r="S48"/>
  <c r="P49"/>
  <c r="Q49"/>
  <c r="R49"/>
  <c r="S49"/>
  <c r="P50"/>
  <c r="Q50"/>
  <c r="R50"/>
  <c r="S50"/>
  <c r="P51"/>
  <c r="Q51"/>
  <c r="R51"/>
  <c r="S51"/>
  <c r="P52"/>
  <c r="Q52"/>
  <c r="R52"/>
  <c r="S52"/>
  <c r="P53"/>
  <c r="Q53"/>
  <c r="R53"/>
  <c r="S53"/>
  <c r="P54"/>
  <c r="Q54"/>
  <c r="R54"/>
  <c r="S54"/>
  <c r="P55"/>
  <c r="Q55"/>
  <c r="R55"/>
  <c r="S55"/>
  <c r="P56"/>
  <c r="Q56"/>
  <c r="R56"/>
  <c r="S56"/>
  <c r="P57"/>
  <c r="Q57"/>
  <c r="R57"/>
  <c r="S57"/>
  <c r="P58"/>
  <c r="Q58"/>
  <c r="R58"/>
  <c r="S58"/>
  <c r="P59"/>
  <c r="Q59"/>
  <c r="R59"/>
  <c r="S59"/>
  <c r="P60"/>
  <c r="Q60"/>
  <c r="R60"/>
  <c r="S60"/>
  <c r="P61"/>
  <c r="Q61"/>
  <c r="R61"/>
  <c r="S61"/>
  <c r="P62"/>
  <c r="Q62"/>
  <c r="R62"/>
  <c r="S62"/>
  <c r="P63"/>
  <c r="Q63"/>
  <c r="R63"/>
  <c r="S63"/>
  <c r="P64"/>
  <c r="Q64"/>
  <c r="R64"/>
  <c r="S64"/>
  <c r="P65"/>
  <c r="Q65"/>
  <c r="R65"/>
  <c r="S65"/>
  <c r="P66"/>
  <c r="Q66"/>
  <c r="R66"/>
  <c r="S66"/>
  <c r="P67"/>
  <c r="Q67"/>
  <c r="R67"/>
  <c r="S67"/>
  <c r="P68"/>
  <c r="Q68"/>
  <c r="R68"/>
  <c r="S68"/>
  <c r="P69"/>
  <c r="Q69"/>
  <c r="R69"/>
  <c r="S69"/>
  <c r="P70"/>
  <c r="Q70"/>
  <c r="R70"/>
  <c r="S70"/>
  <c r="P71"/>
  <c r="Q71"/>
  <c r="R71"/>
  <c r="S71"/>
  <c r="Q3"/>
  <c r="S3"/>
  <c r="P3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73"/>
  <c r="D352"/>
  <c r="D353"/>
  <c r="D354"/>
  <c r="D355"/>
  <c r="D356"/>
  <c r="D357"/>
  <c r="D358"/>
  <c r="D359"/>
  <c r="D351"/>
  <c r="J366" a="1"/>
  <c r="J367" a="1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69"/>
  <c r="J389"/>
  <c r="J371" a="1"/>
  <c r="K352"/>
  <c r="K353"/>
  <c r="K354"/>
  <c r="K355"/>
  <c r="K358"/>
  <c r="J351"/>
  <c r="K351"/>
  <c r="J355"/>
  <c r="J357"/>
  <c r="J358"/>
  <c r="J356"/>
  <c r="J354"/>
  <c r="J352"/>
  <c r="J353"/>
  <c r="K356"/>
  <c r="K359"/>
  <c r="J365"/>
  <c r="K364"/>
  <c r="J363"/>
  <c r="J362"/>
  <c r="J361" a="1"/>
  <c r="J359"/>
  <c r="I426" l="1"/>
  <c r="I427"/>
  <c r="I443"/>
  <c r="I442"/>
  <c r="I441"/>
  <c r="I440"/>
  <c r="I439"/>
  <c r="I438"/>
  <c r="I437"/>
  <c r="I436"/>
  <c r="I435"/>
  <c r="I434"/>
  <c r="I433"/>
  <c r="I432"/>
  <c r="I431"/>
  <c r="I430"/>
  <c r="I429"/>
  <c r="I428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J371"/>
  <c r="K371"/>
  <c r="J372"/>
  <c r="K372"/>
  <c r="J373"/>
  <c r="K373"/>
  <c r="J374"/>
  <c r="K374"/>
  <c r="J375"/>
  <c r="K375"/>
  <c r="J376"/>
  <c r="K376"/>
  <c r="J377"/>
  <c r="K377"/>
  <c r="J378"/>
  <c r="K378"/>
  <c r="J379"/>
  <c r="K379"/>
  <c r="J380"/>
  <c r="K380"/>
  <c r="J381"/>
  <c r="K381"/>
  <c r="J382"/>
  <c r="K382"/>
  <c r="J383"/>
  <c r="K383"/>
  <c r="J384"/>
  <c r="K384"/>
  <c r="J385"/>
  <c r="K385"/>
  <c r="J386"/>
  <c r="K386"/>
  <c r="J367"/>
  <c r="K367"/>
  <c r="J368"/>
  <c r="K368"/>
  <c r="J369"/>
  <c r="K369"/>
  <c r="J366"/>
  <c r="K366"/>
  <c r="L366"/>
  <c r="J361"/>
  <c r="K361"/>
  <c r="L361"/>
  <c r="D299"/>
  <c r="D301"/>
  <c r="D303"/>
  <c r="D305"/>
  <c r="D307"/>
  <c r="D309"/>
  <c r="D311"/>
  <c r="D313"/>
  <c r="D315"/>
  <c r="D317"/>
  <c r="D319"/>
  <c r="D321"/>
  <c r="D323"/>
  <c r="D325"/>
  <c r="D327"/>
  <c r="D329"/>
  <c r="D331"/>
  <c r="D333"/>
  <c r="D335"/>
  <c r="D337"/>
  <c r="D339"/>
  <c r="D341"/>
  <c r="D343"/>
  <c r="D345"/>
  <c r="D347"/>
  <c r="D297"/>
  <c r="Q292"/>
  <c r="Q293"/>
  <c r="B241"/>
  <c r="K241" s="1"/>
  <c r="C237"/>
  <c r="J3"/>
  <c r="L3"/>
  <c r="M3"/>
  <c r="J4"/>
  <c r="M4" s="1"/>
  <c r="J5"/>
  <c r="M5" s="1"/>
  <c r="J6"/>
  <c r="M6" s="1"/>
  <c r="J7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J27"/>
  <c r="M27" s="1"/>
  <c r="J28"/>
  <c r="M28" s="1"/>
  <c r="J29"/>
  <c r="M29" s="1"/>
  <c r="J30"/>
  <c r="M30" s="1"/>
  <c r="J31"/>
  <c r="M31" s="1"/>
  <c r="J32"/>
  <c r="M32" s="1"/>
  <c r="J33"/>
  <c r="M33" s="1"/>
  <c r="J34"/>
  <c r="M34" s="1"/>
  <c r="J35"/>
  <c r="M35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J46"/>
  <c r="M46" s="1"/>
  <c r="J47"/>
  <c r="M47" s="1"/>
  <c r="J48"/>
  <c r="M48" s="1"/>
  <c r="J49"/>
  <c r="M49" s="1"/>
  <c r="J50"/>
  <c r="M50" s="1"/>
  <c r="J51"/>
  <c r="M51" s="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M59" s="1"/>
  <c r="J60"/>
  <c r="M60" s="1"/>
  <c r="J61"/>
  <c r="M61" s="1"/>
  <c r="J62"/>
  <c r="M62" s="1"/>
  <c r="J63"/>
  <c r="M63" s="1"/>
  <c r="J64"/>
  <c r="M64" s="1"/>
  <c r="J65"/>
  <c r="M65" s="1"/>
  <c r="J66"/>
  <c r="M66" s="1"/>
  <c r="J67"/>
  <c r="M67" s="1"/>
  <c r="J68"/>
  <c r="M68" s="1"/>
  <c r="J69"/>
  <c r="M69" s="1"/>
  <c r="J70"/>
  <c r="M70" s="1"/>
  <c r="J71"/>
  <c r="M71" s="1"/>
  <c r="J426"/>
  <c r="J427"/>
  <c r="J443"/>
  <c r="J442"/>
  <c r="J441"/>
  <c r="J440"/>
  <c r="J439"/>
  <c r="J438"/>
  <c r="J437"/>
  <c r="J436"/>
  <c r="J435"/>
  <c r="J434"/>
  <c r="J433"/>
  <c r="J432"/>
  <c r="J431"/>
  <c r="J430"/>
  <c r="J429"/>
  <c r="J428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K444" l="1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28"/>
  <c r="K429"/>
  <c r="K430"/>
  <c r="K431"/>
  <c r="K432"/>
  <c r="K433"/>
  <c r="K434"/>
  <c r="K435"/>
  <c r="K436"/>
  <c r="K437"/>
  <c r="K438"/>
  <c r="K439"/>
  <c r="K440"/>
  <c r="K441"/>
  <c r="K442"/>
  <c r="K443"/>
  <c r="K427"/>
  <c r="K426"/>
  <c r="B242"/>
  <c r="D242" s="1"/>
  <c r="D241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K242" l="1"/>
  <c r="B243"/>
  <c r="D243" s="1"/>
  <c r="K243" l="1"/>
  <c r="B244"/>
  <c r="D244" s="1"/>
  <c r="K244" l="1"/>
  <c r="B245"/>
  <c r="D245" s="1"/>
  <c r="K245" l="1"/>
  <c r="B246"/>
  <c r="D246" s="1"/>
  <c r="K246" l="1"/>
  <c r="B247"/>
  <c r="D247" s="1"/>
  <c r="K247" l="1"/>
  <c r="B248"/>
  <c r="D248" s="1"/>
  <c r="R292"/>
  <c r="K29" l="1"/>
  <c r="Q241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O29"/>
  <c r="K28"/>
  <c r="K27"/>
  <c r="K26"/>
  <c r="K25"/>
  <c r="K24"/>
  <c r="K3"/>
  <c r="O3"/>
  <c r="R3"/>
  <c r="O24"/>
  <c r="O25"/>
  <c r="O26"/>
  <c r="O27"/>
  <c r="O28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K248"/>
  <c r="B249"/>
  <c r="D249" s="1"/>
  <c r="K249" l="1"/>
  <c r="B250"/>
  <c r="D250" s="1"/>
  <c r="K250" l="1"/>
  <c r="B251"/>
  <c r="K251" l="1"/>
  <c r="D251"/>
  <c r="B252"/>
  <c r="K252" l="1"/>
  <c r="D252"/>
  <c r="B253"/>
  <c r="K253" l="1"/>
  <c r="D253"/>
  <c r="B254"/>
  <c r="K254" l="1"/>
  <c r="D254"/>
  <c r="B255"/>
  <c r="K255" l="1"/>
  <c r="D255"/>
  <c r="B256"/>
  <c r="K256" l="1"/>
  <c r="D256"/>
  <c r="B257"/>
  <c r="K257" l="1"/>
  <c r="D257"/>
  <c r="B258"/>
  <c r="K258" l="1"/>
  <c r="D258"/>
  <c r="B259"/>
  <c r="K259" l="1"/>
  <c r="D259"/>
  <c r="B260"/>
  <c r="K260" l="1"/>
  <c r="D260"/>
  <c r="B261"/>
  <c r="K261" l="1"/>
  <c r="D261"/>
  <c r="B262"/>
  <c r="K262" l="1"/>
  <c r="D262"/>
  <c r="B263"/>
  <c r="K263" l="1"/>
  <c r="D263"/>
  <c r="B264"/>
  <c r="K264" l="1"/>
  <c r="D264"/>
  <c r="B265"/>
  <c r="K265" l="1"/>
  <c r="D265"/>
  <c r="B266"/>
  <c r="K266" l="1"/>
  <c r="D266"/>
  <c r="B267"/>
  <c r="K267" l="1"/>
  <c r="D267"/>
  <c r="B268"/>
  <c r="K268" l="1"/>
  <c r="D268"/>
  <c r="B269"/>
  <c r="K269" l="1"/>
  <c r="D269"/>
  <c r="B270"/>
  <c r="K270" l="1"/>
  <c r="D270"/>
  <c r="B271"/>
  <c r="K271" l="1"/>
  <c r="D271"/>
  <c r="B272"/>
  <c r="K272" l="1"/>
  <c r="D272"/>
  <c r="B273"/>
  <c r="K273" l="1"/>
  <c r="D273"/>
  <c r="B274"/>
  <c r="K274" l="1"/>
  <c r="D274"/>
  <c r="B275"/>
  <c r="K275" l="1"/>
  <c r="D275"/>
  <c r="B276"/>
  <c r="K276" l="1"/>
  <c r="D276"/>
  <c r="B277"/>
  <c r="K277" l="1"/>
  <c r="D277"/>
  <c r="B278"/>
  <c r="K278" l="1"/>
  <c r="D278"/>
  <c r="B279"/>
  <c r="K279" l="1"/>
  <c r="D279"/>
  <c r="B280"/>
  <c r="K280" l="1"/>
  <c r="D280"/>
  <c r="B281"/>
  <c r="K281" l="1"/>
  <c r="D281"/>
  <c r="B282"/>
  <c r="K282" l="1"/>
  <c r="D282"/>
  <c r="B283"/>
  <c r="K283" l="1"/>
  <c r="D283"/>
  <c r="B284"/>
  <c r="K284" l="1"/>
  <c r="D284"/>
  <c r="B285"/>
  <c r="K285" l="1"/>
  <c r="D285"/>
  <c r="B286"/>
  <c r="K286" l="1"/>
  <c r="D286"/>
  <c r="B287"/>
  <c r="K287" l="1"/>
  <c r="D287"/>
  <c r="B288"/>
  <c r="K288" l="1"/>
  <c r="D288"/>
  <c r="B289"/>
  <c r="K289" l="1"/>
  <c r="D289"/>
  <c r="B290"/>
  <c r="K290" l="1"/>
  <c r="D290"/>
  <c r="B291"/>
  <c r="K291" l="1"/>
  <c r="D291"/>
</calcChain>
</file>

<file path=xl/sharedStrings.xml><?xml version="1.0" encoding="utf-8"?>
<sst xmlns="http://schemas.openxmlformats.org/spreadsheetml/2006/main" count="214" uniqueCount="53">
  <si>
    <t>Spot</t>
  </si>
  <si>
    <t>Strike</t>
  </si>
  <si>
    <t>Rates</t>
  </si>
  <si>
    <t>Dividends</t>
  </si>
  <si>
    <t>Vol</t>
  </si>
  <si>
    <t>Expiry</t>
  </si>
  <si>
    <t>Price</t>
  </si>
  <si>
    <t>PayOff</t>
  </si>
  <si>
    <t>Asymptote</t>
  </si>
  <si>
    <t>Put</t>
  </si>
  <si>
    <t>Put Call Parity</t>
  </si>
  <si>
    <t>Call</t>
  </si>
  <si>
    <t>C-P</t>
  </si>
  <si>
    <t>Forward</t>
  </si>
  <si>
    <t>C &lt;=Spot</t>
  </si>
  <si>
    <t>C &gt;=Forward
=S-Ke-rT</t>
  </si>
  <si>
    <t>Exp</t>
  </si>
  <si>
    <t>Epsilon</t>
  </si>
  <si>
    <t>Call Spread</t>
  </si>
  <si>
    <t>Digital Call</t>
  </si>
  <si>
    <t>DP+DC</t>
  </si>
  <si>
    <t>ZeroCoupon Bond</t>
  </si>
  <si>
    <t>DP+DC = ZC</t>
  </si>
  <si>
    <t>MC Price</t>
  </si>
  <si>
    <t>BSPrice</t>
  </si>
  <si>
    <t>put</t>
  </si>
  <si>
    <t>call</t>
  </si>
  <si>
    <t>straddle</t>
  </si>
  <si>
    <t>r</t>
  </si>
  <si>
    <t>d</t>
  </si>
  <si>
    <t>vol</t>
  </si>
  <si>
    <t>expiry</t>
  </si>
  <si>
    <t>option name</t>
  </si>
  <si>
    <t>num Paths</t>
  </si>
  <si>
    <t>doubledigital</t>
  </si>
  <si>
    <t>forward</t>
  </si>
  <si>
    <t>digitalcall</t>
  </si>
  <si>
    <t>Price/Vol</t>
  </si>
  <si>
    <t>Investigations (iv)</t>
  </si>
  <si>
    <t>Put price</t>
  </si>
  <si>
    <t>Intrinsic value</t>
  </si>
  <si>
    <t>Strike(combo box)</t>
  </si>
  <si>
    <t>numSteps</t>
  </si>
  <si>
    <t>Euler Stepping</t>
  </si>
  <si>
    <t>P</t>
  </si>
  <si>
    <t>Euler Stepping Engine</t>
  </si>
  <si>
    <t>Normal Engine</t>
  </si>
  <si>
    <t>True Price</t>
  </si>
  <si>
    <t>FD price</t>
  </si>
  <si>
    <t>Spot Values</t>
  </si>
  <si>
    <t>Delta</t>
  </si>
  <si>
    <t>Gamma</t>
  </si>
  <si>
    <t>Gamma FD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</si>
</sst>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Price of Call and payoff and asymptote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917722788796012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'Project 1'!$K$2</c:f>
              <c:strCache>
                <c:ptCount val="1"/>
                <c:pt idx="0">
                  <c:v>Call</c:v>
                </c:pt>
              </c:strCache>
            </c:strRef>
          </c:tx>
          <c:marker>
            <c:symbol val="none"/>
          </c:marker>
          <c:xVal>
            <c:numRef>
              <c:f>'Project 1'!$J$3:$J$71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'Project 1'!$K$3:$K$71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'Project 1'!$L$2</c:f>
              <c:strCache>
                <c:ptCount val="1"/>
                <c:pt idx="0">
                  <c:v>PayOff</c:v>
                </c:pt>
              </c:strCache>
            </c:strRef>
          </c:tx>
          <c:marker>
            <c:symbol val="none"/>
          </c:marker>
          <c:xVal>
            <c:numRef>
              <c:f>'Project 1'!$J$3:$J$71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'Project 1'!$L$3:$L$71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'Project 1'!$M$2</c:f>
              <c:strCache>
                <c:ptCount val="1"/>
                <c:pt idx="0">
                  <c:v>Asymptote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'Project 1'!$J$3:$J$71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'Project 1'!$M$3:$M$71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53184384"/>
        <c:axId val="53191040"/>
      </c:scatterChart>
      <c:valAx>
        <c:axId val="5318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Spot</a:t>
                </a:r>
              </a:p>
            </c:rich>
          </c:tx>
        </c:title>
        <c:numFmt formatCode="General" sourceLinked="1"/>
        <c:majorTickMark val="none"/>
        <c:tickLblPos val="nextTo"/>
        <c:crossAx val="53191040"/>
        <c:crosses val="autoZero"/>
        <c:crossBetween val="midCat"/>
      </c:valAx>
      <c:valAx>
        <c:axId val="53191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</c:title>
        <c:numFmt formatCode="General" sourceLinked="1"/>
        <c:majorTickMark val="none"/>
        <c:tickLblPos val="nextTo"/>
        <c:crossAx val="53184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Delta</a:t>
            </a:r>
            <a:r>
              <a:rPr lang="en-US" baseline="0"/>
              <a:t> vs Time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'Project 2'!$F$64:$F$115</c:f>
              <c:numCache>
                <c:formatCode>General</c:formatCode>
                <c:ptCount val="5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10</c:v>
                </c:pt>
                <c:pt idx="49">
                  <c:v>15</c:v>
                </c:pt>
                <c:pt idx="50">
                  <c:v>20</c:v>
                </c:pt>
                <c:pt idx="51">
                  <c:v>25</c:v>
                </c:pt>
              </c:numCache>
            </c:numRef>
          </c:xVal>
          <c:yVal>
            <c:numRef>
              <c:f>'Project 2'!$H$64:$H$115</c:f>
              <c:numCache>
                <c:formatCode>General</c:formatCode>
                <c:ptCount val="52"/>
                <c:pt idx="0">
                  <c:v>0.99626422972750273</c:v>
                </c:pt>
                <c:pt idx="1">
                  <c:v>0.97557055955968563</c:v>
                </c:pt>
                <c:pt idx="2">
                  <c:v>0.95276271656693989</c:v>
                </c:pt>
                <c:pt idx="3">
                  <c:v>0.9336516832667211</c:v>
                </c:pt>
                <c:pt idx="4">
                  <c:v>0.91838882866203986</c:v>
                </c:pt>
                <c:pt idx="5">
                  <c:v>0.90625066355668449</c:v>
                </c:pt>
                <c:pt idx="6">
                  <c:v>0.89653957475811596</c:v>
                </c:pt>
                <c:pt idx="7">
                  <c:v>0.88871006849383682</c:v>
                </c:pt>
                <c:pt idx="8">
                  <c:v>0.88235351753055602</c:v>
                </c:pt>
                <c:pt idx="9">
                  <c:v>0.87716480502573346</c:v>
                </c:pt>
                <c:pt idx="10">
                  <c:v>0.87291401606648589</c:v>
                </c:pt>
                <c:pt idx="11">
                  <c:v>0.86942563821812824</c:v>
                </c:pt>
                <c:pt idx="12">
                  <c:v>0.86656383124043823</c:v>
                </c:pt>
                <c:pt idx="13">
                  <c:v>0.86422204531181124</c:v>
                </c:pt>
                <c:pt idx="14">
                  <c:v>0.86231565288177658</c:v>
                </c:pt>
                <c:pt idx="15">
                  <c:v>0.86077665859603192</c:v>
                </c:pt>
                <c:pt idx="16">
                  <c:v>0.8595498509509456</c:v>
                </c:pt>
                <c:pt idx="17">
                  <c:v>0.85858996498769313</c:v>
                </c:pt>
                <c:pt idx="18">
                  <c:v>0.85785956294145638</c:v>
                </c:pt>
                <c:pt idx="19">
                  <c:v>0.85732743140131973</c:v>
                </c:pt>
                <c:pt idx="20">
                  <c:v>0.85696735486481557</c:v>
                </c:pt>
                <c:pt idx="21">
                  <c:v>0.85675716699756188</c:v>
                </c:pt>
                <c:pt idx="22">
                  <c:v>0.85667800920936854</c:v>
                </c:pt>
                <c:pt idx="23">
                  <c:v>0.85671374572678993</c:v>
                </c:pt>
                <c:pt idx="24">
                  <c:v>0.85685049803853341</c:v>
                </c:pt>
                <c:pt idx="25">
                  <c:v>0.8570762712917892</c:v>
                </c:pt>
                <c:pt idx="26">
                  <c:v>0.85738065216939585</c:v>
                </c:pt>
                <c:pt idx="27">
                  <c:v>0.85775456281457274</c:v>
                </c:pt>
                <c:pt idx="28">
                  <c:v>0.8581900590578887</c:v>
                </c:pt>
                <c:pt idx="29">
                  <c:v>0.85868016392854396</c:v>
                </c:pt>
                <c:pt idx="30">
                  <c:v>0.85921872946826472</c:v>
                </c:pt>
                <c:pt idx="31">
                  <c:v>0.85980032140000529</c:v>
                </c:pt>
                <c:pt idx="32">
                  <c:v>0.86042012236895371</c:v>
                </c:pt>
                <c:pt idx="33">
                  <c:v>0.86107385036578588</c:v>
                </c:pt>
                <c:pt idx="34">
                  <c:v>0.86175768963077282</c:v>
                </c:pt>
                <c:pt idx="35">
                  <c:v>0.86246823187262067</c:v>
                </c:pt>
                <c:pt idx="36">
                  <c:v>0.86320242605481701</c:v>
                </c:pt>
                <c:pt idx="37">
                  <c:v>0.86395753533219632</c:v>
                </c:pt>
                <c:pt idx="38">
                  <c:v>0.86473109998193731</c:v>
                </c:pt>
                <c:pt idx="39">
                  <c:v>0.8655209053816566</c:v>
                </c:pt>
                <c:pt idx="40">
                  <c:v>0.86632495425437506</c:v>
                </c:pt>
                <c:pt idx="41">
                  <c:v>0.86714144253480308</c:v>
                </c:pt>
                <c:pt idx="42">
                  <c:v>0.86796873832047672</c:v>
                </c:pt>
                <c:pt idx="43">
                  <c:v>0.86880536346005965</c:v>
                </c:pt>
                <c:pt idx="44">
                  <c:v>0.8696499774037274</c:v>
                </c:pt>
                <c:pt idx="45">
                  <c:v>0.87050136300016823</c:v>
                </c:pt>
                <c:pt idx="46">
                  <c:v>0.87135841397391833</c:v>
                </c:pt>
                <c:pt idx="47">
                  <c:v>0.87222012385746572</c:v>
                </c:pt>
                <c:pt idx="48">
                  <c:v>0.9135958427321722</c:v>
                </c:pt>
                <c:pt idx="49">
                  <c:v>0.9411997967487713</c:v>
                </c:pt>
                <c:pt idx="50">
                  <c:v>0.95964468077773946</c:v>
                </c:pt>
                <c:pt idx="51">
                  <c:v>0.97207390008978733</c:v>
                </c:pt>
              </c:numCache>
            </c:numRef>
          </c:yVal>
          <c:smooth val="1"/>
        </c:ser>
        <c:axId val="68500864"/>
        <c:axId val="68511232"/>
      </c:scatterChart>
      <c:valAx>
        <c:axId val="6850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511232"/>
        <c:crosses val="autoZero"/>
        <c:crossBetween val="midCat"/>
      </c:valAx>
      <c:valAx>
        <c:axId val="68511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50086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Gamma</a:t>
            </a:r>
            <a:r>
              <a:rPr lang="en-US" baseline="0"/>
              <a:t> vs Spot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'Project 2'!$A$7:$A$59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xVal>
          <c:yVal>
            <c:numRef>
              <c:f>'Project 2'!$I$7:$I$59</c:f>
              <c:numCache>
                <c:formatCode>General</c:formatCode>
                <c:ptCount val="53"/>
                <c:pt idx="0">
                  <c:v>1.9589142403305238E-8</c:v>
                </c:pt>
                <c:pt idx="1">
                  <c:v>9.3361826277661509E-6</c:v>
                </c:pt>
                <c:pt idx="2">
                  <c:v>1.4121372452633897E-4</c:v>
                </c:pt>
                <c:pt idx="3">
                  <c:v>6.5116475007887832E-4</c:v>
                </c:pt>
                <c:pt idx="4">
                  <c:v>1.6965894718085541E-3</c:v>
                </c:pt>
                <c:pt idx="5">
                  <c:v>3.2001461498487619E-3</c:v>
                </c:pt>
                <c:pt idx="6">
                  <c:v>4.933202472093938E-3</c:v>
                </c:pt>
                <c:pt idx="7">
                  <c:v>6.6463017616087746E-3</c:v>
                </c:pt>
                <c:pt idx="8">
                  <c:v>8.14804272591769E-3</c:v>
                </c:pt>
                <c:pt idx="9">
                  <c:v>9.3276948847733805E-3</c:v>
                </c:pt>
                <c:pt idx="10">
                  <c:v>1.0145684906094602E-2</c:v>
                </c:pt>
                <c:pt idx="11">
                  <c:v>1.0612808969629501E-2</c:v>
                </c:pt>
                <c:pt idx="12">
                  <c:v>1.0769594678073622E-2</c:v>
                </c:pt>
                <c:pt idx="13">
                  <c:v>1.0670224589475637E-2</c:v>
                </c:pt>
                <c:pt idx="14">
                  <c:v>1.0371703844428525E-2</c:v>
                </c:pt>
                <c:pt idx="15">
                  <c:v>9.9274305531510069E-3</c:v>
                </c:pt>
                <c:pt idx="16">
                  <c:v>9.3839531200381066E-3</c:v>
                </c:pt>
                <c:pt idx="17">
                  <c:v>8.7798115200178953E-3</c:v>
                </c:pt>
                <c:pt idx="18">
                  <c:v>8.1456198145542173E-3</c:v>
                </c:pt>
                <c:pt idx="19">
                  <c:v>7.5048069383387636E-3</c:v>
                </c:pt>
                <c:pt idx="20">
                  <c:v>6.8746415294472264E-3</c:v>
                </c:pt>
                <c:pt idx="21">
                  <c:v>6.2673171350868867E-3</c:v>
                </c:pt>
                <c:pt idx="22">
                  <c:v>5.6909752875554638E-3</c:v>
                </c:pt>
                <c:pt idx="23">
                  <c:v>5.1506081426528315E-3</c:v>
                </c:pt>
                <c:pt idx="24">
                  <c:v>4.648820884084374E-3</c:v>
                </c:pt>
                <c:pt idx="25">
                  <c:v>4.1864556800746472E-3</c:v>
                </c:pt>
                <c:pt idx="26">
                  <c:v>3.7630898944508045E-3</c:v>
                </c:pt>
                <c:pt idx="27">
                  <c:v>3.3774257471787983E-3</c:v>
                </c:pt>
                <c:pt idx="28">
                  <c:v>3.0275894489041775E-3</c:v>
                </c:pt>
                <c:pt idx="29">
                  <c:v>2.7113567321384374E-3</c:v>
                </c:pt>
                <c:pt idx="30">
                  <c:v>2.4263197151569338E-3</c:v>
                </c:pt>
                <c:pt idx="31">
                  <c:v>2.1700077687677043E-3</c:v>
                </c:pt>
                <c:pt idx="32">
                  <c:v>1.9399728399091677E-3</c:v>
                </c:pt>
                <c:pt idx="33">
                  <c:v>1.7338476809195865E-3</c:v>
                </c:pt>
                <c:pt idx="34">
                  <c:v>1.5493837026137687E-3</c:v>
                </c:pt>
                <c:pt idx="35">
                  <c:v>1.3844737217655859E-3</c:v>
                </c:pt>
                <c:pt idx="36">
                  <c:v>1.2371636899270559E-3</c:v>
                </c:pt>
                <c:pt idx="37">
                  <c:v>1.1056565389946035E-3</c:v>
                </c:pt>
                <c:pt idx="38">
                  <c:v>9.8831052428594479E-4</c:v>
                </c:pt>
                <c:pt idx="39">
                  <c:v>8.8363385401283223E-4</c:v>
                </c:pt>
                <c:pt idx="40">
                  <c:v>7.9027693424945636E-4</c:v>
                </c:pt>
                <c:pt idx="41">
                  <c:v>7.0702320439424283E-4</c:v>
                </c:pt>
                <c:pt idx="42">
                  <c:v>6.327792676228529E-4</c:v>
                </c:pt>
                <c:pt idx="43">
                  <c:v>5.6656481585039124E-4</c:v>
                </c:pt>
                <c:pt idx="44">
                  <c:v>5.0750269468113776E-4</c:v>
                </c:pt>
                <c:pt idx="45">
                  <c:v>4.5480933910841971E-4</c:v>
                </c:pt>
                <c:pt idx="46">
                  <c:v>4.0778572616902213E-4</c:v>
                </c:pt>
                <c:pt idx="47">
                  <c:v>3.6580892917906699E-4</c:v>
                </c:pt>
                <c:pt idx="48">
                  <c:v>3.283243140005382E-4</c:v>
                </c:pt>
                <c:pt idx="49">
                  <c:v>2.9483838669517345E-4</c:v>
                </c:pt>
                <c:pt idx="50">
                  <c:v>2.6491228059786082E-4</c:v>
                </c:pt>
                <c:pt idx="51">
                  <c:v>2.3815585674757589E-4</c:v>
                </c:pt>
                <c:pt idx="52">
                  <c:v>2.142223828190677E-4</c:v>
                </c:pt>
              </c:numCache>
            </c:numRef>
          </c:yVal>
          <c:smooth val="1"/>
        </c:ser>
        <c:axId val="62207104"/>
        <c:axId val="62209024"/>
      </c:scatterChart>
      <c:valAx>
        <c:axId val="6220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2209024"/>
        <c:crosses val="autoZero"/>
        <c:crossBetween val="midCat"/>
      </c:valAx>
      <c:valAx>
        <c:axId val="62209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Gamma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220710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6891632006966654"/>
          <c:y val="2.8275009877756652E-2"/>
          <c:w val="0.6738373047041657"/>
          <c:h val="0.89711664362768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'Project 1'!$J$3:$J$71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'Project 1'!$K$3:$K$71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'Project 1'!$J$3:$J$71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'Project 1'!$L$3:$L$71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'Project 1'!$J$3:$J$71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'Project 1'!$M$3:$M$71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43005824"/>
        <c:axId val="43007360"/>
      </c:scatterChart>
      <c:valAx>
        <c:axId val="43005824"/>
        <c:scaling>
          <c:orientation val="minMax"/>
        </c:scaling>
        <c:axPos val="b"/>
        <c:numFmt formatCode="General" sourceLinked="1"/>
        <c:tickLblPos val="nextTo"/>
        <c:crossAx val="43007360"/>
        <c:crosses val="autoZero"/>
        <c:crossBetween val="midCat"/>
      </c:valAx>
      <c:valAx>
        <c:axId val="43007360"/>
        <c:scaling>
          <c:orientation val="minMax"/>
        </c:scaling>
        <c:axPos val="l"/>
        <c:majorGridlines/>
        <c:numFmt formatCode="General" sourceLinked="1"/>
        <c:tickLblPos val="nextTo"/>
        <c:crossAx val="43005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 price (with spot</a:t>
            </a:r>
            <a:r>
              <a:rPr lang="en-US" baseline="0"/>
              <a:t> 100</a:t>
            </a:r>
            <a:r>
              <a:rPr lang="en-US"/>
              <a:t>) vs Strike - note convexity</a:t>
            </a:r>
          </a:p>
        </c:rich>
      </c:tx>
      <c:layout>
        <c:manualLayout>
          <c:xMode val="edge"/>
          <c:yMode val="edge"/>
          <c:x val="0.10951222115528861"/>
          <c:y val="6.4986002424439124E-3"/>
        </c:manualLayout>
      </c:layout>
    </c:title>
    <c:plotArea>
      <c:layout>
        <c:manualLayout>
          <c:layoutTarget val="inner"/>
          <c:xMode val="edge"/>
          <c:yMode val="edge"/>
          <c:x val="8.4488407699037621E-2"/>
          <c:y val="0.19461706996942271"/>
          <c:w val="0.85871446655283268"/>
          <c:h val="0.63890604507981763"/>
        </c:manualLayout>
      </c:layout>
      <c:scatterChart>
        <c:scatterStyle val="smoothMarker"/>
        <c:ser>
          <c:idx val="0"/>
          <c:order val="0"/>
          <c:tx>
            <c:v>Call price vs Strike</c:v>
          </c:tx>
          <c:marker>
            <c:symbol val="none"/>
          </c:marker>
          <c:xVal>
            <c:numRef>
              <c:f>'Project 1'!$D$73:$D$123</c:f>
              <c:numCache>
                <c:formatCode>General</c:formatCode>
                <c:ptCount val="51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66</c:v>
                </c:pt>
                <c:pt idx="5">
                  <c:v>70</c:v>
                </c:pt>
                <c:pt idx="6">
                  <c:v>74</c:v>
                </c:pt>
                <c:pt idx="7">
                  <c:v>78</c:v>
                </c:pt>
                <c:pt idx="8">
                  <c:v>82</c:v>
                </c:pt>
                <c:pt idx="9">
                  <c:v>86</c:v>
                </c:pt>
                <c:pt idx="10">
                  <c:v>90</c:v>
                </c:pt>
                <c:pt idx="11">
                  <c:v>94</c:v>
                </c:pt>
                <c:pt idx="12">
                  <c:v>98</c:v>
                </c:pt>
                <c:pt idx="13">
                  <c:v>102</c:v>
                </c:pt>
                <c:pt idx="14">
                  <c:v>106</c:v>
                </c:pt>
                <c:pt idx="15">
                  <c:v>110</c:v>
                </c:pt>
                <c:pt idx="16">
                  <c:v>114</c:v>
                </c:pt>
                <c:pt idx="17">
                  <c:v>118</c:v>
                </c:pt>
                <c:pt idx="18">
                  <c:v>122</c:v>
                </c:pt>
                <c:pt idx="19">
                  <c:v>126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  <c:pt idx="23">
                  <c:v>142</c:v>
                </c:pt>
                <c:pt idx="24">
                  <c:v>146</c:v>
                </c:pt>
                <c:pt idx="25">
                  <c:v>150</c:v>
                </c:pt>
                <c:pt idx="26">
                  <c:v>154</c:v>
                </c:pt>
                <c:pt idx="27">
                  <c:v>158</c:v>
                </c:pt>
                <c:pt idx="28">
                  <c:v>162</c:v>
                </c:pt>
                <c:pt idx="29">
                  <c:v>166</c:v>
                </c:pt>
                <c:pt idx="30">
                  <c:v>170</c:v>
                </c:pt>
                <c:pt idx="31">
                  <c:v>174</c:v>
                </c:pt>
                <c:pt idx="32">
                  <c:v>178</c:v>
                </c:pt>
                <c:pt idx="33">
                  <c:v>182</c:v>
                </c:pt>
                <c:pt idx="34">
                  <c:v>186</c:v>
                </c:pt>
                <c:pt idx="35">
                  <c:v>190</c:v>
                </c:pt>
                <c:pt idx="36">
                  <c:v>194</c:v>
                </c:pt>
                <c:pt idx="37">
                  <c:v>198</c:v>
                </c:pt>
                <c:pt idx="38">
                  <c:v>202</c:v>
                </c:pt>
                <c:pt idx="39">
                  <c:v>206</c:v>
                </c:pt>
                <c:pt idx="40">
                  <c:v>210</c:v>
                </c:pt>
                <c:pt idx="41">
                  <c:v>214</c:v>
                </c:pt>
                <c:pt idx="42">
                  <c:v>218</c:v>
                </c:pt>
                <c:pt idx="43">
                  <c:v>222</c:v>
                </c:pt>
                <c:pt idx="44">
                  <c:v>226</c:v>
                </c:pt>
                <c:pt idx="45">
                  <c:v>230</c:v>
                </c:pt>
                <c:pt idx="46">
                  <c:v>234</c:v>
                </c:pt>
                <c:pt idx="47">
                  <c:v>238</c:v>
                </c:pt>
                <c:pt idx="48">
                  <c:v>242</c:v>
                </c:pt>
                <c:pt idx="49">
                  <c:v>246</c:v>
                </c:pt>
                <c:pt idx="50">
                  <c:v>250</c:v>
                </c:pt>
              </c:numCache>
            </c:numRef>
          </c:xVal>
          <c:yVal>
            <c:numRef>
              <c:f>'Project 1'!$I$73:$I$123</c:f>
              <c:numCache>
                <c:formatCode>General</c:formatCode>
                <c:ptCount val="51"/>
                <c:pt idx="0">
                  <c:v>54.758441246201905</c:v>
                </c:pt>
                <c:pt idx="1">
                  <c:v>51.140180400288429</c:v>
                </c:pt>
                <c:pt idx="2">
                  <c:v>47.524510386697678</c:v>
                </c:pt>
                <c:pt idx="3">
                  <c:v>43.915524871255329</c:v>
                </c:pt>
                <c:pt idx="4">
                  <c:v>40.321244378678628</c:v>
                </c:pt>
                <c:pt idx="5">
                  <c:v>36.755235030793571</c:v>
                </c:pt>
                <c:pt idx="6">
                  <c:v>33.237686084027743</c:v>
                </c:pt>
                <c:pt idx="7">
                  <c:v>29.795421332312685</c:v>
                </c:pt>
                <c:pt idx="8">
                  <c:v>26.460594713623323</c:v>
                </c:pt>
                <c:pt idx="9">
                  <c:v>23.268206224891941</c:v>
                </c:pt>
                <c:pt idx="10">
                  <c:v>20.252905284921312</c:v>
                </c:pt>
                <c:pt idx="11">
                  <c:v>17.445709673785949</c:v>
                </c:pt>
                <c:pt idx="12">
                  <c:v>14.871234671702247</c:v>
                </c:pt>
                <c:pt idx="13">
                  <c:v>12.545850386253804</c:v>
                </c:pt>
                <c:pt idx="14">
                  <c:v>10.476949551750273</c:v>
                </c:pt>
                <c:pt idx="15">
                  <c:v>8.6632457575554085</c:v>
                </c:pt>
                <c:pt idx="16">
                  <c:v>7.0956284220517745</c:v>
                </c:pt>
                <c:pt idx="17">
                  <c:v>5.7590280684568214</c:v>
                </c:pt>
                <c:pt idx="18">
                  <c:v>4.6339210072428543</c:v>
                </c:pt>
                <c:pt idx="19">
                  <c:v>3.6981998233818629</c:v>
                </c:pt>
                <c:pt idx="20">
                  <c:v>2.928744294317486</c:v>
                </c:pt>
                <c:pt idx="21">
                  <c:v>2.3026574215818911</c:v>
                </c:pt>
                <c:pt idx="22">
                  <c:v>1.7982011601794863</c:v>
                </c:pt>
                <c:pt idx="23">
                  <c:v>1.3954264555824043</c:v>
                </c:pt>
                <c:pt idx="24">
                  <c:v>1.0765317484690087</c:v>
                </c:pt>
                <c:pt idx="25">
                  <c:v>0.82600225839398789</c:v>
                </c:pt>
                <c:pt idx="26">
                  <c:v>0.63058650339573497</c:v>
                </c:pt>
                <c:pt idx="27">
                  <c:v>0.4791623450015523</c:v>
                </c:pt>
                <c:pt idx="28">
                  <c:v>0.36253650318703201</c:v>
                </c:pt>
                <c:pt idx="29">
                  <c:v>0.27321175671789</c:v>
                </c:pt>
                <c:pt idx="30">
                  <c:v>0.20514664601124499</c:v>
                </c:pt>
                <c:pt idx="31">
                  <c:v>0.15352434079724464</c:v>
                </c:pt>
                <c:pt idx="32">
                  <c:v>0.11454078464553974</c:v>
                </c:pt>
                <c:pt idx="33">
                  <c:v>8.521729886995888E-2</c:v>
                </c:pt>
                <c:pt idx="34">
                  <c:v>6.3239345343050535E-2</c:v>
                </c:pt>
                <c:pt idx="35">
                  <c:v>4.6820854337567774E-2</c:v>
                </c:pt>
                <c:pt idx="36">
                  <c:v>3.4592147477640944E-2</c:v>
                </c:pt>
                <c:pt idx="37">
                  <c:v>2.550877786934741E-2</c:v>
                </c:pt>
                <c:pt idx="38">
                  <c:v>1.8778360504609959E-2</c:v>
                </c:pt>
                <c:pt idx="39">
                  <c:v>1.3802512047381366E-2</c:v>
                </c:pt>
                <c:pt idx="40">
                  <c:v>1.0131238253938607E-2</c:v>
                </c:pt>
                <c:pt idx="41">
                  <c:v>7.4274135845417699E-3</c:v>
                </c:pt>
                <c:pt idx="42">
                  <c:v>5.4393336414887694E-3</c:v>
                </c:pt>
                <c:pt idx="43">
                  <c:v>3.9796510404038477E-3</c:v>
                </c:pt>
                <c:pt idx="44">
                  <c:v>2.9093087637163326E-3</c:v>
                </c:pt>
                <c:pt idx="45">
                  <c:v>2.1253520942473708E-3</c:v>
                </c:pt>
                <c:pt idx="46">
                  <c:v>1.5517278713805711E-3</c:v>
                </c:pt>
                <c:pt idx="47">
                  <c:v>1.1323691910116E-3</c:v>
                </c:pt>
                <c:pt idx="48">
                  <c:v>8.2601819652824288E-4</c:v>
                </c:pt>
                <c:pt idx="49">
                  <c:v>6.0236372081966423E-4</c:v>
                </c:pt>
                <c:pt idx="50">
                  <c:v>4.3916892630259385E-4</c:v>
                </c:pt>
              </c:numCache>
            </c:numRef>
          </c:yVal>
          <c:smooth val="1"/>
        </c:ser>
        <c:axId val="43039360"/>
        <c:axId val="43049344"/>
      </c:scatterChart>
      <c:valAx>
        <c:axId val="43039360"/>
        <c:scaling>
          <c:orientation val="minMax"/>
        </c:scaling>
        <c:axPos val="b"/>
        <c:numFmt formatCode="General" sourceLinked="1"/>
        <c:tickLblPos val="nextTo"/>
        <c:crossAx val="43049344"/>
        <c:crosses val="autoZero"/>
        <c:crossBetween val="midCat"/>
      </c:valAx>
      <c:valAx>
        <c:axId val="43049344"/>
        <c:scaling>
          <c:orientation val="minMax"/>
        </c:scaling>
        <c:axPos val="l"/>
        <c:majorGridlines/>
        <c:numFmt formatCode="General" sourceLinked="1"/>
        <c:tickLblPos val="nextTo"/>
        <c:crossAx val="43039360"/>
        <c:crosses val="autoZero"/>
        <c:crossBetween val="midCat"/>
      </c:valAx>
    </c:plotArea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6.2647611636434022E-2"/>
          <c:y val="2.9989513322098586E-2"/>
          <c:w val="0.68596981627296583"/>
          <c:h val="0.79841818205655957"/>
        </c:manualLayout>
      </c:layout>
      <c:scatterChart>
        <c:scatterStyle val="smoothMarker"/>
        <c:ser>
          <c:idx val="0"/>
          <c:order val="0"/>
          <c:tx>
            <c:v>Call price vs Vol</c:v>
          </c:tx>
          <c:marker>
            <c:symbol val="none"/>
          </c:marker>
          <c:xVal>
            <c:numRef>
              <c:f>'Project 1'!$G$131:$G$180</c:f>
              <c:numCache>
                <c:formatCode>General</c:formatCode>
                <c:ptCount val="5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0.6100000000000001</c:v>
                </c:pt>
                <c:pt idx="7">
                  <c:v>0.71000000000000008</c:v>
                </c:pt>
                <c:pt idx="8">
                  <c:v>0.81</c:v>
                </c:pt>
                <c:pt idx="9">
                  <c:v>0.91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</c:v>
                </c:pt>
                <c:pt idx="14">
                  <c:v>1.4100000000000001</c:v>
                </c:pt>
                <c:pt idx="15">
                  <c:v>1.51</c:v>
                </c:pt>
                <c:pt idx="16">
                  <c:v>1.61</c:v>
                </c:pt>
                <c:pt idx="17">
                  <c:v>1.7100000000000002</c:v>
                </c:pt>
                <c:pt idx="18">
                  <c:v>1.81</c:v>
                </c:pt>
                <c:pt idx="19">
                  <c:v>1.9100000000000001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2.21</c:v>
                </c:pt>
                <c:pt idx="23">
                  <c:v>2.31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2.61</c:v>
                </c:pt>
                <c:pt idx="27">
                  <c:v>2.71</c:v>
                </c:pt>
                <c:pt idx="28">
                  <c:v>2.81</c:v>
                </c:pt>
                <c:pt idx="29">
                  <c:v>2.91</c:v>
                </c:pt>
                <c:pt idx="30">
                  <c:v>3.01</c:v>
                </c:pt>
                <c:pt idx="31">
                  <c:v>3.11</c:v>
                </c:pt>
                <c:pt idx="32">
                  <c:v>3.21</c:v>
                </c:pt>
                <c:pt idx="33">
                  <c:v>3.31</c:v>
                </c:pt>
                <c:pt idx="34">
                  <c:v>3.41</c:v>
                </c:pt>
                <c:pt idx="35">
                  <c:v>3.51</c:v>
                </c:pt>
                <c:pt idx="36">
                  <c:v>3.61</c:v>
                </c:pt>
                <c:pt idx="37">
                  <c:v>3.71</c:v>
                </c:pt>
                <c:pt idx="38">
                  <c:v>3.81</c:v>
                </c:pt>
                <c:pt idx="39">
                  <c:v>3.91</c:v>
                </c:pt>
                <c:pt idx="40">
                  <c:v>4.01</c:v>
                </c:pt>
                <c:pt idx="41">
                  <c:v>4.1100000000000003</c:v>
                </c:pt>
                <c:pt idx="42">
                  <c:v>4.21</c:v>
                </c:pt>
                <c:pt idx="43">
                  <c:v>4.3099999999999996</c:v>
                </c:pt>
                <c:pt idx="44">
                  <c:v>4.41</c:v>
                </c:pt>
                <c:pt idx="45">
                  <c:v>4.51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4.8100000000000005</c:v>
                </c:pt>
                <c:pt idx="49">
                  <c:v>4.91</c:v>
                </c:pt>
              </c:numCache>
            </c:numRef>
          </c:xVal>
          <c:yVal>
            <c:numRef>
              <c:f>'Project 1'!$I$131:$I$180</c:f>
              <c:numCache>
                <c:formatCode>General</c:formatCode>
                <c:ptCount val="50"/>
                <c:pt idx="0">
                  <c:v>9.5162581964041948</c:v>
                </c:pt>
                <c:pt idx="1">
                  <c:v>11.839043369930081</c:v>
                </c:pt>
                <c:pt idx="2">
                  <c:v>16.627156381545056</c:v>
                </c:pt>
                <c:pt idx="3">
                  <c:v>21.704159514133117</c:v>
                </c:pt>
                <c:pt idx="4">
                  <c:v>26.797560758471207</c:v>
                </c:pt>
                <c:pt idx="5">
                  <c:v>31.826293143245266</c:v>
                </c:pt>
                <c:pt idx="6">
                  <c:v>36.747737857591993</c:v>
                </c:pt>
                <c:pt idx="7">
                  <c:v>41.532235627655275</c:v>
                </c:pt>
                <c:pt idx="8">
                  <c:v>46.156524099122151</c:v>
                </c:pt>
                <c:pt idx="9">
                  <c:v>50.601592847360578</c:v>
                </c:pt>
                <c:pt idx="10">
                  <c:v>54.85187738667166</c:v>
                </c:pt>
                <c:pt idx="11">
                  <c:v>58.894917171547341</c:v>
                </c:pt>
                <c:pt idx="12">
                  <c:v>62.72117876276706</c:v>
                </c:pt>
                <c:pt idx="13">
                  <c:v>66.323928616884913</c:v>
                </c:pt>
                <c:pt idx="14">
                  <c:v>69.699107575260598</c:v>
                </c:pt>
                <c:pt idx="15">
                  <c:v>72.845187262744233</c:v>
                </c:pt>
                <c:pt idx="16">
                  <c:v>75.763001559819102</c:v>
                </c:pt>
                <c:pt idx="17">
                  <c:v>78.455552788369602</c:v>
                </c:pt>
                <c:pt idx="18">
                  <c:v>80.927795671916769</c:v>
                </c:pt>
                <c:pt idx="19">
                  <c:v>83.186403953617528</c:v>
                </c:pt>
                <c:pt idx="20">
                  <c:v>85.239525449616934</c:v>
                </c:pt>
                <c:pt idx="21">
                  <c:v>87.096531616592344</c:v>
                </c:pt>
                <c:pt idx="22">
                  <c:v>88.767767606412221</c:v>
                </c:pt>
                <c:pt idx="23">
                  <c:v>90.264308384506236</c:v>
                </c:pt>
                <c:pt idx="24">
                  <c:v>91.597725885149686</c:v>
                </c:pt>
                <c:pt idx="25">
                  <c:v>92.779871432384169</c:v>
                </c:pt>
                <c:pt idx="26">
                  <c:v>93.822676825373037</c:v>
                </c:pt>
                <c:pt idx="27">
                  <c:v>94.737976619731199</c:v>
                </c:pt>
                <c:pt idx="28">
                  <c:v>95.537353273233848</c:v>
                </c:pt>
                <c:pt idx="29">
                  <c:v>96.232006000157455</c:v>
                </c:pt>
                <c:pt idx="30">
                  <c:v>96.832643421467353</c:v>
                </c:pt>
                <c:pt idx="31">
                  <c:v>97.349399429414035</c:v>
                </c:pt>
                <c:pt idx="32">
                  <c:v>97.791771119362053</c:v>
                </c:pt>
                <c:pt idx="33">
                  <c:v>98.168577186948838</c:v>
                </c:pt>
                <c:pt idx="34">
                  <c:v>98.487934847184377</c:v>
                </c:pt>
                <c:pt idx="35">
                  <c:v>98.757253100958991</c:v>
                </c:pt>
                <c:pt idx="36">
                  <c:v>98.9832400464866</c:v>
                </c:pt>
                <c:pt idx="37">
                  <c:v>99.171921898054705</c:v>
                </c:pt>
                <c:pt idx="38">
                  <c:v>99.328671419357562</c:v>
                </c:pt>
                <c:pt idx="39">
                  <c:v>99.458243589572774</c:v>
                </c:pt>
                <c:pt idx="40">
                  <c:v>99.564816482624408</c:v>
                </c:pt>
                <c:pt idx="41">
                  <c:v>99.652035539428113</c:v>
                </c:pt>
                <c:pt idx="42">
                  <c:v>99.723059635872787</c:v>
                </c:pt>
                <c:pt idx="43">
                  <c:v>99.780607583725271</c:v>
                </c:pt>
                <c:pt idx="44">
                  <c:v>99.827003937067161</c:v>
                </c:pt>
                <c:pt idx="45">
                  <c:v>99.864223204638776</c:v>
                </c:pt>
                <c:pt idx="46">
                  <c:v>99.893931781814985</c:v>
                </c:pt>
                <c:pt idx="47">
                  <c:v>99.917527109959693</c:v>
                </c:pt>
                <c:pt idx="48">
                  <c:v>99.936173742400868</c:v>
                </c:pt>
                <c:pt idx="49">
                  <c:v>99.950836143570797</c:v>
                </c:pt>
              </c:numCache>
            </c:numRef>
          </c:yVal>
          <c:smooth val="1"/>
        </c:ser>
        <c:axId val="54267264"/>
        <c:axId val="54293632"/>
      </c:scatterChart>
      <c:valAx>
        <c:axId val="54267264"/>
        <c:scaling>
          <c:orientation val="minMax"/>
        </c:scaling>
        <c:axPos val="b"/>
        <c:numFmt formatCode="General" sourceLinked="1"/>
        <c:tickLblPos val="nextTo"/>
        <c:crossAx val="54293632"/>
        <c:crosses val="autoZero"/>
        <c:crossBetween val="midCat"/>
      </c:valAx>
      <c:valAx>
        <c:axId val="54293632"/>
        <c:scaling>
          <c:orientation val="minMax"/>
        </c:scaling>
        <c:axPos val="l"/>
        <c:majorGridlines/>
        <c:numFmt formatCode="General" sourceLinked="1"/>
        <c:tickLblPos val="nextTo"/>
        <c:crossAx val="54267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</a:t>
            </a:r>
            <a:r>
              <a:rPr lang="en-US" baseline="0"/>
              <a:t> price vs Expiry (d=0)</a:t>
            </a:r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'Project 1'!$H$185:$H$224</c:f>
              <c:numCache>
                <c:formatCode>General</c:formatCode>
                <c:ptCount val="40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8.01</c:v>
                </c:pt>
                <c:pt idx="33">
                  <c:v>8.26</c:v>
                </c:pt>
                <c:pt idx="34">
                  <c:v>8.51</c:v>
                </c:pt>
                <c:pt idx="35">
                  <c:v>8.76</c:v>
                </c:pt>
                <c:pt idx="36">
                  <c:v>9.01</c:v>
                </c:pt>
                <c:pt idx="37">
                  <c:v>9.26</c:v>
                </c:pt>
                <c:pt idx="38">
                  <c:v>9.51</c:v>
                </c:pt>
                <c:pt idx="39">
                  <c:v>9.76</c:v>
                </c:pt>
              </c:numCache>
            </c:numRef>
          </c:xVal>
          <c:yVal>
            <c:numRef>
              <c:f>'Project 1'!$I$185:$I$224</c:f>
              <c:numCache>
                <c:formatCode>General</c:formatCode>
                <c:ptCount val="40"/>
                <c:pt idx="0">
                  <c:v>0.6235857672963192</c:v>
                </c:pt>
                <c:pt idx="1">
                  <c:v>3.7203168748447979</c:v>
                </c:pt>
                <c:pt idx="2">
                  <c:v>5.5954059264502405</c:v>
                </c:pt>
                <c:pt idx="3">
                  <c:v>7.1944536099124861</c:v>
                </c:pt>
                <c:pt idx="4">
                  <c:v>8.6477401507639655</c:v>
                </c:pt>
                <c:pt idx="5">
                  <c:v>10.006080427459985</c:v>
                </c:pt>
                <c:pt idx="6">
                  <c:v>11.295494563901556</c:v>
                </c:pt>
                <c:pt idx="7">
                  <c:v>12.531371630032886</c:v>
                </c:pt>
                <c:pt idx="8">
                  <c:v>13.723682490341808</c:v>
                </c:pt>
                <c:pt idx="9">
                  <c:v>14.87931125346681</c:v>
                </c:pt>
                <c:pt idx="10">
                  <c:v>16.003239951950505</c:v>
                </c:pt>
                <c:pt idx="11">
                  <c:v>17.09920790580518</c:v>
                </c:pt>
                <c:pt idx="12">
                  <c:v>18.170104776636421</c:v>
                </c:pt>
                <c:pt idx="13">
                  <c:v>19.21821780510264</c:v>
                </c:pt>
                <c:pt idx="14">
                  <c:v>20.245394206505019</c:v>
                </c:pt>
                <c:pt idx="15">
                  <c:v>21.25315171028911</c:v>
                </c:pt>
                <c:pt idx="16">
                  <c:v>22.242756085288249</c:v>
                </c:pt>
                <c:pt idx="17">
                  <c:v>23.215276911550696</c:v>
                </c:pt>
                <c:pt idx="18">
                  <c:v>24.171628591435876</c:v>
                </c:pt>
                <c:pt idx="19">
                  <c:v>25.112601087202563</c:v>
                </c:pt>
                <c:pt idx="20">
                  <c:v>26.038883347770728</c:v>
                </c:pt>
                <c:pt idx="21">
                  <c:v>26.951081430217826</c:v>
                </c:pt>
                <c:pt idx="22">
                  <c:v>27.849732703946728</c:v>
                </c:pt>
                <c:pt idx="23">
                  <c:v>28.735317117097175</c:v>
                </c:pt>
                <c:pt idx="24">
                  <c:v>29.608266228840371</c:v>
                </c:pt>
                <c:pt idx="25">
                  <c:v>30.468970521077495</c:v>
                </c:pt>
                <c:pt idx="26">
                  <c:v>31.317785369741365</c:v>
                </c:pt>
                <c:pt idx="27">
                  <c:v>32.155035960904065</c:v>
                </c:pt>
                <c:pt idx="28">
                  <c:v>32.981021368208268</c:v>
                </c:pt>
                <c:pt idx="29">
                  <c:v>33.796017957812623</c:v>
                </c:pt>
                <c:pt idx="30">
                  <c:v>34.600282249710233</c:v>
                </c:pt>
                <c:pt idx="31">
                  <c:v>35.394053336271746</c:v>
                </c:pt>
                <c:pt idx="32">
                  <c:v>36.177554937631676</c:v>
                </c:pt>
                <c:pt idx="33">
                  <c:v>36.950997157282558</c:v>
                </c:pt>
                <c:pt idx="34">
                  <c:v>37.714577988684646</c:v>
                </c:pt>
                <c:pt idx="35">
                  <c:v>38.468484613918122</c:v>
                </c:pt>
                <c:pt idx="36">
                  <c:v>39.212894527722845</c:v>
                </c:pt>
                <c:pt idx="37">
                  <c:v>39.947976514196696</c:v>
                </c:pt>
                <c:pt idx="38">
                  <c:v>40.673891498582634</c:v>
                </c:pt>
                <c:pt idx="39">
                  <c:v>41.390793292695754</c:v>
                </c:pt>
              </c:numCache>
            </c:numRef>
          </c:yVal>
          <c:smooth val="1"/>
        </c:ser>
        <c:axId val="54313728"/>
        <c:axId val="54315648"/>
      </c:scatterChart>
      <c:valAx>
        <c:axId val="5431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Expiry</a:t>
                </a:r>
                <a:r>
                  <a:rPr lang="en-US" baseline="0"/>
                  <a:t> in years</a:t>
                </a:r>
              </a:p>
            </c:rich>
          </c:tx>
        </c:title>
        <c:numFmt formatCode="General" sourceLinked="1"/>
        <c:majorTickMark val="none"/>
        <c:tickLblPos val="nextTo"/>
        <c:crossAx val="54315648"/>
        <c:crosses val="autoZero"/>
        <c:crossBetween val="midCat"/>
      </c:valAx>
      <c:valAx>
        <c:axId val="54315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Call</a:t>
                </a:r>
                <a:r>
                  <a:rPr lang="en-US" baseline="0"/>
                  <a:t> Price</a:t>
                </a:r>
              </a:p>
            </c:rich>
          </c:tx>
        </c:title>
        <c:numFmt formatCode="General" sourceLinked="1"/>
        <c:majorTickMark val="none"/>
        <c:tickLblPos val="nextTo"/>
        <c:crossAx val="54313728"/>
        <c:crosses val="autoZero"/>
        <c:crossBetween val="midCat"/>
      </c:valAx>
    </c:plotArea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'Project 1'!$B$389</c:f>
          <c:strCache>
            <c:ptCount val="1"/>
            <c:pt idx="0">
              <c:v>150</c:v>
            </c:pt>
          </c:strCache>
        </c:strRef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'Project 1'!$E$391:$E$424</c:f>
              <c:strCache>
                <c:ptCount val="34"/>
                <c:pt idx="0">
                  <c:v>0.21</c:v>
                </c:pt>
                <c:pt idx="1">
                  <c:v>0.31</c:v>
                </c:pt>
                <c:pt idx="2">
                  <c:v>0.41</c:v>
                </c:pt>
                <c:pt idx="3">
                  <c:v>0.51</c:v>
                </c:pt>
                <c:pt idx="4">
                  <c:v>0.61</c:v>
                </c:pt>
                <c:pt idx="5">
                  <c:v>0.71</c:v>
                </c:pt>
                <c:pt idx="6">
                  <c:v>0.81</c:v>
                </c:pt>
                <c:pt idx="7">
                  <c:v>0.91</c:v>
                </c:pt>
                <c:pt idx="8">
                  <c:v>1.01</c:v>
                </c:pt>
                <c:pt idx="9">
                  <c:v>1.11</c:v>
                </c:pt>
                <c:pt idx="10">
                  <c:v>1.21</c:v>
                </c:pt>
                <c:pt idx="11">
                  <c:v>1.31</c:v>
                </c:pt>
                <c:pt idx="12">
                  <c:v>1.41</c:v>
                </c:pt>
                <c:pt idx="13">
                  <c:v>1.51</c:v>
                </c:pt>
                <c:pt idx="14">
                  <c:v>1.61</c:v>
                </c:pt>
                <c:pt idx="15">
                  <c:v>1.71</c:v>
                </c:pt>
                <c:pt idx="16">
                  <c:v>1.81</c:v>
                </c:pt>
                <c:pt idx="17">
                  <c:v>1.91</c:v>
                </c:pt>
                <c:pt idx="18">
                  <c:v>2.01</c:v>
                </c:pt>
                <c:pt idx="19">
                  <c:v>2.11</c:v>
                </c:pt>
                <c:pt idx="20">
                  <c:v>2.21</c:v>
                </c:pt>
                <c:pt idx="21">
                  <c:v>2.31</c:v>
                </c:pt>
                <c:pt idx="22">
                  <c:v>2.41</c:v>
                </c:pt>
                <c:pt idx="23">
                  <c:v>2.51</c:v>
                </c:pt>
                <c:pt idx="24">
                  <c:v>2.61</c:v>
                </c:pt>
                <c:pt idx="25">
                  <c:v>2.71</c:v>
                </c:pt>
                <c:pt idx="26">
                  <c:v>2.81</c:v>
                </c:pt>
                <c:pt idx="27">
                  <c:v>2.91</c:v>
                </c:pt>
                <c:pt idx="28">
                  <c:v>3.01</c:v>
                </c:pt>
                <c:pt idx="29">
                  <c:v>3.11</c:v>
                </c:pt>
                <c:pt idx="30">
                  <c:v>3.21</c:v>
                </c:pt>
                <c:pt idx="31">
                  <c:v>3.31</c:v>
                </c:pt>
                <c:pt idx="33">
                  <c:v>Vol</c:v>
                </c:pt>
              </c:strCache>
            </c:strRef>
          </c:xVal>
          <c:yVal>
            <c:numRef>
              <c:f>'Project 1'!$J$391:$J$424</c:f>
              <c:numCache>
                <c:formatCode>General</c:formatCode>
                <c:ptCount val="34"/>
                <c:pt idx="0">
                  <c:v>0.93261386466451845</c:v>
                </c:pt>
                <c:pt idx="1">
                  <c:v>0.86121458406103124</c:v>
                </c:pt>
                <c:pt idx="2">
                  <c:v>0.77749688241017967</c:v>
                </c:pt>
                <c:pt idx="3">
                  <c:v>0.70264463899573237</c:v>
                </c:pt>
                <c:pt idx="4">
                  <c:v>0.63911202573304138</c:v>
                </c:pt>
                <c:pt idx="5">
                  <c:v>0.58419755105667859</c:v>
                </c:pt>
                <c:pt idx="6">
                  <c:v>0.53775853055260736</c:v>
                </c:pt>
                <c:pt idx="7">
                  <c:v>0.49522906298322955</c:v>
                </c:pt>
                <c:pt idx="8">
                  <c:v>0.45640939016940019</c:v>
                </c:pt>
                <c:pt idx="9">
                  <c:v>0.42115682769744445</c:v>
                </c:pt>
                <c:pt idx="10">
                  <c:v>0.38879600267596753</c:v>
                </c:pt>
                <c:pt idx="11">
                  <c:v>0.35958374704958435</c:v>
                </c:pt>
                <c:pt idx="12">
                  <c:v>0.33274956498445019</c:v>
                </c:pt>
                <c:pt idx="13">
                  <c:v>0.30860736219064994</c:v>
                </c:pt>
                <c:pt idx="14">
                  <c:v>0.28591102812208907</c:v>
                </c:pt>
                <c:pt idx="15">
                  <c:v>0.26482227178093259</c:v>
                </c:pt>
                <c:pt idx="16">
                  <c:v>0.24445644980239584</c:v>
                </c:pt>
                <c:pt idx="17">
                  <c:v>0.2255079596663635</c:v>
                </c:pt>
                <c:pt idx="18">
                  <c:v>0.2074060637181358</c:v>
                </c:pt>
                <c:pt idx="19">
                  <c:v>0.19108296679372241</c:v>
                </c:pt>
                <c:pt idx="20">
                  <c:v>0.17551134111466371</c:v>
                </c:pt>
                <c:pt idx="21">
                  <c:v>0.16050094079605337</c:v>
                </c:pt>
                <c:pt idx="22">
                  <c:v>0.1471932411472783</c:v>
                </c:pt>
                <c:pt idx="23">
                  <c:v>0.13418993491434369</c:v>
                </c:pt>
                <c:pt idx="24">
                  <c:v>0.12206175975195041</c:v>
                </c:pt>
                <c:pt idx="25">
                  <c:v>0.11112262137018392</c:v>
                </c:pt>
                <c:pt idx="26">
                  <c:v>0.10126788453234906</c:v>
                </c:pt>
                <c:pt idx="27">
                  <c:v>9.1365586223289122E-2</c:v>
                </c:pt>
                <c:pt idx="28">
                  <c:v>8.3108914818616667E-2</c:v>
                </c:pt>
                <c:pt idx="29">
                  <c:v>7.5346882714691241E-2</c:v>
                </c:pt>
                <c:pt idx="30">
                  <c:v>6.8488518564042464E-2</c:v>
                </c:pt>
                <c:pt idx="31">
                  <c:v>6.1183076583878428E-2</c:v>
                </c:pt>
                <c:pt idx="33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'Project 1'!$E$391:$E$424</c:f>
              <c:strCache>
                <c:ptCount val="34"/>
                <c:pt idx="0">
                  <c:v>0.21</c:v>
                </c:pt>
                <c:pt idx="1">
                  <c:v>0.31</c:v>
                </c:pt>
                <c:pt idx="2">
                  <c:v>0.41</c:v>
                </c:pt>
                <c:pt idx="3">
                  <c:v>0.51</c:v>
                </c:pt>
                <c:pt idx="4">
                  <c:v>0.61</c:v>
                </c:pt>
                <c:pt idx="5">
                  <c:v>0.71</c:v>
                </c:pt>
                <c:pt idx="6">
                  <c:v>0.81</c:v>
                </c:pt>
                <c:pt idx="7">
                  <c:v>0.91</c:v>
                </c:pt>
                <c:pt idx="8">
                  <c:v>1.01</c:v>
                </c:pt>
                <c:pt idx="9">
                  <c:v>1.11</c:v>
                </c:pt>
                <c:pt idx="10">
                  <c:v>1.21</c:v>
                </c:pt>
                <c:pt idx="11">
                  <c:v>1.31</c:v>
                </c:pt>
                <c:pt idx="12">
                  <c:v>1.41</c:v>
                </c:pt>
                <c:pt idx="13">
                  <c:v>1.51</c:v>
                </c:pt>
                <c:pt idx="14">
                  <c:v>1.61</c:v>
                </c:pt>
                <c:pt idx="15">
                  <c:v>1.71</c:v>
                </c:pt>
                <c:pt idx="16">
                  <c:v>1.81</c:v>
                </c:pt>
                <c:pt idx="17">
                  <c:v>1.91</c:v>
                </c:pt>
                <c:pt idx="18">
                  <c:v>2.01</c:v>
                </c:pt>
                <c:pt idx="19">
                  <c:v>2.11</c:v>
                </c:pt>
                <c:pt idx="20">
                  <c:v>2.21</c:v>
                </c:pt>
                <c:pt idx="21">
                  <c:v>2.31</c:v>
                </c:pt>
                <c:pt idx="22">
                  <c:v>2.41</c:v>
                </c:pt>
                <c:pt idx="23">
                  <c:v>2.51</c:v>
                </c:pt>
                <c:pt idx="24">
                  <c:v>2.61</c:v>
                </c:pt>
                <c:pt idx="25">
                  <c:v>2.71</c:v>
                </c:pt>
                <c:pt idx="26">
                  <c:v>2.81</c:v>
                </c:pt>
                <c:pt idx="27">
                  <c:v>2.91</c:v>
                </c:pt>
                <c:pt idx="28">
                  <c:v>3.01</c:v>
                </c:pt>
                <c:pt idx="29">
                  <c:v>3.11</c:v>
                </c:pt>
                <c:pt idx="30">
                  <c:v>3.21</c:v>
                </c:pt>
                <c:pt idx="31">
                  <c:v>3.31</c:v>
                </c:pt>
                <c:pt idx="33">
                  <c:v>Vol</c:v>
                </c:pt>
              </c:strCache>
            </c:strRef>
          </c:xVal>
          <c:yVal>
            <c:numRef>
              <c:f>'Project 1'!$K$391:$K$424</c:f>
              <c:numCache>
                <c:formatCode>General</c:formatCode>
                <c:ptCount val="34"/>
                <c:pt idx="31">
                  <c:v>6.1183076583878428E-2</c:v>
                </c:pt>
                <c:pt idx="33">
                  <c:v>0</c:v>
                </c:pt>
              </c:numCache>
            </c:numRef>
          </c:yVal>
          <c:smooth val="1"/>
        </c:ser>
        <c:axId val="55680000"/>
        <c:axId val="55686272"/>
      </c:scatterChart>
      <c:valAx>
        <c:axId val="5568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</a:t>
                </a:r>
              </a:p>
            </c:rich>
          </c:tx>
        </c:title>
        <c:numFmt formatCode="General" sourceLinked="1"/>
        <c:majorTickMark val="none"/>
        <c:tickLblPos val="nextTo"/>
        <c:crossAx val="55686272"/>
        <c:crosses val="autoZero"/>
        <c:crossBetween val="midCat"/>
      </c:valAx>
      <c:valAx>
        <c:axId val="55686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  <a:r>
                  <a:rPr lang="en-US" baseline="0"/>
                  <a:t> of  Digital Call with Spot given in title</a:t>
                </a:r>
              </a:p>
            </c:rich>
          </c:tx>
        </c:title>
        <c:numFmt formatCode="General" sourceLinked="1"/>
        <c:majorTickMark val="none"/>
        <c:tickLblPos val="nextTo"/>
        <c:crossAx val="55680000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v>Vol against Price/Vol</c:v>
          </c:tx>
          <c:marker>
            <c:symbol val="none"/>
          </c:marker>
          <c:xVal>
            <c:numRef>
              <c:f>'Project 1'!$E$425:$E$465</c:f>
              <c:numCache>
                <c:formatCode>General</c:formatCode>
                <c:ptCount val="41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0.91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</c:v>
                </c:pt>
                <c:pt idx="13">
                  <c:v>1.31</c:v>
                </c:pt>
                <c:pt idx="14">
                  <c:v>1.41</c:v>
                </c:pt>
                <c:pt idx="15">
                  <c:v>1.51</c:v>
                </c:pt>
                <c:pt idx="16">
                  <c:v>1.61</c:v>
                </c:pt>
                <c:pt idx="17">
                  <c:v>1.71</c:v>
                </c:pt>
                <c:pt idx="18">
                  <c:v>1.81</c:v>
                </c:pt>
                <c:pt idx="19">
                  <c:v>1.91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2.21</c:v>
                </c:pt>
                <c:pt idx="23">
                  <c:v>2.31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2.61</c:v>
                </c:pt>
                <c:pt idx="27">
                  <c:v>2.71</c:v>
                </c:pt>
                <c:pt idx="28">
                  <c:v>2.81</c:v>
                </c:pt>
                <c:pt idx="29">
                  <c:v>2.91</c:v>
                </c:pt>
                <c:pt idx="30">
                  <c:v>3.01</c:v>
                </c:pt>
                <c:pt idx="31">
                  <c:v>3.11</c:v>
                </c:pt>
                <c:pt idx="32">
                  <c:v>3.21</c:v>
                </c:pt>
                <c:pt idx="33">
                  <c:v>3.31</c:v>
                </c:pt>
                <c:pt idx="34">
                  <c:v>3.41</c:v>
                </c:pt>
                <c:pt idx="35">
                  <c:v>3.51</c:v>
                </c:pt>
                <c:pt idx="36">
                  <c:v>3.61</c:v>
                </c:pt>
                <c:pt idx="37">
                  <c:v>3.71</c:v>
                </c:pt>
                <c:pt idx="38">
                  <c:v>3.81</c:v>
                </c:pt>
                <c:pt idx="39">
                  <c:v>3.91</c:v>
                </c:pt>
                <c:pt idx="40">
                  <c:v>4.01</c:v>
                </c:pt>
              </c:numCache>
            </c:numRef>
          </c:xVal>
          <c:yVal>
            <c:numRef>
              <c:f>'Project 1'!$K$425:$K$465</c:f>
              <c:numCache>
                <c:formatCode>General</c:formatCode>
                <c:ptCount val="41"/>
                <c:pt idx="0">
                  <c:v>731.62921504103838</c:v>
                </c:pt>
                <c:pt idx="1">
                  <c:v>97.560581996025931</c:v>
                </c:pt>
                <c:pt idx="2">
                  <c:v>77.283059449062947</c:v>
                </c:pt>
                <c:pt idx="3">
                  <c:v>70.595166096286405</c:v>
                </c:pt>
                <c:pt idx="4">
                  <c:v>67.19135920727706</c:v>
                </c:pt>
                <c:pt idx="5">
                  <c:v>65.056852890801451</c:v>
                </c:pt>
                <c:pt idx="6">
                  <c:v>63.526986786371467</c:v>
                </c:pt>
                <c:pt idx="7">
                  <c:v>62.326021617794495</c:v>
                </c:pt>
                <c:pt idx="8">
                  <c:v>61.312363287413497</c:v>
                </c:pt>
                <c:pt idx="9">
                  <c:v>60.412065954616267</c:v>
                </c:pt>
                <c:pt idx="10">
                  <c:v>59.582474598570606</c:v>
                </c:pt>
                <c:pt idx="11">
                  <c:v>58.799736952681329</c:v>
                </c:pt>
                <c:pt idx="12">
                  <c:v>58.055903233492792</c:v>
                </c:pt>
                <c:pt idx="13">
                  <c:v>57.344720463163746</c:v>
                </c:pt>
                <c:pt idx="14">
                  <c:v>56.675622756141976</c:v>
                </c:pt>
                <c:pt idx="15">
                  <c:v>56.056842785196537</c:v>
                </c:pt>
                <c:pt idx="16">
                  <c:v>55.507527311021065</c:v>
                </c:pt>
                <c:pt idx="17">
                  <c:v>55.048599612361755</c:v>
                </c:pt>
                <c:pt idx="18">
                  <c:v>54.708996031663808</c:v>
                </c:pt>
                <c:pt idx="19">
                  <c:v>54.530637871237431</c:v>
                </c:pt>
                <c:pt idx="20">
                  <c:v>54.562724049962831</c:v>
                </c:pt>
                <c:pt idx="21">
                  <c:v>54.86105849021525</c:v>
                </c:pt>
                <c:pt idx="22">
                  <c:v>55.496756902631994</c:v>
                </c:pt>
                <c:pt idx="23">
                  <c:v>56.551971575101604</c:v>
                </c:pt>
                <c:pt idx="24">
                  <c:v>58.120773168005847</c:v>
                </c:pt>
                <c:pt idx="25">
                  <c:v>60.305714634845415</c:v>
                </c:pt>
                <c:pt idx="26">
                  <c:v>63.224029125395091</c:v>
                </c:pt>
                <c:pt idx="27">
                  <c:v>67.000437141747796</c:v>
                </c:pt>
                <c:pt idx="28">
                  <c:v>71.762902240522877</c:v>
                </c:pt>
                <c:pt idx="29">
                  <c:v>77.643485714247277</c:v>
                </c:pt>
                <c:pt idx="30">
                  <c:v>84.771396186476224</c:v>
                </c:pt>
                <c:pt idx="31">
                  <c:v>93.271692310638429</c:v>
                </c:pt>
                <c:pt idx="32">
                  <c:v>103.24438148574839</c:v>
                </c:pt>
                <c:pt idx="33">
                  <c:v>114.76396870601404</c:v>
                </c:pt>
                <c:pt idx="34">
                  <c:v>127.87452640783093</c:v>
                </c:pt>
                <c:pt idx="35">
                  <c:v>142.5773498201697</c:v>
                </c:pt>
                <c:pt idx="36">
                  <c:v>158.82191167900251</c:v>
                </c:pt>
                <c:pt idx="37">
                  <c:v>176.50463226445089</c:v>
                </c:pt>
                <c:pt idx="38">
                  <c:v>195.4605149239309</c:v>
                </c:pt>
                <c:pt idx="39">
                  <c:v>215.45860733988033</c:v>
                </c:pt>
                <c:pt idx="40">
                  <c:v>236.2033344541606</c:v>
                </c:pt>
              </c:numCache>
            </c:numRef>
          </c:yVal>
          <c:smooth val="1"/>
        </c:ser>
        <c:axId val="55703040"/>
        <c:axId val="55704576"/>
      </c:scatterChart>
      <c:valAx>
        <c:axId val="55703040"/>
        <c:scaling>
          <c:orientation val="minMax"/>
        </c:scaling>
        <c:axPos val="b"/>
        <c:numFmt formatCode="General" sourceLinked="1"/>
        <c:tickLblPos val="nextTo"/>
        <c:crossAx val="55704576"/>
        <c:crosses val="autoZero"/>
        <c:crossBetween val="midCat"/>
      </c:valAx>
      <c:valAx>
        <c:axId val="55704576"/>
        <c:scaling>
          <c:orientation val="minMax"/>
        </c:scaling>
        <c:axPos val="l"/>
        <c:majorGridlines/>
        <c:numFmt formatCode="General" sourceLinked="1"/>
        <c:tickLblPos val="nextTo"/>
        <c:crossAx val="55703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Put Price</c:v>
          </c:tx>
          <c:marker>
            <c:symbol val="none"/>
          </c:marker>
          <c:xVal>
            <c:numRef>
              <c:f>'Project 1'!$B$469:$B$509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xVal>
          <c:yVal>
            <c:numRef>
              <c:f>'Project 1'!$J$469:$J$509</c:f>
              <c:numCache>
                <c:formatCode>General</c:formatCode>
                <c:ptCount val="41"/>
                <c:pt idx="0">
                  <c:v>72.809377686524485</c:v>
                </c:pt>
                <c:pt idx="1">
                  <c:v>71.254600400683927</c:v>
                </c:pt>
                <c:pt idx="2">
                  <c:v>67.411123936657361</c:v>
                </c:pt>
                <c:pt idx="3">
                  <c:v>63.749017161880126</c:v>
                </c:pt>
                <c:pt idx="4">
                  <c:v>60.274454733874855</c:v>
                </c:pt>
                <c:pt idx="5">
                  <c:v>56.985431954923122</c:v>
                </c:pt>
                <c:pt idx="6">
                  <c:v>53.877120676325198</c:v>
                </c:pt>
                <c:pt idx="7">
                  <c:v>50.942356821159841</c:v>
                </c:pt>
                <c:pt idx="8">
                  <c:v>48.174366441805269</c:v>
                </c:pt>
                <c:pt idx="9">
                  <c:v>45.562457025058883</c:v>
                </c:pt>
                <c:pt idx="10">
                  <c:v>43.102249838970287</c:v>
                </c:pt>
                <c:pt idx="11">
                  <c:v>40.784653110303516</c:v>
                </c:pt>
                <c:pt idx="12">
                  <c:v>38.598604824391437</c:v>
                </c:pt>
                <c:pt idx="13">
                  <c:v>36.538364781208962</c:v>
                </c:pt>
                <c:pt idx="14">
                  <c:v>34.595259346142512</c:v>
                </c:pt>
                <c:pt idx="15">
                  <c:v>32.764220083459392</c:v>
                </c:pt>
                <c:pt idx="16">
                  <c:v>31.038722277186992</c:v>
                </c:pt>
                <c:pt idx="17">
                  <c:v>29.414908478755152</c:v>
                </c:pt>
                <c:pt idx="18">
                  <c:v>27.888223506135823</c:v>
                </c:pt>
                <c:pt idx="19">
                  <c:v>26.451595121201272</c:v>
                </c:pt>
                <c:pt idx="20">
                  <c:v>25.099732572739367</c:v>
                </c:pt>
                <c:pt idx="21">
                  <c:v>23.829208832544577</c:v>
                </c:pt>
                <c:pt idx="22">
                  <c:v>22.632978828582623</c:v>
                </c:pt>
                <c:pt idx="23">
                  <c:v>21.506522297427569</c:v>
                </c:pt>
                <c:pt idx="24">
                  <c:v>20.445357737095552</c:v>
                </c:pt>
                <c:pt idx="25">
                  <c:v>19.444411193159773</c:v>
                </c:pt>
                <c:pt idx="26">
                  <c:v>18.500553763138186</c:v>
                </c:pt>
                <c:pt idx="27">
                  <c:v>17.608453564058689</c:v>
                </c:pt>
                <c:pt idx="28">
                  <c:v>16.764406019966902</c:v>
                </c:pt>
                <c:pt idx="29">
                  <c:v>15.965003704279521</c:v>
                </c:pt>
                <c:pt idx="30">
                  <c:v>15.209022472544214</c:v>
                </c:pt>
                <c:pt idx="31">
                  <c:v>14.494083098888961</c:v>
                </c:pt>
                <c:pt idx="32">
                  <c:v>13.818068115079665</c:v>
                </c:pt>
                <c:pt idx="33">
                  <c:v>13.178528927509815</c:v>
                </c:pt>
                <c:pt idx="34">
                  <c:v>12.573730702915681</c:v>
                </c:pt>
                <c:pt idx="35">
                  <c:v>12.000472715406428</c:v>
                </c:pt>
                <c:pt idx="36">
                  <c:v>11.456373428595562</c:v>
                </c:pt>
                <c:pt idx="37">
                  <c:v>10.941453008511564</c:v>
                </c:pt>
                <c:pt idx="38">
                  <c:v>10.453232865579</c:v>
                </c:pt>
                <c:pt idx="39">
                  <c:v>9.9885332206915258</c:v>
                </c:pt>
                <c:pt idx="40">
                  <c:v>9.5474485054445335</c:v>
                </c:pt>
              </c:numCache>
            </c:numRef>
          </c:yVal>
          <c:smooth val="1"/>
        </c:ser>
        <c:ser>
          <c:idx val="1"/>
          <c:order val="1"/>
          <c:tx>
            <c:v>Intrinsic Value</c:v>
          </c:tx>
          <c:marker>
            <c:symbol val="none"/>
          </c:marker>
          <c:xVal>
            <c:numRef>
              <c:f>'Project 1'!$B$469:$B$509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xVal>
          <c:yVal>
            <c:numRef>
              <c:f>'Project 1'!$K$469:$K$509</c:f>
              <c:numCache>
                <c:formatCode>General</c:formatCode>
                <c:ptCount val="4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axId val="61899904"/>
        <c:axId val="61901440"/>
      </c:scatterChart>
      <c:valAx>
        <c:axId val="61899904"/>
        <c:scaling>
          <c:orientation val="minMax"/>
        </c:scaling>
        <c:axPos val="b"/>
        <c:numFmt formatCode="General" sourceLinked="1"/>
        <c:tickLblPos val="nextTo"/>
        <c:crossAx val="61901440"/>
        <c:crosses val="autoZero"/>
        <c:crossBetween val="midCat"/>
      </c:valAx>
      <c:valAx>
        <c:axId val="61901440"/>
        <c:scaling>
          <c:orientation val="minMax"/>
        </c:scaling>
        <c:axPos val="l"/>
        <c:majorGridlines/>
        <c:numFmt formatCode="General" sourceLinked="1"/>
        <c:tickLblPos val="nextTo"/>
        <c:crossAx val="6189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31933508311465"/>
          <c:y val="0.41636293314803496"/>
          <c:w val="0.2285784064345967"/>
          <c:h val="0.16727413370393193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Delta</a:t>
            </a:r>
            <a:r>
              <a:rPr lang="en-US" baseline="0"/>
              <a:t> vs Spot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'Project 2'!$A$6</c:f>
              <c:strCache>
                <c:ptCount val="1"/>
                <c:pt idx="0">
                  <c:v>Spot</c:v>
                </c:pt>
              </c:strCache>
            </c:strRef>
          </c:tx>
          <c:marker>
            <c:symbol val="none"/>
          </c:marker>
          <c:xVal>
            <c:numRef>
              <c:f>'Project 2'!$A$7:$A$59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xVal>
          <c:yVal>
            <c:numRef>
              <c:f>'Project 2'!$H$7:$H$59</c:f>
              <c:numCache>
                <c:formatCode>General</c:formatCode>
                <c:ptCount val="53"/>
                <c:pt idx="0">
                  <c:v>8.4537442601728685E-9</c:v>
                </c:pt>
                <c:pt idx="1">
                  <c:v>1.0451548882017825E-5</c:v>
                </c:pt>
                <c:pt idx="2">
                  <c:v>2.8638195576136116E-4</c:v>
                </c:pt>
                <c:pt idx="3">
                  <c:v>2.0597327120847053E-3</c:v>
                </c:pt>
                <c:pt idx="4">
                  <c:v>7.7051790408318999E-3</c:v>
                </c:pt>
                <c:pt idx="5">
                  <c:v>1.9797610366003804E-2</c:v>
                </c:pt>
                <c:pt idx="6">
                  <c:v>4.0089816404602407E-2</c:v>
                </c:pt>
                <c:pt idx="7">
                  <c:v>6.9092854772243695E-2</c:v>
                </c:pt>
                <c:pt idx="8">
                  <c:v>0.10619599203523278</c:v>
                </c:pt>
                <c:pt idx="9">
                  <c:v>0.15003243740254724</c:v>
                </c:pt>
                <c:pt idx="10">
                  <c:v>0.19886726255758991</c:v>
                </c:pt>
                <c:pt idx="11">
                  <c:v>0.25090280116371422</c:v>
                </c:pt>
                <c:pt idx="12">
                  <c:v>0.30447743907061275</c:v>
                </c:pt>
                <c:pt idx="13">
                  <c:v>0.35817182293950278</c:v>
                </c:pt>
                <c:pt idx="14">
                  <c:v>0.41084803987329543</c:v>
                </c:pt>
                <c:pt idx="15">
                  <c:v>0.46164621595670075</c:v>
                </c:pt>
                <c:pt idx="16">
                  <c:v>0.50995746717925927</c:v>
                </c:pt>
                <c:pt idx="17">
                  <c:v>0.55538517483752725</c:v>
                </c:pt>
                <c:pt idx="18">
                  <c:v>0.59770580175414145</c:v>
                </c:pt>
                <c:pt idx="19">
                  <c:v>0.63683059045513679</c:v>
                </c:pt>
                <c:pt idx="20">
                  <c:v>0.67277192682802522</c:v>
                </c:pt>
                <c:pt idx="21">
                  <c:v>0.70561538672248136</c:v>
                </c:pt>
                <c:pt idx="22">
                  <c:v>0.7354969940495828</c:v>
                </c:pt>
                <c:pt idx="23">
                  <c:v>0.76258527600802239</c:v>
                </c:pt>
                <c:pt idx="24">
                  <c:v>0.78706747560090251</c:v>
                </c:pt>
                <c:pt idx="25">
                  <c:v>0.80913922637384061</c:v>
                </c:pt>
                <c:pt idx="26">
                  <c:v>0.82899702792036711</c:v>
                </c:pt>
                <c:pt idx="27">
                  <c:v>0.84683293540446092</c:v>
                </c:pt>
                <c:pt idx="28">
                  <c:v>0.86283096499305878</c:v>
                </c:pt>
                <c:pt idx="29">
                  <c:v>0.87716480502573346</c:v>
                </c:pt>
                <c:pt idx="30">
                  <c:v>0.88999650276778164</c:v>
                </c:pt>
                <c:pt idx="31">
                  <c:v>0.90147586579321681</c:v>
                </c:pt>
                <c:pt idx="32">
                  <c:v>0.91174037490373161</c:v>
                </c:pt>
                <c:pt idx="33">
                  <c:v>0.92091545271298081</c:v>
                </c:pt>
                <c:pt idx="34">
                  <c:v>0.9291149698660387</c:v>
                </c:pt>
                <c:pt idx="35">
                  <c:v>0.93644190074197797</c:v>
                </c:pt>
                <c:pt idx="36">
                  <c:v>0.94298906378658676</c:v>
                </c:pt>
                <c:pt idx="37">
                  <c:v>0.94883989959079851</c:v>
                </c:pt>
                <c:pt idx="38">
                  <c:v>0.95406925354475303</c:v>
                </c:pt>
                <c:pt idx="39">
                  <c:v>0.95874414025760923</c:v>
                </c:pt>
                <c:pt idx="40">
                  <c:v>0.96292447467589537</c:v>
                </c:pt>
                <c:pt idx="41">
                  <c:v>0.96666376055146852</c:v>
                </c:pt>
                <c:pt idx="42">
                  <c:v>0.97000973107574684</c:v>
                </c:pt>
                <c:pt idx="43">
                  <c:v>0.97300493948106093</c:v>
                </c:pt>
                <c:pt idx="44">
                  <c:v>0.97568729950249244</c:v>
                </c:pt>
                <c:pt idx="45">
                  <c:v>0.97809057701889723</c:v>
                </c:pt>
                <c:pt idx="46">
                  <c:v>0.98024483512264149</c:v>
                </c:pt>
                <c:pt idx="47">
                  <c:v>0.98217683543593837</c:v>
                </c:pt>
                <c:pt idx="48">
                  <c:v>0.98391039879785436</c:v>
                </c:pt>
                <c:pt idx="49">
                  <c:v>0.98546672856575057</c:v>
                </c:pt>
                <c:pt idx="50">
                  <c:v>0.98686469976486502</c:v>
                </c:pt>
                <c:pt idx="51">
                  <c:v>0.98812111722210416</c:v>
                </c:pt>
                <c:pt idx="52">
                  <c:v>0.98925094566598148</c:v>
                </c:pt>
              </c:numCache>
            </c:numRef>
          </c:yVal>
          <c:smooth val="1"/>
        </c:ser>
        <c:axId val="68614784"/>
        <c:axId val="68493696"/>
      </c:scatterChart>
      <c:valAx>
        <c:axId val="68614784"/>
        <c:scaling>
          <c:orientation val="minMax"/>
        </c:scaling>
        <c:axPos val="b"/>
        <c:numFmt formatCode="General" sourceLinked="1"/>
        <c:tickLblPos val="nextTo"/>
        <c:crossAx val="68493696"/>
        <c:crosses val="autoZero"/>
        <c:crossBetween val="midCat"/>
      </c:valAx>
      <c:valAx>
        <c:axId val="68493696"/>
        <c:scaling>
          <c:orientation val="minMax"/>
        </c:scaling>
        <c:axPos val="l"/>
        <c:majorGridlines/>
        <c:numFmt formatCode="General" sourceLinked="1"/>
        <c:tickLblPos val="nextTo"/>
        <c:crossAx val="6861478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123345</xdr:colOff>
      <xdr:row>43</xdr:row>
      <xdr:rowOff>150756</xdr:rowOff>
    </xdr:from>
    <xdr:to>
      <xdr:col>10</xdr:col>
      <xdr:colOff>589316</xdr:colOff>
      <xdr:row>60</xdr:row>
      <xdr:rowOff>164461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185018</xdr:colOff>
      <xdr:row>52</xdr:row>
      <xdr:rowOff>89083</xdr:rowOff>
    </xdr:from>
    <xdr:to>
      <xdr:col>9</xdr:col>
      <xdr:colOff>486529</xdr:colOff>
      <xdr:row>66</xdr:row>
      <xdr:rowOff>143903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584638</xdr:colOff>
      <xdr:row>95</xdr:row>
      <xdr:rowOff>39414</xdr:rowOff>
    </xdr:from>
    <xdr:to>
      <xdr:col>17</xdr:col>
      <xdr:colOff>85395</xdr:colOff>
      <xdr:row>115</xdr:row>
      <xdr:rowOff>137948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354723</xdr:colOff>
      <xdr:row>123</xdr:row>
      <xdr:rowOff>111674</xdr:rowOff>
    </xdr:from>
    <xdr:to>
      <xdr:col>12</xdr:col>
      <xdr:colOff>538655</xdr:colOff>
      <xdr:row>140</xdr:row>
      <xdr:rowOff>59121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597777</xdr:colOff>
      <xdr:row>198</xdr:row>
      <xdr:rowOff>91966</xdr:rowOff>
    </xdr:from>
    <xdr:to>
      <xdr:col>15</xdr:col>
      <xdr:colOff>229915</xdr:colOff>
      <xdr:row>212</xdr:row>
      <xdr:rowOff>170793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525517</xdr:colOff>
      <xdr:row>369</xdr:row>
      <xdr:rowOff>118243</xdr:rowOff>
    </xdr:from>
    <xdr:to>
      <xdr:col>11</xdr:col>
      <xdr:colOff>348155</xdr:colOff>
      <xdr:row>386</xdr:row>
      <xdr:rowOff>19707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32845</xdr:colOff>
      <xdr:row>451</xdr:row>
      <xdr:rowOff>183931</xdr:rowOff>
    </xdr:from>
    <xdr:to>
      <xdr:col>10</xdr:col>
      <xdr:colOff>275896</xdr:colOff>
      <xdr:row>466</xdr:row>
      <xdr:rowOff>72259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32845</xdr:colOff>
      <xdr:row>496</xdr:row>
      <xdr:rowOff>183931</xdr:rowOff>
    </xdr:from>
    <xdr:to>
      <xdr:col>10</xdr:col>
      <xdr:colOff>275896</xdr:colOff>
      <xdr:row>511</xdr:row>
      <xdr:rowOff>72259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4</xdr:row>
      <xdr:rowOff>28575</xdr:rowOff>
    </xdr:from>
    <xdr:to>
      <xdr:col>19</xdr:col>
      <xdr:colOff>590550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63</xdr:row>
      <xdr:rowOff>180975</xdr:rowOff>
    </xdr:from>
    <xdr:to>
      <xdr:col>15</xdr:col>
      <xdr:colOff>371475</xdr:colOff>
      <xdr:row>78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18</xdr:row>
      <xdr:rowOff>114300</xdr:rowOff>
    </xdr:from>
    <xdr:to>
      <xdr:col>16</xdr:col>
      <xdr:colOff>533400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66"/>
  <sheetViews>
    <sheetView topLeftCell="C1" zoomScale="145" zoomScaleNormal="145" workbookViewId="0">
      <selection activeCell="C2" sqref="C2:I3"/>
    </sheetView>
  </sheetViews>
  <sheetFormatPr defaultRowHeight="15"/>
  <cols>
    <col min="3" max="3" width="9" customWidth="1"/>
    <col min="4" max="6" width="5.5703125" customWidth="1"/>
    <col min="7" max="7" width="5.42578125" customWidth="1"/>
    <col min="8" max="8" width="9.5703125" bestFit="1" customWidth="1"/>
    <col min="9" max="9" width="14.140625" customWidth="1"/>
    <col min="17" max="17" width="11.28515625" customWidth="1"/>
    <col min="18" max="18" width="8.140625" customWidth="1"/>
    <col min="19" max="19" width="11.42578125" customWidth="1"/>
  </cols>
  <sheetData>
    <row r="1" spans="3:19" ht="11.25" customHeight="1"/>
    <row r="2" spans="3:19" ht="29.25" customHeight="1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0</v>
      </c>
      <c r="K2" t="s">
        <v>11</v>
      </c>
      <c r="L2" t="s">
        <v>7</v>
      </c>
      <c r="M2" t="s">
        <v>8</v>
      </c>
      <c r="N2" t="s">
        <v>9</v>
      </c>
      <c r="O2" t="s">
        <v>12</v>
      </c>
      <c r="P2" t="s">
        <v>13</v>
      </c>
      <c r="Q2" t="s">
        <v>10</v>
      </c>
      <c r="R2" t="s">
        <v>14</v>
      </c>
      <c r="S2" s="1" t="s">
        <v>15</v>
      </c>
    </row>
    <row r="3" spans="3:19">
      <c r="C3">
        <v>25</v>
      </c>
      <c r="D3">
        <v>100</v>
      </c>
      <c r="E3">
        <v>0.05</v>
      </c>
      <c r="F3">
        <v>0</v>
      </c>
      <c r="G3">
        <v>0.15</v>
      </c>
      <c r="H3">
        <v>5</v>
      </c>
      <c r="I3">
        <f t="shared" ref="I3:I34" si="0">BSCallWithParams(C3:H3)</f>
        <v>1.3266906748631967E-3</v>
      </c>
      <c r="J3">
        <f>C3</f>
        <v>25</v>
      </c>
      <c r="K3">
        <f>I3</f>
        <v>1.3266906748631967E-3</v>
      </c>
      <c r="L3">
        <f>MAX(0,J3-D3)</f>
        <v>0</v>
      </c>
      <c r="M3">
        <f>MAX(0,J3-D3*EXP(-E3*H3))</f>
        <v>0</v>
      </c>
      <c r="N3">
        <f t="shared" ref="N3:N34" si="1">BSPutWithParams(C3:H3)</f>
        <v>52.881404997815352</v>
      </c>
      <c r="O3">
        <f>K3-N3</f>
        <v>-52.880078307140487</v>
      </c>
      <c r="P3">
        <f t="shared" ref="P3:P34" si="2">BSForwardWithParams(C3:H3)</f>
        <v>-52.880078307140494</v>
      </c>
      <c r="Q3" t="b">
        <f>(O3=P3)</f>
        <v>1</v>
      </c>
      <c r="R3" t="b">
        <f>(K3&lt;=C3)</f>
        <v>1</v>
      </c>
      <c r="S3" t="b">
        <f>K3&gt;=P3</f>
        <v>1</v>
      </c>
    </row>
    <row r="4" spans="3:19">
      <c r="C4">
        <v>27</v>
      </c>
      <c r="D4">
        <v>100</v>
      </c>
      <c r="E4">
        <v>0.05</v>
      </c>
      <c r="F4">
        <v>0</v>
      </c>
      <c r="G4">
        <v>0.15</v>
      </c>
      <c r="H4">
        <v>5</v>
      </c>
      <c r="I4">
        <f t="shared" si="0"/>
        <v>3.279823947673878E-3</v>
      </c>
      <c r="J4">
        <f t="shared" ref="J4:J67" si="3">C4</f>
        <v>27</v>
      </c>
      <c r="K4">
        <f t="shared" ref="K4:K67" si="4">I4</f>
        <v>3.279823947673878E-3</v>
      </c>
      <c r="L4">
        <f t="shared" ref="L4:L67" si="5">MAX(0,J4-D4)</f>
        <v>0</v>
      </c>
      <c r="M4">
        <f t="shared" ref="M4:M67" si="6">MAX(0,J4-D4*EXP(-E4*H4))</f>
        <v>0</v>
      </c>
      <c r="N4">
        <f t="shared" si="1"/>
        <v>50.883358131088166</v>
      </c>
      <c r="O4">
        <f t="shared" ref="O4:O67" si="7">K4-N4</f>
        <v>-50.880078307140494</v>
      </c>
      <c r="P4">
        <f t="shared" si="2"/>
        <v>-50.880078307140494</v>
      </c>
      <c r="Q4" t="b">
        <f t="shared" ref="Q4:Q67" si="8">(O4=P4)</f>
        <v>1</v>
      </c>
      <c r="R4" t="b">
        <f t="shared" ref="R4:R67" si="9">(K4&lt;=C4)</f>
        <v>1</v>
      </c>
      <c r="S4" t="b">
        <f t="shared" ref="S4:S67" si="10">K4&gt;=P4</f>
        <v>1</v>
      </c>
    </row>
    <row r="5" spans="3:19">
      <c r="C5">
        <v>29</v>
      </c>
      <c r="D5">
        <v>100</v>
      </c>
      <c r="E5">
        <v>0.05</v>
      </c>
      <c r="F5">
        <v>0</v>
      </c>
      <c r="G5">
        <v>0.15</v>
      </c>
      <c r="H5">
        <v>5</v>
      </c>
      <c r="I5">
        <f t="shared" si="0"/>
        <v>7.2883896724374314E-3</v>
      </c>
      <c r="J5">
        <f t="shared" si="3"/>
        <v>29</v>
      </c>
      <c r="K5">
        <f t="shared" si="4"/>
        <v>7.2883896724374314E-3</v>
      </c>
      <c r="L5">
        <f t="shared" si="5"/>
        <v>0</v>
      </c>
      <c r="M5">
        <f t="shared" si="6"/>
        <v>0</v>
      </c>
      <c r="N5">
        <f t="shared" si="1"/>
        <v>48.887366696812933</v>
      </c>
      <c r="O5">
        <f t="shared" si="7"/>
        <v>-48.880078307140494</v>
      </c>
      <c r="P5">
        <f t="shared" si="2"/>
        <v>-48.880078307140494</v>
      </c>
      <c r="Q5" t="b">
        <f t="shared" si="8"/>
        <v>1</v>
      </c>
      <c r="R5" t="b">
        <f t="shared" si="9"/>
        <v>1</v>
      </c>
      <c r="S5" t="b">
        <f t="shared" si="10"/>
        <v>1</v>
      </c>
    </row>
    <row r="6" spans="3:19">
      <c r="C6">
        <v>31</v>
      </c>
      <c r="D6">
        <v>100</v>
      </c>
      <c r="E6">
        <v>0.05</v>
      </c>
      <c r="F6">
        <v>0</v>
      </c>
      <c r="G6">
        <v>0.15</v>
      </c>
      <c r="H6">
        <v>5</v>
      </c>
      <c r="I6">
        <f t="shared" si="0"/>
        <v>1.4812965132636524E-2</v>
      </c>
      <c r="J6">
        <f t="shared" si="3"/>
        <v>31</v>
      </c>
      <c r="K6">
        <f t="shared" si="4"/>
        <v>1.4812965132636524E-2</v>
      </c>
      <c r="L6">
        <f t="shared" si="5"/>
        <v>0</v>
      </c>
      <c r="M6">
        <f t="shared" si="6"/>
        <v>0</v>
      </c>
      <c r="N6">
        <f t="shared" si="1"/>
        <v>46.894891272273128</v>
      </c>
      <c r="O6">
        <f t="shared" si="7"/>
        <v>-46.880078307140494</v>
      </c>
      <c r="P6">
        <f t="shared" si="2"/>
        <v>-46.880078307140487</v>
      </c>
      <c r="Q6" t="b">
        <f t="shared" si="8"/>
        <v>1</v>
      </c>
      <c r="R6" t="b">
        <f t="shared" si="9"/>
        <v>1</v>
      </c>
      <c r="S6" t="b">
        <f t="shared" si="10"/>
        <v>1</v>
      </c>
    </row>
    <row r="7" spans="3:19">
      <c r="C7">
        <v>33</v>
      </c>
      <c r="D7">
        <v>100</v>
      </c>
      <c r="E7">
        <v>0.05</v>
      </c>
      <c r="F7">
        <v>0</v>
      </c>
      <c r="G7">
        <v>0.15</v>
      </c>
      <c r="H7">
        <v>5</v>
      </c>
      <c r="I7">
        <f t="shared" si="0"/>
        <v>2.7915106912517418E-2</v>
      </c>
      <c r="J7">
        <f t="shared" si="3"/>
        <v>33</v>
      </c>
      <c r="K7">
        <f t="shared" si="4"/>
        <v>2.7915106912517418E-2</v>
      </c>
      <c r="L7">
        <f t="shared" si="5"/>
        <v>0</v>
      </c>
      <c r="M7">
        <f t="shared" si="6"/>
        <v>0</v>
      </c>
      <c r="N7">
        <f t="shared" si="1"/>
        <v>44.907993414053003</v>
      </c>
      <c r="O7">
        <f t="shared" si="7"/>
        <v>-44.880078307140487</v>
      </c>
      <c r="P7">
        <f t="shared" si="2"/>
        <v>-44.880078307140494</v>
      </c>
      <c r="Q7" t="b">
        <f t="shared" si="8"/>
        <v>1</v>
      </c>
      <c r="R7" t="b">
        <f t="shared" si="9"/>
        <v>1</v>
      </c>
      <c r="S7" t="b">
        <f t="shared" si="10"/>
        <v>1</v>
      </c>
    </row>
    <row r="8" spans="3:19">
      <c r="C8">
        <v>35</v>
      </c>
      <c r="D8">
        <v>100</v>
      </c>
      <c r="E8">
        <v>0.05</v>
      </c>
      <c r="F8">
        <v>0</v>
      </c>
      <c r="G8">
        <v>0.15</v>
      </c>
      <c r="H8">
        <v>5</v>
      </c>
      <c r="I8">
        <f t="shared" si="0"/>
        <v>4.9318137738655454E-2</v>
      </c>
      <c r="J8">
        <f t="shared" si="3"/>
        <v>35</v>
      </c>
      <c r="K8">
        <f t="shared" si="4"/>
        <v>4.9318137738655454E-2</v>
      </c>
      <c r="L8">
        <f t="shared" si="5"/>
        <v>0</v>
      </c>
      <c r="M8">
        <f t="shared" si="6"/>
        <v>0</v>
      </c>
      <c r="N8">
        <f t="shared" si="1"/>
        <v>42.929396444879146</v>
      </c>
      <c r="O8">
        <f t="shared" si="7"/>
        <v>-42.880078307140494</v>
      </c>
      <c r="P8">
        <f t="shared" si="2"/>
        <v>-42.880078307140487</v>
      </c>
      <c r="Q8" t="b">
        <f t="shared" si="8"/>
        <v>1</v>
      </c>
      <c r="R8" t="b">
        <f t="shared" si="9"/>
        <v>1</v>
      </c>
      <c r="S8" t="b">
        <f t="shared" si="10"/>
        <v>1</v>
      </c>
    </row>
    <row r="9" spans="3:19">
      <c r="C9">
        <v>37</v>
      </c>
      <c r="D9">
        <v>100</v>
      </c>
      <c r="E9">
        <v>0.05</v>
      </c>
      <c r="F9">
        <v>0</v>
      </c>
      <c r="G9">
        <v>0.15</v>
      </c>
      <c r="H9">
        <v>5</v>
      </c>
      <c r="I9">
        <f t="shared" si="0"/>
        <v>8.2420248196138801E-2</v>
      </c>
      <c r="J9">
        <f t="shared" si="3"/>
        <v>37</v>
      </c>
      <c r="K9">
        <f t="shared" si="4"/>
        <v>8.2420248196138801E-2</v>
      </c>
      <c r="L9">
        <f t="shared" si="5"/>
        <v>0</v>
      </c>
      <c r="M9">
        <f t="shared" si="6"/>
        <v>0</v>
      </c>
      <c r="N9">
        <f t="shared" si="1"/>
        <v>40.96249855533663</v>
      </c>
      <c r="O9">
        <f t="shared" si="7"/>
        <v>-40.880078307140494</v>
      </c>
      <c r="P9">
        <f t="shared" si="2"/>
        <v>-40.880078307140487</v>
      </c>
      <c r="Q9" t="b">
        <f t="shared" si="8"/>
        <v>1</v>
      </c>
      <c r="R9" t="b">
        <f t="shared" si="9"/>
        <v>1</v>
      </c>
      <c r="S9" t="b">
        <f t="shared" si="10"/>
        <v>1</v>
      </c>
    </row>
    <row r="10" spans="3:19">
      <c r="C10">
        <v>39</v>
      </c>
      <c r="D10">
        <v>100</v>
      </c>
      <c r="E10">
        <v>0.05</v>
      </c>
      <c r="F10">
        <v>0</v>
      </c>
      <c r="G10">
        <v>0.15</v>
      </c>
      <c r="H10">
        <v>5</v>
      </c>
      <c r="I10">
        <f t="shared" si="0"/>
        <v>0.13125633104126022</v>
      </c>
      <c r="J10">
        <f t="shared" si="3"/>
        <v>39</v>
      </c>
      <c r="K10">
        <f t="shared" si="4"/>
        <v>0.13125633104126022</v>
      </c>
      <c r="L10">
        <f t="shared" si="5"/>
        <v>0</v>
      </c>
      <c r="M10">
        <f t="shared" si="6"/>
        <v>0</v>
      </c>
      <c r="N10">
        <f t="shared" si="1"/>
        <v>39.011334638181751</v>
      </c>
      <c r="O10">
        <f t="shared" si="7"/>
        <v>-38.880078307140494</v>
      </c>
      <c r="P10">
        <f t="shared" si="2"/>
        <v>-38.880078307140494</v>
      </c>
      <c r="Q10" t="b">
        <f t="shared" si="8"/>
        <v>1</v>
      </c>
      <c r="R10" t="b">
        <f t="shared" si="9"/>
        <v>1</v>
      </c>
      <c r="S10" t="b">
        <f t="shared" si="10"/>
        <v>1</v>
      </c>
    </row>
    <row r="11" spans="3:19">
      <c r="C11">
        <v>41</v>
      </c>
      <c r="D11">
        <v>100</v>
      </c>
      <c r="E11">
        <v>0.05</v>
      </c>
      <c r="F11">
        <v>0</v>
      </c>
      <c r="G11">
        <v>0.15</v>
      </c>
      <c r="H11">
        <v>5</v>
      </c>
      <c r="I11">
        <f t="shared" si="0"/>
        <v>0.20041191489970878</v>
      </c>
      <c r="J11">
        <f t="shared" si="3"/>
        <v>41</v>
      </c>
      <c r="K11">
        <f t="shared" si="4"/>
        <v>0.20041191489970878</v>
      </c>
      <c r="L11">
        <f t="shared" si="5"/>
        <v>0</v>
      </c>
      <c r="M11">
        <f t="shared" si="6"/>
        <v>0</v>
      </c>
      <c r="N11">
        <f t="shared" si="1"/>
        <v>37.080490222040204</v>
      </c>
      <c r="O11">
        <f t="shared" si="7"/>
        <v>-36.880078307140494</v>
      </c>
      <c r="P11">
        <f t="shared" si="2"/>
        <v>-36.880078307140487</v>
      </c>
      <c r="Q11" t="b">
        <f t="shared" si="8"/>
        <v>1</v>
      </c>
      <c r="R11" t="b">
        <f t="shared" si="9"/>
        <v>1</v>
      </c>
      <c r="S11" t="b">
        <f t="shared" si="10"/>
        <v>1</v>
      </c>
    </row>
    <row r="12" spans="3:19">
      <c r="C12">
        <v>43</v>
      </c>
      <c r="D12">
        <v>100</v>
      </c>
      <c r="E12">
        <v>0.05</v>
      </c>
      <c r="F12">
        <v>0</v>
      </c>
      <c r="G12">
        <v>0.15</v>
      </c>
      <c r="H12">
        <v>5</v>
      </c>
      <c r="I12">
        <f t="shared" si="0"/>
        <v>0.29489798200424699</v>
      </c>
      <c r="J12">
        <f t="shared" si="3"/>
        <v>43</v>
      </c>
      <c r="K12">
        <f t="shared" si="4"/>
        <v>0.29489798200424699</v>
      </c>
      <c r="L12">
        <f t="shared" si="5"/>
        <v>0</v>
      </c>
      <c r="M12">
        <f t="shared" si="6"/>
        <v>0</v>
      </c>
      <c r="N12">
        <f t="shared" si="1"/>
        <v>35.174976289144745</v>
      </c>
      <c r="O12">
        <f t="shared" si="7"/>
        <v>-34.880078307140501</v>
      </c>
      <c r="P12">
        <f t="shared" si="2"/>
        <v>-34.880078307140494</v>
      </c>
      <c r="Q12" t="b">
        <f t="shared" si="8"/>
        <v>1</v>
      </c>
      <c r="R12" t="b">
        <f t="shared" si="9"/>
        <v>1</v>
      </c>
      <c r="S12" t="b">
        <f t="shared" si="10"/>
        <v>1</v>
      </c>
    </row>
    <row r="13" spans="3:19">
      <c r="C13">
        <v>45</v>
      </c>
      <c r="D13">
        <v>100</v>
      </c>
      <c r="E13">
        <v>0.05</v>
      </c>
      <c r="F13">
        <v>0</v>
      </c>
      <c r="G13">
        <v>0.15</v>
      </c>
      <c r="H13">
        <v>5</v>
      </c>
      <c r="I13">
        <f t="shared" si="0"/>
        <v>0.41999876596917618</v>
      </c>
      <c r="J13">
        <f t="shared" si="3"/>
        <v>45</v>
      </c>
      <c r="K13">
        <f t="shared" si="4"/>
        <v>0.41999876596917618</v>
      </c>
      <c r="L13">
        <f t="shared" si="5"/>
        <v>0</v>
      </c>
      <c r="M13">
        <f t="shared" si="6"/>
        <v>0</v>
      </c>
      <c r="N13">
        <f t="shared" si="1"/>
        <v>33.300077073109669</v>
      </c>
      <c r="O13">
        <f t="shared" si="7"/>
        <v>-32.880078307140494</v>
      </c>
      <c r="P13">
        <f t="shared" si="2"/>
        <v>-32.880078307140494</v>
      </c>
      <c r="Q13" t="b">
        <f t="shared" si="8"/>
        <v>1</v>
      </c>
      <c r="R13" t="b">
        <f t="shared" si="9"/>
        <v>1</v>
      </c>
      <c r="S13" t="b">
        <f t="shared" si="10"/>
        <v>1</v>
      </c>
    </row>
    <row r="14" spans="3:19">
      <c r="C14">
        <v>47</v>
      </c>
      <c r="D14">
        <v>100</v>
      </c>
      <c r="E14">
        <v>0.05</v>
      </c>
      <c r="F14">
        <v>0</v>
      </c>
      <c r="G14">
        <v>0.15</v>
      </c>
      <c r="H14">
        <v>5</v>
      </c>
      <c r="I14">
        <f t="shared" si="0"/>
        <v>0.58110581540911843</v>
      </c>
      <c r="J14">
        <f t="shared" si="3"/>
        <v>47</v>
      </c>
      <c r="K14">
        <f t="shared" si="4"/>
        <v>0.58110581540911843</v>
      </c>
      <c r="L14">
        <f t="shared" si="5"/>
        <v>0</v>
      </c>
      <c r="M14">
        <f t="shared" si="6"/>
        <v>0</v>
      </c>
      <c r="N14">
        <f t="shared" si="1"/>
        <v>31.461184122549611</v>
      </c>
      <c r="O14">
        <f t="shared" si="7"/>
        <v>-30.880078307140494</v>
      </c>
      <c r="P14">
        <f t="shared" si="2"/>
        <v>-30.88007830714049</v>
      </c>
      <c r="Q14" t="b">
        <f t="shared" si="8"/>
        <v>1</v>
      </c>
      <c r="R14" t="b">
        <f t="shared" si="9"/>
        <v>1</v>
      </c>
      <c r="S14" t="b">
        <f t="shared" si="10"/>
        <v>1</v>
      </c>
    </row>
    <row r="15" spans="3:19">
      <c r="C15">
        <v>49</v>
      </c>
      <c r="D15">
        <v>100</v>
      </c>
      <c r="E15">
        <v>0.05</v>
      </c>
      <c r="F15">
        <v>0</v>
      </c>
      <c r="G15">
        <v>0.15</v>
      </c>
      <c r="H15">
        <v>5</v>
      </c>
      <c r="I15">
        <f t="shared" si="0"/>
        <v>0.7835510313364713</v>
      </c>
      <c r="J15">
        <f t="shared" si="3"/>
        <v>49</v>
      </c>
      <c r="K15">
        <f t="shared" si="4"/>
        <v>0.7835510313364713</v>
      </c>
      <c r="L15">
        <f t="shared" si="5"/>
        <v>0</v>
      </c>
      <c r="M15">
        <f t="shared" si="6"/>
        <v>0</v>
      </c>
      <c r="N15">
        <f t="shared" si="1"/>
        <v>29.663629338476973</v>
      </c>
      <c r="O15">
        <f t="shared" si="7"/>
        <v>-28.880078307140501</v>
      </c>
      <c r="P15">
        <f t="shared" si="2"/>
        <v>-28.88007830714049</v>
      </c>
      <c r="Q15" t="b">
        <f t="shared" si="8"/>
        <v>1</v>
      </c>
      <c r="R15" t="b">
        <f t="shared" si="9"/>
        <v>1</v>
      </c>
      <c r="S15" t="b">
        <f t="shared" si="10"/>
        <v>1</v>
      </c>
    </row>
    <row r="16" spans="3:19">
      <c r="C16">
        <v>51</v>
      </c>
      <c r="D16">
        <v>100</v>
      </c>
      <c r="E16">
        <v>0.05</v>
      </c>
      <c r="F16">
        <v>0</v>
      </c>
      <c r="G16">
        <v>0.15</v>
      </c>
      <c r="H16">
        <v>5</v>
      </c>
      <c r="I16">
        <f t="shared" si="0"/>
        <v>1.0324495672720415</v>
      </c>
      <c r="J16">
        <f t="shared" si="3"/>
        <v>51</v>
      </c>
      <c r="K16">
        <f t="shared" si="4"/>
        <v>1.0324495672720415</v>
      </c>
      <c r="L16">
        <f t="shared" si="5"/>
        <v>0</v>
      </c>
      <c r="M16">
        <f t="shared" si="6"/>
        <v>0</v>
      </c>
      <c r="N16">
        <f t="shared" si="1"/>
        <v>27.91252787441254</v>
      </c>
      <c r="O16">
        <f t="shared" si="7"/>
        <v>-26.880078307140497</v>
      </c>
      <c r="P16">
        <f t="shared" si="2"/>
        <v>-26.88007830714049</v>
      </c>
      <c r="Q16" t="b">
        <f t="shared" si="8"/>
        <v>1</v>
      </c>
      <c r="R16" t="b">
        <f t="shared" si="9"/>
        <v>1</v>
      </c>
      <c r="S16" t="b">
        <f t="shared" si="10"/>
        <v>1</v>
      </c>
    </row>
    <row r="17" spans="3:19">
      <c r="C17">
        <v>53</v>
      </c>
      <c r="D17">
        <v>100</v>
      </c>
      <c r="E17">
        <v>0.05</v>
      </c>
      <c r="F17">
        <v>0</v>
      </c>
      <c r="G17">
        <v>0.15</v>
      </c>
      <c r="H17">
        <v>5</v>
      </c>
      <c r="I17">
        <f t="shared" si="0"/>
        <v>1.3325609672745511</v>
      </c>
      <c r="J17">
        <f t="shared" si="3"/>
        <v>53</v>
      </c>
      <c r="K17">
        <f t="shared" si="4"/>
        <v>1.3325609672745511</v>
      </c>
      <c r="L17">
        <f t="shared" si="5"/>
        <v>0</v>
      </c>
      <c r="M17">
        <f t="shared" si="6"/>
        <v>0</v>
      </c>
      <c r="N17">
        <f t="shared" si="1"/>
        <v>26.212639274415046</v>
      </c>
      <c r="O17">
        <f t="shared" si="7"/>
        <v>-24.880078307140494</v>
      </c>
      <c r="P17">
        <f t="shared" si="2"/>
        <v>-24.88007830714049</v>
      </c>
      <c r="Q17" t="b">
        <f t="shared" si="8"/>
        <v>1</v>
      </c>
      <c r="R17" t="b">
        <f t="shared" si="9"/>
        <v>1</v>
      </c>
      <c r="S17" t="b">
        <f t="shared" si="10"/>
        <v>1</v>
      </c>
    </row>
    <row r="18" spans="3:19">
      <c r="C18">
        <v>55</v>
      </c>
      <c r="D18">
        <v>100</v>
      </c>
      <c r="E18">
        <v>0.05</v>
      </c>
      <c r="F18">
        <v>0</v>
      </c>
      <c r="G18">
        <v>0.15</v>
      </c>
      <c r="H18">
        <v>5</v>
      </c>
      <c r="I18">
        <f t="shared" si="0"/>
        <v>1.6881741793912202</v>
      </c>
      <c r="J18">
        <f t="shared" si="3"/>
        <v>55</v>
      </c>
      <c r="K18">
        <f t="shared" si="4"/>
        <v>1.6881741793912202</v>
      </c>
      <c r="L18">
        <f t="shared" si="5"/>
        <v>0</v>
      </c>
      <c r="M18">
        <f t="shared" si="6"/>
        <v>0</v>
      </c>
      <c r="N18">
        <f t="shared" si="1"/>
        <v>24.568252486531719</v>
      </c>
      <c r="O18">
        <f t="shared" si="7"/>
        <v>-22.880078307140501</v>
      </c>
      <c r="P18">
        <f t="shared" si="2"/>
        <v>-22.880078307140494</v>
      </c>
      <c r="Q18" t="b">
        <f t="shared" si="8"/>
        <v>1</v>
      </c>
      <c r="R18" t="b">
        <f t="shared" si="9"/>
        <v>1</v>
      </c>
      <c r="S18" t="b">
        <f t="shared" si="10"/>
        <v>1</v>
      </c>
    </row>
    <row r="19" spans="3:19">
      <c r="C19">
        <v>57</v>
      </c>
      <c r="D19">
        <v>100</v>
      </c>
      <c r="E19">
        <v>0.05</v>
      </c>
      <c r="F19">
        <v>0</v>
      </c>
      <c r="G19">
        <v>0.15</v>
      </c>
      <c r="H19">
        <v>5</v>
      </c>
      <c r="I19">
        <f t="shared" si="0"/>
        <v>2.1030194714752017</v>
      </c>
      <c r="J19">
        <f t="shared" si="3"/>
        <v>57</v>
      </c>
      <c r="K19">
        <f t="shared" si="4"/>
        <v>2.1030194714752017</v>
      </c>
      <c r="L19">
        <f t="shared" si="5"/>
        <v>0</v>
      </c>
      <c r="M19">
        <f t="shared" si="6"/>
        <v>0</v>
      </c>
      <c r="N19">
        <f t="shared" si="1"/>
        <v>22.983097778615686</v>
      </c>
      <c r="O19">
        <f t="shared" si="7"/>
        <v>-20.880078307140487</v>
      </c>
      <c r="P19">
        <f t="shared" si="2"/>
        <v>-20.880078307140494</v>
      </c>
      <c r="Q19" t="b">
        <f t="shared" si="8"/>
        <v>1</v>
      </c>
      <c r="R19" t="b">
        <f t="shared" si="9"/>
        <v>1</v>
      </c>
      <c r="S19" t="b">
        <f t="shared" si="10"/>
        <v>1</v>
      </c>
    </row>
    <row r="20" spans="3:19">
      <c r="C20">
        <v>59</v>
      </c>
      <c r="D20">
        <v>100</v>
      </c>
      <c r="E20">
        <v>0.05</v>
      </c>
      <c r="F20">
        <v>0</v>
      </c>
      <c r="G20">
        <v>0.15</v>
      </c>
      <c r="H20">
        <v>5</v>
      </c>
      <c r="I20">
        <f t="shared" si="0"/>
        <v>2.5802080176426188</v>
      </c>
      <c r="J20">
        <f t="shared" si="3"/>
        <v>59</v>
      </c>
      <c r="K20">
        <f t="shared" si="4"/>
        <v>2.5802080176426188</v>
      </c>
      <c r="L20">
        <f t="shared" si="5"/>
        <v>0</v>
      </c>
      <c r="M20">
        <f t="shared" si="6"/>
        <v>0</v>
      </c>
      <c r="N20">
        <f t="shared" si="1"/>
        <v>21.460286324783105</v>
      </c>
      <c r="O20">
        <f t="shared" si="7"/>
        <v>-18.880078307140487</v>
      </c>
      <c r="P20">
        <f t="shared" si="2"/>
        <v>-18.880078307140487</v>
      </c>
      <c r="Q20" t="b">
        <f t="shared" si="8"/>
        <v>1</v>
      </c>
      <c r="R20" t="b">
        <f t="shared" si="9"/>
        <v>1</v>
      </c>
      <c r="S20" t="b">
        <f t="shared" si="10"/>
        <v>1</v>
      </c>
    </row>
    <row r="21" spans="3:19">
      <c r="C21">
        <v>61</v>
      </c>
      <c r="D21">
        <v>100</v>
      </c>
      <c r="E21">
        <v>0.05</v>
      </c>
      <c r="F21">
        <v>0</v>
      </c>
      <c r="G21">
        <v>0.15</v>
      </c>
      <c r="H21">
        <v>5</v>
      </c>
      <c r="I21">
        <f t="shared" si="0"/>
        <v>3.1221981306740876</v>
      </c>
      <c r="J21">
        <f t="shared" si="3"/>
        <v>61</v>
      </c>
      <c r="K21">
        <f t="shared" si="4"/>
        <v>3.1221981306740876</v>
      </c>
      <c r="L21">
        <f t="shared" si="5"/>
        <v>0</v>
      </c>
      <c r="M21">
        <f t="shared" si="6"/>
        <v>0</v>
      </c>
      <c r="N21">
        <f t="shared" si="1"/>
        <v>20.002276437814579</v>
      </c>
      <c r="O21">
        <f t="shared" si="7"/>
        <v>-16.880078307140494</v>
      </c>
      <c r="P21">
        <f t="shared" si="2"/>
        <v>-16.880078307140487</v>
      </c>
      <c r="Q21" t="b">
        <f t="shared" si="8"/>
        <v>1</v>
      </c>
      <c r="R21" t="b">
        <f t="shared" si="9"/>
        <v>1</v>
      </c>
      <c r="S21" t="b">
        <f t="shared" si="10"/>
        <v>1</v>
      </c>
    </row>
    <row r="22" spans="3:19">
      <c r="C22">
        <v>63</v>
      </c>
      <c r="D22">
        <v>100</v>
      </c>
      <c r="E22">
        <v>0.05</v>
      </c>
      <c r="F22">
        <v>0</v>
      </c>
      <c r="G22">
        <v>0.15</v>
      </c>
      <c r="H22">
        <v>5</v>
      </c>
      <c r="I22">
        <f t="shared" si="0"/>
        <v>3.7307858167801591</v>
      </c>
      <c r="J22">
        <f t="shared" si="3"/>
        <v>63</v>
      </c>
      <c r="K22">
        <f t="shared" si="4"/>
        <v>3.7307858167801591</v>
      </c>
      <c r="L22">
        <f t="shared" si="5"/>
        <v>0</v>
      </c>
      <c r="M22">
        <f t="shared" si="6"/>
        <v>0</v>
      </c>
      <c r="N22">
        <f t="shared" si="1"/>
        <v>18.610864123920656</v>
      </c>
      <c r="O22">
        <f t="shared" si="7"/>
        <v>-14.880078307140497</v>
      </c>
      <c r="P22">
        <f t="shared" si="2"/>
        <v>-14.88007830714049</v>
      </c>
      <c r="Q22" t="b">
        <f t="shared" si="8"/>
        <v>1</v>
      </c>
      <c r="R22" t="b">
        <f t="shared" si="9"/>
        <v>1</v>
      </c>
      <c r="S22" t="b">
        <f t="shared" si="10"/>
        <v>1</v>
      </c>
    </row>
    <row r="23" spans="3:19">
      <c r="C23">
        <v>65</v>
      </c>
      <c r="D23">
        <v>100</v>
      </c>
      <c r="E23">
        <v>0.05</v>
      </c>
      <c r="F23">
        <v>0</v>
      </c>
      <c r="G23">
        <v>0.15</v>
      </c>
      <c r="H23">
        <v>5</v>
      </c>
      <c r="I23">
        <f t="shared" si="0"/>
        <v>4.4071164944218104</v>
      </c>
      <c r="J23">
        <f t="shared" si="3"/>
        <v>65</v>
      </c>
      <c r="K23">
        <f t="shared" si="4"/>
        <v>4.4071164944218104</v>
      </c>
      <c r="L23">
        <f t="shared" si="5"/>
        <v>0</v>
      </c>
      <c r="M23">
        <f t="shared" si="6"/>
        <v>0</v>
      </c>
      <c r="N23">
        <f t="shared" si="1"/>
        <v>17.287194801562308</v>
      </c>
      <c r="O23">
        <f t="shared" si="7"/>
        <v>-12.880078307140497</v>
      </c>
      <c r="P23">
        <f t="shared" si="2"/>
        <v>-12.880078307140492</v>
      </c>
      <c r="Q23" t="b">
        <f t="shared" si="8"/>
        <v>1</v>
      </c>
      <c r="R23" t="b">
        <f t="shared" si="9"/>
        <v>1</v>
      </c>
      <c r="S23" t="b">
        <f t="shared" si="10"/>
        <v>1</v>
      </c>
    </row>
    <row r="24" spans="3:19">
      <c r="C24">
        <v>67</v>
      </c>
      <c r="D24">
        <v>100</v>
      </c>
      <c r="E24">
        <v>0.05</v>
      </c>
      <c r="F24">
        <v>0</v>
      </c>
      <c r="G24">
        <v>0.15</v>
      </c>
      <c r="H24">
        <v>5</v>
      </c>
      <c r="I24">
        <f t="shared" si="0"/>
        <v>5.1517142841540462</v>
      </c>
      <c r="J24">
        <f t="shared" si="3"/>
        <v>67</v>
      </c>
      <c r="K24">
        <f t="shared" si="4"/>
        <v>5.1517142841540462</v>
      </c>
      <c r="L24">
        <f t="shared" si="5"/>
        <v>0</v>
      </c>
      <c r="M24">
        <f t="shared" si="6"/>
        <v>0</v>
      </c>
      <c r="N24">
        <f t="shared" si="1"/>
        <v>16.03179259129454</v>
      </c>
      <c r="O24">
        <f t="shared" si="7"/>
        <v>-10.880078307140494</v>
      </c>
      <c r="P24">
        <f t="shared" si="2"/>
        <v>-10.880078307140495</v>
      </c>
      <c r="Q24" t="b">
        <f t="shared" si="8"/>
        <v>1</v>
      </c>
      <c r="R24" t="b">
        <f t="shared" si="9"/>
        <v>1</v>
      </c>
      <c r="S24" t="b">
        <f t="shared" si="10"/>
        <v>1</v>
      </c>
    </row>
    <row r="25" spans="3:19">
      <c r="C25">
        <v>69</v>
      </c>
      <c r="D25">
        <v>100</v>
      </c>
      <c r="E25">
        <v>0.05</v>
      </c>
      <c r="F25">
        <v>0</v>
      </c>
      <c r="G25">
        <v>0.15</v>
      </c>
      <c r="H25">
        <v>5</v>
      </c>
      <c r="I25">
        <f t="shared" si="0"/>
        <v>5.9645251622488047</v>
      </c>
      <c r="J25">
        <f t="shared" si="3"/>
        <v>69</v>
      </c>
      <c r="K25">
        <f t="shared" si="4"/>
        <v>5.9645251622488047</v>
      </c>
      <c r="L25">
        <f t="shared" si="5"/>
        <v>0</v>
      </c>
      <c r="M25">
        <f t="shared" si="6"/>
        <v>0</v>
      </c>
      <c r="N25">
        <f t="shared" si="1"/>
        <v>14.844603469389291</v>
      </c>
      <c r="O25">
        <f t="shared" si="7"/>
        <v>-8.8800783071404865</v>
      </c>
      <c r="P25">
        <f t="shared" si="2"/>
        <v>-8.8800783071404972</v>
      </c>
      <c r="Q25" t="b">
        <f t="shared" si="8"/>
        <v>0</v>
      </c>
      <c r="R25" t="b">
        <f t="shared" si="9"/>
        <v>1</v>
      </c>
      <c r="S25" t="b">
        <f t="shared" si="10"/>
        <v>1</v>
      </c>
    </row>
    <row r="26" spans="3:19">
      <c r="C26">
        <v>71</v>
      </c>
      <c r="D26">
        <v>100</v>
      </c>
      <c r="E26">
        <v>0.05</v>
      </c>
      <c r="F26">
        <v>0</v>
      </c>
      <c r="G26">
        <v>0.15</v>
      </c>
      <c r="H26">
        <v>5</v>
      </c>
      <c r="I26">
        <f t="shared" si="0"/>
        <v>6.8449703956881329</v>
      </c>
      <c r="J26">
        <f t="shared" si="3"/>
        <v>71</v>
      </c>
      <c r="K26">
        <f t="shared" si="4"/>
        <v>6.8449703956881329</v>
      </c>
      <c r="L26">
        <f t="shared" si="5"/>
        <v>0</v>
      </c>
      <c r="M26">
        <f t="shared" si="6"/>
        <v>0</v>
      </c>
      <c r="N26">
        <f t="shared" si="1"/>
        <v>13.72504870282863</v>
      </c>
      <c r="O26">
        <f t="shared" si="7"/>
        <v>-6.8800783071404972</v>
      </c>
      <c r="P26">
        <f t="shared" si="2"/>
        <v>-6.8800783071404883</v>
      </c>
      <c r="Q26" t="b">
        <f t="shared" si="8"/>
        <v>0</v>
      </c>
      <c r="R26" t="b">
        <f t="shared" si="9"/>
        <v>1</v>
      </c>
      <c r="S26" t="b">
        <f t="shared" si="10"/>
        <v>1</v>
      </c>
    </row>
    <row r="27" spans="3:19">
      <c r="C27">
        <v>73</v>
      </c>
      <c r="D27">
        <v>100</v>
      </c>
      <c r="E27">
        <v>0.05</v>
      </c>
      <c r="F27">
        <v>0</v>
      </c>
      <c r="G27">
        <v>0.15</v>
      </c>
      <c r="H27">
        <v>5</v>
      </c>
      <c r="I27">
        <f t="shared" si="0"/>
        <v>7.792006965012984</v>
      </c>
      <c r="J27">
        <f t="shared" si="3"/>
        <v>73</v>
      </c>
      <c r="K27">
        <f t="shared" si="4"/>
        <v>7.792006965012984</v>
      </c>
      <c r="L27">
        <f t="shared" si="5"/>
        <v>0</v>
      </c>
      <c r="M27">
        <f t="shared" si="6"/>
        <v>0</v>
      </c>
      <c r="N27">
        <f t="shared" si="1"/>
        <v>12.672085272153481</v>
      </c>
      <c r="O27">
        <f t="shared" si="7"/>
        <v>-4.8800783071404972</v>
      </c>
      <c r="P27">
        <f t="shared" si="2"/>
        <v>-4.8800783071404901</v>
      </c>
      <c r="Q27" t="b">
        <f t="shared" si="8"/>
        <v>0</v>
      </c>
      <c r="R27" t="b">
        <f t="shared" si="9"/>
        <v>1</v>
      </c>
      <c r="S27" t="b">
        <f t="shared" si="10"/>
        <v>1</v>
      </c>
    </row>
    <row r="28" spans="3:19">
      <c r="C28">
        <v>75</v>
      </c>
      <c r="D28">
        <v>100</v>
      </c>
      <c r="E28">
        <v>0.05</v>
      </c>
      <c r="F28">
        <v>0</v>
      </c>
      <c r="G28">
        <v>0.15</v>
      </c>
      <c r="H28">
        <v>5</v>
      </c>
      <c r="I28">
        <f t="shared" si="0"/>
        <v>8.8041782109452065</v>
      </c>
      <c r="J28">
        <f t="shared" si="3"/>
        <v>75</v>
      </c>
      <c r="K28">
        <f t="shared" si="4"/>
        <v>8.8041782109452065</v>
      </c>
      <c r="L28">
        <f t="shared" si="5"/>
        <v>0</v>
      </c>
      <c r="M28">
        <f t="shared" si="6"/>
        <v>0</v>
      </c>
      <c r="N28">
        <f t="shared" si="1"/>
        <v>11.684256518085704</v>
      </c>
      <c r="O28">
        <f t="shared" si="7"/>
        <v>-2.8800783071404972</v>
      </c>
      <c r="P28">
        <f t="shared" si="2"/>
        <v>-2.8800783071404923</v>
      </c>
      <c r="Q28" t="b">
        <f t="shared" si="8"/>
        <v>0</v>
      </c>
      <c r="R28" t="b">
        <f t="shared" si="9"/>
        <v>1</v>
      </c>
      <c r="S28" t="b">
        <f t="shared" si="10"/>
        <v>1</v>
      </c>
    </row>
    <row r="29" spans="3:19">
      <c r="C29">
        <v>77</v>
      </c>
      <c r="D29">
        <v>100</v>
      </c>
      <c r="E29">
        <v>0.05</v>
      </c>
      <c r="F29">
        <v>0</v>
      </c>
      <c r="G29">
        <v>0.15</v>
      </c>
      <c r="H29">
        <v>5</v>
      </c>
      <c r="I29">
        <f t="shared" si="0"/>
        <v>9.8796557593574477</v>
      </c>
      <c r="J29">
        <f t="shared" si="3"/>
        <v>77</v>
      </c>
      <c r="K29">
        <f>I29</f>
        <v>9.8796557593574477</v>
      </c>
      <c r="L29">
        <f t="shared" si="5"/>
        <v>0</v>
      </c>
      <c r="M29">
        <f t="shared" si="6"/>
        <v>0</v>
      </c>
      <c r="N29">
        <f t="shared" si="1"/>
        <v>10.759734066497941</v>
      </c>
      <c r="O29">
        <f>K29-N29</f>
        <v>-0.88007830714049362</v>
      </c>
      <c r="P29">
        <f t="shared" si="2"/>
        <v>-0.88007830714049462</v>
      </c>
      <c r="Q29" t="b">
        <f t="shared" si="8"/>
        <v>0</v>
      </c>
      <c r="R29" t="b">
        <f t="shared" si="9"/>
        <v>1</v>
      </c>
      <c r="S29" t="b">
        <f t="shared" si="10"/>
        <v>1</v>
      </c>
    </row>
    <row r="30" spans="3:19">
      <c r="C30">
        <v>79</v>
      </c>
      <c r="D30">
        <v>100</v>
      </c>
      <c r="E30">
        <v>0.05</v>
      </c>
      <c r="F30">
        <v>0</v>
      </c>
      <c r="G30">
        <v>0.15</v>
      </c>
      <c r="H30">
        <v>5</v>
      </c>
      <c r="I30">
        <f t="shared" si="0"/>
        <v>11.016351047500159</v>
      </c>
      <c r="J30">
        <f t="shared" si="3"/>
        <v>79</v>
      </c>
      <c r="K30">
        <f t="shared" si="4"/>
        <v>11.016351047500159</v>
      </c>
      <c r="L30">
        <f t="shared" si="5"/>
        <v>0</v>
      </c>
      <c r="M30">
        <f t="shared" si="6"/>
        <v>1.1199216928595064</v>
      </c>
      <c r="N30">
        <f t="shared" si="1"/>
        <v>9.8964293546406523</v>
      </c>
      <c r="O30">
        <f t="shared" si="7"/>
        <v>1.1199216928595064</v>
      </c>
      <c r="P30">
        <f t="shared" si="2"/>
        <v>1.1199216928595033</v>
      </c>
      <c r="Q30" t="b">
        <f t="shared" si="8"/>
        <v>0</v>
      </c>
      <c r="R30" t="b">
        <f t="shared" si="9"/>
        <v>1</v>
      </c>
      <c r="S30" t="b">
        <f t="shared" si="10"/>
        <v>1</v>
      </c>
    </row>
    <row r="31" spans="3:19">
      <c r="C31">
        <v>81</v>
      </c>
      <c r="D31">
        <v>100</v>
      </c>
      <c r="E31">
        <v>0.05</v>
      </c>
      <c r="F31">
        <v>0</v>
      </c>
      <c r="G31">
        <v>0.15</v>
      </c>
      <c r="H31">
        <v>5</v>
      </c>
      <c r="I31">
        <f t="shared" si="0"/>
        <v>12.211937957294886</v>
      </c>
      <c r="J31">
        <f t="shared" si="3"/>
        <v>81</v>
      </c>
      <c r="K31">
        <f t="shared" si="4"/>
        <v>12.211937957294886</v>
      </c>
      <c r="L31">
        <f t="shared" si="5"/>
        <v>0</v>
      </c>
      <c r="M31">
        <f t="shared" si="6"/>
        <v>3.1199216928595064</v>
      </c>
      <c r="N31">
        <f t="shared" si="1"/>
        <v>9.092016264435383</v>
      </c>
      <c r="O31">
        <f t="shared" si="7"/>
        <v>3.1199216928595028</v>
      </c>
      <c r="P31">
        <f t="shared" si="2"/>
        <v>3.1199216928595122</v>
      </c>
      <c r="Q31" t="b">
        <f t="shared" si="8"/>
        <v>0</v>
      </c>
      <c r="R31" t="b">
        <f t="shared" si="9"/>
        <v>1</v>
      </c>
      <c r="S31" t="b">
        <f t="shared" si="10"/>
        <v>1</v>
      </c>
    </row>
    <row r="32" spans="3:19">
      <c r="C32">
        <v>83</v>
      </c>
      <c r="D32">
        <v>100</v>
      </c>
      <c r="E32">
        <v>0.05</v>
      </c>
      <c r="F32">
        <v>0</v>
      </c>
      <c r="G32">
        <v>0.15</v>
      </c>
      <c r="H32">
        <v>5</v>
      </c>
      <c r="I32">
        <f t="shared" si="0"/>
        <v>13.463908413992186</v>
      </c>
      <c r="J32">
        <f t="shared" si="3"/>
        <v>83</v>
      </c>
      <c r="K32">
        <f t="shared" si="4"/>
        <v>13.463908413992186</v>
      </c>
      <c r="L32">
        <f t="shared" si="5"/>
        <v>0</v>
      </c>
      <c r="M32">
        <f t="shared" si="6"/>
        <v>5.1199216928595064</v>
      </c>
      <c r="N32">
        <f t="shared" si="1"/>
        <v>8.3439867211326799</v>
      </c>
      <c r="O32">
        <f t="shared" si="7"/>
        <v>5.1199216928595064</v>
      </c>
      <c r="P32">
        <f t="shared" si="2"/>
        <v>5.1199216928595099</v>
      </c>
      <c r="Q32" t="b">
        <f t="shared" si="8"/>
        <v>1</v>
      </c>
      <c r="R32" t="b">
        <f t="shared" si="9"/>
        <v>1</v>
      </c>
      <c r="S32" t="b">
        <f t="shared" si="10"/>
        <v>1</v>
      </c>
    </row>
    <row r="33" spans="3:19">
      <c r="C33">
        <v>85</v>
      </c>
      <c r="D33">
        <v>100</v>
      </c>
      <c r="E33">
        <v>0.05</v>
      </c>
      <c r="F33">
        <v>0</v>
      </c>
      <c r="G33">
        <v>0.15</v>
      </c>
      <c r="H33">
        <v>5</v>
      </c>
      <c r="I33">
        <f t="shared" si="0"/>
        <v>14.769653772254429</v>
      </c>
      <c r="J33">
        <f t="shared" si="3"/>
        <v>85</v>
      </c>
      <c r="K33">
        <f t="shared" si="4"/>
        <v>14.769653772254429</v>
      </c>
      <c r="L33">
        <f t="shared" si="5"/>
        <v>0</v>
      </c>
      <c r="M33">
        <f t="shared" si="6"/>
        <v>7.1199216928595064</v>
      </c>
      <c r="N33">
        <f t="shared" si="1"/>
        <v>7.6497320793949228</v>
      </c>
      <c r="O33">
        <f t="shared" si="7"/>
        <v>7.1199216928595064</v>
      </c>
      <c r="P33">
        <f t="shared" si="2"/>
        <v>7.1199216928595073</v>
      </c>
      <c r="Q33" t="b">
        <f t="shared" si="8"/>
        <v>1</v>
      </c>
      <c r="R33" t="b">
        <f t="shared" si="9"/>
        <v>1</v>
      </c>
      <c r="S33" t="b">
        <f t="shared" si="10"/>
        <v>1</v>
      </c>
    </row>
    <row r="34" spans="3:19">
      <c r="C34">
        <v>87</v>
      </c>
      <c r="D34">
        <v>100</v>
      </c>
      <c r="E34">
        <v>0.05</v>
      </c>
      <c r="F34">
        <v>0</v>
      </c>
      <c r="G34">
        <v>0.15</v>
      </c>
      <c r="H34">
        <v>5</v>
      </c>
      <c r="I34">
        <f t="shared" si="0"/>
        <v>16.126464558173545</v>
      </c>
      <c r="J34">
        <f t="shared" si="3"/>
        <v>87</v>
      </c>
      <c r="K34">
        <f t="shared" si="4"/>
        <v>16.126464558173545</v>
      </c>
      <c r="L34">
        <f t="shared" si="5"/>
        <v>0</v>
      </c>
      <c r="M34">
        <f t="shared" si="6"/>
        <v>9.1199216928595064</v>
      </c>
      <c r="N34">
        <f t="shared" si="1"/>
        <v>7.0065428653140387</v>
      </c>
      <c r="O34">
        <f t="shared" si="7"/>
        <v>9.1199216928595064</v>
      </c>
      <c r="P34">
        <f t="shared" si="2"/>
        <v>9.1199216928595046</v>
      </c>
      <c r="Q34" t="b">
        <f t="shared" si="8"/>
        <v>0</v>
      </c>
      <c r="R34" t="b">
        <f t="shared" si="9"/>
        <v>1</v>
      </c>
      <c r="S34" t="b">
        <f t="shared" si="10"/>
        <v>1</v>
      </c>
    </row>
    <row r="35" spans="3:19">
      <c r="C35">
        <v>89</v>
      </c>
      <c r="D35">
        <v>100</v>
      </c>
      <c r="E35">
        <v>0.05</v>
      </c>
      <c r="F35">
        <v>0</v>
      </c>
      <c r="G35">
        <v>0.15</v>
      </c>
      <c r="H35">
        <v>5</v>
      </c>
      <c r="I35">
        <f t="shared" ref="I35:I66" si="11">BSCallWithParams(C35:H35)</f>
        <v>17.531586017183272</v>
      </c>
      <c r="J35">
        <f t="shared" si="3"/>
        <v>89</v>
      </c>
      <c r="K35">
        <f t="shared" si="4"/>
        <v>17.531586017183272</v>
      </c>
      <c r="L35">
        <f t="shared" si="5"/>
        <v>0</v>
      </c>
      <c r="M35">
        <f t="shared" si="6"/>
        <v>11.119921692859506</v>
      </c>
      <c r="N35">
        <f t="shared" ref="N35:N71" si="12">BSPutWithParams(C35:H35)</f>
        <v>6.4116643243237625</v>
      </c>
      <c r="O35">
        <f t="shared" si="7"/>
        <v>11.11992169285951</v>
      </c>
      <c r="P35">
        <f t="shared" ref="P35:P71" si="13">BSForwardWithParams(C35:H35)</f>
        <v>11.119921692859503</v>
      </c>
      <c r="Q35" t="b">
        <f t="shared" si="8"/>
        <v>1</v>
      </c>
      <c r="R35" t="b">
        <f t="shared" si="9"/>
        <v>1</v>
      </c>
      <c r="S35" t="b">
        <f t="shared" si="10"/>
        <v>1</v>
      </c>
    </row>
    <row r="36" spans="3:19">
      <c r="C36">
        <v>91</v>
      </c>
      <c r="D36">
        <v>100</v>
      </c>
      <c r="E36">
        <v>0.05</v>
      </c>
      <c r="F36">
        <v>0</v>
      </c>
      <c r="G36">
        <v>0.15</v>
      </c>
      <c r="H36">
        <v>5</v>
      </c>
      <c r="I36">
        <f t="shared" si="11"/>
        <v>18.982260972298548</v>
      </c>
      <c r="J36">
        <f t="shared" si="3"/>
        <v>91</v>
      </c>
      <c r="K36">
        <f t="shared" si="4"/>
        <v>18.982260972298548</v>
      </c>
      <c r="L36">
        <f t="shared" si="5"/>
        <v>0</v>
      </c>
      <c r="M36">
        <f t="shared" si="6"/>
        <v>13.119921692859506</v>
      </c>
      <c r="N36">
        <f t="shared" si="12"/>
        <v>5.8623392794390483</v>
      </c>
      <c r="O36">
        <f t="shared" si="7"/>
        <v>13.119921692859499</v>
      </c>
      <c r="P36">
        <f t="shared" si="13"/>
        <v>13.119921692859512</v>
      </c>
      <c r="Q36" t="b">
        <f t="shared" si="8"/>
        <v>1</v>
      </c>
      <c r="R36" t="b">
        <f t="shared" si="9"/>
        <v>1</v>
      </c>
      <c r="S36" t="b">
        <f t="shared" si="10"/>
        <v>1</v>
      </c>
    </row>
    <row r="37" spans="3:19">
      <c r="C37">
        <v>93</v>
      </c>
      <c r="D37">
        <v>100</v>
      </c>
      <c r="E37">
        <v>0.05</v>
      </c>
      <c r="F37">
        <v>0</v>
      </c>
      <c r="G37">
        <v>0.15</v>
      </c>
      <c r="H37">
        <v>5</v>
      </c>
      <c r="I37">
        <f t="shared" si="11"/>
        <v>20.475757035920772</v>
      </c>
      <c r="J37">
        <f t="shared" si="3"/>
        <v>93</v>
      </c>
      <c r="K37">
        <f t="shared" si="4"/>
        <v>20.475757035920772</v>
      </c>
      <c r="L37">
        <f t="shared" si="5"/>
        <v>0</v>
      </c>
      <c r="M37">
        <f t="shared" si="6"/>
        <v>15.119921692859506</v>
      </c>
      <c r="N37">
        <f t="shared" si="12"/>
        <v>5.3558353430612726</v>
      </c>
      <c r="O37">
        <f t="shared" si="7"/>
        <v>15.119921692859499</v>
      </c>
      <c r="P37">
        <f t="shared" si="13"/>
        <v>15.11992169285951</v>
      </c>
      <c r="Q37" t="b">
        <f t="shared" si="8"/>
        <v>1</v>
      </c>
      <c r="R37" t="b">
        <f t="shared" si="9"/>
        <v>1</v>
      </c>
      <c r="S37" t="b">
        <f t="shared" si="10"/>
        <v>1</v>
      </c>
    </row>
    <row r="38" spans="3:19">
      <c r="C38">
        <v>95</v>
      </c>
      <c r="D38">
        <v>100</v>
      </c>
      <c r="E38">
        <v>0.05</v>
      </c>
      <c r="F38">
        <v>0</v>
      </c>
      <c r="G38">
        <v>0.15</v>
      </c>
      <c r="H38">
        <v>5</v>
      </c>
      <c r="I38">
        <f t="shared" si="11"/>
        <v>22.009389921003851</v>
      </c>
      <c r="J38">
        <f t="shared" si="3"/>
        <v>95</v>
      </c>
      <c r="K38">
        <f t="shared" si="4"/>
        <v>22.009389921003851</v>
      </c>
      <c r="L38">
        <f t="shared" si="5"/>
        <v>0</v>
      </c>
      <c r="M38">
        <f t="shared" si="6"/>
        <v>17.119921692859506</v>
      </c>
      <c r="N38">
        <f t="shared" si="12"/>
        <v>4.8894682281443487</v>
      </c>
      <c r="O38">
        <f t="shared" si="7"/>
        <v>17.119921692859503</v>
      </c>
      <c r="P38">
        <f t="shared" si="13"/>
        <v>17.119921692859506</v>
      </c>
      <c r="Q38" t="b">
        <f t="shared" si="8"/>
        <v>1</v>
      </c>
      <c r="R38" t="b">
        <f t="shared" si="9"/>
        <v>1</v>
      </c>
      <c r="S38" t="b">
        <f t="shared" si="10"/>
        <v>1</v>
      </c>
    </row>
    <row r="39" spans="3:19">
      <c r="C39">
        <v>97</v>
      </c>
      <c r="D39">
        <v>100</v>
      </c>
      <c r="E39">
        <v>0.05</v>
      </c>
      <c r="F39">
        <v>0</v>
      </c>
      <c r="G39">
        <v>0.15</v>
      </c>
      <c r="H39">
        <v>5</v>
      </c>
      <c r="I39">
        <f t="shared" si="11"/>
        <v>23.580542872709046</v>
      </c>
      <c r="J39">
        <f t="shared" si="3"/>
        <v>97</v>
      </c>
      <c r="K39">
        <f t="shared" si="4"/>
        <v>23.580542872709046</v>
      </c>
      <c r="L39">
        <f t="shared" si="5"/>
        <v>0</v>
      </c>
      <c r="M39">
        <f t="shared" si="6"/>
        <v>19.119921692859506</v>
      </c>
      <c r="N39">
        <f t="shared" si="12"/>
        <v>4.4606211798495288</v>
      </c>
      <c r="O39">
        <f t="shared" si="7"/>
        <v>19.119921692859517</v>
      </c>
      <c r="P39">
        <f t="shared" si="13"/>
        <v>19.119921692859506</v>
      </c>
      <c r="Q39" t="b">
        <f t="shared" si="8"/>
        <v>1</v>
      </c>
      <c r="R39" t="b">
        <f t="shared" si="9"/>
        <v>1</v>
      </c>
      <c r="S39" t="b">
        <f t="shared" si="10"/>
        <v>1</v>
      </c>
    </row>
    <row r="40" spans="3:19">
      <c r="C40">
        <v>99</v>
      </c>
      <c r="D40">
        <v>100</v>
      </c>
      <c r="E40">
        <v>0.05</v>
      </c>
      <c r="F40">
        <v>0</v>
      </c>
      <c r="G40">
        <v>0.15</v>
      </c>
      <c r="H40">
        <v>5</v>
      </c>
      <c r="I40">
        <f t="shared" si="11"/>
        <v>25.18668239740547</v>
      </c>
      <c r="J40">
        <f t="shared" si="3"/>
        <v>99</v>
      </c>
      <c r="K40">
        <f t="shared" si="4"/>
        <v>25.18668239740547</v>
      </c>
      <c r="L40">
        <f t="shared" si="5"/>
        <v>0</v>
      </c>
      <c r="M40">
        <f t="shared" si="6"/>
        <v>21.119921692859506</v>
      </c>
      <c r="N40">
        <f t="shared" si="12"/>
        <v>4.0667607045459562</v>
      </c>
      <c r="O40">
        <f t="shared" si="7"/>
        <v>21.119921692859513</v>
      </c>
      <c r="P40">
        <f t="shared" si="13"/>
        <v>21.119921692859503</v>
      </c>
      <c r="Q40" t="b">
        <f t="shared" si="8"/>
        <v>1</v>
      </c>
      <c r="R40" t="b">
        <f t="shared" si="9"/>
        <v>1</v>
      </c>
      <c r="S40" t="b">
        <f t="shared" si="10"/>
        <v>1</v>
      </c>
    </row>
    <row r="41" spans="3:19">
      <c r="C41">
        <v>101</v>
      </c>
      <c r="D41">
        <v>100</v>
      </c>
      <c r="E41">
        <v>0.05</v>
      </c>
      <c r="F41">
        <v>0</v>
      </c>
      <c r="G41">
        <v>0.15</v>
      </c>
      <c r="H41">
        <v>5</v>
      </c>
      <c r="I41">
        <f t="shared" si="11"/>
        <v>26.825370562874589</v>
      </c>
      <c r="J41">
        <f t="shared" si="3"/>
        <v>101</v>
      </c>
      <c r="K41">
        <f t="shared" si="4"/>
        <v>26.825370562874589</v>
      </c>
      <c r="L41">
        <f t="shared" si="5"/>
        <v>1</v>
      </c>
      <c r="M41">
        <f t="shared" si="6"/>
        <v>23.119921692859506</v>
      </c>
      <c r="N41">
        <f t="shared" si="12"/>
        <v>3.7054488700150792</v>
      </c>
      <c r="O41">
        <f t="shared" si="7"/>
        <v>23.11992169285951</v>
      </c>
      <c r="P41">
        <f t="shared" si="13"/>
        <v>23.119921692859513</v>
      </c>
      <c r="Q41" t="b">
        <f t="shared" si="8"/>
        <v>1</v>
      </c>
      <c r="R41" t="b">
        <f t="shared" si="9"/>
        <v>1</v>
      </c>
      <c r="S41" t="b">
        <f t="shared" si="10"/>
        <v>1</v>
      </c>
    </row>
    <row r="42" spans="3:19">
      <c r="C42">
        <v>103</v>
      </c>
      <c r="D42">
        <v>100</v>
      </c>
      <c r="E42">
        <v>0.05</v>
      </c>
      <c r="F42">
        <v>0</v>
      </c>
      <c r="G42">
        <v>0.15</v>
      </c>
      <c r="H42">
        <v>5</v>
      </c>
      <c r="I42">
        <f t="shared" si="11"/>
        <v>28.494274198137198</v>
      </c>
      <c r="J42">
        <f t="shared" si="3"/>
        <v>103</v>
      </c>
      <c r="K42">
        <f t="shared" si="4"/>
        <v>28.494274198137198</v>
      </c>
      <c r="L42">
        <f t="shared" si="5"/>
        <v>3</v>
      </c>
      <c r="M42">
        <f t="shared" si="6"/>
        <v>25.119921692859506</v>
      </c>
      <c r="N42">
        <f t="shared" si="12"/>
        <v>3.3743525052776882</v>
      </c>
      <c r="O42">
        <f t="shared" si="7"/>
        <v>25.11992169285951</v>
      </c>
      <c r="P42">
        <f t="shared" si="13"/>
        <v>25.11992169285951</v>
      </c>
      <c r="Q42" t="b">
        <f t="shared" si="8"/>
        <v>1</v>
      </c>
      <c r="R42" t="b">
        <f t="shared" si="9"/>
        <v>1</v>
      </c>
      <c r="S42" t="b">
        <f t="shared" si="10"/>
        <v>1</v>
      </c>
    </row>
    <row r="43" spans="3:19">
      <c r="C43">
        <v>105</v>
      </c>
      <c r="D43">
        <v>100</v>
      </c>
      <c r="E43">
        <v>0.05</v>
      </c>
      <c r="F43">
        <v>0</v>
      </c>
      <c r="G43">
        <v>0.15</v>
      </c>
      <c r="H43">
        <v>5</v>
      </c>
      <c r="I43">
        <f t="shared" si="11"/>
        <v>30.191171345625875</v>
      </c>
      <c r="J43">
        <f t="shared" si="3"/>
        <v>105</v>
      </c>
      <c r="K43">
        <f t="shared" si="4"/>
        <v>30.191171345625875</v>
      </c>
      <c r="L43">
        <f t="shared" si="5"/>
        <v>5</v>
      </c>
      <c r="M43">
        <f t="shared" si="6"/>
        <v>27.119921692859506</v>
      </c>
      <c r="N43">
        <f t="shared" si="12"/>
        <v>3.0712496527663635</v>
      </c>
      <c r="O43">
        <f t="shared" si="7"/>
        <v>27.119921692859513</v>
      </c>
      <c r="P43">
        <f t="shared" si="13"/>
        <v>27.119921692859506</v>
      </c>
      <c r="Q43" t="b">
        <f t="shared" si="8"/>
        <v>1</v>
      </c>
      <c r="R43" t="b">
        <f t="shared" si="9"/>
        <v>1</v>
      </c>
      <c r="S43" t="b">
        <f t="shared" si="10"/>
        <v>1</v>
      </c>
    </row>
    <row r="44" spans="3:19">
      <c r="C44">
        <v>107</v>
      </c>
      <c r="D44">
        <v>100</v>
      </c>
      <c r="E44">
        <v>0.05</v>
      </c>
      <c r="F44">
        <v>0</v>
      </c>
      <c r="G44">
        <v>0.15</v>
      </c>
      <c r="H44">
        <v>5</v>
      </c>
      <c r="I44">
        <f t="shared" si="11"/>
        <v>31.91395532159499</v>
      </c>
      <c r="J44">
        <f t="shared" si="3"/>
        <v>107</v>
      </c>
      <c r="K44">
        <f t="shared" si="4"/>
        <v>31.91395532159499</v>
      </c>
      <c r="L44">
        <f t="shared" si="5"/>
        <v>7</v>
      </c>
      <c r="M44">
        <f t="shared" si="6"/>
        <v>29.119921692859506</v>
      </c>
      <c r="N44">
        <f t="shared" si="12"/>
        <v>2.7940336287354874</v>
      </c>
      <c r="O44">
        <f t="shared" si="7"/>
        <v>29.119921692859503</v>
      </c>
      <c r="P44">
        <f t="shared" si="13"/>
        <v>29.119921692859506</v>
      </c>
      <c r="Q44" t="b">
        <f t="shared" si="8"/>
        <v>1</v>
      </c>
      <c r="R44" t="b">
        <f t="shared" si="9"/>
        <v>1</v>
      </c>
      <c r="S44" t="b">
        <f t="shared" si="10"/>
        <v>1</v>
      </c>
    </row>
    <row r="45" spans="3:19">
      <c r="C45">
        <v>109</v>
      </c>
      <c r="D45">
        <v>100</v>
      </c>
      <c r="E45">
        <v>0.05</v>
      </c>
      <c r="F45">
        <v>0</v>
      </c>
      <c r="G45">
        <v>0.15</v>
      </c>
      <c r="H45">
        <v>5</v>
      </c>
      <c r="I45">
        <f t="shared" si="11"/>
        <v>33.660636729490143</v>
      </c>
      <c r="J45">
        <f t="shared" si="3"/>
        <v>109</v>
      </c>
      <c r="K45">
        <f t="shared" si="4"/>
        <v>33.660636729490143</v>
      </c>
      <c r="L45">
        <f t="shared" si="5"/>
        <v>9</v>
      </c>
      <c r="M45">
        <f t="shared" si="6"/>
        <v>31.119921692859506</v>
      </c>
      <c r="N45">
        <f t="shared" si="12"/>
        <v>2.5407150366306368</v>
      </c>
      <c r="O45">
        <f t="shared" si="7"/>
        <v>31.119921692859506</v>
      </c>
      <c r="P45">
        <f t="shared" si="13"/>
        <v>31.119921692859503</v>
      </c>
      <c r="Q45" t="b">
        <f t="shared" si="8"/>
        <v>1</v>
      </c>
      <c r="R45" t="b">
        <f t="shared" si="9"/>
        <v>1</v>
      </c>
      <c r="S45" t="b">
        <f t="shared" si="10"/>
        <v>1</v>
      </c>
    </row>
    <row r="46" spans="3:19">
      <c r="C46">
        <v>111</v>
      </c>
      <c r="D46">
        <v>100</v>
      </c>
      <c r="E46">
        <v>0.05</v>
      </c>
      <c r="F46">
        <v>0</v>
      </c>
      <c r="G46">
        <v>0.15</v>
      </c>
      <c r="H46">
        <v>5</v>
      </c>
      <c r="I46">
        <f t="shared" si="11"/>
        <v>35.429343750544568</v>
      </c>
      <c r="J46">
        <f t="shared" si="3"/>
        <v>111</v>
      </c>
      <c r="K46">
        <f t="shared" si="4"/>
        <v>35.429343750544568</v>
      </c>
      <c r="L46">
        <f t="shared" si="5"/>
        <v>11</v>
      </c>
      <c r="M46">
        <f t="shared" si="6"/>
        <v>33.119921692859506</v>
      </c>
      <c r="N46">
        <f t="shared" si="12"/>
        <v>2.3094220576850599</v>
      </c>
      <c r="O46">
        <f t="shared" si="7"/>
        <v>33.119921692859506</v>
      </c>
      <c r="P46">
        <f t="shared" si="13"/>
        <v>33.119921692859499</v>
      </c>
      <c r="Q46" t="b">
        <f t="shared" si="8"/>
        <v>1</v>
      </c>
      <c r="R46" t="b">
        <f t="shared" si="9"/>
        <v>1</v>
      </c>
      <c r="S46" t="b">
        <f t="shared" si="10"/>
        <v>1</v>
      </c>
    </row>
    <row r="47" spans="3:19">
      <c r="C47">
        <v>113</v>
      </c>
      <c r="D47">
        <v>100</v>
      </c>
      <c r="E47">
        <v>0.05</v>
      </c>
      <c r="F47">
        <v>0</v>
      </c>
      <c r="G47">
        <v>0.15</v>
      </c>
      <c r="H47">
        <v>5</v>
      </c>
      <c r="I47">
        <f t="shared" si="11"/>
        <v>37.218321009837979</v>
      </c>
      <c r="J47">
        <f t="shared" si="3"/>
        <v>113</v>
      </c>
      <c r="K47">
        <f t="shared" si="4"/>
        <v>37.218321009837979</v>
      </c>
      <c r="L47">
        <f t="shared" si="5"/>
        <v>13</v>
      </c>
      <c r="M47">
        <f t="shared" si="6"/>
        <v>35.119921692859506</v>
      </c>
      <c r="N47">
        <f t="shared" si="12"/>
        <v>2.0983993169784707</v>
      </c>
      <c r="O47">
        <f t="shared" si="7"/>
        <v>35.119921692859506</v>
      </c>
      <c r="P47">
        <f t="shared" si="13"/>
        <v>35.119921692859499</v>
      </c>
      <c r="Q47" t="b">
        <f t="shared" si="8"/>
        <v>1</v>
      </c>
      <c r="R47" t="b">
        <f t="shared" si="9"/>
        <v>1</v>
      </c>
      <c r="S47" t="b">
        <f t="shared" si="10"/>
        <v>1</v>
      </c>
    </row>
    <row r="48" spans="3:19">
      <c r="C48">
        <v>115</v>
      </c>
      <c r="D48">
        <v>100</v>
      </c>
      <c r="E48">
        <v>0.05</v>
      </c>
      <c r="F48">
        <v>0</v>
      </c>
      <c r="G48">
        <v>0.15</v>
      </c>
      <c r="H48">
        <v>5</v>
      </c>
      <c r="I48">
        <f t="shared" si="11"/>
        <v>39.02592728714724</v>
      </c>
      <c r="J48">
        <f t="shared" si="3"/>
        <v>115</v>
      </c>
      <c r="K48">
        <f t="shared" si="4"/>
        <v>39.02592728714724</v>
      </c>
      <c r="L48">
        <f t="shared" si="5"/>
        <v>15</v>
      </c>
      <c r="M48">
        <f t="shared" si="6"/>
        <v>37.119921692859506</v>
      </c>
      <c r="N48">
        <f t="shared" si="12"/>
        <v>1.906005594287743</v>
      </c>
      <c r="O48">
        <f t="shared" si="7"/>
        <v>37.119921692859499</v>
      </c>
      <c r="P48">
        <f t="shared" si="13"/>
        <v>37.119921692859499</v>
      </c>
      <c r="Q48" t="b">
        <f t="shared" si="8"/>
        <v>1</v>
      </c>
      <c r="R48" t="b">
        <f t="shared" si="9"/>
        <v>1</v>
      </c>
      <c r="S48" t="b">
        <f t="shared" si="10"/>
        <v>1</v>
      </c>
    </row>
    <row r="49" spans="3:19">
      <c r="C49">
        <v>117</v>
      </c>
      <c r="D49">
        <v>100</v>
      </c>
      <c r="E49">
        <v>0.05</v>
      </c>
      <c r="F49">
        <v>0</v>
      </c>
      <c r="G49">
        <v>0.15</v>
      </c>
      <c r="H49">
        <v>5</v>
      </c>
      <c r="I49">
        <f t="shared" si="11"/>
        <v>40.850632312061379</v>
      </c>
      <c r="J49">
        <f t="shared" si="3"/>
        <v>117</v>
      </c>
      <c r="K49">
        <f t="shared" si="4"/>
        <v>40.850632312061379</v>
      </c>
      <c r="L49">
        <f t="shared" si="5"/>
        <v>17</v>
      </c>
      <c r="M49">
        <f t="shared" si="6"/>
        <v>39.119921692859506</v>
      </c>
      <c r="N49">
        <f t="shared" si="12"/>
        <v>1.7307106192018598</v>
      </c>
      <c r="O49">
        <f t="shared" si="7"/>
        <v>39.119921692859521</v>
      </c>
      <c r="P49">
        <f t="shared" si="13"/>
        <v>39.119921692859492</v>
      </c>
      <c r="Q49" t="b">
        <f t="shared" si="8"/>
        <v>1</v>
      </c>
      <c r="R49" t="b">
        <f t="shared" si="9"/>
        <v>1</v>
      </c>
      <c r="S49" t="b">
        <f t="shared" si="10"/>
        <v>1</v>
      </c>
    </row>
    <row r="50" spans="3:19">
      <c r="C50">
        <v>119</v>
      </c>
      <c r="D50">
        <v>100</v>
      </c>
      <c r="E50">
        <v>0.05</v>
      </c>
      <c r="F50">
        <v>0</v>
      </c>
      <c r="G50">
        <v>0.15</v>
      </c>
      <c r="H50">
        <v>5</v>
      </c>
      <c r="I50">
        <f t="shared" si="11"/>
        <v>42.691012853368619</v>
      </c>
      <c r="J50">
        <f t="shared" si="3"/>
        <v>119</v>
      </c>
      <c r="K50">
        <f t="shared" si="4"/>
        <v>42.691012853368619</v>
      </c>
      <c r="L50">
        <f t="shared" si="5"/>
        <v>19</v>
      </c>
      <c r="M50">
        <f t="shared" si="6"/>
        <v>41.119921692859506</v>
      </c>
      <c r="N50">
        <f t="shared" si="12"/>
        <v>1.5710911605091109</v>
      </c>
      <c r="O50">
        <f t="shared" si="7"/>
        <v>41.119921692859506</v>
      </c>
      <c r="P50">
        <f t="shared" si="13"/>
        <v>41.119921692859513</v>
      </c>
      <c r="Q50" t="b">
        <f t="shared" si="8"/>
        <v>1</v>
      </c>
      <c r="R50" t="b">
        <f t="shared" si="9"/>
        <v>1</v>
      </c>
      <c r="S50" t="b">
        <f t="shared" si="10"/>
        <v>1</v>
      </c>
    </row>
    <row r="51" spans="3:19">
      <c r="C51">
        <v>121</v>
      </c>
      <c r="D51">
        <v>100</v>
      </c>
      <c r="E51">
        <v>0.05</v>
      </c>
      <c r="F51">
        <v>0</v>
      </c>
      <c r="G51">
        <v>0.15</v>
      </c>
      <c r="H51">
        <v>5</v>
      </c>
      <c r="I51">
        <f t="shared" si="11"/>
        <v>44.545748284553213</v>
      </c>
      <c r="J51">
        <f t="shared" si="3"/>
        <v>121</v>
      </c>
      <c r="K51">
        <f t="shared" si="4"/>
        <v>44.545748284553213</v>
      </c>
      <c r="L51">
        <f t="shared" si="5"/>
        <v>21</v>
      </c>
      <c r="M51">
        <f t="shared" si="6"/>
        <v>43.119921692859506</v>
      </c>
      <c r="N51">
        <f t="shared" si="12"/>
        <v>1.4258265916937045</v>
      </c>
      <c r="O51">
        <f t="shared" si="7"/>
        <v>43.119921692859506</v>
      </c>
      <c r="P51">
        <f t="shared" si="13"/>
        <v>43.119921692859513</v>
      </c>
      <c r="Q51" t="b">
        <f t="shared" si="8"/>
        <v>1</v>
      </c>
      <c r="R51" t="b">
        <f t="shared" si="9"/>
        <v>1</v>
      </c>
      <c r="S51" t="b">
        <f t="shared" si="10"/>
        <v>1</v>
      </c>
    </row>
    <row r="52" spans="3:19">
      <c r="C52">
        <v>123</v>
      </c>
      <c r="D52">
        <v>100</v>
      </c>
      <c r="E52">
        <v>0.05</v>
      </c>
      <c r="F52">
        <v>0</v>
      </c>
      <c r="G52">
        <v>0.15</v>
      </c>
      <c r="H52">
        <v>5</v>
      </c>
      <c r="I52">
        <f t="shared" si="11"/>
        <v>46.413615780933043</v>
      </c>
      <c r="J52">
        <f t="shared" si="3"/>
        <v>123</v>
      </c>
      <c r="K52">
        <f t="shared" si="4"/>
        <v>46.413615780933043</v>
      </c>
      <c r="L52">
        <f t="shared" si="5"/>
        <v>23</v>
      </c>
      <c r="M52">
        <f t="shared" si="6"/>
        <v>45.119921692859506</v>
      </c>
      <c r="N52">
        <f t="shared" si="12"/>
        <v>1.2936940880735337</v>
      </c>
      <c r="O52">
        <f t="shared" si="7"/>
        <v>45.119921692859506</v>
      </c>
      <c r="P52">
        <f t="shared" si="13"/>
        <v>45.119921692859513</v>
      </c>
      <c r="Q52" t="b">
        <f t="shared" si="8"/>
        <v>1</v>
      </c>
      <c r="R52" t="b">
        <f t="shared" si="9"/>
        <v>1</v>
      </c>
      <c r="S52" t="b">
        <f t="shared" si="10"/>
        <v>1</v>
      </c>
    </row>
    <row r="53" spans="3:19">
      <c r="C53">
        <v>125</v>
      </c>
      <c r="D53">
        <v>100</v>
      </c>
      <c r="E53">
        <v>0.05</v>
      </c>
      <c r="F53">
        <v>0</v>
      </c>
      <c r="G53">
        <v>0.15</v>
      </c>
      <c r="H53">
        <v>5</v>
      </c>
      <c r="I53">
        <f t="shared" si="11"/>
        <v>48.293485279861258</v>
      </c>
      <c r="J53">
        <f t="shared" si="3"/>
        <v>125</v>
      </c>
      <c r="K53">
        <f t="shared" si="4"/>
        <v>48.293485279861258</v>
      </c>
      <c r="L53">
        <f t="shared" si="5"/>
        <v>25</v>
      </c>
      <c r="M53">
        <f t="shared" si="6"/>
        <v>47.119921692859506</v>
      </c>
      <c r="N53">
        <f t="shared" si="12"/>
        <v>1.1735635870017482</v>
      </c>
      <c r="O53">
        <f t="shared" si="7"/>
        <v>47.119921692859506</v>
      </c>
      <c r="P53">
        <f t="shared" si="13"/>
        <v>47.119921692859506</v>
      </c>
      <c r="Q53" t="b">
        <f t="shared" si="8"/>
        <v>1</v>
      </c>
      <c r="R53" t="b">
        <f t="shared" si="9"/>
        <v>1</v>
      </c>
      <c r="S53" t="b">
        <f t="shared" si="10"/>
        <v>1</v>
      </c>
    </row>
    <row r="54" spans="3:19">
      <c r="C54">
        <v>127</v>
      </c>
      <c r="D54">
        <v>100</v>
      </c>
      <c r="E54">
        <v>0.05</v>
      </c>
      <c r="F54">
        <v>0</v>
      </c>
      <c r="G54">
        <v>0.15</v>
      </c>
      <c r="H54">
        <v>5</v>
      </c>
      <c r="I54">
        <f t="shared" si="11"/>
        <v>50.184314313652166</v>
      </c>
      <c r="J54">
        <f t="shared" si="3"/>
        <v>127</v>
      </c>
      <c r="K54">
        <f t="shared" si="4"/>
        <v>50.184314313652166</v>
      </c>
      <c r="L54">
        <f t="shared" si="5"/>
        <v>27</v>
      </c>
      <c r="M54">
        <f t="shared" si="6"/>
        <v>49.119921692859506</v>
      </c>
      <c r="N54">
        <f t="shared" si="12"/>
        <v>1.064392620792658</v>
      </c>
      <c r="O54">
        <f t="shared" si="7"/>
        <v>49.119921692859506</v>
      </c>
      <c r="P54">
        <f t="shared" si="13"/>
        <v>49.119921692859506</v>
      </c>
      <c r="Q54" t="b">
        <f t="shared" si="8"/>
        <v>1</v>
      </c>
      <c r="R54" t="b">
        <f t="shared" si="9"/>
        <v>1</v>
      </c>
      <c r="S54" t="b">
        <f t="shared" si="10"/>
        <v>1</v>
      </c>
    </row>
    <row r="55" spans="3:19">
      <c r="C55">
        <v>129</v>
      </c>
      <c r="D55">
        <v>100</v>
      </c>
      <c r="E55">
        <v>0.05</v>
      </c>
      <c r="F55">
        <v>0</v>
      </c>
      <c r="G55">
        <v>0.15</v>
      </c>
      <c r="H55">
        <v>5</v>
      </c>
      <c r="I55">
        <f t="shared" si="11"/>
        <v>52.085142805505029</v>
      </c>
      <c r="J55">
        <f t="shared" si="3"/>
        <v>129</v>
      </c>
      <c r="K55">
        <f t="shared" si="4"/>
        <v>52.085142805505029</v>
      </c>
      <c r="L55">
        <f t="shared" si="5"/>
        <v>29</v>
      </c>
      <c r="M55">
        <f t="shared" si="6"/>
        <v>51.119921692859506</v>
      </c>
      <c r="N55">
        <f t="shared" si="12"/>
        <v>0.96522111264552279</v>
      </c>
      <c r="O55">
        <f t="shared" si="7"/>
        <v>51.119921692859506</v>
      </c>
      <c r="P55">
        <f t="shared" si="13"/>
        <v>51.119921692859506</v>
      </c>
      <c r="Q55" t="b">
        <f t="shared" si="8"/>
        <v>1</v>
      </c>
      <c r="R55" t="b">
        <f t="shared" si="9"/>
        <v>1</v>
      </c>
      <c r="S55" t="b">
        <f t="shared" si="10"/>
        <v>1</v>
      </c>
    </row>
    <row r="56" spans="3:19">
      <c r="C56">
        <v>131</v>
      </c>
      <c r="D56">
        <v>100</v>
      </c>
      <c r="E56">
        <v>0.05</v>
      </c>
      <c r="F56">
        <v>0</v>
      </c>
      <c r="G56">
        <v>0.15</v>
      </c>
      <c r="H56">
        <v>5</v>
      </c>
      <c r="I56">
        <f t="shared" si="11"/>
        <v>53.995087901626803</v>
      </c>
      <c r="J56">
        <f t="shared" si="3"/>
        <v>131</v>
      </c>
      <c r="K56">
        <f t="shared" si="4"/>
        <v>53.995087901626803</v>
      </c>
      <c r="L56">
        <f t="shared" si="5"/>
        <v>31</v>
      </c>
      <c r="M56">
        <f t="shared" si="6"/>
        <v>53.119921692859506</v>
      </c>
      <c r="N56">
        <f t="shared" si="12"/>
        <v>0.87516620876728979</v>
      </c>
      <c r="O56">
        <f t="shared" si="7"/>
        <v>53.119921692859513</v>
      </c>
      <c r="P56">
        <f t="shared" si="13"/>
        <v>53.119921692859499</v>
      </c>
      <c r="Q56" t="b">
        <f t="shared" si="8"/>
        <v>1</v>
      </c>
      <c r="R56" t="b">
        <f t="shared" si="9"/>
        <v>1</v>
      </c>
      <c r="S56" t="b">
        <f t="shared" si="10"/>
        <v>1</v>
      </c>
    </row>
    <row r="57" spans="3:19">
      <c r="C57">
        <v>133</v>
      </c>
      <c r="D57">
        <v>100</v>
      </c>
      <c r="E57">
        <v>0.05</v>
      </c>
      <c r="F57">
        <v>0</v>
      </c>
      <c r="G57">
        <v>0.15</v>
      </c>
      <c r="H57">
        <v>5</v>
      </c>
      <c r="I57">
        <f t="shared" si="11"/>
        <v>55.913338897876415</v>
      </c>
      <c r="J57">
        <f t="shared" si="3"/>
        <v>133</v>
      </c>
      <c r="K57">
        <f t="shared" si="4"/>
        <v>55.913338897876415</v>
      </c>
      <c r="L57">
        <f t="shared" si="5"/>
        <v>33</v>
      </c>
      <c r="M57">
        <f t="shared" si="6"/>
        <v>55.119921692859506</v>
      </c>
      <c r="N57">
        <f t="shared" si="12"/>
        <v>0.7934172050169126</v>
      </c>
      <c r="O57">
        <f t="shared" si="7"/>
        <v>55.119921692859499</v>
      </c>
      <c r="P57">
        <f t="shared" si="13"/>
        <v>55.119921692859499</v>
      </c>
      <c r="Q57" t="b">
        <f t="shared" si="8"/>
        <v>1</v>
      </c>
      <c r="R57" t="b">
        <f t="shared" si="9"/>
        <v>1</v>
      </c>
      <c r="S57" t="b">
        <f t="shared" si="10"/>
        <v>1</v>
      </c>
    </row>
    <row r="58" spans="3:19">
      <c r="C58">
        <v>135</v>
      </c>
      <c r="D58">
        <v>100</v>
      </c>
      <c r="E58">
        <v>0.05</v>
      </c>
      <c r="F58">
        <v>0</v>
      </c>
      <c r="G58">
        <v>0.15</v>
      </c>
      <c r="H58">
        <v>5</v>
      </c>
      <c r="I58">
        <f t="shared" si="11"/>
        <v>57.839152306417276</v>
      </c>
      <c r="J58">
        <f t="shared" si="3"/>
        <v>135</v>
      </c>
      <c r="K58">
        <f t="shared" si="4"/>
        <v>57.839152306417276</v>
      </c>
      <c r="L58">
        <f t="shared" si="5"/>
        <v>35</v>
      </c>
      <c r="M58">
        <f t="shared" si="6"/>
        <v>57.119921692859506</v>
      </c>
      <c r="N58">
        <f t="shared" si="12"/>
        <v>0.71923061355776685</v>
      </c>
      <c r="O58">
        <f t="shared" si="7"/>
        <v>57.119921692859506</v>
      </c>
      <c r="P58">
        <f t="shared" si="13"/>
        <v>57.119921692859499</v>
      </c>
      <c r="Q58" t="b">
        <f t="shared" si="8"/>
        <v>1</v>
      </c>
      <c r="R58" t="b">
        <f t="shared" si="9"/>
        <v>1</v>
      </c>
      <c r="S58" t="b">
        <f t="shared" si="10"/>
        <v>1</v>
      </c>
    </row>
    <row r="59" spans="3:19">
      <c r="C59">
        <v>137</v>
      </c>
      <c r="D59">
        <v>100</v>
      </c>
      <c r="E59">
        <v>0.05</v>
      </c>
      <c r="F59">
        <v>0</v>
      </c>
      <c r="G59">
        <v>0.15</v>
      </c>
      <c r="H59">
        <v>5</v>
      </c>
      <c r="I59">
        <f t="shared" si="11"/>
        <v>59.77184709689341</v>
      </c>
      <c r="J59">
        <f t="shared" si="3"/>
        <v>137</v>
      </c>
      <c r="K59">
        <f t="shared" si="4"/>
        <v>59.77184709689341</v>
      </c>
      <c r="L59">
        <f t="shared" si="5"/>
        <v>37</v>
      </c>
      <c r="M59">
        <f t="shared" si="6"/>
        <v>59.119921692859506</v>
      </c>
      <c r="N59">
        <f t="shared" si="12"/>
        <v>0.6519254040339062</v>
      </c>
      <c r="O59">
        <f t="shared" si="7"/>
        <v>59.119921692859506</v>
      </c>
      <c r="P59">
        <f t="shared" si="13"/>
        <v>59.119921692859492</v>
      </c>
      <c r="Q59" t="b">
        <f t="shared" si="8"/>
        <v>1</v>
      </c>
      <c r="R59" t="b">
        <f t="shared" si="9"/>
        <v>1</v>
      </c>
      <c r="S59" t="b">
        <f t="shared" si="10"/>
        <v>1</v>
      </c>
    </row>
    <row r="60" spans="3:19">
      <c r="C60">
        <v>139</v>
      </c>
      <c r="D60">
        <v>100</v>
      </c>
      <c r="E60">
        <v>0.05</v>
      </c>
      <c r="F60">
        <v>0</v>
      </c>
      <c r="G60">
        <v>0.15</v>
      </c>
      <c r="H60">
        <v>5</v>
      </c>
      <c r="I60">
        <f t="shared" si="11"/>
        <v>61.710800137358873</v>
      </c>
      <c r="J60">
        <f t="shared" si="3"/>
        <v>139</v>
      </c>
      <c r="K60">
        <f t="shared" si="4"/>
        <v>61.710800137358873</v>
      </c>
      <c r="L60">
        <f t="shared" si="5"/>
        <v>39</v>
      </c>
      <c r="M60">
        <f t="shared" si="6"/>
        <v>61.119921692859506</v>
      </c>
      <c r="N60">
        <f t="shared" si="12"/>
        <v>0.59087844449938132</v>
      </c>
      <c r="O60">
        <f t="shared" si="7"/>
        <v>61.119921692859492</v>
      </c>
      <c r="P60">
        <f t="shared" si="13"/>
        <v>61.119921692859513</v>
      </c>
      <c r="Q60" t="b">
        <f t="shared" si="8"/>
        <v>1</v>
      </c>
      <c r="R60" t="b">
        <f t="shared" si="9"/>
        <v>1</v>
      </c>
      <c r="S60" t="b">
        <f t="shared" si="10"/>
        <v>1</v>
      </c>
    </row>
    <row r="61" spans="3:19">
      <c r="C61">
        <v>141</v>
      </c>
      <c r="D61">
        <v>100</v>
      </c>
      <c r="E61">
        <v>0.05</v>
      </c>
      <c r="F61">
        <v>0</v>
      </c>
      <c r="G61">
        <v>0.15</v>
      </c>
      <c r="H61">
        <v>5</v>
      </c>
      <c r="I61">
        <f t="shared" si="11"/>
        <v>63.655441852405133</v>
      </c>
      <c r="J61">
        <f t="shared" si="3"/>
        <v>141</v>
      </c>
      <c r="K61">
        <f t="shared" si="4"/>
        <v>63.655441852405133</v>
      </c>
      <c r="L61">
        <f t="shared" si="5"/>
        <v>41</v>
      </c>
      <c r="M61">
        <f t="shared" si="6"/>
        <v>63.119921692859506</v>
      </c>
      <c r="N61">
        <f t="shared" si="12"/>
        <v>0.53552015954562249</v>
      </c>
      <c r="O61">
        <f t="shared" si="7"/>
        <v>63.119921692859513</v>
      </c>
      <c r="P61">
        <f t="shared" si="13"/>
        <v>63.119921692859513</v>
      </c>
      <c r="Q61" t="b">
        <f t="shared" si="8"/>
        <v>1</v>
      </c>
      <c r="R61" t="b">
        <f t="shared" si="9"/>
        <v>1</v>
      </c>
      <c r="S61" t="b">
        <f t="shared" si="10"/>
        <v>1</v>
      </c>
    </row>
    <row r="62" spans="3:19">
      <c r="C62">
        <v>143</v>
      </c>
      <c r="D62">
        <v>100</v>
      </c>
      <c r="E62">
        <v>0.05</v>
      </c>
      <c r="F62">
        <v>0</v>
      </c>
      <c r="G62">
        <v>0.15</v>
      </c>
      <c r="H62">
        <v>5</v>
      </c>
      <c r="I62">
        <f t="shared" si="11"/>
        <v>65.605252109472715</v>
      </c>
      <c r="J62">
        <f t="shared" si="3"/>
        <v>143</v>
      </c>
      <c r="K62">
        <f t="shared" si="4"/>
        <v>65.605252109472715</v>
      </c>
      <c r="L62">
        <f t="shared" si="5"/>
        <v>43</v>
      </c>
      <c r="M62">
        <f t="shared" si="6"/>
        <v>65.119921692859506</v>
      </c>
      <c r="N62">
        <f t="shared" si="12"/>
        <v>0.48533041661319531</v>
      </c>
      <c r="O62">
        <f t="shared" si="7"/>
        <v>65.119921692859521</v>
      </c>
      <c r="P62">
        <f t="shared" si="13"/>
        <v>65.119921692859506</v>
      </c>
      <c r="Q62" t="b">
        <f t="shared" si="8"/>
        <v>1</v>
      </c>
      <c r="R62" t="b">
        <f t="shared" si="9"/>
        <v>1</v>
      </c>
      <c r="S62" t="b">
        <f t="shared" si="10"/>
        <v>1</v>
      </c>
    </row>
    <row r="63" spans="3:19">
      <c r="C63">
        <v>145</v>
      </c>
      <c r="D63">
        <v>100</v>
      </c>
      <c r="E63">
        <v>0.05</v>
      </c>
      <c r="F63">
        <v>0</v>
      </c>
      <c r="G63">
        <v>0.15</v>
      </c>
      <c r="H63">
        <v>5</v>
      </c>
      <c r="I63">
        <f t="shared" si="11"/>
        <v>67.559756339035872</v>
      </c>
      <c r="J63">
        <f t="shared" si="3"/>
        <v>145</v>
      </c>
      <c r="K63">
        <f t="shared" si="4"/>
        <v>67.559756339035872</v>
      </c>
      <c r="L63">
        <f t="shared" si="5"/>
        <v>45</v>
      </c>
      <c r="M63">
        <f t="shared" si="6"/>
        <v>67.119921692859506</v>
      </c>
      <c r="N63">
        <f t="shared" si="12"/>
        <v>0.43983464617636736</v>
      </c>
      <c r="O63">
        <f t="shared" si="7"/>
        <v>67.119921692859506</v>
      </c>
      <c r="P63">
        <f t="shared" si="13"/>
        <v>67.119921692859506</v>
      </c>
      <c r="Q63" t="b">
        <f t="shared" si="8"/>
        <v>1</v>
      </c>
      <c r="R63" t="b">
        <f t="shared" si="9"/>
        <v>1</v>
      </c>
      <c r="S63" t="b">
        <f t="shared" si="10"/>
        <v>1</v>
      </c>
    </row>
    <row r="64" spans="3:19">
      <c r="C64">
        <v>147</v>
      </c>
      <c r="D64">
        <v>100</v>
      </c>
      <c r="E64">
        <v>0.05</v>
      </c>
      <c r="F64">
        <v>0</v>
      </c>
      <c r="G64">
        <v>0.15</v>
      </c>
      <c r="H64">
        <v>5</v>
      </c>
      <c r="I64">
        <f t="shared" si="11"/>
        <v>69.518521890055766</v>
      </c>
      <c r="J64">
        <f t="shared" si="3"/>
        <v>147</v>
      </c>
      <c r="K64">
        <f t="shared" si="4"/>
        <v>69.518521890055766</v>
      </c>
      <c r="L64">
        <f t="shared" si="5"/>
        <v>47</v>
      </c>
      <c r="M64">
        <f t="shared" si="6"/>
        <v>69.119921692859506</v>
      </c>
      <c r="N64">
        <f t="shared" si="12"/>
        <v>0.39860019719626738</v>
      </c>
      <c r="O64">
        <f t="shared" si="7"/>
        <v>69.119921692859492</v>
      </c>
      <c r="P64">
        <f t="shared" si="13"/>
        <v>69.119921692859506</v>
      </c>
      <c r="Q64" t="b">
        <f t="shared" si="8"/>
        <v>1</v>
      </c>
      <c r="R64" t="b">
        <f t="shared" si="9"/>
        <v>1</v>
      </c>
      <c r="S64" t="b">
        <f t="shared" si="10"/>
        <v>1</v>
      </c>
    </row>
    <row r="65" spans="3:19">
      <c r="C65">
        <v>149</v>
      </c>
      <c r="D65">
        <v>100</v>
      </c>
      <c r="E65">
        <v>0.05</v>
      </c>
      <c r="F65">
        <v>0</v>
      </c>
      <c r="G65">
        <v>0.15</v>
      </c>
      <c r="H65">
        <v>5</v>
      </c>
      <c r="I65">
        <f t="shared" si="11"/>
        <v>71.481154618672406</v>
      </c>
      <c r="J65">
        <f t="shared" si="3"/>
        <v>149</v>
      </c>
      <c r="K65">
        <f t="shared" si="4"/>
        <v>71.481154618672406</v>
      </c>
      <c r="L65">
        <f t="shared" si="5"/>
        <v>49</v>
      </c>
      <c r="M65">
        <f t="shared" si="6"/>
        <v>71.119921692859506</v>
      </c>
      <c r="N65">
        <f t="shared" si="12"/>
        <v>0.36123292581290478</v>
      </c>
      <c r="O65">
        <f t="shared" si="7"/>
        <v>71.119921692859506</v>
      </c>
      <c r="P65">
        <f t="shared" si="13"/>
        <v>71.119921692859506</v>
      </c>
      <c r="Q65" t="b">
        <f t="shared" si="8"/>
        <v>1</v>
      </c>
      <c r="R65" t="b">
        <f t="shared" si="9"/>
        <v>1</v>
      </c>
      <c r="S65" t="b">
        <f t="shared" si="10"/>
        <v>1</v>
      </c>
    </row>
    <row r="66" spans="3:19">
      <c r="C66">
        <v>88</v>
      </c>
      <c r="D66">
        <v>100</v>
      </c>
      <c r="E66">
        <v>0.05</v>
      </c>
      <c r="F66">
        <v>0</v>
      </c>
      <c r="G66">
        <v>0.15</v>
      </c>
      <c r="H66">
        <v>5</v>
      </c>
      <c r="I66">
        <f t="shared" si="11"/>
        <v>16.823159058040311</v>
      </c>
      <c r="J66">
        <f t="shared" si="3"/>
        <v>88</v>
      </c>
      <c r="K66">
        <f t="shared" si="4"/>
        <v>16.823159058040311</v>
      </c>
      <c r="L66">
        <f t="shared" si="5"/>
        <v>0</v>
      </c>
      <c r="M66">
        <f t="shared" si="6"/>
        <v>10.119921692859506</v>
      </c>
      <c r="N66">
        <f t="shared" si="12"/>
        <v>6.7032373651808008</v>
      </c>
      <c r="O66">
        <f t="shared" si="7"/>
        <v>10.11992169285951</v>
      </c>
      <c r="P66">
        <f t="shared" si="13"/>
        <v>10.119921692859505</v>
      </c>
      <c r="Q66" t="b">
        <f t="shared" si="8"/>
        <v>1</v>
      </c>
      <c r="R66" t="b">
        <f t="shared" si="9"/>
        <v>1</v>
      </c>
      <c r="S66" t="b">
        <f t="shared" si="10"/>
        <v>1</v>
      </c>
    </row>
    <row r="67" spans="3:19">
      <c r="C67">
        <v>89</v>
      </c>
      <c r="D67">
        <v>100</v>
      </c>
      <c r="E67">
        <v>0.05</v>
      </c>
      <c r="F67">
        <v>0</v>
      </c>
      <c r="G67">
        <v>0.15</v>
      </c>
      <c r="H67">
        <v>5</v>
      </c>
      <c r="I67">
        <f t="shared" ref="I67:I71" si="14">BSCallWithParams(C67:H67)</f>
        <v>17.531586017183272</v>
      </c>
      <c r="J67">
        <f t="shared" si="3"/>
        <v>89</v>
      </c>
      <c r="K67">
        <f t="shared" si="4"/>
        <v>17.531586017183272</v>
      </c>
      <c r="L67">
        <f t="shared" si="5"/>
        <v>0</v>
      </c>
      <c r="M67">
        <f t="shared" si="6"/>
        <v>11.119921692859506</v>
      </c>
      <c r="N67">
        <f t="shared" si="12"/>
        <v>6.4116643243237625</v>
      </c>
      <c r="O67">
        <f t="shared" si="7"/>
        <v>11.11992169285951</v>
      </c>
      <c r="P67">
        <f t="shared" si="13"/>
        <v>11.119921692859503</v>
      </c>
      <c r="Q67" t="b">
        <f t="shared" si="8"/>
        <v>1</v>
      </c>
      <c r="R67" t="b">
        <f t="shared" si="9"/>
        <v>1</v>
      </c>
      <c r="S67" t="b">
        <f t="shared" si="10"/>
        <v>1</v>
      </c>
    </row>
    <row r="68" spans="3:19">
      <c r="C68">
        <v>90</v>
      </c>
      <c r="D68">
        <v>100</v>
      </c>
      <c r="E68">
        <v>0.05</v>
      </c>
      <c r="F68">
        <v>0</v>
      </c>
      <c r="G68">
        <v>0.15</v>
      </c>
      <c r="H68">
        <v>5</v>
      </c>
      <c r="I68">
        <f t="shared" si="14"/>
        <v>18.251400955329437</v>
      </c>
      <c r="J68">
        <f t="shared" ref="J68:J71" si="15">C68</f>
        <v>90</v>
      </c>
      <c r="K68">
        <f t="shared" ref="K68:K71" si="16">I68</f>
        <v>18.251400955329437</v>
      </c>
      <c r="L68">
        <f t="shared" ref="L68:L71" si="17">MAX(0,J68-D68)</f>
        <v>0</v>
      </c>
      <c r="M68">
        <f t="shared" ref="M68:M71" si="18">MAX(0,J68-D68*EXP(-E68*H68))</f>
        <v>12.119921692859506</v>
      </c>
      <c r="N68">
        <f t="shared" si="12"/>
        <v>6.1314792624699344</v>
      </c>
      <c r="O68">
        <f t="shared" ref="O68:O71" si="19">K68-N68</f>
        <v>12.119921692859503</v>
      </c>
      <c r="P68">
        <f t="shared" si="13"/>
        <v>12.119921692859503</v>
      </c>
      <c r="Q68" t="b">
        <f t="shared" ref="Q68:Q71" si="20">(O68=P68)</f>
        <v>1</v>
      </c>
      <c r="R68" t="b">
        <f t="shared" ref="R68:R71" si="21">(K68&lt;=C68)</f>
        <v>1</v>
      </c>
      <c r="S68" t="b">
        <f t="shared" ref="S68:S71" si="22">K68&gt;=P68</f>
        <v>1</v>
      </c>
    </row>
    <row r="69" spans="3:19">
      <c r="C69">
        <v>91</v>
      </c>
      <c r="D69">
        <v>100</v>
      </c>
      <c r="E69">
        <v>0.05</v>
      </c>
      <c r="F69">
        <v>0</v>
      </c>
      <c r="G69">
        <v>0.15</v>
      </c>
      <c r="H69">
        <v>5</v>
      </c>
      <c r="I69">
        <f t="shared" si="14"/>
        <v>18.982260972298548</v>
      </c>
      <c r="J69">
        <f t="shared" si="15"/>
        <v>91</v>
      </c>
      <c r="K69">
        <f t="shared" si="16"/>
        <v>18.982260972298548</v>
      </c>
      <c r="L69">
        <f t="shared" si="17"/>
        <v>0</v>
      </c>
      <c r="M69">
        <f t="shared" si="18"/>
        <v>13.119921692859506</v>
      </c>
      <c r="N69">
        <f t="shared" si="12"/>
        <v>5.8623392794390483</v>
      </c>
      <c r="O69">
        <f t="shared" si="19"/>
        <v>13.119921692859499</v>
      </c>
      <c r="P69">
        <f t="shared" si="13"/>
        <v>13.119921692859512</v>
      </c>
      <c r="Q69" t="b">
        <f t="shared" si="20"/>
        <v>1</v>
      </c>
      <c r="R69" t="b">
        <f t="shared" si="21"/>
        <v>1</v>
      </c>
      <c r="S69" t="b">
        <f t="shared" si="22"/>
        <v>1</v>
      </c>
    </row>
    <row r="70" spans="3:19">
      <c r="C70">
        <v>92</v>
      </c>
      <c r="D70">
        <v>100</v>
      </c>
      <c r="E70">
        <v>0.05</v>
      </c>
      <c r="F70">
        <v>0</v>
      </c>
      <c r="G70">
        <v>0.15</v>
      </c>
      <c r="H70">
        <v>5</v>
      </c>
      <c r="I70">
        <f t="shared" si="14"/>
        <v>19.723825507199734</v>
      </c>
      <c r="J70">
        <f t="shared" si="15"/>
        <v>92</v>
      </c>
      <c r="K70">
        <f t="shared" si="16"/>
        <v>19.723825507199734</v>
      </c>
      <c r="L70">
        <f t="shared" si="17"/>
        <v>0</v>
      </c>
      <c r="M70">
        <f t="shared" si="18"/>
        <v>14.119921692859506</v>
      </c>
      <c r="N70">
        <f t="shared" si="12"/>
        <v>5.603903814340228</v>
      </c>
      <c r="O70">
        <f t="shared" si="19"/>
        <v>14.119921692859506</v>
      </c>
      <c r="P70">
        <f t="shared" si="13"/>
        <v>14.119921692859512</v>
      </c>
      <c r="Q70" t="b">
        <f t="shared" si="20"/>
        <v>1</v>
      </c>
      <c r="R70" t="b">
        <f t="shared" si="21"/>
        <v>1</v>
      </c>
      <c r="S70" t="b">
        <f t="shared" si="22"/>
        <v>1</v>
      </c>
    </row>
    <row r="71" spans="3:19">
      <c r="C71">
        <v>93</v>
      </c>
      <c r="D71">
        <v>100</v>
      </c>
      <c r="E71">
        <v>0.05</v>
      </c>
      <c r="F71">
        <v>0</v>
      </c>
      <c r="G71">
        <v>0.15</v>
      </c>
      <c r="H71">
        <v>5</v>
      </c>
      <c r="I71">
        <f t="shared" si="14"/>
        <v>20.475757035920772</v>
      </c>
      <c r="J71">
        <f t="shared" si="15"/>
        <v>93</v>
      </c>
      <c r="K71">
        <f t="shared" si="16"/>
        <v>20.475757035920772</v>
      </c>
      <c r="L71">
        <f t="shared" si="17"/>
        <v>0</v>
      </c>
      <c r="M71">
        <f t="shared" si="18"/>
        <v>15.119921692859506</v>
      </c>
      <c r="N71">
        <f t="shared" si="12"/>
        <v>5.3558353430612726</v>
      </c>
      <c r="O71">
        <f t="shared" si="19"/>
        <v>15.119921692859499</v>
      </c>
      <c r="P71">
        <f t="shared" si="13"/>
        <v>15.11992169285951</v>
      </c>
      <c r="Q71" t="b">
        <f t="shared" si="20"/>
        <v>1</v>
      </c>
      <c r="R71" t="b">
        <f t="shared" si="21"/>
        <v>1</v>
      </c>
      <c r="S71" t="b">
        <f t="shared" si="22"/>
        <v>1</v>
      </c>
    </row>
    <row r="72" spans="3:19">
      <c r="C72">
        <v>94</v>
      </c>
    </row>
    <row r="73" spans="3:19">
      <c r="C73">
        <v>100</v>
      </c>
      <c r="D73">
        <v>50</v>
      </c>
      <c r="E73">
        <v>0.05</v>
      </c>
      <c r="F73">
        <v>0</v>
      </c>
      <c r="G73">
        <v>0.15</v>
      </c>
      <c r="H73">
        <v>2</v>
      </c>
      <c r="I73">
        <f t="shared" ref="I73:I104" si="23">BSCallWithParams(C73:H73)</f>
        <v>54.758441246201905</v>
      </c>
    </row>
    <row r="74" spans="3:19">
      <c r="C74">
        <v>100</v>
      </c>
      <c r="D74">
        <v>54</v>
      </c>
      <c r="E74">
        <v>0.05</v>
      </c>
      <c r="F74">
        <v>0</v>
      </c>
      <c r="G74">
        <v>0.15</v>
      </c>
      <c r="H74">
        <v>2</v>
      </c>
      <c r="I74">
        <f t="shared" si="23"/>
        <v>51.140180400288429</v>
      </c>
    </row>
    <row r="75" spans="3:19">
      <c r="C75">
        <v>100</v>
      </c>
      <c r="D75">
        <v>58</v>
      </c>
      <c r="E75">
        <v>0.05</v>
      </c>
      <c r="F75">
        <v>0</v>
      </c>
      <c r="G75">
        <v>0.15</v>
      </c>
      <c r="H75">
        <v>2</v>
      </c>
      <c r="I75">
        <f t="shared" si="23"/>
        <v>47.524510386697678</v>
      </c>
    </row>
    <row r="76" spans="3:19">
      <c r="C76">
        <v>100</v>
      </c>
      <c r="D76">
        <v>62</v>
      </c>
      <c r="E76">
        <v>0.05</v>
      </c>
      <c r="F76">
        <v>0</v>
      </c>
      <c r="G76">
        <v>0.15</v>
      </c>
      <c r="H76">
        <v>2</v>
      </c>
      <c r="I76">
        <f t="shared" si="23"/>
        <v>43.915524871255329</v>
      </c>
    </row>
    <row r="77" spans="3:19">
      <c r="C77">
        <v>100</v>
      </c>
      <c r="D77">
        <v>66</v>
      </c>
      <c r="E77">
        <v>0.05</v>
      </c>
      <c r="F77">
        <v>0</v>
      </c>
      <c r="G77">
        <v>0.15</v>
      </c>
      <c r="H77">
        <v>2</v>
      </c>
      <c r="I77">
        <f t="shared" si="23"/>
        <v>40.321244378678628</v>
      </c>
    </row>
    <row r="78" spans="3:19">
      <c r="C78">
        <v>100</v>
      </c>
      <c r="D78">
        <v>70</v>
      </c>
      <c r="E78">
        <v>0.05</v>
      </c>
      <c r="F78">
        <v>0</v>
      </c>
      <c r="G78">
        <v>0.15</v>
      </c>
      <c r="H78">
        <v>2</v>
      </c>
      <c r="I78">
        <f t="shared" si="23"/>
        <v>36.755235030793571</v>
      </c>
    </row>
    <row r="79" spans="3:19">
      <c r="C79">
        <v>100</v>
      </c>
      <c r="D79">
        <v>74</v>
      </c>
      <c r="E79">
        <v>0.05</v>
      </c>
      <c r="F79">
        <v>0</v>
      </c>
      <c r="G79">
        <v>0.15</v>
      </c>
      <c r="H79">
        <v>2</v>
      </c>
      <c r="I79">
        <f t="shared" si="23"/>
        <v>33.237686084027743</v>
      </c>
    </row>
    <row r="80" spans="3:19">
      <c r="C80">
        <v>100</v>
      </c>
      <c r="D80">
        <v>78</v>
      </c>
      <c r="E80">
        <v>0.05</v>
      </c>
      <c r="F80">
        <v>0</v>
      </c>
      <c r="G80">
        <v>0.15</v>
      </c>
      <c r="H80">
        <v>2</v>
      </c>
      <c r="I80">
        <f t="shared" si="23"/>
        <v>29.795421332312685</v>
      </c>
    </row>
    <row r="81" spans="3:9">
      <c r="C81">
        <v>100</v>
      </c>
      <c r="D81">
        <v>82</v>
      </c>
      <c r="E81">
        <v>0.05</v>
      </c>
      <c r="F81">
        <v>0</v>
      </c>
      <c r="G81">
        <v>0.15</v>
      </c>
      <c r="H81">
        <v>2</v>
      </c>
      <c r="I81">
        <f t="shared" si="23"/>
        <v>26.460594713623323</v>
      </c>
    </row>
    <row r="82" spans="3:9">
      <c r="C82">
        <v>100</v>
      </c>
      <c r="D82">
        <v>86</v>
      </c>
      <c r="E82">
        <v>0.05</v>
      </c>
      <c r="F82">
        <v>0</v>
      </c>
      <c r="G82">
        <v>0.15</v>
      </c>
      <c r="H82">
        <v>2</v>
      </c>
      <c r="I82">
        <f t="shared" si="23"/>
        <v>23.268206224891941</v>
      </c>
    </row>
    <row r="83" spans="3:9">
      <c r="C83">
        <v>100</v>
      </c>
      <c r="D83">
        <v>90</v>
      </c>
      <c r="E83">
        <v>0.05</v>
      </c>
      <c r="F83">
        <v>0</v>
      </c>
      <c r="G83">
        <v>0.15</v>
      </c>
      <c r="H83">
        <v>2</v>
      </c>
      <c r="I83">
        <f t="shared" si="23"/>
        <v>20.252905284921312</v>
      </c>
    </row>
    <row r="84" spans="3:9">
      <c r="C84">
        <v>100</v>
      </c>
      <c r="D84">
        <v>94</v>
      </c>
      <c r="E84">
        <v>0.05</v>
      </c>
      <c r="F84">
        <v>0</v>
      </c>
      <c r="G84">
        <v>0.15</v>
      </c>
      <c r="H84">
        <v>2</v>
      </c>
      <c r="I84">
        <f t="shared" si="23"/>
        <v>17.445709673785949</v>
      </c>
    </row>
    <row r="85" spans="3:9">
      <c r="C85">
        <v>100</v>
      </c>
      <c r="D85">
        <v>98</v>
      </c>
      <c r="E85">
        <v>0.05</v>
      </c>
      <c r="F85">
        <v>0</v>
      </c>
      <c r="G85">
        <v>0.15</v>
      </c>
      <c r="H85">
        <v>2</v>
      </c>
      <c r="I85">
        <f t="shared" si="23"/>
        <v>14.871234671702247</v>
      </c>
    </row>
    <row r="86" spans="3:9">
      <c r="C86">
        <v>100</v>
      </c>
      <c r="D86">
        <v>102</v>
      </c>
      <c r="E86">
        <v>0.05</v>
      </c>
      <c r="F86">
        <v>0</v>
      </c>
      <c r="G86">
        <v>0.15</v>
      </c>
      <c r="H86">
        <v>2</v>
      </c>
      <c r="I86">
        <f t="shared" si="23"/>
        <v>12.545850386253804</v>
      </c>
    </row>
    <row r="87" spans="3:9">
      <c r="C87">
        <v>100</v>
      </c>
      <c r="D87">
        <v>106</v>
      </c>
      <c r="E87">
        <v>0.05</v>
      </c>
      <c r="F87">
        <v>0</v>
      </c>
      <c r="G87">
        <v>0.15</v>
      </c>
      <c r="H87">
        <v>2</v>
      </c>
      <c r="I87">
        <f t="shared" si="23"/>
        <v>10.476949551750273</v>
      </c>
    </row>
    <row r="88" spans="3:9">
      <c r="C88">
        <v>100</v>
      </c>
      <c r="D88">
        <v>110</v>
      </c>
      <c r="E88">
        <v>0.05</v>
      </c>
      <c r="F88">
        <v>0</v>
      </c>
      <c r="G88">
        <v>0.15</v>
      </c>
      <c r="H88">
        <v>2</v>
      </c>
      <c r="I88">
        <f t="shared" si="23"/>
        <v>8.6632457575554085</v>
      </c>
    </row>
    <row r="89" spans="3:9">
      <c r="C89">
        <v>100</v>
      </c>
      <c r="D89">
        <v>114</v>
      </c>
      <c r="E89">
        <v>0.05</v>
      </c>
      <c r="F89">
        <v>0</v>
      </c>
      <c r="G89">
        <v>0.15</v>
      </c>
      <c r="H89">
        <v>2</v>
      </c>
      <c r="I89">
        <f t="shared" si="23"/>
        <v>7.0956284220517745</v>
      </c>
    </row>
    <row r="90" spans="3:9">
      <c r="C90">
        <v>100</v>
      </c>
      <c r="D90">
        <v>118</v>
      </c>
      <c r="E90">
        <v>0.05</v>
      </c>
      <c r="F90">
        <v>0</v>
      </c>
      <c r="G90">
        <v>0.15</v>
      </c>
      <c r="H90">
        <v>2</v>
      </c>
      <c r="I90">
        <f t="shared" si="23"/>
        <v>5.7590280684568214</v>
      </c>
    </row>
    <row r="91" spans="3:9">
      <c r="C91">
        <v>100</v>
      </c>
      <c r="D91">
        <v>122</v>
      </c>
      <c r="E91">
        <v>0.05</v>
      </c>
      <c r="F91">
        <v>0</v>
      </c>
      <c r="G91">
        <v>0.15</v>
      </c>
      <c r="H91">
        <v>2</v>
      </c>
      <c r="I91">
        <f t="shared" si="23"/>
        <v>4.6339210072428543</v>
      </c>
    </row>
    <row r="92" spans="3:9">
      <c r="C92">
        <v>100</v>
      </c>
      <c r="D92">
        <v>126</v>
      </c>
      <c r="E92">
        <v>0.05</v>
      </c>
      <c r="F92">
        <v>0</v>
      </c>
      <c r="G92">
        <v>0.15</v>
      </c>
      <c r="H92">
        <v>2</v>
      </c>
      <c r="I92">
        <f t="shared" si="23"/>
        <v>3.6981998233818629</v>
      </c>
    </row>
    <row r="93" spans="3:9">
      <c r="C93">
        <v>100</v>
      </c>
      <c r="D93">
        <v>130</v>
      </c>
      <c r="E93">
        <v>0.05</v>
      </c>
      <c r="F93">
        <v>0</v>
      </c>
      <c r="G93">
        <v>0.15</v>
      </c>
      <c r="H93">
        <v>2</v>
      </c>
      <c r="I93">
        <f t="shared" si="23"/>
        <v>2.928744294317486</v>
      </c>
    </row>
    <row r="94" spans="3:9">
      <c r="C94">
        <v>100</v>
      </c>
      <c r="D94">
        <v>134</v>
      </c>
      <c r="E94">
        <v>0.05</v>
      </c>
      <c r="F94">
        <v>0</v>
      </c>
      <c r="G94">
        <v>0.15</v>
      </c>
      <c r="H94">
        <v>2</v>
      </c>
      <c r="I94">
        <f t="shared" si="23"/>
        <v>2.3026574215818911</v>
      </c>
    </row>
    <row r="95" spans="3:9">
      <c r="C95">
        <v>100</v>
      </c>
      <c r="D95">
        <v>138</v>
      </c>
      <c r="E95">
        <v>0.05</v>
      </c>
      <c r="F95">
        <v>0</v>
      </c>
      <c r="G95">
        <v>0.15</v>
      </c>
      <c r="H95">
        <v>2</v>
      </c>
      <c r="I95">
        <f t="shared" si="23"/>
        <v>1.7982011601794863</v>
      </c>
    </row>
    <row r="96" spans="3:9">
      <c r="C96">
        <v>100</v>
      </c>
      <c r="D96">
        <v>142</v>
      </c>
      <c r="E96">
        <v>0.05</v>
      </c>
      <c r="F96">
        <v>0</v>
      </c>
      <c r="G96">
        <v>0.15</v>
      </c>
      <c r="H96">
        <v>2</v>
      </c>
      <c r="I96">
        <f t="shared" si="23"/>
        <v>1.3954264555824043</v>
      </c>
    </row>
    <row r="97" spans="3:9">
      <c r="C97">
        <v>100</v>
      </c>
      <c r="D97">
        <v>146</v>
      </c>
      <c r="E97">
        <v>0.05</v>
      </c>
      <c r="F97">
        <v>0</v>
      </c>
      <c r="G97">
        <v>0.15</v>
      </c>
      <c r="H97">
        <v>2</v>
      </c>
      <c r="I97">
        <f t="shared" si="23"/>
        <v>1.0765317484690087</v>
      </c>
    </row>
    <row r="98" spans="3:9">
      <c r="C98">
        <v>100</v>
      </c>
      <c r="D98">
        <v>150</v>
      </c>
      <c r="E98">
        <v>0.05</v>
      </c>
      <c r="F98">
        <v>0</v>
      </c>
      <c r="G98">
        <v>0.15</v>
      </c>
      <c r="H98">
        <v>2</v>
      </c>
      <c r="I98">
        <f t="shared" si="23"/>
        <v>0.82600225839398789</v>
      </c>
    </row>
    <row r="99" spans="3:9">
      <c r="C99">
        <v>100</v>
      </c>
      <c r="D99">
        <v>154</v>
      </c>
      <c r="E99">
        <v>0.05</v>
      </c>
      <c r="F99">
        <v>0</v>
      </c>
      <c r="G99">
        <v>0.15</v>
      </c>
      <c r="H99">
        <v>2</v>
      </c>
      <c r="I99">
        <f t="shared" si="23"/>
        <v>0.63058650339573497</v>
      </c>
    </row>
    <row r="100" spans="3:9">
      <c r="C100">
        <v>100</v>
      </c>
      <c r="D100">
        <v>158</v>
      </c>
      <c r="E100">
        <v>0.05</v>
      </c>
      <c r="F100">
        <v>0</v>
      </c>
      <c r="G100">
        <v>0.15</v>
      </c>
      <c r="H100">
        <v>2</v>
      </c>
      <c r="I100">
        <f t="shared" si="23"/>
        <v>0.4791623450015523</v>
      </c>
    </row>
    <row r="101" spans="3:9">
      <c r="C101">
        <v>100</v>
      </c>
      <c r="D101">
        <v>162</v>
      </c>
      <c r="E101">
        <v>0.05</v>
      </c>
      <c r="F101">
        <v>0</v>
      </c>
      <c r="G101">
        <v>0.15</v>
      </c>
      <c r="H101">
        <v>2</v>
      </c>
      <c r="I101">
        <f t="shared" si="23"/>
        <v>0.36253650318703201</v>
      </c>
    </row>
    <row r="102" spans="3:9">
      <c r="C102">
        <v>100</v>
      </c>
      <c r="D102">
        <v>166</v>
      </c>
      <c r="E102">
        <v>0.05</v>
      </c>
      <c r="F102">
        <v>0</v>
      </c>
      <c r="G102">
        <v>0.15</v>
      </c>
      <c r="H102">
        <v>2</v>
      </c>
      <c r="I102">
        <f t="shared" si="23"/>
        <v>0.27321175671789</v>
      </c>
    </row>
    <row r="103" spans="3:9">
      <c r="C103">
        <v>100</v>
      </c>
      <c r="D103">
        <v>170</v>
      </c>
      <c r="E103">
        <v>0.05</v>
      </c>
      <c r="F103">
        <v>0</v>
      </c>
      <c r="G103">
        <v>0.15</v>
      </c>
      <c r="H103">
        <v>2</v>
      </c>
      <c r="I103">
        <f t="shared" si="23"/>
        <v>0.20514664601124499</v>
      </c>
    </row>
    <row r="104" spans="3:9">
      <c r="C104">
        <v>100</v>
      </c>
      <c r="D104">
        <v>174</v>
      </c>
      <c r="E104">
        <v>0.05</v>
      </c>
      <c r="F104">
        <v>0</v>
      </c>
      <c r="G104">
        <v>0.15</v>
      </c>
      <c r="H104">
        <v>2</v>
      </c>
      <c r="I104">
        <f t="shared" si="23"/>
        <v>0.15352434079724464</v>
      </c>
    </row>
    <row r="105" spans="3:9">
      <c r="C105">
        <v>100</v>
      </c>
      <c r="D105">
        <v>178</v>
      </c>
      <c r="E105">
        <v>0.05</v>
      </c>
      <c r="F105">
        <v>0</v>
      </c>
      <c r="G105">
        <v>0.15</v>
      </c>
      <c r="H105">
        <v>2</v>
      </c>
      <c r="I105">
        <f t="shared" ref="I105:I123" si="24">BSCallWithParams(C105:H105)</f>
        <v>0.11454078464553974</v>
      </c>
    </row>
    <row r="106" spans="3:9">
      <c r="C106">
        <v>100</v>
      </c>
      <c r="D106">
        <v>182</v>
      </c>
      <c r="E106">
        <v>0.05</v>
      </c>
      <c r="F106">
        <v>0</v>
      </c>
      <c r="G106">
        <v>0.15</v>
      </c>
      <c r="H106">
        <v>2</v>
      </c>
      <c r="I106">
        <f t="shared" si="24"/>
        <v>8.521729886995888E-2</v>
      </c>
    </row>
    <row r="107" spans="3:9">
      <c r="C107">
        <v>100</v>
      </c>
      <c r="D107">
        <v>186</v>
      </c>
      <c r="E107">
        <v>0.05</v>
      </c>
      <c r="F107">
        <v>0</v>
      </c>
      <c r="G107">
        <v>0.15</v>
      </c>
      <c r="H107">
        <v>2</v>
      </c>
      <c r="I107">
        <f t="shared" si="24"/>
        <v>6.3239345343050535E-2</v>
      </c>
    </row>
    <row r="108" spans="3:9">
      <c r="C108">
        <v>100</v>
      </c>
      <c r="D108">
        <v>190</v>
      </c>
      <c r="E108">
        <v>0.05</v>
      </c>
      <c r="F108">
        <v>0</v>
      </c>
      <c r="G108">
        <v>0.15</v>
      </c>
      <c r="H108">
        <v>2</v>
      </c>
      <c r="I108">
        <f t="shared" si="24"/>
        <v>4.6820854337567774E-2</v>
      </c>
    </row>
    <row r="109" spans="3:9">
      <c r="C109">
        <v>100</v>
      </c>
      <c r="D109">
        <v>194</v>
      </c>
      <c r="E109">
        <v>0.05</v>
      </c>
      <c r="F109">
        <v>0</v>
      </c>
      <c r="G109">
        <v>0.15</v>
      </c>
      <c r="H109">
        <v>2</v>
      </c>
      <c r="I109">
        <f t="shared" si="24"/>
        <v>3.4592147477640944E-2</v>
      </c>
    </row>
    <row r="110" spans="3:9">
      <c r="C110">
        <v>100</v>
      </c>
      <c r="D110">
        <v>198</v>
      </c>
      <c r="E110">
        <v>0.05</v>
      </c>
      <c r="F110">
        <v>0</v>
      </c>
      <c r="G110">
        <v>0.15</v>
      </c>
      <c r="H110">
        <v>2</v>
      </c>
      <c r="I110">
        <f t="shared" si="24"/>
        <v>2.550877786934741E-2</v>
      </c>
    </row>
    <row r="111" spans="3:9">
      <c r="C111">
        <v>100</v>
      </c>
      <c r="D111">
        <v>202</v>
      </c>
      <c r="E111">
        <v>0.05</v>
      </c>
      <c r="F111">
        <v>0</v>
      </c>
      <c r="G111">
        <v>0.15</v>
      </c>
      <c r="H111">
        <v>2</v>
      </c>
      <c r="I111">
        <f t="shared" si="24"/>
        <v>1.8778360504609959E-2</v>
      </c>
    </row>
    <row r="112" spans="3:9">
      <c r="C112">
        <v>100</v>
      </c>
      <c r="D112">
        <v>206</v>
      </c>
      <c r="E112">
        <v>0.05</v>
      </c>
      <c r="F112">
        <v>0</v>
      </c>
      <c r="G112">
        <v>0.15</v>
      </c>
      <c r="H112">
        <v>2</v>
      </c>
      <c r="I112">
        <f t="shared" si="24"/>
        <v>1.3802512047381366E-2</v>
      </c>
    </row>
    <row r="113" spans="3:9">
      <c r="C113">
        <v>100</v>
      </c>
      <c r="D113">
        <v>210</v>
      </c>
      <c r="E113">
        <v>0.05</v>
      </c>
      <c r="F113">
        <v>0</v>
      </c>
      <c r="G113">
        <v>0.15</v>
      </c>
      <c r="H113">
        <v>2</v>
      </c>
      <c r="I113">
        <f t="shared" si="24"/>
        <v>1.0131238253938607E-2</v>
      </c>
    </row>
    <row r="114" spans="3:9">
      <c r="C114">
        <v>100</v>
      </c>
      <c r="D114">
        <v>214</v>
      </c>
      <c r="E114">
        <v>0.05</v>
      </c>
      <c r="F114">
        <v>0</v>
      </c>
      <c r="G114">
        <v>0.15</v>
      </c>
      <c r="H114">
        <v>2</v>
      </c>
      <c r="I114">
        <f t="shared" si="24"/>
        <v>7.4274135845417699E-3</v>
      </c>
    </row>
    <row r="115" spans="3:9">
      <c r="C115">
        <v>100</v>
      </c>
      <c r="D115">
        <v>218</v>
      </c>
      <c r="E115">
        <v>0.05</v>
      </c>
      <c r="F115">
        <v>0</v>
      </c>
      <c r="G115">
        <v>0.15</v>
      </c>
      <c r="H115">
        <v>2</v>
      </c>
      <c r="I115">
        <f t="shared" si="24"/>
        <v>5.4393336414887694E-3</v>
      </c>
    </row>
    <row r="116" spans="3:9">
      <c r="C116">
        <v>100</v>
      </c>
      <c r="D116">
        <v>222</v>
      </c>
      <c r="E116">
        <v>0.05</v>
      </c>
      <c r="F116">
        <v>0</v>
      </c>
      <c r="G116">
        <v>0.15</v>
      </c>
      <c r="H116">
        <v>2</v>
      </c>
      <c r="I116">
        <f t="shared" si="24"/>
        <v>3.9796510404038477E-3</v>
      </c>
    </row>
    <row r="117" spans="3:9">
      <c r="C117">
        <v>100</v>
      </c>
      <c r="D117">
        <v>226</v>
      </c>
      <c r="E117">
        <v>0.05</v>
      </c>
      <c r="F117">
        <v>0</v>
      </c>
      <c r="G117">
        <v>0.15</v>
      </c>
      <c r="H117">
        <v>2</v>
      </c>
      <c r="I117">
        <f t="shared" si="24"/>
        <v>2.9093087637163326E-3</v>
      </c>
    </row>
    <row r="118" spans="3:9">
      <c r="C118">
        <v>100</v>
      </c>
      <c r="D118">
        <v>230</v>
      </c>
      <c r="E118">
        <v>0.05</v>
      </c>
      <c r="F118">
        <v>0</v>
      </c>
      <c r="G118">
        <v>0.15</v>
      </c>
      <c r="H118">
        <v>2</v>
      </c>
      <c r="I118">
        <f t="shared" si="24"/>
        <v>2.1253520942473708E-3</v>
      </c>
    </row>
    <row r="119" spans="3:9">
      <c r="C119">
        <v>100</v>
      </c>
      <c r="D119">
        <v>234</v>
      </c>
      <c r="E119">
        <v>0.05</v>
      </c>
      <c r="F119">
        <v>0</v>
      </c>
      <c r="G119">
        <v>0.15</v>
      </c>
      <c r="H119">
        <v>2</v>
      </c>
      <c r="I119">
        <f t="shared" si="24"/>
        <v>1.5517278713805711E-3</v>
      </c>
    </row>
    <row r="120" spans="3:9">
      <c r="C120">
        <v>100</v>
      </c>
      <c r="D120">
        <v>238</v>
      </c>
      <c r="E120">
        <v>0.05</v>
      </c>
      <c r="F120">
        <v>0</v>
      </c>
      <c r="G120">
        <v>0.15</v>
      </c>
      <c r="H120">
        <v>2</v>
      </c>
      <c r="I120">
        <f t="shared" si="24"/>
        <v>1.1323691910116E-3</v>
      </c>
    </row>
    <row r="121" spans="3:9">
      <c r="C121">
        <v>100</v>
      </c>
      <c r="D121">
        <v>242</v>
      </c>
      <c r="E121">
        <v>0.05</v>
      </c>
      <c r="F121">
        <v>0</v>
      </c>
      <c r="G121">
        <v>0.15</v>
      </c>
      <c r="H121">
        <v>2</v>
      </c>
      <c r="I121">
        <f t="shared" si="24"/>
        <v>8.2601819652824288E-4</v>
      </c>
    </row>
    <row r="122" spans="3:9">
      <c r="C122">
        <v>100</v>
      </c>
      <c r="D122">
        <v>246</v>
      </c>
      <c r="E122">
        <v>0.05</v>
      </c>
      <c r="F122">
        <v>0</v>
      </c>
      <c r="G122">
        <v>0.15</v>
      </c>
      <c r="H122">
        <v>2</v>
      </c>
      <c r="I122">
        <f t="shared" si="24"/>
        <v>6.0236372081966423E-4</v>
      </c>
    </row>
    <row r="123" spans="3:9">
      <c r="C123">
        <v>100</v>
      </c>
      <c r="D123">
        <v>250</v>
      </c>
      <c r="E123">
        <v>0.05</v>
      </c>
      <c r="F123">
        <v>0</v>
      </c>
      <c r="G123">
        <v>0.15</v>
      </c>
      <c r="H123">
        <v>2</v>
      </c>
      <c r="I123">
        <f t="shared" si="24"/>
        <v>4.3916892630259385E-4</v>
      </c>
    </row>
    <row r="131" spans="3:9">
      <c r="C131">
        <v>100</v>
      </c>
      <c r="D131">
        <v>100</v>
      </c>
      <c r="E131">
        <v>0.05</v>
      </c>
      <c r="F131">
        <v>0</v>
      </c>
      <c r="G131">
        <v>0.01</v>
      </c>
      <c r="H131">
        <v>2</v>
      </c>
      <c r="I131">
        <f t="shared" ref="I131:I162" si="25">BSCallWithParams(C131:H131)</f>
        <v>9.5162581964041948</v>
      </c>
    </row>
    <row r="132" spans="3:9">
      <c r="C132">
        <v>100</v>
      </c>
      <c r="D132">
        <v>100</v>
      </c>
      <c r="E132">
        <v>0.05</v>
      </c>
      <c r="F132">
        <v>0</v>
      </c>
      <c r="G132">
        <v>0.11</v>
      </c>
      <c r="H132">
        <v>2</v>
      </c>
      <c r="I132">
        <f t="shared" si="25"/>
        <v>11.839043369930081</v>
      </c>
    </row>
    <row r="133" spans="3:9">
      <c r="C133">
        <v>100</v>
      </c>
      <c r="D133">
        <v>100</v>
      </c>
      <c r="E133">
        <v>0.05</v>
      </c>
      <c r="F133">
        <v>0</v>
      </c>
      <c r="G133">
        <v>0.21000000000000002</v>
      </c>
      <c r="H133">
        <v>2</v>
      </c>
      <c r="I133">
        <f t="shared" si="25"/>
        <v>16.627156381545056</v>
      </c>
    </row>
    <row r="134" spans="3:9">
      <c r="C134">
        <v>100</v>
      </c>
      <c r="D134">
        <v>100</v>
      </c>
      <c r="E134">
        <v>0.05</v>
      </c>
      <c r="F134">
        <v>0</v>
      </c>
      <c r="G134">
        <v>0.31000000000000005</v>
      </c>
      <c r="H134">
        <v>2</v>
      </c>
      <c r="I134">
        <f t="shared" si="25"/>
        <v>21.704159514133117</v>
      </c>
    </row>
    <row r="135" spans="3:9">
      <c r="C135">
        <v>100</v>
      </c>
      <c r="D135">
        <v>100</v>
      </c>
      <c r="E135">
        <v>0.05</v>
      </c>
      <c r="F135">
        <v>0</v>
      </c>
      <c r="G135">
        <v>0.41000000000000003</v>
      </c>
      <c r="H135">
        <v>2</v>
      </c>
      <c r="I135">
        <f t="shared" si="25"/>
        <v>26.797560758471207</v>
      </c>
    </row>
    <row r="136" spans="3:9">
      <c r="C136">
        <v>100</v>
      </c>
      <c r="D136">
        <v>100</v>
      </c>
      <c r="E136">
        <v>0.05</v>
      </c>
      <c r="F136">
        <v>0</v>
      </c>
      <c r="G136">
        <v>0.51</v>
      </c>
      <c r="H136">
        <v>2</v>
      </c>
      <c r="I136">
        <f t="shared" si="25"/>
        <v>31.826293143245266</v>
      </c>
    </row>
    <row r="137" spans="3:9">
      <c r="C137">
        <v>100</v>
      </c>
      <c r="D137">
        <v>100</v>
      </c>
      <c r="E137">
        <v>0.05</v>
      </c>
      <c r="F137">
        <v>0</v>
      </c>
      <c r="G137">
        <v>0.6100000000000001</v>
      </c>
      <c r="H137">
        <v>2</v>
      </c>
      <c r="I137">
        <f t="shared" si="25"/>
        <v>36.747737857591993</v>
      </c>
    </row>
    <row r="138" spans="3:9">
      <c r="C138">
        <v>100</v>
      </c>
      <c r="D138">
        <v>100</v>
      </c>
      <c r="E138">
        <v>0.05</v>
      </c>
      <c r="F138">
        <v>0</v>
      </c>
      <c r="G138">
        <v>0.71000000000000008</v>
      </c>
      <c r="H138">
        <v>2</v>
      </c>
      <c r="I138">
        <f t="shared" si="25"/>
        <v>41.532235627655275</v>
      </c>
    </row>
    <row r="139" spans="3:9">
      <c r="C139">
        <v>100</v>
      </c>
      <c r="D139">
        <v>100</v>
      </c>
      <c r="E139">
        <v>0.05</v>
      </c>
      <c r="F139">
        <v>0</v>
      </c>
      <c r="G139">
        <v>0.81</v>
      </c>
      <c r="H139">
        <v>2</v>
      </c>
      <c r="I139">
        <f t="shared" si="25"/>
        <v>46.156524099122151</v>
      </c>
    </row>
    <row r="140" spans="3:9">
      <c r="C140">
        <v>100</v>
      </c>
      <c r="D140">
        <v>100</v>
      </c>
      <c r="E140">
        <v>0.05</v>
      </c>
      <c r="F140">
        <v>0</v>
      </c>
      <c r="G140">
        <v>0.91</v>
      </c>
      <c r="H140">
        <v>2</v>
      </c>
      <c r="I140">
        <f t="shared" si="25"/>
        <v>50.601592847360578</v>
      </c>
    </row>
    <row r="141" spans="3:9">
      <c r="C141">
        <v>100</v>
      </c>
      <c r="D141">
        <v>100</v>
      </c>
      <c r="E141">
        <v>0.05</v>
      </c>
      <c r="F141">
        <v>0</v>
      </c>
      <c r="G141">
        <v>1.01</v>
      </c>
      <c r="H141">
        <v>2</v>
      </c>
      <c r="I141">
        <f t="shared" si="25"/>
        <v>54.85187738667166</v>
      </c>
    </row>
    <row r="142" spans="3:9">
      <c r="C142">
        <v>100</v>
      </c>
      <c r="D142">
        <v>100</v>
      </c>
      <c r="E142">
        <v>0.05</v>
      </c>
      <c r="F142">
        <v>0</v>
      </c>
      <c r="G142">
        <v>1.1100000000000001</v>
      </c>
      <c r="H142">
        <v>2</v>
      </c>
      <c r="I142">
        <f t="shared" si="25"/>
        <v>58.894917171547341</v>
      </c>
    </row>
    <row r="143" spans="3:9">
      <c r="C143">
        <v>100</v>
      </c>
      <c r="D143">
        <v>100</v>
      </c>
      <c r="E143">
        <v>0.05</v>
      </c>
      <c r="F143">
        <v>0</v>
      </c>
      <c r="G143">
        <v>1.2100000000000002</v>
      </c>
      <c r="H143">
        <v>2</v>
      </c>
      <c r="I143">
        <f t="shared" si="25"/>
        <v>62.72117876276706</v>
      </c>
    </row>
    <row r="144" spans="3:9">
      <c r="C144">
        <v>100</v>
      </c>
      <c r="D144">
        <v>100</v>
      </c>
      <c r="E144">
        <v>0.05</v>
      </c>
      <c r="F144">
        <v>0</v>
      </c>
      <c r="G144">
        <v>1.31</v>
      </c>
      <c r="H144">
        <v>2</v>
      </c>
      <c r="I144">
        <f t="shared" si="25"/>
        <v>66.323928616884913</v>
      </c>
    </row>
    <row r="145" spans="3:9">
      <c r="C145">
        <v>100</v>
      </c>
      <c r="D145">
        <v>100</v>
      </c>
      <c r="E145">
        <v>0.05</v>
      </c>
      <c r="F145">
        <v>0</v>
      </c>
      <c r="G145">
        <v>1.4100000000000001</v>
      </c>
      <c r="H145">
        <v>2</v>
      </c>
      <c r="I145">
        <f t="shared" si="25"/>
        <v>69.699107575260598</v>
      </c>
    </row>
    <row r="146" spans="3:9">
      <c r="C146">
        <v>100</v>
      </c>
      <c r="D146">
        <v>100</v>
      </c>
      <c r="E146">
        <v>0.05</v>
      </c>
      <c r="F146">
        <v>0</v>
      </c>
      <c r="G146">
        <v>1.51</v>
      </c>
      <c r="H146">
        <v>2</v>
      </c>
      <c r="I146">
        <f t="shared" si="25"/>
        <v>72.845187262744233</v>
      </c>
    </row>
    <row r="147" spans="3:9">
      <c r="C147">
        <v>100</v>
      </c>
      <c r="D147">
        <v>100</v>
      </c>
      <c r="E147">
        <v>0.05</v>
      </c>
      <c r="F147">
        <v>0</v>
      </c>
      <c r="G147">
        <v>1.61</v>
      </c>
      <c r="H147">
        <v>2</v>
      </c>
      <c r="I147">
        <f t="shared" si="25"/>
        <v>75.763001559819102</v>
      </c>
    </row>
    <row r="148" spans="3:9">
      <c r="C148">
        <v>100</v>
      </c>
      <c r="D148">
        <v>100</v>
      </c>
      <c r="E148">
        <v>0.05</v>
      </c>
      <c r="F148">
        <v>0</v>
      </c>
      <c r="G148">
        <v>1.7100000000000002</v>
      </c>
      <c r="H148">
        <v>2</v>
      </c>
      <c r="I148">
        <f t="shared" si="25"/>
        <v>78.455552788369602</v>
      </c>
    </row>
    <row r="149" spans="3:9">
      <c r="C149">
        <v>100</v>
      </c>
      <c r="D149">
        <v>100</v>
      </c>
      <c r="E149">
        <v>0.05</v>
      </c>
      <c r="F149">
        <v>0</v>
      </c>
      <c r="G149">
        <v>1.81</v>
      </c>
      <c r="H149">
        <v>2</v>
      </c>
      <c r="I149">
        <f t="shared" si="25"/>
        <v>80.927795671916769</v>
      </c>
    </row>
    <row r="150" spans="3:9">
      <c r="C150">
        <v>100</v>
      </c>
      <c r="D150">
        <v>100</v>
      </c>
      <c r="E150">
        <v>0.05</v>
      </c>
      <c r="F150">
        <v>0</v>
      </c>
      <c r="G150">
        <v>1.9100000000000001</v>
      </c>
      <c r="H150">
        <v>2</v>
      </c>
      <c r="I150">
        <f t="shared" si="25"/>
        <v>83.186403953617528</v>
      </c>
    </row>
    <row r="151" spans="3:9">
      <c r="C151">
        <v>100</v>
      </c>
      <c r="D151">
        <v>100</v>
      </c>
      <c r="E151">
        <v>0.05</v>
      </c>
      <c r="F151">
        <v>0</v>
      </c>
      <c r="G151">
        <v>2.0099999999999998</v>
      </c>
      <c r="H151">
        <v>2</v>
      </c>
      <c r="I151">
        <f t="shared" si="25"/>
        <v>85.239525449616934</v>
      </c>
    </row>
    <row r="152" spans="3:9">
      <c r="C152">
        <v>100</v>
      </c>
      <c r="D152">
        <v>100</v>
      </c>
      <c r="E152">
        <v>0.05</v>
      </c>
      <c r="F152">
        <v>0</v>
      </c>
      <c r="G152">
        <v>2.11</v>
      </c>
      <c r="H152">
        <v>2</v>
      </c>
      <c r="I152">
        <f t="shared" si="25"/>
        <v>87.096531616592344</v>
      </c>
    </row>
    <row r="153" spans="3:9">
      <c r="C153">
        <v>100</v>
      </c>
      <c r="D153">
        <v>100</v>
      </c>
      <c r="E153">
        <v>0.05</v>
      </c>
      <c r="F153">
        <v>0</v>
      </c>
      <c r="G153">
        <v>2.21</v>
      </c>
      <c r="H153">
        <v>2</v>
      </c>
      <c r="I153">
        <f t="shared" si="25"/>
        <v>88.767767606412221</v>
      </c>
    </row>
    <row r="154" spans="3:9">
      <c r="C154">
        <v>100</v>
      </c>
      <c r="D154">
        <v>100</v>
      </c>
      <c r="E154">
        <v>0.05</v>
      </c>
      <c r="F154">
        <v>0</v>
      </c>
      <c r="G154">
        <v>2.31</v>
      </c>
      <c r="H154">
        <v>2</v>
      </c>
      <c r="I154">
        <f t="shared" si="25"/>
        <v>90.264308384506236</v>
      </c>
    </row>
    <row r="155" spans="3:9">
      <c r="C155">
        <v>100</v>
      </c>
      <c r="D155">
        <v>100</v>
      </c>
      <c r="E155">
        <v>0.05</v>
      </c>
      <c r="F155">
        <v>0</v>
      </c>
      <c r="G155">
        <v>2.41</v>
      </c>
      <c r="H155">
        <v>2</v>
      </c>
      <c r="I155">
        <f t="shared" si="25"/>
        <v>91.597725885149686</v>
      </c>
    </row>
    <row r="156" spans="3:9">
      <c r="C156">
        <v>100</v>
      </c>
      <c r="D156">
        <v>100</v>
      </c>
      <c r="E156">
        <v>0.05</v>
      </c>
      <c r="F156">
        <v>0</v>
      </c>
      <c r="G156">
        <v>2.5099999999999998</v>
      </c>
      <c r="H156">
        <v>2</v>
      </c>
      <c r="I156">
        <f t="shared" si="25"/>
        <v>92.779871432384169</v>
      </c>
    </row>
    <row r="157" spans="3:9">
      <c r="C157">
        <v>100</v>
      </c>
      <c r="D157">
        <v>100</v>
      </c>
      <c r="E157">
        <v>0.05</v>
      </c>
      <c r="F157">
        <v>0</v>
      </c>
      <c r="G157">
        <v>2.61</v>
      </c>
      <c r="H157">
        <v>2</v>
      </c>
      <c r="I157">
        <f t="shared" si="25"/>
        <v>93.822676825373037</v>
      </c>
    </row>
    <row r="158" spans="3:9">
      <c r="C158">
        <v>100</v>
      </c>
      <c r="D158">
        <v>100</v>
      </c>
      <c r="E158">
        <v>0.05</v>
      </c>
      <c r="F158">
        <v>0</v>
      </c>
      <c r="G158">
        <v>2.71</v>
      </c>
      <c r="H158">
        <v>2</v>
      </c>
      <c r="I158">
        <f t="shared" si="25"/>
        <v>94.737976619731199</v>
      </c>
    </row>
    <row r="159" spans="3:9">
      <c r="C159">
        <v>100</v>
      </c>
      <c r="D159">
        <v>100</v>
      </c>
      <c r="E159">
        <v>0.05</v>
      </c>
      <c r="F159">
        <v>0</v>
      </c>
      <c r="G159">
        <v>2.81</v>
      </c>
      <c r="H159">
        <v>2</v>
      </c>
      <c r="I159">
        <f t="shared" si="25"/>
        <v>95.537353273233848</v>
      </c>
    </row>
    <row r="160" spans="3:9">
      <c r="C160">
        <v>100</v>
      </c>
      <c r="D160">
        <v>100</v>
      </c>
      <c r="E160">
        <v>0.05</v>
      </c>
      <c r="F160">
        <v>0</v>
      </c>
      <c r="G160">
        <v>2.91</v>
      </c>
      <c r="H160">
        <v>2</v>
      </c>
      <c r="I160">
        <f t="shared" si="25"/>
        <v>96.232006000157455</v>
      </c>
    </row>
    <row r="161" spans="3:9">
      <c r="C161">
        <v>100</v>
      </c>
      <c r="D161">
        <v>100</v>
      </c>
      <c r="E161">
        <v>0.05</v>
      </c>
      <c r="F161">
        <v>0</v>
      </c>
      <c r="G161">
        <v>3.01</v>
      </c>
      <c r="H161">
        <v>2</v>
      </c>
      <c r="I161">
        <f t="shared" si="25"/>
        <v>96.832643421467353</v>
      </c>
    </row>
    <row r="162" spans="3:9">
      <c r="C162">
        <v>100</v>
      </c>
      <c r="D162">
        <v>100</v>
      </c>
      <c r="E162">
        <v>0.05</v>
      </c>
      <c r="F162">
        <v>0</v>
      </c>
      <c r="G162">
        <v>3.11</v>
      </c>
      <c r="H162">
        <v>2</v>
      </c>
      <c r="I162">
        <f t="shared" si="25"/>
        <v>97.349399429414035</v>
      </c>
    </row>
    <row r="163" spans="3:9">
      <c r="C163">
        <v>100</v>
      </c>
      <c r="D163">
        <v>100</v>
      </c>
      <c r="E163">
        <v>0.05</v>
      </c>
      <c r="F163">
        <v>0</v>
      </c>
      <c r="G163">
        <v>3.21</v>
      </c>
      <c r="H163">
        <v>2</v>
      </c>
      <c r="I163">
        <f t="shared" ref="I163:I181" si="26">BSCallWithParams(C163:H163)</f>
        <v>97.791771119362053</v>
      </c>
    </row>
    <row r="164" spans="3:9">
      <c r="C164">
        <v>100</v>
      </c>
      <c r="D164">
        <v>100</v>
      </c>
      <c r="E164">
        <v>0.05</v>
      </c>
      <c r="F164">
        <v>0</v>
      </c>
      <c r="G164">
        <v>3.31</v>
      </c>
      <c r="H164">
        <v>2</v>
      </c>
      <c r="I164">
        <f t="shared" si="26"/>
        <v>98.168577186948838</v>
      </c>
    </row>
    <row r="165" spans="3:9">
      <c r="C165">
        <v>100</v>
      </c>
      <c r="D165">
        <v>100</v>
      </c>
      <c r="E165">
        <v>0.05</v>
      </c>
      <c r="F165">
        <v>0</v>
      </c>
      <c r="G165">
        <v>3.41</v>
      </c>
      <c r="H165">
        <v>2</v>
      </c>
      <c r="I165">
        <f t="shared" si="26"/>
        <v>98.487934847184377</v>
      </c>
    </row>
    <row r="166" spans="3:9">
      <c r="C166">
        <v>100</v>
      </c>
      <c r="D166">
        <v>100</v>
      </c>
      <c r="E166">
        <v>0.05</v>
      </c>
      <c r="F166">
        <v>0</v>
      </c>
      <c r="G166">
        <v>3.51</v>
      </c>
      <c r="H166">
        <v>2</v>
      </c>
      <c r="I166">
        <f t="shared" si="26"/>
        <v>98.757253100958991</v>
      </c>
    </row>
    <row r="167" spans="3:9">
      <c r="C167">
        <v>100</v>
      </c>
      <c r="D167">
        <v>100</v>
      </c>
      <c r="E167">
        <v>0.05</v>
      </c>
      <c r="F167">
        <v>0</v>
      </c>
      <c r="G167">
        <v>3.61</v>
      </c>
      <c r="H167">
        <v>2</v>
      </c>
      <c r="I167">
        <f t="shared" si="26"/>
        <v>98.9832400464866</v>
      </c>
    </row>
    <row r="168" spans="3:9">
      <c r="C168">
        <v>100</v>
      </c>
      <c r="D168">
        <v>100</v>
      </c>
      <c r="E168">
        <v>0.05</v>
      </c>
      <c r="F168">
        <v>0</v>
      </c>
      <c r="G168">
        <v>3.71</v>
      </c>
      <c r="H168">
        <v>2</v>
      </c>
      <c r="I168">
        <f t="shared" si="26"/>
        <v>99.171921898054705</v>
      </c>
    </row>
    <row r="169" spans="3:9">
      <c r="C169">
        <v>100</v>
      </c>
      <c r="D169">
        <v>100</v>
      </c>
      <c r="E169">
        <v>0.05</v>
      </c>
      <c r="F169">
        <v>0</v>
      </c>
      <c r="G169">
        <v>3.81</v>
      </c>
      <c r="H169">
        <v>2</v>
      </c>
      <c r="I169">
        <f t="shared" si="26"/>
        <v>99.328671419357562</v>
      </c>
    </row>
    <row r="170" spans="3:9">
      <c r="C170">
        <v>100</v>
      </c>
      <c r="D170">
        <v>100</v>
      </c>
      <c r="E170">
        <v>0.05</v>
      </c>
      <c r="F170">
        <v>0</v>
      </c>
      <c r="G170">
        <v>3.91</v>
      </c>
      <c r="H170">
        <v>2</v>
      </c>
      <c r="I170">
        <f t="shared" si="26"/>
        <v>99.458243589572774</v>
      </c>
    </row>
    <row r="171" spans="3:9">
      <c r="C171">
        <v>100</v>
      </c>
      <c r="D171">
        <v>100</v>
      </c>
      <c r="E171">
        <v>0.05</v>
      </c>
      <c r="F171">
        <v>0</v>
      </c>
      <c r="G171">
        <v>4.01</v>
      </c>
      <c r="H171">
        <v>2</v>
      </c>
      <c r="I171">
        <f t="shared" si="26"/>
        <v>99.564816482624408</v>
      </c>
    </row>
    <row r="172" spans="3:9">
      <c r="C172">
        <v>100</v>
      </c>
      <c r="D172">
        <v>100</v>
      </c>
      <c r="E172">
        <v>0.05</v>
      </c>
      <c r="F172">
        <v>0</v>
      </c>
      <c r="G172">
        <v>4.1100000000000003</v>
      </c>
      <c r="H172">
        <v>2</v>
      </c>
      <c r="I172">
        <f t="shared" si="26"/>
        <v>99.652035539428113</v>
      </c>
    </row>
    <row r="173" spans="3:9">
      <c r="C173">
        <v>100</v>
      </c>
      <c r="D173">
        <v>100</v>
      </c>
      <c r="E173">
        <v>0.05</v>
      </c>
      <c r="F173">
        <v>0</v>
      </c>
      <c r="G173">
        <v>4.21</v>
      </c>
      <c r="H173">
        <v>2</v>
      </c>
      <c r="I173">
        <f t="shared" si="26"/>
        <v>99.723059635872787</v>
      </c>
    </row>
    <row r="174" spans="3:9">
      <c r="C174">
        <v>100</v>
      </c>
      <c r="D174">
        <v>100</v>
      </c>
      <c r="E174">
        <v>0.05</v>
      </c>
      <c r="F174">
        <v>0</v>
      </c>
      <c r="G174">
        <v>4.3099999999999996</v>
      </c>
      <c r="H174">
        <v>2</v>
      </c>
      <c r="I174">
        <f t="shared" si="26"/>
        <v>99.780607583725271</v>
      </c>
    </row>
    <row r="175" spans="3:9">
      <c r="C175">
        <v>100</v>
      </c>
      <c r="D175">
        <v>100</v>
      </c>
      <c r="E175">
        <v>0.05</v>
      </c>
      <c r="F175">
        <v>0</v>
      </c>
      <c r="G175">
        <v>4.41</v>
      </c>
      <c r="H175">
        <v>2</v>
      </c>
      <c r="I175">
        <f t="shared" si="26"/>
        <v>99.827003937067161</v>
      </c>
    </row>
    <row r="176" spans="3:9">
      <c r="C176">
        <v>100</v>
      </c>
      <c r="D176">
        <v>100</v>
      </c>
      <c r="E176">
        <v>0.05</v>
      </c>
      <c r="F176">
        <v>0</v>
      </c>
      <c r="G176">
        <v>4.51</v>
      </c>
      <c r="H176">
        <v>2</v>
      </c>
      <c r="I176">
        <f t="shared" si="26"/>
        <v>99.864223204638776</v>
      </c>
    </row>
    <row r="177" spans="3:9">
      <c r="C177">
        <v>100</v>
      </c>
      <c r="D177">
        <v>100</v>
      </c>
      <c r="E177">
        <v>0.05</v>
      </c>
      <c r="F177">
        <v>0</v>
      </c>
      <c r="G177">
        <v>4.6100000000000003</v>
      </c>
      <c r="H177">
        <v>2</v>
      </c>
      <c r="I177">
        <f t="shared" si="26"/>
        <v>99.893931781814985</v>
      </c>
    </row>
    <row r="178" spans="3:9">
      <c r="C178">
        <v>100</v>
      </c>
      <c r="D178">
        <v>100</v>
      </c>
      <c r="E178">
        <v>0.05</v>
      </c>
      <c r="F178">
        <v>0</v>
      </c>
      <c r="G178">
        <v>4.71</v>
      </c>
      <c r="H178">
        <v>2</v>
      </c>
      <c r="I178">
        <f t="shared" si="26"/>
        <v>99.917527109959693</v>
      </c>
    </row>
    <row r="179" spans="3:9">
      <c r="C179">
        <v>100</v>
      </c>
      <c r="D179">
        <v>100</v>
      </c>
      <c r="E179">
        <v>0.05</v>
      </c>
      <c r="F179">
        <v>0</v>
      </c>
      <c r="G179">
        <v>4.8100000000000005</v>
      </c>
      <c r="H179">
        <v>2</v>
      </c>
      <c r="I179">
        <f t="shared" si="26"/>
        <v>99.936173742400868</v>
      </c>
    </row>
    <row r="180" spans="3:9">
      <c r="C180">
        <v>100</v>
      </c>
      <c r="D180">
        <v>100</v>
      </c>
      <c r="E180">
        <v>0.05</v>
      </c>
      <c r="F180">
        <v>0</v>
      </c>
      <c r="G180">
        <v>4.91</v>
      </c>
      <c r="H180">
        <v>2</v>
      </c>
      <c r="I180">
        <f t="shared" si="26"/>
        <v>99.950836143570797</v>
      </c>
    </row>
    <row r="181" spans="3:9">
      <c r="C181">
        <v>100</v>
      </c>
      <c r="D181">
        <v>100</v>
      </c>
      <c r="E181">
        <v>0.05</v>
      </c>
      <c r="F181">
        <v>0</v>
      </c>
      <c r="G181">
        <v>5</v>
      </c>
      <c r="H181">
        <v>2</v>
      </c>
      <c r="I181">
        <f t="shared" si="26"/>
        <v>99.96128500308096</v>
      </c>
    </row>
    <row r="184" spans="3:9">
      <c r="C184" t="s">
        <v>0</v>
      </c>
      <c r="D184" t="s">
        <v>1</v>
      </c>
      <c r="H184" t="s">
        <v>16</v>
      </c>
    </row>
    <row r="185" spans="3:9">
      <c r="C185">
        <v>100</v>
      </c>
      <c r="D185">
        <v>100</v>
      </c>
      <c r="E185">
        <v>0.05</v>
      </c>
      <c r="F185">
        <v>0</v>
      </c>
      <c r="G185">
        <v>0.15</v>
      </c>
      <c r="H185">
        <v>0.01</v>
      </c>
      <c r="I185">
        <f t="shared" ref="I185:I216" si="27">BSCallWithParams(C185:H185)</f>
        <v>0.6235857672963192</v>
      </c>
    </row>
    <row r="186" spans="3:9">
      <c r="C186">
        <v>100</v>
      </c>
      <c r="D186">
        <v>100</v>
      </c>
      <c r="E186">
        <v>0.05</v>
      </c>
      <c r="F186">
        <v>0</v>
      </c>
      <c r="G186">
        <v>0.15</v>
      </c>
      <c r="H186">
        <v>0.26</v>
      </c>
      <c r="I186">
        <f t="shared" si="27"/>
        <v>3.7203168748447979</v>
      </c>
    </row>
    <row r="187" spans="3:9">
      <c r="C187">
        <v>100</v>
      </c>
      <c r="D187">
        <v>100</v>
      </c>
      <c r="E187">
        <v>0.05</v>
      </c>
      <c r="F187">
        <v>0</v>
      </c>
      <c r="G187">
        <v>0.15</v>
      </c>
      <c r="H187">
        <v>0.51</v>
      </c>
      <c r="I187">
        <f t="shared" si="27"/>
        <v>5.5954059264502405</v>
      </c>
    </row>
    <row r="188" spans="3:9">
      <c r="C188">
        <v>100</v>
      </c>
      <c r="D188">
        <v>100</v>
      </c>
      <c r="E188">
        <v>0.05</v>
      </c>
      <c r="F188">
        <v>0</v>
      </c>
      <c r="G188">
        <v>0.15</v>
      </c>
      <c r="H188">
        <v>0.76</v>
      </c>
      <c r="I188">
        <f t="shared" si="27"/>
        <v>7.1944536099124861</v>
      </c>
    </row>
    <row r="189" spans="3:9">
      <c r="C189">
        <v>100</v>
      </c>
      <c r="D189">
        <v>100</v>
      </c>
      <c r="E189">
        <v>0.05</v>
      </c>
      <c r="F189">
        <v>0</v>
      </c>
      <c r="G189">
        <v>0.15</v>
      </c>
      <c r="H189">
        <v>1.01</v>
      </c>
      <c r="I189">
        <f t="shared" si="27"/>
        <v>8.6477401507639655</v>
      </c>
    </row>
    <row r="190" spans="3:9">
      <c r="C190">
        <v>100</v>
      </c>
      <c r="D190">
        <v>100</v>
      </c>
      <c r="E190">
        <v>0.05</v>
      </c>
      <c r="F190">
        <v>0</v>
      </c>
      <c r="G190">
        <v>0.15</v>
      </c>
      <c r="H190">
        <v>1.26</v>
      </c>
      <c r="I190">
        <f t="shared" si="27"/>
        <v>10.006080427459985</v>
      </c>
    </row>
    <row r="191" spans="3:9">
      <c r="C191">
        <v>100</v>
      </c>
      <c r="D191">
        <v>100</v>
      </c>
      <c r="E191">
        <v>0.05</v>
      </c>
      <c r="F191">
        <v>0</v>
      </c>
      <c r="G191">
        <v>0.15</v>
      </c>
      <c r="H191">
        <v>1.51</v>
      </c>
      <c r="I191">
        <f t="shared" si="27"/>
        <v>11.295494563901556</v>
      </c>
    </row>
    <row r="192" spans="3:9">
      <c r="C192">
        <v>100</v>
      </c>
      <c r="D192">
        <v>100</v>
      </c>
      <c r="E192">
        <v>0.05</v>
      </c>
      <c r="F192">
        <v>0</v>
      </c>
      <c r="G192">
        <v>0.15</v>
      </c>
      <c r="H192">
        <v>1.76</v>
      </c>
      <c r="I192">
        <f t="shared" si="27"/>
        <v>12.531371630032886</v>
      </c>
    </row>
    <row r="193" spans="3:9">
      <c r="C193">
        <v>100</v>
      </c>
      <c r="D193">
        <v>100</v>
      </c>
      <c r="E193">
        <v>0.05</v>
      </c>
      <c r="F193">
        <v>0</v>
      </c>
      <c r="G193">
        <v>0.15</v>
      </c>
      <c r="H193">
        <v>2.0099999999999998</v>
      </c>
      <c r="I193">
        <f t="shared" si="27"/>
        <v>13.723682490341808</v>
      </c>
    </row>
    <row r="194" spans="3:9">
      <c r="C194">
        <v>100</v>
      </c>
      <c r="D194">
        <v>100</v>
      </c>
      <c r="E194">
        <v>0.05</v>
      </c>
      <c r="F194">
        <v>0</v>
      </c>
      <c r="G194">
        <v>0.15</v>
      </c>
      <c r="H194">
        <v>2.2599999999999998</v>
      </c>
      <c r="I194">
        <f t="shared" si="27"/>
        <v>14.87931125346681</v>
      </c>
    </row>
    <row r="195" spans="3:9">
      <c r="C195">
        <v>100</v>
      </c>
      <c r="D195">
        <v>100</v>
      </c>
      <c r="E195">
        <v>0.05</v>
      </c>
      <c r="F195">
        <v>0</v>
      </c>
      <c r="G195">
        <v>0.15</v>
      </c>
      <c r="H195">
        <v>2.5099999999999998</v>
      </c>
      <c r="I195">
        <f t="shared" si="27"/>
        <v>16.003239951950505</v>
      </c>
    </row>
    <row r="196" spans="3:9">
      <c r="C196">
        <v>100</v>
      </c>
      <c r="D196">
        <v>100</v>
      </c>
      <c r="E196">
        <v>0.05</v>
      </c>
      <c r="F196">
        <v>0</v>
      </c>
      <c r="G196">
        <v>0.15</v>
      </c>
      <c r="H196">
        <v>2.76</v>
      </c>
      <c r="I196">
        <f t="shared" si="27"/>
        <v>17.09920790580518</v>
      </c>
    </row>
    <row r="197" spans="3:9">
      <c r="C197">
        <v>100</v>
      </c>
      <c r="D197">
        <v>100</v>
      </c>
      <c r="E197">
        <v>0.05</v>
      </c>
      <c r="F197">
        <v>0</v>
      </c>
      <c r="G197">
        <v>0.15</v>
      </c>
      <c r="H197">
        <v>3.01</v>
      </c>
      <c r="I197">
        <f t="shared" si="27"/>
        <v>18.170104776636421</v>
      </c>
    </row>
    <row r="198" spans="3:9">
      <c r="C198">
        <v>100</v>
      </c>
      <c r="D198">
        <v>100</v>
      </c>
      <c r="E198">
        <v>0.05</v>
      </c>
      <c r="F198">
        <v>0</v>
      </c>
      <c r="G198">
        <v>0.15</v>
      </c>
      <c r="H198">
        <v>3.26</v>
      </c>
      <c r="I198">
        <f t="shared" si="27"/>
        <v>19.21821780510264</v>
      </c>
    </row>
    <row r="199" spans="3:9">
      <c r="C199">
        <v>100</v>
      </c>
      <c r="D199">
        <v>100</v>
      </c>
      <c r="E199">
        <v>0.05</v>
      </c>
      <c r="F199">
        <v>0</v>
      </c>
      <c r="G199">
        <v>0.15</v>
      </c>
      <c r="H199">
        <v>3.51</v>
      </c>
      <c r="I199">
        <f t="shared" si="27"/>
        <v>20.245394206505019</v>
      </c>
    </row>
    <row r="200" spans="3:9">
      <c r="C200">
        <v>100</v>
      </c>
      <c r="D200">
        <v>100</v>
      </c>
      <c r="E200">
        <v>0.05</v>
      </c>
      <c r="F200">
        <v>0</v>
      </c>
      <c r="G200">
        <v>0.15</v>
      </c>
      <c r="H200">
        <v>3.76</v>
      </c>
      <c r="I200">
        <f t="shared" si="27"/>
        <v>21.25315171028911</v>
      </c>
    </row>
    <row r="201" spans="3:9">
      <c r="C201">
        <v>100</v>
      </c>
      <c r="D201">
        <v>100</v>
      </c>
      <c r="E201">
        <v>0.05</v>
      </c>
      <c r="F201">
        <v>0</v>
      </c>
      <c r="G201">
        <v>0.15</v>
      </c>
      <c r="H201">
        <v>4.01</v>
      </c>
      <c r="I201">
        <f t="shared" si="27"/>
        <v>22.242756085288249</v>
      </c>
    </row>
    <row r="202" spans="3:9">
      <c r="C202">
        <v>100</v>
      </c>
      <c r="D202">
        <v>100</v>
      </c>
      <c r="E202">
        <v>0.05</v>
      </c>
      <c r="F202">
        <v>0</v>
      </c>
      <c r="G202">
        <v>0.15</v>
      </c>
      <c r="H202">
        <v>4.26</v>
      </c>
      <c r="I202">
        <f t="shared" si="27"/>
        <v>23.215276911550696</v>
      </c>
    </row>
    <row r="203" spans="3:9">
      <c r="C203">
        <v>100</v>
      </c>
      <c r="D203">
        <v>100</v>
      </c>
      <c r="E203">
        <v>0.05</v>
      </c>
      <c r="F203">
        <v>0</v>
      </c>
      <c r="G203">
        <v>0.15</v>
      </c>
      <c r="H203">
        <v>4.51</v>
      </c>
      <c r="I203">
        <f t="shared" si="27"/>
        <v>24.171628591435876</v>
      </c>
    </row>
    <row r="204" spans="3:9">
      <c r="C204">
        <v>100</v>
      </c>
      <c r="D204">
        <v>100</v>
      </c>
      <c r="E204">
        <v>0.05</v>
      </c>
      <c r="F204">
        <v>0</v>
      </c>
      <c r="G204">
        <v>0.15</v>
      </c>
      <c r="H204">
        <v>4.76</v>
      </c>
      <c r="I204">
        <f t="shared" si="27"/>
        <v>25.112601087202563</v>
      </c>
    </row>
    <row r="205" spans="3:9">
      <c r="C205">
        <v>100</v>
      </c>
      <c r="D205">
        <v>100</v>
      </c>
      <c r="E205">
        <v>0.05</v>
      </c>
      <c r="F205">
        <v>0</v>
      </c>
      <c r="G205">
        <v>0.15</v>
      </c>
      <c r="H205">
        <v>5.01</v>
      </c>
      <c r="I205">
        <f t="shared" si="27"/>
        <v>26.038883347770728</v>
      </c>
    </row>
    <row r="206" spans="3:9">
      <c r="C206">
        <v>100</v>
      </c>
      <c r="D206">
        <v>100</v>
      </c>
      <c r="E206">
        <v>0.05</v>
      </c>
      <c r="F206">
        <v>0</v>
      </c>
      <c r="G206">
        <v>0.15</v>
      </c>
      <c r="H206">
        <v>5.26</v>
      </c>
      <c r="I206">
        <f t="shared" si="27"/>
        <v>26.951081430217826</v>
      </c>
    </row>
    <row r="207" spans="3:9">
      <c r="C207">
        <v>100</v>
      </c>
      <c r="D207">
        <v>100</v>
      </c>
      <c r="E207">
        <v>0.05</v>
      </c>
      <c r="F207">
        <v>0</v>
      </c>
      <c r="G207">
        <v>0.15</v>
      </c>
      <c r="H207">
        <v>5.51</v>
      </c>
      <c r="I207">
        <f t="shared" si="27"/>
        <v>27.849732703946728</v>
      </c>
    </row>
    <row r="208" spans="3:9">
      <c r="C208">
        <v>100</v>
      </c>
      <c r="D208">
        <v>100</v>
      </c>
      <c r="E208">
        <v>0.05</v>
      </c>
      <c r="F208">
        <v>0</v>
      </c>
      <c r="G208">
        <v>0.15</v>
      </c>
      <c r="H208">
        <v>5.76</v>
      </c>
      <c r="I208">
        <f t="shared" si="27"/>
        <v>28.735317117097175</v>
      </c>
    </row>
    <row r="209" spans="3:9">
      <c r="C209">
        <v>100</v>
      </c>
      <c r="D209">
        <v>100</v>
      </c>
      <c r="E209">
        <v>0.05</v>
      </c>
      <c r="F209">
        <v>0</v>
      </c>
      <c r="G209">
        <v>0.15</v>
      </c>
      <c r="H209">
        <v>6.01</v>
      </c>
      <c r="I209">
        <f t="shared" si="27"/>
        <v>29.608266228840371</v>
      </c>
    </row>
    <row r="210" spans="3:9">
      <c r="C210">
        <v>100</v>
      </c>
      <c r="D210">
        <v>100</v>
      </c>
      <c r="E210">
        <v>0.05</v>
      </c>
      <c r="F210">
        <v>0</v>
      </c>
      <c r="G210">
        <v>0.15</v>
      </c>
      <c r="H210">
        <v>6.26</v>
      </c>
      <c r="I210">
        <f t="shared" si="27"/>
        <v>30.468970521077495</v>
      </c>
    </row>
    <row r="211" spans="3:9">
      <c r="C211">
        <v>100</v>
      </c>
      <c r="D211">
        <v>100</v>
      </c>
      <c r="E211">
        <v>0.05</v>
      </c>
      <c r="F211">
        <v>0</v>
      </c>
      <c r="G211">
        <v>0.15</v>
      </c>
      <c r="H211">
        <v>6.51</v>
      </c>
      <c r="I211">
        <f t="shared" si="27"/>
        <v>31.317785369741365</v>
      </c>
    </row>
    <row r="212" spans="3:9">
      <c r="C212">
        <v>100</v>
      </c>
      <c r="D212">
        <v>100</v>
      </c>
      <c r="E212">
        <v>0.05</v>
      </c>
      <c r="F212">
        <v>0</v>
      </c>
      <c r="G212">
        <v>0.15</v>
      </c>
      <c r="H212">
        <v>6.76</v>
      </c>
      <c r="I212">
        <f t="shared" si="27"/>
        <v>32.155035960904065</v>
      </c>
    </row>
    <row r="213" spans="3:9">
      <c r="C213">
        <v>100</v>
      </c>
      <c r="D213">
        <v>100</v>
      </c>
      <c r="E213">
        <v>0.05</v>
      </c>
      <c r="F213">
        <v>0</v>
      </c>
      <c r="G213">
        <v>0.15</v>
      </c>
      <c r="H213">
        <v>7.01</v>
      </c>
      <c r="I213">
        <f t="shared" si="27"/>
        <v>32.981021368208268</v>
      </c>
    </row>
    <row r="214" spans="3:9">
      <c r="C214">
        <v>100</v>
      </c>
      <c r="D214">
        <v>100</v>
      </c>
      <c r="E214">
        <v>0.05</v>
      </c>
      <c r="F214">
        <v>0</v>
      </c>
      <c r="G214">
        <v>0.15</v>
      </c>
      <c r="H214">
        <v>7.26</v>
      </c>
      <c r="I214">
        <f t="shared" si="27"/>
        <v>33.796017957812623</v>
      </c>
    </row>
    <row r="215" spans="3:9">
      <c r="C215">
        <v>100</v>
      </c>
      <c r="D215">
        <v>100</v>
      </c>
      <c r="E215">
        <v>0.05</v>
      </c>
      <c r="F215">
        <v>0</v>
      </c>
      <c r="G215">
        <v>0.15</v>
      </c>
      <c r="H215">
        <v>7.51</v>
      </c>
      <c r="I215">
        <f t="shared" si="27"/>
        <v>34.600282249710233</v>
      </c>
    </row>
    <row r="216" spans="3:9">
      <c r="C216">
        <v>100</v>
      </c>
      <c r="D216">
        <v>100</v>
      </c>
      <c r="E216">
        <v>0.05</v>
      </c>
      <c r="F216">
        <v>0</v>
      </c>
      <c r="G216">
        <v>0.15</v>
      </c>
      <c r="H216">
        <v>7.76</v>
      </c>
      <c r="I216">
        <f t="shared" si="27"/>
        <v>35.394053336271746</v>
      </c>
    </row>
    <row r="217" spans="3:9">
      <c r="C217">
        <v>100</v>
      </c>
      <c r="D217">
        <v>100</v>
      </c>
      <c r="E217">
        <v>0.05</v>
      </c>
      <c r="F217">
        <v>0</v>
      </c>
      <c r="G217">
        <v>0.15</v>
      </c>
      <c r="H217">
        <v>8.01</v>
      </c>
      <c r="I217">
        <f t="shared" ref="I217:I235" si="28">BSCallWithParams(C217:H217)</f>
        <v>36.177554937631676</v>
      </c>
    </row>
    <row r="218" spans="3:9">
      <c r="C218">
        <v>100</v>
      </c>
      <c r="D218">
        <v>100</v>
      </c>
      <c r="E218">
        <v>0.05</v>
      </c>
      <c r="F218">
        <v>0</v>
      </c>
      <c r="G218">
        <v>0.15</v>
      </c>
      <c r="H218">
        <v>8.26</v>
      </c>
      <c r="I218">
        <f t="shared" si="28"/>
        <v>36.950997157282558</v>
      </c>
    </row>
    <row r="219" spans="3:9">
      <c r="C219">
        <v>100</v>
      </c>
      <c r="D219">
        <v>100</v>
      </c>
      <c r="E219">
        <v>0.05</v>
      </c>
      <c r="F219">
        <v>0</v>
      </c>
      <c r="G219">
        <v>0.15</v>
      </c>
      <c r="H219">
        <v>8.51</v>
      </c>
      <c r="I219">
        <f t="shared" si="28"/>
        <v>37.714577988684646</v>
      </c>
    </row>
    <row r="220" spans="3:9">
      <c r="C220">
        <v>100</v>
      </c>
      <c r="D220">
        <v>100</v>
      </c>
      <c r="E220">
        <v>0.05</v>
      </c>
      <c r="F220">
        <v>0</v>
      </c>
      <c r="G220">
        <v>0.15</v>
      </c>
      <c r="H220">
        <v>8.76</v>
      </c>
      <c r="I220">
        <f t="shared" si="28"/>
        <v>38.468484613918122</v>
      </c>
    </row>
    <row r="221" spans="3:9">
      <c r="C221">
        <v>100</v>
      </c>
      <c r="D221">
        <v>100</v>
      </c>
      <c r="E221">
        <v>0.05</v>
      </c>
      <c r="F221">
        <v>0</v>
      </c>
      <c r="G221">
        <v>0.15</v>
      </c>
      <c r="H221">
        <v>9.01</v>
      </c>
      <c r="I221">
        <f t="shared" si="28"/>
        <v>39.212894527722845</v>
      </c>
    </row>
    <row r="222" spans="3:9">
      <c r="C222">
        <v>100</v>
      </c>
      <c r="D222">
        <v>100</v>
      </c>
      <c r="E222">
        <v>0.05</v>
      </c>
      <c r="F222">
        <v>0</v>
      </c>
      <c r="G222">
        <v>0.15</v>
      </c>
      <c r="H222">
        <v>9.26</v>
      </c>
      <c r="I222">
        <f t="shared" si="28"/>
        <v>39.947976514196696</v>
      </c>
    </row>
    <row r="223" spans="3:9">
      <c r="C223">
        <v>100</v>
      </c>
      <c r="D223">
        <v>100</v>
      </c>
      <c r="E223">
        <v>0.05</v>
      </c>
      <c r="F223">
        <v>0</v>
      </c>
      <c r="G223">
        <v>0.15</v>
      </c>
      <c r="H223">
        <v>9.51</v>
      </c>
      <c r="I223">
        <f t="shared" si="28"/>
        <v>40.673891498582634</v>
      </c>
    </row>
    <row r="224" spans="3:9">
      <c r="C224">
        <v>100</v>
      </c>
      <c r="D224">
        <v>100</v>
      </c>
      <c r="E224">
        <v>0.05</v>
      </c>
      <c r="F224">
        <v>0</v>
      </c>
      <c r="G224">
        <v>0.15</v>
      </c>
      <c r="H224">
        <v>9.76</v>
      </c>
      <c r="I224">
        <f t="shared" si="28"/>
        <v>41.390793292695754</v>
      </c>
    </row>
    <row r="225" spans="2:18">
      <c r="C225">
        <v>100</v>
      </c>
      <c r="D225">
        <v>100</v>
      </c>
      <c r="E225">
        <v>0.05</v>
      </c>
      <c r="F225">
        <v>0</v>
      </c>
      <c r="G225">
        <v>0.15</v>
      </c>
      <c r="H225">
        <v>2</v>
      </c>
      <c r="I225">
        <f t="shared" si="28"/>
        <v>13.676732841942545</v>
      </c>
    </row>
    <row r="226" spans="2:18">
      <c r="C226">
        <v>100</v>
      </c>
      <c r="D226">
        <v>100</v>
      </c>
      <c r="E226">
        <v>0.05</v>
      </c>
      <c r="F226">
        <v>0</v>
      </c>
      <c r="G226">
        <v>0.15</v>
      </c>
      <c r="H226">
        <v>2</v>
      </c>
      <c r="I226">
        <f t="shared" si="28"/>
        <v>13.676732841942545</v>
      </c>
    </row>
    <row r="227" spans="2:18">
      <c r="C227">
        <v>100</v>
      </c>
      <c r="D227">
        <v>100</v>
      </c>
      <c r="E227">
        <v>0.05</v>
      </c>
      <c r="F227">
        <v>0</v>
      </c>
      <c r="G227">
        <v>0.15</v>
      </c>
      <c r="H227">
        <v>2</v>
      </c>
      <c r="I227">
        <f t="shared" si="28"/>
        <v>13.676732841942545</v>
      </c>
    </row>
    <row r="228" spans="2:18">
      <c r="C228">
        <v>100</v>
      </c>
      <c r="D228">
        <v>100</v>
      </c>
      <c r="E228">
        <v>0.05</v>
      </c>
      <c r="F228">
        <v>0</v>
      </c>
      <c r="G228">
        <v>0.15</v>
      </c>
      <c r="H228">
        <v>2</v>
      </c>
      <c r="I228">
        <f t="shared" si="28"/>
        <v>13.676732841942545</v>
      </c>
    </row>
    <row r="229" spans="2:18">
      <c r="C229">
        <v>100</v>
      </c>
      <c r="D229">
        <v>100</v>
      </c>
      <c r="E229">
        <v>0.05</v>
      </c>
      <c r="F229">
        <v>0</v>
      </c>
      <c r="G229">
        <v>0.15</v>
      </c>
      <c r="H229">
        <v>2</v>
      </c>
      <c r="I229">
        <f t="shared" si="28"/>
        <v>13.676732841942545</v>
      </c>
    </row>
    <row r="230" spans="2:18">
      <c r="C230">
        <v>100</v>
      </c>
      <c r="D230">
        <v>100</v>
      </c>
      <c r="E230">
        <v>0.05</v>
      </c>
      <c r="F230">
        <v>0</v>
      </c>
      <c r="G230">
        <v>0.15</v>
      </c>
      <c r="H230">
        <v>2</v>
      </c>
      <c r="I230">
        <f t="shared" si="28"/>
        <v>13.676732841942545</v>
      </c>
    </row>
    <row r="231" spans="2:18">
      <c r="C231">
        <v>100</v>
      </c>
      <c r="D231">
        <v>100</v>
      </c>
      <c r="E231">
        <v>0.05</v>
      </c>
      <c r="F231">
        <v>0</v>
      </c>
      <c r="G231">
        <v>0.15</v>
      </c>
      <c r="H231">
        <v>2</v>
      </c>
      <c r="I231">
        <f t="shared" si="28"/>
        <v>13.676732841942545</v>
      </c>
    </row>
    <row r="232" spans="2:18">
      <c r="C232">
        <v>100</v>
      </c>
      <c r="D232">
        <v>100</v>
      </c>
      <c r="E232">
        <v>0.05</v>
      </c>
      <c r="F232">
        <v>0</v>
      </c>
      <c r="G232">
        <v>0.15</v>
      </c>
      <c r="H232">
        <v>2</v>
      </c>
      <c r="I232">
        <f t="shared" si="28"/>
        <v>13.676732841942545</v>
      </c>
    </row>
    <row r="233" spans="2:18">
      <c r="C233">
        <v>100</v>
      </c>
      <c r="D233">
        <v>100</v>
      </c>
      <c r="E233">
        <v>0.05</v>
      </c>
      <c r="F233">
        <v>0</v>
      </c>
      <c r="G233">
        <v>0.15</v>
      </c>
      <c r="H233">
        <v>2</v>
      </c>
      <c r="I233">
        <f t="shared" si="28"/>
        <v>13.676732841942545</v>
      </c>
    </row>
    <row r="234" spans="2:18">
      <c r="C234">
        <v>100</v>
      </c>
      <c r="D234">
        <v>100</v>
      </c>
      <c r="E234">
        <v>0.05</v>
      </c>
      <c r="F234">
        <v>0</v>
      </c>
      <c r="G234">
        <v>0.15</v>
      </c>
      <c r="H234">
        <v>2</v>
      </c>
      <c r="I234">
        <f t="shared" si="28"/>
        <v>13.676732841942545</v>
      </c>
    </row>
    <row r="235" spans="2:18">
      <c r="C235">
        <v>100</v>
      </c>
      <c r="D235">
        <v>100</v>
      </c>
      <c r="E235">
        <v>0.05</v>
      </c>
      <c r="F235">
        <v>0</v>
      </c>
      <c r="G235">
        <v>0.15</v>
      </c>
      <c r="H235">
        <v>2</v>
      </c>
      <c r="I235">
        <f t="shared" si="28"/>
        <v>13.676732841942545</v>
      </c>
    </row>
    <row r="237" spans="2:18">
      <c r="C237" t="e">
        <f>'Project 1'!$H$185:$H$224</f>
        <v>#VALUE!</v>
      </c>
    </row>
    <row r="240" spans="2:18">
      <c r="B240" t="s">
        <v>17</v>
      </c>
      <c r="C240" t="s">
        <v>0</v>
      </c>
      <c r="D240" t="s">
        <v>1</v>
      </c>
      <c r="H240" t="s">
        <v>16</v>
      </c>
      <c r="J240" t="s">
        <v>0</v>
      </c>
      <c r="K240" t="s">
        <v>1</v>
      </c>
      <c r="O240" t="s">
        <v>16</v>
      </c>
      <c r="Q240" t="s">
        <v>18</v>
      </c>
      <c r="R240" t="s">
        <v>19</v>
      </c>
    </row>
    <row r="241" spans="1:18">
      <c r="A241">
        <v>100</v>
      </c>
      <c r="B241">
        <f>1</f>
        <v>1</v>
      </c>
      <c r="C241">
        <v>100</v>
      </c>
      <c r="D241">
        <f>100+B241</f>
        <v>101</v>
      </c>
      <c r="E241">
        <v>0.05</v>
      </c>
      <c r="F241">
        <v>0</v>
      </c>
      <c r="G241">
        <v>0.15</v>
      </c>
      <c r="H241">
        <v>2</v>
      </c>
      <c r="I241">
        <f t="shared" ref="I241:I272" si="29">BSCallWithParams(C241:H241)</f>
        <v>13.103286192978352</v>
      </c>
      <c r="J241">
        <v>100</v>
      </c>
      <c r="K241">
        <f>100-B241</f>
        <v>99</v>
      </c>
      <c r="L241">
        <v>0.05</v>
      </c>
      <c r="M241">
        <v>0</v>
      </c>
      <c r="N241">
        <v>0.15</v>
      </c>
      <c r="O241">
        <v>2</v>
      </c>
      <c r="P241">
        <f t="shared" ref="P241:P272" si="30">BSCallWithParams(J241:O241)</f>
        <v>14.266093211058163</v>
      </c>
      <c r="Q241">
        <f>(P241-I241)/(2*B241)</f>
        <v>0.58140350903990523</v>
      </c>
      <c r="R241">
        <f t="shared" ref="R241:R272" si="31">BSDigitalCallWithParams(C283:H283)</f>
        <v>0.58142189823535817</v>
      </c>
    </row>
    <row r="242" spans="1:18">
      <c r="B242">
        <f>B241/2</f>
        <v>0.5</v>
      </c>
      <c r="C242">
        <v>100</v>
      </c>
      <c r="D242">
        <f t="shared" ref="D242:D291" si="32">100+B242</f>
        <v>100.5</v>
      </c>
      <c r="E242">
        <v>0.05</v>
      </c>
      <c r="F242">
        <v>0</v>
      </c>
      <c r="G242">
        <v>0.15</v>
      </c>
      <c r="H242">
        <v>2</v>
      </c>
      <c r="I242">
        <f t="shared" si="29"/>
        <v>13.388013404759128</v>
      </c>
      <c r="J242">
        <v>100</v>
      </c>
      <c r="K242">
        <f t="shared" ref="K242:K291" si="33">100-B242</f>
        <v>99.5</v>
      </c>
      <c r="L242">
        <v>0.05</v>
      </c>
      <c r="M242">
        <v>0</v>
      </c>
      <c r="N242">
        <v>0.15</v>
      </c>
      <c r="O242">
        <v>2</v>
      </c>
      <c r="P242">
        <f t="shared" si="30"/>
        <v>13.969431264440459</v>
      </c>
      <c r="Q242">
        <f t="shared" ref="Q242:Q291" si="34">(P242-I242)/(2*B242)</f>
        <v>0.58141785968133064</v>
      </c>
      <c r="R242">
        <f t="shared" si="31"/>
        <v>0.58142189823535995</v>
      </c>
    </row>
    <row r="243" spans="1:18">
      <c r="B243">
        <f t="shared" ref="B243:B291" si="35">B242/2</f>
        <v>0.25</v>
      </c>
      <c r="C243">
        <v>100</v>
      </c>
      <c r="D243">
        <f t="shared" si="32"/>
        <v>100.25</v>
      </c>
      <c r="E243">
        <v>0.05</v>
      </c>
      <c r="F243">
        <v>0</v>
      </c>
      <c r="G243">
        <v>0.15</v>
      </c>
      <c r="H243">
        <v>2</v>
      </c>
      <c r="I243">
        <f t="shared" si="29"/>
        <v>13.531874870765236</v>
      </c>
      <c r="J243">
        <v>100</v>
      </c>
      <c r="K243">
        <f t="shared" si="33"/>
        <v>99.75</v>
      </c>
      <c r="L243">
        <v>0.05</v>
      </c>
      <c r="M243">
        <v>0</v>
      </c>
      <c r="N243">
        <v>0.15</v>
      </c>
      <c r="O243">
        <v>2</v>
      </c>
      <c r="P243">
        <f t="shared" si="30"/>
        <v>13.822585594160877</v>
      </c>
      <c r="Q243">
        <f t="shared" si="34"/>
        <v>0.58142144679128194</v>
      </c>
      <c r="R243">
        <f t="shared" si="31"/>
        <v>0.58142189823536061</v>
      </c>
    </row>
    <row r="244" spans="1:18">
      <c r="B244">
        <f t="shared" si="35"/>
        <v>0.125</v>
      </c>
      <c r="C244">
        <v>100</v>
      </c>
      <c r="D244">
        <f t="shared" si="32"/>
        <v>100.125</v>
      </c>
      <c r="E244">
        <v>0.05</v>
      </c>
      <c r="F244">
        <v>0</v>
      </c>
      <c r="G244">
        <v>0.15</v>
      </c>
      <c r="H244">
        <v>2</v>
      </c>
      <c r="I244">
        <f t="shared" si="29"/>
        <v>13.60417939771574</v>
      </c>
      <c r="J244">
        <v>100</v>
      </c>
      <c r="K244">
        <f t="shared" si="33"/>
        <v>99.875</v>
      </c>
      <c r="L244">
        <v>0.05</v>
      </c>
      <c r="M244">
        <v>0</v>
      </c>
      <c r="N244">
        <v>0.15</v>
      </c>
      <c r="O244">
        <v>2</v>
      </c>
      <c r="P244">
        <f t="shared" si="30"/>
        <v>13.749534983599283</v>
      </c>
      <c r="Q244">
        <f t="shared" si="34"/>
        <v>0.58142234353417166</v>
      </c>
      <c r="R244">
        <f t="shared" si="31"/>
        <v>0.58142189823536083</v>
      </c>
    </row>
    <row r="245" spans="1:18">
      <c r="B245">
        <f t="shared" si="35"/>
        <v>6.25E-2</v>
      </c>
      <c r="C245">
        <v>100</v>
      </c>
      <c r="D245">
        <f t="shared" si="32"/>
        <v>100.0625</v>
      </c>
      <c r="E245">
        <v>0.05</v>
      </c>
      <c r="F245">
        <v>0</v>
      </c>
      <c r="G245">
        <v>0.15</v>
      </c>
      <c r="H245">
        <v>2</v>
      </c>
      <c r="I245">
        <f t="shared" si="29"/>
        <v>13.640425018706729</v>
      </c>
      <c r="J245">
        <v>100</v>
      </c>
      <c r="K245">
        <f t="shared" si="33"/>
        <v>99.9375</v>
      </c>
      <c r="L245">
        <v>0.05</v>
      </c>
      <c r="M245">
        <v>0</v>
      </c>
      <c r="N245">
        <v>0.15</v>
      </c>
      <c r="O245">
        <v>2</v>
      </c>
      <c r="P245">
        <f t="shared" si="30"/>
        <v>13.713102839671443</v>
      </c>
      <c r="Q245">
        <f t="shared" si="34"/>
        <v>0.58142256771770917</v>
      </c>
      <c r="R245">
        <f t="shared" si="31"/>
        <v>0.5814218982353615</v>
      </c>
    </row>
    <row r="246" spans="1:18">
      <c r="B246">
        <f t="shared" si="35"/>
        <v>3.125E-2</v>
      </c>
      <c r="C246">
        <v>100</v>
      </c>
      <c r="D246">
        <f t="shared" si="32"/>
        <v>100.03125</v>
      </c>
      <c r="E246">
        <v>0.05</v>
      </c>
      <c r="F246">
        <v>0</v>
      </c>
      <c r="G246">
        <v>0.15</v>
      </c>
      <c r="H246">
        <v>2</v>
      </c>
      <c r="I246">
        <f t="shared" si="29"/>
        <v>13.658571156765781</v>
      </c>
      <c r="J246">
        <v>100</v>
      </c>
      <c r="K246">
        <f t="shared" si="33"/>
        <v>99.96875</v>
      </c>
      <c r="L246">
        <v>0.05</v>
      </c>
      <c r="M246">
        <v>0</v>
      </c>
      <c r="N246">
        <v>0.15</v>
      </c>
      <c r="O246">
        <v>2</v>
      </c>
      <c r="P246">
        <f t="shared" si="30"/>
        <v>13.694910070751042</v>
      </c>
      <c r="Q246">
        <f t="shared" si="34"/>
        <v>0.5814226237641833</v>
      </c>
      <c r="R246">
        <f t="shared" si="31"/>
        <v>0.58142189823536161</v>
      </c>
    </row>
    <row r="247" spans="1:18">
      <c r="B247">
        <f t="shared" si="35"/>
        <v>1.5625E-2</v>
      </c>
      <c r="C247">
        <v>100</v>
      </c>
      <c r="D247">
        <f t="shared" si="32"/>
        <v>100.015625</v>
      </c>
      <c r="E247">
        <v>0.05</v>
      </c>
      <c r="F247">
        <v>0</v>
      </c>
      <c r="G247">
        <v>0.15</v>
      </c>
      <c r="H247">
        <v>2</v>
      </c>
      <c r="I247">
        <f t="shared" si="29"/>
        <v>13.667650056181536</v>
      </c>
      <c r="J247">
        <v>100</v>
      </c>
      <c r="K247">
        <f t="shared" si="33"/>
        <v>99.984375</v>
      </c>
      <c r="L247">
        <v>0.05</v>
      </c>
      <c r="M247">
        <v>0</v>
      </c>
      <c r="N247">
        <v>0.15</v>
      </c>
      <c r="O247">
        <v>2</v>
      </c>
      <c r="P247">
        <f t="shared" si="30"/>
        <v>13.685819513612032</v>
      </c>
      <c r="Q247">
        <f t="shared" si="34"/>
        <v>0.58142263777585868</v>
      </c>
      <c r="R247">
        <f t="shared" si="31"/>
        <v>0.58142189823536161</v>
      </c>
    </row>
    <row r="248" spans="1:18">
      <c r="B248">
        <f t="shared" si="35"/>
        <v>7.8125E-3</v>
      </c>
      <c r="C248">
        <v>100</v>
      </c>
      <c r="D248">
        <f t="shared" si="32"/>
        <v>100.0078125</v>
      </c>
      <c r="E248">
        <v>0.05</v>
      </c>
      <c r="F248">
        <v>0</v>
      </c>
      <c r="G248">
        <v>0.15</v>
      </c>
      <c r="H248">
        <v>2</v>
      </c>
      <c r="I248">
        <f t="shared" si="29"/>
        <v>13.672190963296124</v>
      </c>
      <c r="J248">
        <v>100</v>
      </c>
      <c r="K248">
        <f t="shared" si="33"/>
        <v>99.9921875</v>
      </c>
      <c r="L248">
        <v>0.05</v>
      </c>
      <c r="M248">
        <v>0</v>
      </c>
      <c r="N248">
        <v>0.15</v>
      </c>
      <c r="O248">
        <v>2</v>
      </c>
      <c r="P248">
        <f t="shared" si="30"/>
        <v>13.681275692066095</v>
      </c>
      <c r="Q248">
        <f t="shared" si="34"/>
        <v>0.5814226412780954</v>
      </c>
      <c r="R248">
        <f t="shared" si="31"/>
        <v>0.58142189823536161</v>
      </c>
    </row>
    <row r="249" spans="1:18">
      <c r="B249">
        <f t="shared" si="35"/>
        <v>3.90625E-3</v>
      </c>
      <c r="C249">
        <v>100</v>
      </c>
      <c r="D249">
        <f t="shared" si="32"/>
        <v>100.00390625</v>
      </c>
      <c r="E249">
        <v>0.05</v>
      </c>
      <c r="F249">
        <v>0</v>
      </c>
      <c r="G249">
        <v>0.15</v>
      </c>
      <c r="H249">
        <v>2</v>
      </c>
      <c r="I249">
        <f t="shared" si="29"/>
        <v>13.674461781181279</v>
      </c>
      <c r="J249">
        <v>100</v>
      </c>
      <c r="K249">
        <f t="shared" si="33"/>
        <v>99.99609375</v>
      </c>
      <c r="L249">
        <v>0.05</v>
      </c>
      <c r="M249">
        <v>0</v>
      </c>
      <c r="N249">
        <v>0.15</v>
      </c>
      <c r="O249">
        <v>2</v>
      </c>
      <c r="P249">
        <f t="shared" si="30"/>
        <v>13.679004145573082</v>
      </c>
      <c r="Q249">
        <f t="shared" si="34"/>
        <v>0.58142264215075556</v>
      </c>
      <c r="R249">
        <f t="shared" si="31"/>
        <v>0.58142189823536161</v>
      </c>
    </row>
    <row r="250" spans="1:18">
      <c r="B250">
        <f t="shared" si="35"/>
        <v>1.953125E-3</v>
      </c>
      <c r="C250">
        <v>100</v>
      </c>
      <c r="D250">
        <f t="shared" si="32"/>
        <v>100.001953125</v>
      </c>
      <c r="E250">
        <v>0.05</v>
      </c>
      <c r="F250">
        <v>0</v>
      </c>
      <c r="G250">
        <v>0.15</v>
      </c>
      <c r="H250">
        <v>2</v>
      </c>
      <c r="I250">
        <f t="shared" si="29"/>
        <v>13.675597281202833</v>
      </c>
      <c r="J250">
        <v>100</v>
      </c>
      <c r="K250">
        <f t="shared" si="33"/>
        <v>99.998046875</v>
      </c>
      <c r="L250">
        <v>0.05</v>
      </c>
      <c r="M250">
        <v>0</v>
      </c>
      <c r="N250">
        <v>0.15</v>
      </c>
      <c r="O250">
        <v>2</v>
      </c>
      <c r="P250">
        <f t="shared" si="30"/>
        <v>13.67786846339957</v>
      </c>
      <c r="Q250">
        <f t="shared" si="34"/>
        <v>0.58142264236448682</v>
      </c>
      <c r="R250" t="str">
        <f t="shared" si="31"/>
        <v>parameter is nil, parametersMatrix Conversion to Double</v>
      </c>
    </row>
    <row r="251" spans="1:18">
      <c r="B251">
        <f t="shared" si="35"/>
        <v>9.765625E-4</v>
      </c>
      <c r="C251">
        <v>100</v>
      </c>
      <c r="D251">
        <f t="shared" si="32"/>
        <v>100.0009765625</v>
      </c>
      <c r="E251">
        <v>0.05</v>
      </c>
      <c r="F251">
        <v>0</v>
      </c>
      <c r="G251">
        <v>0.15</v>
      </c>
      <c r="H251">
        <v>2</v>
      </c>
      <c r="I251">
        <f t="shared" si="29"/>
        <v>13.676165053982999</v>
      </c>
      <c r="J251">
        <v>100</v>
      </c>
      <c r="K251">
        <f t="shared" si="33"/>
        <v>99.9990234375</v>
      </c>
      <c r="L251">
        <v>0.05</v>
      </c>
      <c r="M251">
        <v>0</v>
      </c>
      <c r="N251">
        <v>0.15</v>
      </c>
      <c r="O251">
        <v>2</v>
      </c>
      <c r="P251">
        <f t="shared" si="30"/>
        <v>13.677300645081438</v>
      </c>
      <c r="Q251">
        <f t="shared" si="34"/>
        <v>0.58142264240086661</v>
      </c>
      <c r="R251" t="str">
        <f t="shared" si="31"/>
        <v>parameter is nil, parametersMatrix Conversion to Double</v>
      </c>
    </row>
    <row r="252" spans="1:18">
      <c r="B252">
        <f t="shared" si="35"/>
        <v>4.8828125E-4</v>
      </c>
      <c r="C252">
        <v>100</v>
      </c>
      <c r="D252">
        <f t="shared" si="32"/>
        <v>100.00048828125</v>
      </c>
      <c r="E252">
        <v>0.05</v>
      </c>
      <c r="F252">
        <v>0</v>
      </c>
      <c r="G252">
        <v>0.15</v>
      </c>
      <c r="H252">
        <v>2</v>
      </c>
      <c r="I252">
        <f t="shared" si="29"/>
        <v>13.676448946065314</v>
      </c>
      <c r="J252">
        <v>100</v>
      </c>
      <c r="K252">
        <f t="shared" si="33"/>
        <v>99.99951171875</v>
      </c>
      <c r="L252">
        <v>0.05</v>
      </c>
      <c r="M252">
        <v>0</v>
      </c>
      <c r="N252">
        <v>0.15</v>
      </c>
      <c r="O252">
        <v>2</v>
      </c>
      <c r="P252">
        <f t="shared" si="30"/>
        <v>13.677016741614587</v>
      </c>
      <c r="Q252">
        <f t="shared" si="34"/>
        <v>0.58142264245543629</v>
      </c>
      <c r="R252" t="str">
        <f t="shared" si="31"/>
        <v>parameter is nil, parametersMatrix Conversion to Double</v>
      </c>
    </row>
    <row r="253" spans="1:18">
      <c r="B253">
        <f t="shared" si="35"/>
        <v>2.44140625E-4</v>
      </c>
      <c r="C253">
        <v>100</v>
      </c>
      <c r="D253">
        <f t="shared" si="32"/>
        <v>100.000244140625</v>
      </c>
      <c r="E253">
        <v>0.05</v>
      </c>
      <c r="F253">
        <v>0</v>
      </c>
      <c r="G253">
        <v>0.15</v>
      </c>
      <c r="H253">
        <v>2</v>
      </c>
      <c r="I253">
        <f t="shared" si="29"/>
        <v>13.676590893529564</v>
      </c>
      <c r="J253">
        <v>100</v>
      </c>
      <c r="K253">
        <f t="shared" si="33"/>
        <v>99.999755859375</v>
      </c>
      <c r="L253">
        <v>0.05</v>
      </c>
      <c r="M253">
        <v>0</v>
      </c>
      <c r="N253">
        <v>0.15</v>
      </c>
      <c r="O253">
        <v>2</v>
      </c>
      <c r="P253">
        <f t="shared" si="30"/>
        <v>13.676874791304208</v>
      </c>
      <c r="Q253">
        <f t="shared" si="34"/>
        <v>0.5814226424699882</v>
      </c>
      <c r="R253" t="str">
        <f t="shared" si="31"/>
        <v>parameter is nil, parametersMatrix Conversion to Double</v>
      </c>
    </row>
    <row r="254" spans="1:18">
      <c r="B254">
        <f t="shared" si="35"/>
        <v>1.220703125E-4</v>
      </c>
      <c r="C254">
        <v>100</v>
      </c>
      <c r="D254">
        <f t="shared" si="32"/>
        <v>100.0001220703125</v>
      </c>
      <c r="E254">
        <v>0.05</v>
      </c>
      <c r="F254">
        <v>0</v>
      </c>
      <c r="G254">
        <v>0.15</v>
      </c>
      <c r="H254">
        <v>2</v>
      </c>
      <c r="I254">
        <f t="shared" si="29"/>
        <v>13.676661867617455</v>
      </c>
      <c r="J254">
        <v>100</v>
      </c>
      <c r="K254">
        <f t="shared" si="33"/>
        <v>99.9998779296875</v>
      </c>
      <c r="L254">
        <v>0.05</v>
      </c>
      <c r="M254">
        <v>0</v>
      </c>
      <c r="N254">
        <v>0.15</v>
      </c>
      <c r="O254">
        <v>2</v>
      </c>
      <c r="P254">
        <f t="shared" si="30"/>
        <v>13.676803816504794</v>
      </c>
      <c r="Q254">
        <f t="shared" si="34"/>
        <v>0.58142264254274778</v>
      </c>
      <c r="R254" t="str">
        <f t="shared" si="31"/>
        <v>parameter is nil, parametersMatrix Conversion to Double</v>
      </c>
    </row>
    <row r="255" spans="1:18">
      <c r="B255">
        <f t="shared" si="35"/>
        <v>6.103515625E-5</v>
      </c>
      <c r="C255">
        <v>100</v>
      </c>
      <c r="D255">
        <f t="shared" si="32"/>
        <v>100.00006103515625</v>
      </c>
      <c r="E255">
        <v>0.05</v>
      </c>
      <c r="F255">
        <v>0</v>
      </c>
      <c r="G255">
        <v>0.15</v>
      </c>
      <c r="H255">
        <v>2</v>
      </c>
      <c r="I255">
        <f t="shared" si="29"/>
        <v>13.676697354750395</v>
      </c>
      <c r="J255">
        <v>100</v>
      </c>
      <c r="K255">
        <f t="shared" si="33"/>
        <v>99.99993896484375</v>
      </c>
      <c r="L255">
        <v>0.05</v>
      </c>
      <c r="M255">
        <v>0</v>
      </c>
      <c r="N255">
        <v>0.15</v>
      </c>
      <c r="O255">
        <v>2</v>
      </c>
      <c r="P255">
        <f t="shared" si="30"/>
        <v>13.676768329193997</v>
      </c>
      <c r="Q255">
        <f t="shared" si="34"/>
        <v>0.581422641989775</v>
      </c>
      <c r="R255">
        <f t="shared" si="31"/>
        <v>1.6765674090252728E-3</v>
      </c>
    </row>
    <row r="256" spans="1:18">
      <c r="B256">
        <f t="shared" si="35"/>
        <v>3.0517578125E-5</v>
      </c>
      <c r="C256">
        <v>100</v>
      </c>
      <c r="D256">
        <f t="shared" si="32"/>
        <v>100.00003051757812</v>
      </c>
      <c r="E256">
        <v>0.05</v>
      </c>
      <c r="F256">
        <v>0</v>
      </c>
      <c r="G256">
        <v>0.15</v>
      </c>
      <c r="H256">
        <v>2</v>
      </c>
      <c r="I256">
        <f t="shared" si="29"/>
        <v>13.676715098339038</v>
      </c>
      <c r="J256">
        <v>100</v>
      </c>
      <c r="K256">
        <f t="shared" si="33"/>
        <v>99.999969482421875</v>
      </c>
      <c r="L256">
        <v>0.05</v>
      </c>
      <c r="M256">
        <v>0</v>
      </c>
      <c r="N256">
        <v>0.15</v>
      </c>
      <c r="O256">
        <v>2</v>
      </c>
      <c r="P256">
        <f t="shared" si="30"/>
        <v>13.676750585560882</v>
      </c>
      <c r="Q256">
        <f t="shared" si="34"/>
        <v>0.58142264268826693</v>
      </c>
      <c r="R256">
        <f t="shared" si="31"/>
        <v>3.3921023607834423E-3</v>
      </c>
    </row>
    <row r="257" spans="2:18">
      <c r="B257">
        <f t="shared" si="35"/>
        <v>1.52587890625E-5</v>
      </c>
      <c r="C257">
        <v>100</v>
      </c>
      <c r="D257">
        <f t="shared" si="32"/>
        <v>100.00001525878906</v>
      </c>
      <c r="E257">
        <v>0.05</v>
      </c>
      <c r="F257">
        <v>0</v>
      </c>
      <c r="G257">
        <v>0.15</v>
      </c>
      <c r="H257">
        <v>2</v>
      </c>
      <c r="I257">
        <f t="shared" si="29"/>
        <v>13.676723970138937</v>
      </c>
      <c r="J257">
        <v>100</v>
      </c>
      <c r="K257">
        <f t="shared" si="33"/>
        <v>99.999984741210938</v>
      </c>
      <c r="L257">
        <v>0.05</v>
      </c>
      <c r="M257">
        <v>0</v>
      </c>
      <c r="N257">
        <v>0.15</v>
      </c>
      <c r="O257">
        <v>2</v>
      </c>
      <c r="P257">
        <f t="shared" si="30"/>
        <v>13.676741713749863</v>
      </c>
      <c r="Q257">
        <f t="shared" si="34"/>
        <v>0.58142264280468225</v>
      </c>
      <c r="R257">
        <f t="shared" si="31"/>
        <v>4.9759305327705802E-3</v>
      </c>
    </row>
    <row r="258" spans="2:18">
      <c r="B258">
        <f t="shared" si="35"/>
        <v>7.62939453125E-6</v>
      </c>
      <c r="C258">
        <v>100</v>
      </c>
      <c r="D258">
        <f t="shared" si="32"/>
        <v>100.00000762939453</v>
      </c>
      <c r="E258">
        <v>0.05</v>
      </c>
      <c r="F258">
        <v>0</v>
      </c>
      <c r="G258">
        <v>0.15</v>
      </c>
      <c r="H258">
        <v>2</v>
      </c>
      <c r="I258">
        <f t="shared" si="29"/>
        <v>13.676728406040269</v>
      </c>
      <c r="J258">
        <v>100</v>
      </c>
      <c r="K258">
        <f t="shared" si="33"/>
        <v>99.999992370605469</v>
      </c>
      <c r="L258">
        <v>0.05</v>
      </c>
      <c r="M258">
        <v>0</v>
      </c>
      <c r="N258">
        <v>0.15</v>
      </c>
      <c r="O258">
        <v>2</v>
      </c>
      <c r="P258">
        <f t="shared" si="30"/>
        <v>13.676737277845724</v>
      </c>
      <c r="Q258">
        <f t="shared" si="34"/>
        <v>0.58142264233902097</v>
      </c>
      <c r="R258">
        <f t="shared" si="31"/>
        <v>8.1142033821233125E-3</v>
      </c>
    </row>
    <row r="259" spans="2:18">
      <c r="B259">
        <f t="shared" si="35"/>
        <v>3.814697265625E-6</v>
      </c>
      <c r="C259">
        <v>100</v>
      </c>
      <c r="D259">
        <f t="shared" si="32"/>
        <v>100.00000381469727</v>
      </c>
      <c r="E259">
        <v>0.05</v>
      </c>
      <c r="F259">
        <v>0</v>
      </c>
      <c r="G259">
        <v>0.15</v>
      </c>
      <c r="H259">
        <v>2</v>
      </c>
      <c r="I259">
        <f t="shared" si="29"/>
        <v>13.67673062399129</v>
      </c>
      <c r="J259">
        <v>100</v>
      </c>
      <c r="K259">
        <f t="shared" si="33"/>
        <v>99.999996185302734</v>
      </c>
      <c r="L259">
        <v>0.05</v>
      </c>
      <c r="M259">
        <v>0</v>
      </c>
      <c r="N259">
        <v>0.15</v>
      </c>
      <c r="O259">
        <v>2</v>
      </c>
      <c r="P259">
        <f t="shared" si="30"/>
        <v>13.676735059894057</v>
      </c>
      <c r="Q259">
        <f t="shared" si="34"/>
        <v>0.58142264746129513</v>
      </c>
      <c r="R259">
        <f t="shared" si="31"/>
        <v>1.2778580491741135E-2</v>
      </c>
    </row>
    <row r="260" spans="2:18">
      <c r="B260">
        <f t="shared" si="35"/>
        <v>1.9073486328125E-6</v>
      </c>
      <c r="C260">
        <v>100</v>
      </c>
      <c r="D260">
        <f t="shared" si="32"/>
        <v>100.00000190734863</v>
      </c>
      <c r="E260">
        <v>0.05</v>
      </c>
      <c r="F260">
        <v>0</v>
      </c>
      <c r="G260">
        <v>0.15</v>
      </c>
      <c r="H260">
        <v>2</v>
      </c>
      <c r="I260">
        <f t="shared" si="29"/>
        <v>13.676731732966871</v>
      </c>
      <c r="J260">
        <v>100</v>
      </c>
      <c r="K260">
        <f t="shared" si="33"/>
        <v>99.999998092651367</v>
      </c>
      <c r="L260">
        <v>0.05</v>
      </c>
      <c r="M260">
        <v>0</v>
      </c>
      <c r="N260">
        <v>0.15</v>
      </c>
      <c r="O260">
        <v>2</v>
      </c>
      <c r="P260">
        <f t="shared" si="30"/>
        <v>13.676733950918248</v>
      </c>
      <c r="Q260">
        <f t="shared" si="34"/>
        <v>0.58142264559864998</v>
      </c>
      <c r="R260">
        <f t="shared" si="31"/>
        <v>1.7406183424047969E-2</v>
      </c>
    </row>
    <row r="261" spans="2:18">
      <c r="B261">
        <f t="shared" si="35"/>
        <v>9.5367431640625E-7</v>
      </c>
      <c r="C261">
        <v>100</v>
      </c>
      <c r="D261">
        <f t="shared" si="32"/>
        <v>100.00000095367432</v>
      </c>
      <c r="E261">
        <v>0.05</v>
      </c>
      <c r="F261">
        <v>0</v>
      </c>
      <c r="G261">
        <v>0.15</v>
      </c>
      <c r="H261">
        <v>2</v>
      </c>
      <c r="I261">
        <f t="shared" si="29"/>
        <v>13.676732287454719</v>
      </c>
      <c r="J261">
        <v>100</v>
      </c>
      <c r="K261">
        <f t="shared" si="33"/>
        <v>99.999999046325684</v>
      </c>
      <c r="L261">
        <v>0.05</v>
      </c>
      <c r="M261">
        <v>0</v>
      </c>
      <c r="N261">
        <v>0.15</v>
      </c>
      <c r="O261">
        <v>2</v>
      </c>
      <c r="P261">
        <f t="shared" si="30"/>
        <v>13.676733396430393</v>
      </c>
      <c r="Q261">
        <f t="shared" si="34"/>
        <v>0.58142263814806938</v>
      </c>
      <c r="R261">
        <f t="shared" si="31"/>
        <v>2.8691391886156648E-2</v>
      </c>
    </row>
    <row r="262" spans="2:18">
      <c r="B262">
        <f t="shared" si="35"/>
        <v>4.76837158203125E-7</v>
      </c>
      <c r="C262">
        <v>100</v>
      </c>
      <c r="D262">
        <f t="shared" si="32"/>
        <v>100.00000047683716</v>
      </c>
      <c r="E262">
        <v>0.05</v>
      </c>
      <c r="F262">
        <v>0</v>
      </c>
      <c r="G262">
        <v>0.15</v>
      </c>
      <c r="H262">
        <v>2</v>
      </c>
      <c r="I262">
        <f t="shared" si="29"/>
        <v>13.676732564698654</v>
      </c>
      <c r="J262">
        <v>100</v>
      </c>
      <c r="K262">
        <f t="shared" si="33"/>
        <v>99.999999523162842</v>
      </c>
      <c r="L262">
        <v>0.05</v>
      </c>
      <c r="M262">
        <v>0</v>
      </c>
      <c r="N262">
        <v>0.15</v>
      </c>
      <c r="O262">
        <v>2</v>
      </c>
      <c r="P262">
        <f t="shared" si="30"/>
        <v>13.676733119186459</v>
      </c>
      <c r="Q262">
        <f t="shared" si="34"/>
        <v>0.5814226046204567</v>
      </c>
      <c r="R262">
        <f t="shared" si="31"/>
        <v>3.3752176440601307E-2</v>
      </c>
    </row>
    <row r="263" spans="2:18">
      <c r="B263">
        <f t="shared" si="35"/>
        <v>2.384185791015625E-7</v>
      </c>
      <c r="C263">
        <v>100</v>
      </c>
      <c r="D263">
        <f t="shared" si="32"/>
        <v>100.00000023841858</v>
      </c>
      <c r="E263">
        <v>0.05</v>
      </c>
      <c r="F263">
        <v>0</v>
      </c>
      <c r="G263">
        <v>0.15</v>
      </c>
      <c r="H263">
        <v>2</v>
      </c>
      <c r="I263">
        <f t="shared" si="29"/>
        <v>13.676732703320596</v>
      </c>
      <c r="J263">
        <v>100</v>
      </c>
      <c r="K263">
        <f t="shared" si="33"/>
        <v>99.999999761581421</v>
      </c>
      <c r="L263">
        <v>0.05</v>
      </c>
      <c r="M263">
        <v>0</v>
      </c>
      <c r="N263">
        <v>0.15</v>
      </c>
      <c r="O263">
        <v>2</v>
      </c>
      <c r="P263">
        <f t="shared" si="30"/>
        <v>13.676732980564502</v>
      </c>
      <c r="Q263">
        <f t="shared" si="34"/>
        <v>0.58142261207103729</v>
      </c>
      <c r="R263">
        <f t="shared" si="31"/>
        <v>5.6879727564725362E-2</v>
      </c>
    </row>
    <row r="264" spans="2:18">
      <c r="B264">
        <f t="shared" si="35"/>
        <v>1.1920928955078125E-7</v>
      </c>
      <c r="C264">
        <v>100</v>
      </c>
      <c r="D264">
        <f t="shared" si="32"/>
        <v>100.00000011920929</v>
      </c>
      <c r="E264">
        <v>0.05</v>
      </c>
      <c r="F264">
        <v>0</v>
      </c>
      <c r="G264">
        <v>0.15</v>
      </c>
      <c r="H264">
        <v>2</v>
      </c>
      <c r="I264">
        <f t="shared" si="29"/>
        <v>13.676732772631567</v>
      </c>
      <c r="J264">
        <v>100</v>
      </c>
      <c r="K264">
        <f t="shared" si="33"/>
        <v>99.99999988079071</v>
      </c>
      <c r="L264">
        <v>0.05</v>
      </c>
      <c r="M264">
        <v>0</v>
      </c>
      <c r="N264">
        <v>0.15</v>
      </c>
      <c r="O264">
        <v>2</v>
      </c>
      <c r="P264">
        <f t="shared" si="30"/>
        <v>13.676732911253524</v>
      </c>
      <c r="Q264">
        <f t="shared" si="34"/>
        <v>0.58142262697219849</v>
      </c>
      <c r="R264">
        <f t="shared" si="31"/>
        <v>5.9603581891300897E-2</v>
      </c>
    </row>
    <row r="265" spans="2:18">
      <c r="B265">
        <f t="shared" si="35"/>
        <v>5.9604644775390625E-8</v>
      </c>
      <c r="C265">
        <v>100</v>
      </c>
      <c r="D265">
        <f t="shared" si="32"/>
        <v>100.00000005960464</v>
      </c>
      <c r="E265">
        <v>0.05</v>
      </c>
      <c r="F265">
        <v>0</v>
      </c>
      <c r="G265">
        <v>0.15</v>
      </c>
      <c r="H265">
        <v>2</v>
      </c>
      <c r="I265">
        <f t="shared" si="29"/>
        <v>13.676732807287067</v>
      </c>
      <c r="J265">
        <v>100</v>
      </c>
      <c r="K265">
        <f t="shared" si="33"/>
        <v>99.999999940395355</v>
      </c>
      <c r="L265">
        <v>0.05</v>
      </c>
      <c r="M265">
        <v>0</v>
      </c>
      <c r="N265">
        <v>0.15</v>
      </c>
      <c r="O265">
        <v>2</v>
      </c>
      <c r="P265">
        <f t="shared" si="30"/>
        <v>13.676732876598024</v>
      </c>
      <c r="Q265">
        <f t="shared" si="34"/>
        <v>0.58142244815826416</v>
      </c>
      <c r="R265">
        <f t="shared" si="31"/>
        <v>0.10051884278413462</v>
      </c>
    </row>
    <row r="266" spans="2:18">
      <c r="B266">
        <f t="shared" si="35"/>
        <v>2.9802322387695313E-8</v>
      </c>
      <c r="C266">
        <v>100</v>
      </c>
      <c r="D266">
        <f t="shared" si="32"/>
        <v>100.00000002980232</v>
      </c>
      <c r="E266">
        <v>0.05</v>
      </c>
      <c r="F266">
        <v>0</v>
      </c>
      <c r="G266">
        <v>0.15</v>
      </c>
      <c r="H266">
        <v>2</v>
      </c>
      <c r="I266">
        <f t="shared" si="29"/>
        <v>13.676732824614795</v>
      </c>
      <c r="J266">
        <v>100</v>
      </c>
      <c r="K266">
        <f t="shared" si="33"/>
        <v>99.999999970197678</v>
      </c>
      <c r="L266">
        <v>0.05</v>
      </c>
      <c r="M266">
        <v>0</v>
      </c>
      <c r="N266">
        <v>0.15</v>
      </c>
      <c r="O266">
        <v>2</v>
      </c>
      <c r="P266">
        <f t="shared" si="30"/>
        <v>13.676732859270274</v>
      </c>
      <c r="Q266">
        <f t="shared" si="34"/>
        <v>0.58142244815826416</v>
      </c>
      <c r="R266">
        <f t="shared" si="31"/>
        <v>9.6535163734896734E-2</v>
      </c>
    </row>
    <row r="267" spans="2:18">
      <c r="B267">
        <f t="shared" si="35"/>
        <v>1.4901161193847656E-8</v>
      </c>
      <c r="C267">
        <v>100</v>
      </c>
      <c r="D267">
        <f t="shared" si="32"/>
        <v>100.00000001490116</v>
      </c>
      <c r="E267">
        <v>0.05</v>
      </c>
      <c r="F267">
        <v>0</v>
      </c>
      <c r="G267">
        <v>0.15</v>
      </c>
      <c r="H267">
        <v>2</v>
      </c>
      <c r="I267">
        <f t="shared" si="29"/>
        <v>13.676732833278678</v>
      </c>
      <c r="J267">
        <v>100</v>
      </c>
      <c r="K267">
        <f t="shared" si="33"/>
        <v>99.999999985098839</v>
      </c>
      <c r="L267">
        <v>0.05</v>
      </c>
      <c r="M267">
        <v>0</v>
      </c>
      <c r="N267">
        <v>0.15</v>
      </c>
      <c r="O267">
        <v>2</v>
      </c>
      <c r="P267">
        <f t="shared" si="30"/>
        <v>13.676732850606413</v>
      </c>
      <c r="Q267">
        <f t="shared" si="34"/>
        <v>0.58142232894897461</v>
      </c>
      <c r="R267">
        <f t="shared" si="31"/>
        <v>0.1598585299581152</v>
      </c>
    </row>
    <row r="268" spans="2:18">
      <c r="B268">
        <f t="shared" si="35"/>
        <v>7.4505805969238281E-9</v>
      </c>
      <c r="C268">
        <v>100</v>
      </c>
      <c r="D268">
        <f t="shared" si="32"/>
        <v>100.00000000745058</v>
      </c>
      <c r="E268">
        <v>0.05</v>
      </c>
      <c r="F268">
        <v>0</v>
      </c>
      <c r="G268">
        <v>0.15</v>
      </c>
      <c r="H268">
        <v>2</v>
      </c>
      <c r="I268">
        <f t="shared" si="29"/>
        <v>13.676732837610622</v>
      </c>
      <c r="J268">
        <v>100</v>
      </c>
      <c r="K268">
        <f t="shared" si="33"/>
        <v>99.999999992549419</v>
      </c>
      <c r="L268">
        <v>0.05</v>
      </c>
      <c r="M268">
        <v>0</v>
      </c>
      <c r="N268">
        <v>0.15</v>
      </c>
      <c r="O268">
        <v>2</v>
      </c>
      <c r="P268">
        <f t="shared" si="30"/>
        <v>13.676732846274469</v>
      </c>
      <c r="Q268">
        <f t="shared" si="34"/>
        <v>0.5814208984375</v>
      </c>
      <c r="R268">
        <f t="shared" si="31"/>
        <v>0.14438106715407953</v>
      </c>
    </row>
    <row r="269" spans="2:18">
      <c r="B269">
        <f t="shared" si="35"/>
        <v>3.7252902984619141E-9</v>
      </c>
      <c r="C269">
        <v>100</v>
      </c>
      <c r="D269">
        <f t="shared" si="32"/>
        <v>100.00000000372529</v>
      </c>
      <c r="E269">
        <v>0.05</v>
      </c>
      <c r="F269">
        <v>0</v>
      </c>
      <c r="G269">
        <v>0.15</v>
      </c>
      <c r="H269">
        <v>2</v>
      </c>
      <c r="I269">
        <f t="shared" si="29"/>
        <v>13.676732839776584</v>
      </c>
      <c r="J269">
        <v>100</v>
      </c>
      <c r="K269">
        <f t="shared" si="33"/>
        <v>99.99999999627471</v>
      </c>
      <c r="L269">
        <v>0.05</v>
      </c>
      <c r="M269">
        <v>0</v>
      </c>
      <c r="N269">
        <v>0.15</v>
      </c>
      <c r="O269">
        <v>2</v>
      </c>
      <c r="P269">
        <f t="shared" si="30"/>
        <v>13.676732844108521</v>
      </c>
      <c r="Q269">
        <f t="shared" si="34"/>
        <v>0.58142280578613281</v>
      </c>
      <c r="R269">
        <f t="shared" si="31"/>
        <v>0.2309905114028902</v>
      </c>
    </row>
    <row r="270" spans="2:18">
      <c r="B270">
        <f t="shared" si="35"/>
        <v>1.862645149230957E-9</v>
      </c>
      <c r="C270">
        <v>100</v>
      </c>
      <c r="D270">
        <f t="shared" si="32"/>
        <v>100.00000000186265</v>
      </c>
      <c r="E270">
        <v>0.05</v>
      </c>
      <c r="F270">
        <v>0</v>
      </c>
      <c r="G270">
        <v>0.15</v>
      </c>
      <c r="H270">
        <v>2</v>
      </c>
      <c r="I270">
        <f t="shared" si="29"/>
        <v>13.676732840859536</v>
      </c>
      <c r="J270">
        <v>100</v>
      </c>
      <c r="K270">
        <f t="shared" si="33"/>
        <v>99.999999998137355</v>
      </c>
      <c r="L270">
        <v>0.05</v>
      </c>
      <c r="M270">
        <v>0</v>
      </c>
      <c r="N270">
        <v>0.15</v>
      </c>
      <c r="O270">
        <v>2</v>
      </c>
      <c r="P270">
        <f t="shared" si="30"/>
        <v>13.67673284302554</v>
      </c>
      <c r="Q270">
        <f t="shared" si="34"/>
        <v>0.58143234252929688</v>
      </c>
      <c r="R270">
        <f t="shared" si="31"/>
        <v>0.20075589491963261</v>
      </c>
    </row>
    <row r="271" spans="2:18">
      <c r="B271">
        <f t="shared" si="35"/>
        <v>9.3132257461547852E-10</v>
      </c>
      <c r="C271">
        <v>100</v>
      </c>
      <c r="D271">
        <f t="shared" si="32"/>
        <v>100.00000000093132</v>
      </c>
      <c r="E271">
        <v>0.05</v>
      </c>
      <c r="F271">
        <v>0</v>
      </c>
      <c r="G271">
        <v>0.15</v>
      </c>
      <c r="H271">
        <v>2</v>
      </c>
      <c r="I271">
        <f t="shared" si="29"/>
        <v>13.676732841401041</v>
      </c>
      <c r="J271">
        <v>100</v>
      </c>
      <c r="K271">
        <f t="shared" si="33"/>
        <v>99.999999999068677</v>
      </c>
      <c r="L271">
        <v>0.05</v>
      </c>
      <c r="M271">
        <v>0</v>
      </c>
      <c r="N271">
        <v>0.15</v>
      </c>
      <c r="O271">
        <v>2</v>
      </c>
      <c r="P271">
        <f t="shared" si="30"/>
        <v>13.676732842484043</v>
      </c>
      <c r="Q271">
        <f t="shared" si="34"/>
        <v>0.58143234252929688</v>
      </c>
      <c r="R271">
        <f t="shared" si="31"/>
        <v>0.30628907448424747</v>
      </c>
    </row>
    <row r="272" spans="2:18">
      <c r="B272">
        <f t="shared" si="35"/>
        <v>4.6566128730773926E-10</v>
      </c>
      <c r="C272">
        <v>100</v>
      </c>
      <c r="D272">
        <f t="shared" si="32"/>
        <v>100.00000000046566</v>
      </c>
      <c r="E272">
        <v>0.05</v>
      </c>
      <c r="F272">
        <v>0</v>
      </c>
      <c r="G272">
        <v>0.15</v>
      </c>
      <c r="H272">
        <v>2</v>
      </c>
      <c r="I272">
        <f t="shared" si="29"/>
        <v>13.676732841671786</v>
      </c>
      <c r="J272">
        <v>100</v>
      </c>
      <c r="K272">
        <f t="shared" si="33"/>
        <v>99.999999999534339</v>
      </c>
      <c r="L272">
        <v>0.05</v>
      </c>
      <c r="M272">
        <v>0</v>
      </c>
      <c r="N272">
        <v>0.15</v>
      </c>
      <c r="O272">
        <v>2</v>
      </c>
      <c r="P272">
        <f t="shared" si="30"/>
        <v>13.676732842213276</v>
      </c>
      <c r="Q272">
        <f t="shared" si="34"/>
        <v>0.5814208984375</v>
      </c>
      <c r="R272">
        <f t="shared" si="31"/>
        <v>0.26126535899280967</v>
      </c>
    </row>
    <row r="273" spans="2:18">
      <c r="B273">
        <f t="shared" si="35"/>
        <v>2.3283064365386963E-10</v>
      </c>
      <c r="C273">
        <v>100</v>
      </c>
      <c r="D273">
        <f t="shared" si="32"/>
        <v>100.00000000023283</v>
      </c>
      <c r="E273">
        <v>0.05</v>
      </c>
      <c r="F273">
        <v>0</v>
      </c>
      <c r="G273">
        <v>0.15</v>
      </c>
      <c r="H273">
        <v>2</v>
      </c>
      <c r="I273">
        <f t="shared" ref="I273:I291" si="36">BSCallWithParams(C273:H273)</f>
        <v>13.676732841807173</v>
      </c>
      <c r="J273">
        <v>100</v>
      </c>
      <c r="K273">
        <f t="shared" si="33"/>
        <v>99.999999999767169</v>
      </c>
      <c r="L273">
        <v>0.05</v>
      </c>
      <c r="M273">
        <v>0</v>
      </c>
      <c r="N273">
        <v>0.15</v>
      </c>
      <c r="O273">
        <v>2</v>
      </c>
      <c r="P273">
        <f t="shared" ref="P273:P291" si="37">BSCallWithParams(J273:O273)</f>
        <v>13.676732842077932</v>
      </c>
      <c r="Q273">
        <f t="shared" si="34"/>
        <v>0.581451416015625</v>
      </c>
      <c r="R273">
        <f t="shared" ref="R273:R291" si="38">BSDigitalCallWithParams(C315:H315)</f>
        <v>0.37657688650236765</v>
      </c>
    </row>
    <row r="274" spans="2:18">
      <c r="B274">
        <f t="shared" si="35"/>
        <v>1.1641532182693481E-10</v>
      </c>
      <c r="C274">
        <v>100</v>
      </c>
      <c r="D274">
        <f t="shared" si="32"/>
        <v>100.00000000011642</v>
      </c>
      <c r="E274">
        <v>0.05</v>
      </c>
      <c r="F274">
        <v>0</v>
      </c>
      <c r="G274">
        <v>0.15</v>
      </c>
      <c r="H274">
        <v>2</v>
      </c>
      <c r="I274">
        <f t="shared" si="36"/>
        <v>13.676732841874859</v>
      </c>
      <c r="J274">
        <v>100</v>
      </c>
      <c r="K274">
        <f t="shared" si="33"/>
        <v>99.999999999883585</v>
      </c>
      <c r="L274">
        <v>0.05</v>
      </c>
      <c r="M274">
        <v>0</v>
      </c>
      <c r="N274">
        <v>0.15</v>
      </c>
      <c r="O274">
        <v>2</v>
      </c>
      <c r="P274">
        <f t="shared" si="37"/>
        <v>13.67673284201021</v>
      </c>
      <c r="Q274">
        <f t="shared" si="34"/>
        <v>0.581329345703125</v>
      </c>
      <c r="R274">
        <f t="shared" si="38"/>
        <v>0.32041448765985742</v>
      </c>
    </row>
    <row r="275" spans="2:18">
      <c r="B275">
        <f t="shared" si="35"/>
        <v>5.8207660913467407E-11</v>
      </c>
      <c r="C275">
        <v>100</v>
      </c>
      <c r="D275">
        <f t="shared" si="32"/>
        <v>100.00000000005821</v>
      </c>
      <c r="E275">
        <v>0.05</v>
      </c>
      <c r="F275">
        <v>0</v>
      </c>
      <c r="G275">
        <v>0.15</v>
      </c>
      <c r="H275">
        <v>2</v>
      </c>
      <c r="I275">
        <f t="shared" si="36"/>
        <v>13.676732841908731</v>
      </c>
      <c r="J275">
        <v>100</v>
      </c>
      <c r="K275">
        <f t="shared" si="33"/>
        <v>99.999999999941792</v>
      </c>
      <c r="L275">
        <v>0.05</v>
      </c>
      <c r="M275">
        <v>0</v>
      </c>
      <c r="N275">
        <v>0.15</v>
      </c>
      <c r="O275">
        <v>2</v>
      </c>
      <c r="P275">
        <f t="shared" si="37"/>
        <v>13.676732841976388</v>
      </c>
      <c r="Q275">
        <f t="shared" si="34"/>
        <v>0.5811767578125</v>
      </c>
      <c r="R275">
        <f t="shared" si="38"/>
        <v>0.43398298042113981</v>
      </c>
    </row>
    <row r="276" spans="2:18">
      <c r="B276">
        <f t="shared" si="35"/>
        <v>2.9103830456733704E-11</v>
      </c>
      <c r="C276">
        <v>100</v>
      </c>
      <c r="D276">
        <f t="shared" si="32"/>
        <v>100.0000000000291</v>
      </c>
      <c r="E276">
        <v>0.05</v>
      </c>
      <c r="F276">
        <v>0</v>
      </c>
      <c r="G276">
        <v>0.15</v>
      </c>
      <c r="H276">
        <v>2</v>
      </c>
      <c r="I276">
        <f t="shared" si="36"/>
        <v>13.67673284192562</v>
      </c>
      <c r="J276">
        <v>100</v>
      </c>
      <c r="K276">
        <f t="shared" si="33"/>
        <v>99.999999999970896</v>
      </c>
      <c r="L276">
        <v>0.05</v>
      </c>
      <c r="M276">
        <v>0</v>
      </c>
      <c r="N276">
        <v>0.15</v>
      </c>
      <c r="O276">
        <v>2</v>
      </c>
      <c r="P276">
        <f t="shared" si="37"/>
        <v>13.67673284195947</v>
      </c>
      <c r="Q276">
        <f t="shared" si="34"/>
        <v>0.58154296875</v>
      </c>
      <c r="R276">
        <f t="shared" si="38"/>
        <v>0.37289013693872303</v>
      </c>
    </row>
    <row r="277" spans="2:18">
      <c r="B277">
        <f t="shared" si="35"/>
        <v>1.4551915228366852E-11</v>
      </c>
      <c r="C277">
        <v>100</v>
      </c>
      <c r="D277">
        <f t="shared" si="32"/>
        <v>100.00000000001455</v>
      </c>
      <c r="E277">
        <v>0.05</v>
      </c>
      <c r="F277">
        <v>0</v>
      </c>
      <c r="G277">
        <v>0.15</v>
      </c>
      <c r="H277">
        <v>2</v>
      </c>
      <c r="I277">
        <f t="shared" si="36"/>
        <v>13.676732841934076</v>
      </c>
      <c r="J277">
        <v>100</v>
      </c>
      <c r="K277">
        <f t="shared" si="33"/>
        <v>99.999999999985448</v>
      </c>
      <c r="L277">
        <v>0.05</v>
      </c>
      <c r="M277">
        <v>0</v>
      </c>
      <c r="N277">
        <v>0.15</v>
      </c>
      <c r="O277">
        <v>2</v>
      </c>
      <c r="P277">
        <f t="shared" si="37"/>
        <v>13.676732841951001</v>
      </c>
      <c r="Q277">
        <f t="shared" si="34"/>
        <v>0.58154296875</v>
      </c>
      <c r="R277">
        <f t="shared" si="38"/>
        <v>0.47407626037580486</v>
      </c>
    </row>
    <row r="278" spans="2:18">
      <c r="B278">
        <f t="shared" si="35"/>
        <v>7.2759576141834259E-12</v>
      </c>
      <c r="C278">
        <v>100</v>
      </c>
      <c r="D278">
        <f t="shared" si="32"/>
        <v>100.00000000000728</v>
      </c>
      <c r="E278">
        <v>0.05</v>
      </c>
      <c r="F278">
        <v>0</v>
      </c>
      <c r="G278">
        <v>0.15</v>
      </c>
      <c r="H278">
        <v>2</v>
      </c>
      <c r="I278">
        <f t="shared" si="36"/>
        <v>13.676732841938311</v>
      </c>
      <c r="J278">
        <v>100</v>
      </c>
      <c r="K278">
        <f t="shared" si="33"/>
        <v>99.999999999992724</v>
      </c>
      <c r="L278">
        <v>0.05</v>
      </c>
      <c r="M278">
        <v>0</v>
      </c>
      <c r="N278">
        <v>0.15</v>
      </c>
      <c r="O278">
        <v>2</v>
      </c>
      <c r="P278">
        <f t="shared" si="37"/>
        <v>13.676732841946766</v>
      </c>
      <c r="Q278">
        <f t="shared" si="34"/>
        <v>0.5810546875</v>
      </c>
      <c r="R278">
        <f t="shared" si="38"/>
        <v>0.41473250186758404</v>
      </c>
    </row>
    <row r="279" spans="2:18">
      <c r="B279">
        <f t="shared" si="35"/>
        <v>3.637978807091713E-12</v>
      </c>
      <c r="C279">
        <v>100</v>
      </c>
      <c r="D279">
        <f t="shared" si="32"/>
        <v>100.00000000000364</v>
      </c>
      <c r="E279">
        <v>0.05</v>
      </c>
      <c r="F279">
        <v>0</v>
      </c>
      <c r="G279">
        <v>0.15</v>
      </c>
      <c r="H279">
        <v>2</v>
      </c>
      <c r="I279">
        <f t="shared" si="36"/>
        <v>13.676732841940414</v>
      </c>
      <c r="J279">
        <v>100</v>
      </c>
      <c r="K279">
        <f t="shared" si="33"/>
        <v>99.999999999996362</v>
      </c>
      <c r="L279">
        <v>0.05</v>
      </c>
      <c r="M279">
        <v>0</v>
      </c>
      <c r="N279">
        <v>0.15</v>
      </c>
      <c r="O279">
        <v>2</v>
      </c>
      <c r="P279">
        <f t="shared" si="37"/>
        <v>13.676732841944627</v>
      </c>
      <c r="Q279">
        <f t="shared" si="34"/>
        <v>0.5791015625</v>
      </c>
      <c r="R279">
        <f t="shared" si="38"/>
        <v>0.4964073749172076</v>
      </c>
    </row>
    <row r="280" spans="2:18">
      <c r="B280">
        <f t="shared" si="35"/>
        <v>1.8189894035458565E-12</v>
      </c>
      <c r="C280">
        <v>100</v>
      </c>
      <c r="D280">
        <f t="shared" si="32"/>
        <v>100.00000000000182</v>
      </c>
      <c r="E280">
        <v>0.05</v>
      </c>
      <c r="F280">
        <v>0</v>
      </c>
      <c r="G280">
        <v>0.15</v>
      </c>
      <c r="H280">
        <v>2</v>
      </c>
      <c r="I280">
        <f t="shared" si="36"/>
        <v>13.67673284194148</v>
      </c>
      <c r="J280">
        <v>100</v>
      </c>
      <c r="K280">
        <f t="shared" si="33"/>
        <v>99.999999999998181</v>
      </c>
      <c r="L280">
        <v>0.05</v>
      </c>
      <c r="M280">
        <v>0</v>
      </c>
      <c r="N280">
        <v>0.15</v>
      </c>
      <c r="O280">
        <v>2</v>
      </c>
      <c r="P280">
        <f t="shared" si="37"/>
        <v>13.676732841943618</v>
      </c>
      <c r="Q280">
        <f t="shared" si="34"/>
        <v>0.587890625</v>
      </c>
      <c r="R280">
        <f t="shared" si="38"/>
        <v>0.4439945863224693</v>
      </c>
    </row>
    <row r="281" spans="2:18">
      <c r="B281">
        <f t="shared" si="35"/>
        <v>9.0949470177292824E-13</v>
      </c>
      <c r="C281">
        <v>100</v>
      </c>
      <c r="D281">
        <f t="shared" si="32"/>
        <v>100.00000000000091</v>
      </c>
      <c r="E281">
        <v>0.05</v>
      </c>
      <c r="F281">
        <v>0</v>
      </c>
      <c r="G281">
        <v>0.15</v>
      </c>
      <c r="H281">
        <v>2</v>
      </c>
      <c r="I281">
        <f t="shared" si="36"/>
        <v>13.676732841942012</v>
      </c>
      <c r="J281">
        <v>100</v>
      </c>
      <c r="K281">
        <f t="shared" si="33"/>
        <v>99.999999999999091</v>
      </c>
      <c r="L281">
        <v>0.05</v>
      </c>
      <c r="M281">
        <v>0</v>
      </c>
      <c r="N281">
        <v>0.15</v>
      </c>
      <c r="O281">
        <v>2</v>
      </c>
      <c r="P281">
        <f t="shared" si="37"/>
        <v>13.676732841943078</v>
      </c>
      <c r="Q281">
        <f t="shared" si="34"/>
        <v>0.5859375</v>
      </c>
      <c r="R281">
        <f t="shared" si="38"/>
        <v>0.50357646352074481</v>
      </c>
    </row>
    <row r="282" spans="2:18">
      <c r="B282">
        <f t="shared" si="35"/>
        <v>4.5474735088646412E-13</v>
      </c>
      <c r="C282">
        <v>100</v>
      </c>
      <c r="D282">
        <f t="shared" si="32"/>
        <v>100.00000000000045</v>
      </c>
      <c r="E282">
        <v>0.05</v>
      </c>
      <c r="F282">
        <v>0</v>
      </c>
      <c r="G282">
        <v>0.15</v>
      </c>
      <c r="H282">
        <v>2</v>
      </c>
      <c r="I282">
        <f t="shared" si="36"/>
        <v>13.676732841942282</v>
      </c>
      <c r="J282">
        <v>100</v>
      </c>
      <c r="K282">
        <f t="shared" si="33"/>
        <v>99.999999999999545</v>
      </c>
      <c r="L282">
        <v>0.05</v>
      </c>
      <c r="M282">
        <v>0</v>
      </c>
      <c r="N282">
        <v>0.15</v>
      </c>
      <c r="O282">
        <v>2</v>
      </c>
      <c r="P282">
        <f t="shared" si="37"/>
        <v>13.676732841942801</v>
      </c>
      <c r="Q282">
        <f t="shared" si="34"/>
        <v>0.5703125</v>
      </c>
      <c r="R282">
        <f t="shared" si="38"/>
        <v>0.46075482775881488</v>
      </c>
    </row>
    <row r="283" spans="2:18">
      <c r="B283">
        <f t="shared" si="35"/>
        <v>2.2737367544323206E-13</v>
      </c>
      <c r="C283">
        <v>100</v>
      </c>
      <c r="D283">
        <f t="shared" si="32"/>
        <v>100.00000000000023</v>
      </c>
      <c r="E283">
        <v>0.05</v>
      </c>
      <c r="F283">
        <v>0</v>
      </c>
      <c r="G283">
        <v>0.15</v>
      </c>
      <c r="H283">
        <v>2</v>
      </c>
      <c r="I283">
        <f t="shared" si="36"/>
        <v>13.676732841942403</v>
      </c>
      <c r="J283">
        <v>100</v>
      </c>
      <c r="K283">
        <f t="shared" si="33"/>
        <v>99.999999999999773</v>
      </c>
      <c r="L283">
        <v>0.05</v>
      </c>
      <c r="M283">
        <v>0</v>
      </c>
      <c r="N283">
        <v>0.15</v>
      </c>
      <c r="O283">
        <v>2</v>
      </c>
      <c r="P283">
        <f t="shared" si="37"/>
        <v>13.67673284194268</v>
      </c>
      <c r="Q283">
        <f t="shared" si="34"/>
        <v>0.609375</v>
      </c>
      <c r="R283">
        <f t="shared" si="38"/>
        <v>0.49962418065875591</v>
      </c>
    </row>
    <row r="284" spans="2:18">
      <c r="B284">
        <f t="shared" si="35"/>
        <v>1.1368683772161603E-13</v>
      </c>
      <c r="C284">
        <v>100</v>
      </c>
      <c r="D284">
        <f t="shared" si="32"/>
        <v>100.00000000000011</v>
      </c>
      <c r="E284">
        <v>0.05</v>
      </c>
      <c r="F284">
        <v>0</v>
      </c>
      <c r="G284">
        <v>0.15</v>
      </c>
      <c r="H284">
        <v>2</v>
      </c>
      <c r="I284">
        <f t="shared" si="36"/>
        <v>13.676732841942474</v>
      </c>
      <c r="J284">
        <v>100</v>
      </c>
      <c r="K284">
        <f t="shared" si="33"/>
        <v>99.999999999999886</v>
      </c>
      <c r="L284">
        <v>0.05</v>
      </c>
      <c r="M284">
        <v>0</v>
      </c>
      <c r="N284">
        <v>0.15</v>
      </c>
      <c r="O284">
        <v>2</v>
      </c>
      <c r="P284">
        <f t="shared" si="37"/>
        <v>13.676732841942638</v>
      </c>
      <c r="Q284">
        <f t="shared" si="34"/>
        <v>0.71875</v>
      </c>
      <c r="R284">
        <f t="shared" si="38"/>
        <v>0.46661730690909775</v>
      </c>
    </row>
    <row r="285" spans="2:18">
      <c r="B285">
        <f t="shared" si="35"/>
        <v>5.6843418860808015E-14</v>
      </c>
      <c r="C285">
        <v>100</v>
      </c>
      <c r="D285">
        <f t="shared" si="32"/>
        <v>100.00000000000006</v>
      </c>
      <c r="E285">
        <v>0.05</v>
      </c>
      <c r="F285">
        <v>0</v>
      </c>
      <c r="G285">
        <v>0.15</v>
      </c>
      <c r="H285">
        <v>2</v>
      </c>
      <c r="I285">
        <f t="shared" si="36"/>
        <v>13.67673284194251</v>
      </c>
      <c r="J285">
        <v>100</v>
      </c>
      <c r="K285">
        <f t="shared" si="33"/>
        <v>99.999999999999943</v>
      </c>
      <c r="L285">
        <v>0.05</v>
      </c>
      <c r="M285">
        <v>0</v>
      </c>
      <c r="N285">
        <v>0.15</v>
      </c>
      <c r="O285">
        <v>2</v>
      </c>
      <c r="P285">
        <f t="shared" si="37"/>
        <v>13.676732841942574</v>
      </c>
      <c r="Q285">
        <f t="shared" si="34"/>
        <v>0.5625</v>
      </c>
      <c r="R285">
        <f t="shared" si="38"/>
        <v>0.48858906671267938</v>
      </c>
    </row>
    <row r="286" spans="2:18">
      <c r="B286">
        <f t="shared" si="35"/>
        <v>2.8421709430404007E-14</v>
      </c>
      <c r="C286">
        <v>100</v>
      </c>
      <c r="D286">
        <f t="shared" si="32"/>
        <v>100.00000000000003</v>
      </c>
      <c r="E286">
        <v>0.05</v>
      </c>
      <c r="F286">
        <v>0</v>
      </c>
      <c r="G286">
        <v>0.15</v>
      </c>
      <c r="H286">
        <v>2</v>
      </c>
      <c r="I286">
        <f t="shared" si="36"/>
        <v>13.676732841942552</v>
      </c>
      <c r="J286">
        <v>100</v>
      </c>
      <c r="K286">
        <f t="shared" si="33"/>
        <v>99.999999999999972</v>
      </c>
      <c r="L286">
        <v>0.05</v>
      </c>
      <c r="M286">
        <v>0</v>
      </c>
      <c r="N286">
        <v>0.15</v>
      </c>
      <c r="O286">
        <v>2</v>
      </c>
      <c r="P286">
        <f t="shared" si="37"/>
        <v>13.676732841942538</v>
      </c>
      <c r="Q286">
        <f t="shared" si="34"/>
        <v>-0.25</v>
      </c>
      <c r="R286">
        <f t="shared" si="38"/>
        <v>0.46398744658115848</v>
      </c>
    </row>
    <row r="287" spans="2:18">
      <c r="B287">
        <f t="shared" si="35"/>
        <v>1.4210854715202004E-14</v>
      </c>
      <c r="C287">
        <v>100</v>
      </c>
      <c r="D287">
        <f t="shared" si="32"/>
        <v>100.00000000000001</v>
      </c>
      <c r="E287">
        <v>0.05</v>
      </c>
      <c r="F287">
        <v>0</v>
      </c>
      <c r="G287">
        <v>0.15</v>
      </c>
      <c r="H287">
        <v>2</v>
      </c>
      <c r="I287">
        <f t="shared" si="36"/>
        <v>13.676732841942552</v>
      </c>
      <c r="J287">
        <v>100</v>
      </c>
      <c r="K287">
        <f t="shared" si="33"/>
        <v>99.999999999999986</v>
      </c>
      <c r="L287">
        <v>0.05</v>
      </c>
      <c r="M287">
        <v>0</v>
      </c>
      <c r="N287">
        <v>0.15</v>
      </c>
      <c r="O287">
        <v>2</v>
      </c>
      <c r="P287">
        <f t="shared" si="37"/>
        <v>13.676732841942538</v>
      </c>
      <c r="Q287">
        <f t="shared" si="34"/>
        <v>-0.5</v>
      </c>
      <c r="R287">
        <f t="shared" si="38"/>
        <v>0.4736757714678092</v>
      </c>
    </row>
    <row r="288" spans="2:18">
      <c r="B288">
        <f t="shared" si="35"/>
        <v>7.1054273576010019E-15</v>
      </c>
      <c r="C288">
        <v>100</v>
      </c>
      <c r="D288">
        <f t="shared" si="32"/>
        <v>100</v>
      </c>
      <c r="E288">
        <v>0.05</v>
      </c>
      <c r="F288">
        <v>0</v>
      </c>
      <c r="G288">
        <v>0.15</v>
      </c>
      <c r="H288">
        <v>2</v>
      </c>
      <c r="I288">
        <f t="shared" si="36"/>
        <v>13.676732841942545</v>
      </c>
      <c r="J288">
        <v>100</v>
      </c>
      <c r="K288">
        <f t="shared" si="33"/>
        <v>100</v>
      </c>
      <c r="L288">
        <v>0.05</v>
      </c>
      <c r="M288">
        <v>0</v>
      </c>
      <c r="N288">
        <v>0.15</v>
      </c>
      <c r="O288">
        <v>2</v>
      </c>
      <c r="P288">
        <f t="shared" si="37"/>
        <v>13.676732841942545</v>
      </c>
      <c r="Q288">
        <f t="shared" si="34"/>
        <v>0</v>
      </c>
      <c r="R288">
        <f t="shared" si="38"/>
        <v>0.45540123558873463</v>
      </c>
    </row>
    <row r="289" spans="2:18">
      <c r="B289">
        <f t="shared" si="35"/>
        <v>3.5527136788005009E-15</v>
      </c>
      <c r="C289">
        <v>100</v>
      </c>
      <c r="D289">
        <f t="shared" si="32"/>
        <v>100</v>
      </c>
      <c r="E289">
        <v>0.05</v>
      </c>
      <c r="F289">
        <v>0</v>
      </c>
      <c r="G289">
        <v>0.15</v>
      </c>
      <c r="H289">
        <v>2</v>
      </c>
      <c r="I289">
        <f t="shared" si="36"/>
        <v>13.676732841942545</v>
      </c>
      <c r="J289">
        <v>100</v>
      </c>
      <c r="K289">
        <f t="shared" si="33"/>
        <v>100</v>
      </c>
      <c r="L289">
        <v>0.05</v>
      </c>
      <c r="M289">
        <v>0</v>
      </c>
      <c r="N289">
        <v>0.15</v>
      </c>
      <c r="O289">
        <v>2</v>
      </c>
      <c r="P289">
        <f t="shared" si="37"/>
        <v>13.676732841942545</v>
      </c>
      <c r="Q289">
        <f t="shared" si="34"/>
        <v>0</v>
      </c>
      <c r="R289">
        <f t="shared" si="38"/>
        <v>0.45703578461446609</v>
      </c>
    </row>
    <row r="290" spans="2:18">
      <c r="B290">
        <f t="shared" si="35"/>
        <v>1.7763568394002505E-15</v>
      </c>
      <c r="C290">
        <v>100</v>
      </c>
      <c r="D290">
        <f t="shared" si="32"/>
        <v>100</v>
      </c>
      <c r="E290">
        <v>0.05</v>
      </c>
      <c r="F290">
        <v>0</v>
      </c>
      <c r="G290">
        <v>0.15</v>
      </c>
      <c r="H290">
        <v>2</v>
      </c>
      <c r="I290">
        <f t="shared" si="36"/>
        <v>13.676732841942545</v>
      </c>
      <c r="J290">
        <v>100</v>
      </c>
      <c r="K290">
        <f t="shared" si="33"/>
        <v>100</v>
      </c>
      <c r="L290">
        <v>0.05</v>
      </c>
      <c r="M290">
        <v>0</v>
      </c>
      <c r="N290">
        <v>0.15</v>
      </c>
      <c r="O290">
        <v>2</v>
      </c>
      <c r="P290">
        <f t="shared" si="37"/>
        <v>13.676732841942545</v>
      </c>
      <c r="Q290">
        <f t="shared" si="34"/>
        <v>0</v>
      </c>
      <c r="R290">
        <f t="shared" si="38"/>
        <v>0.44307203383370064</v>
      </c>
    </row>
    <row r="291" spans="2:18">
      <c r="B291">
        <f t="shared" si="35"/>
        <v>8.8817841970012523E-16</v>
      </c>
      <c r="C291">
        <v>100</v>
      </c>
      <c r="D291">
        <f t="shared" si="32"/>
        <v>100</v>
      </c>
      <c r="E291">
        <v>0.05</v>
      </c>
      <c r="F291">
        <v>0</v>
      </c>
      <c r="G291">
        <v>0.15</v>
      </c>
      <c r="H291">
        <v>2</v>
      </c>
      <c r="I291">
        <f t="shared" si="36"/>
        <v>13.676732841942545</v>
      </c>
      <c r="J291">
        <v>100</v>
      </c>
      <c r="K291">
        <f t="shared" si="33"/>
        <v>100</v>
      </c>
      <c r="L291">
        <v>0.05</v>
      </c>
      <c r="M291">
        <v>0</v>
      </c>
      <c r="N291">
        <v>0.15</v>
      </c>
      <c r="O291">
        <v>2</v>
      </c>
      <c r="P291">
        <f t="shared" si="37"/>
        <v>13.676732841942545</v>
      </c>
      <c r="Q291">
        <f t="shared" si="34"/>
        <v>0</v>
      </c>
      <c r="R291">
        <f t="shared" si="38"/>
        <v>0.43992509775005545</v>
      </c>
    </row>
    <row r="292" spans="2:18">
      <c r="Q292">
        <f t="shared" ref="Q292:Q293" si="39">I292-P292</f>
        <v>0</v>
      </c>
      <c r="R292" t="e">
        <f ca="1">BSDigitalCallWithParams(C317:H317)</f>
        <v>#NAME?</v>
      </c>
    </row>
    <row r="293" spans="2:18">
      <c r="Q293">
        <f t="shared" si="39"/>
        <v>0</v>
      </c>
    </row>
    <row r="296" spans="2:18">
      <c r="I296" t="s">
        <v>20</v>
      </c>
      <c r="J296" t="s">
        <v>21</v>
      </c>
      <c r="K296" t="s">
        <v>22</v>
      </c>
    </row>
    <row r="297" spans="2:18">
      <c r="C297">
        <v>50</v>
      </c>
      <c r="D297">
        <f>100+B297</f>
        <v>100</v>
      </c>
      <c r="E297">
        <v>0.05</v>
      </c>
      <c r="F297">
        <v>0</v>
      </c>
      <c r="G297">
        <v>0.15</v>
      </c>
      <c r="H297">
        <v>2</v>
      </c>
      <c r="I297">
        <f>BSDigitalCallWithParams(C297:H297)+BSDigitalPutWithParams(C297:H297)</f>
        <v>0.90483741803595952</v>
      </c>
      <c r="J297">
        <f t="shared" ref="J297:J328" si="40">BSZeroCouponBondWithParams(C297:H297)</f>
        <v>0.90483741803595952</v>
      </c>
      <c r="K297" t="b">
        <f>I297=J297</f>
        <v>1</v>
      </c>
    </row>
    <row r="298" spans="2:18">
      <c r="C298">
        <v>51</v>
      </c>
      <c r="D298">
        <v>99</v>
      </c>
      <c r="E298">
        <v>0.06</v>
      </c>
      <c r="F298">
        <v>0</v>
      </c>
      <c r="G298">
        <v>0.15</v>
      </c>
      <c r="H298">
        <v>2</v>
      </c>
      <c r="I298">
        <f>BSDigitalCallWithParams(C298:H298)+BSDigitalPutWithParams(C298:H298)</f>
        <v>0.88692043671715748</v>
      </c>
      <c r="J298">
        <f t="shared" si="40"/>
        <v>0.88692043671715748</v>
      </c>
      <c r="K298" t="b">
        <f t="shared" ref="K298:K347" si="41">I298=J298</f>
        <v>1</v>
      </c>
    </row>
    <row r="299" spans="2:18">
      <c r="C299">
        <v>52</v>
      </c>
      <c r="D299">
        <f t="shared" ref="D299" si="42">100+B299</f>
        <v>100</v>
      </c>
      <c r="E299">
        <v>7.0000000000000007E-2</v>
      </c>
      <c r="F299">
        <v>0</v>
      </c>
      <c r="G299">
        <v>0.15</v>
      </c>
      <c r="H299">
        <v>2</v>
      </c>
      <c r="I299">
        <f>BSDigitalCallWithParams(C299:H299)+BSDigitalPutWithParams(C299:H299)</f>
        <v>0.86935823539880586</v>
      </c>
      <c r="J299">
        <f t="shared" si="40"/>
        <v>0.86935823539880586</v>
      </c>
      <c r="K299" t="b">
        <f t="shared" si="41"/>
        <v>1</v>
      </c>
    </row>
    <row r="300" spans="2:18">
      <c r="C300">
        <v>53</v>
      </c>
      <c r="D300">
        <v>100</v>
      </c>
      <c r="E300">
        <v>0.08</v>
      </c>
      <c r="F300">
        <v>0</v>
      </c>
      <c r="G300">
        <v>0.15</v>
      </c>
      <c r="H300">
        <v>2</v>
      </c>
      <c r="I300">
        <f>BSDigitalCallWithParams(C300:H300)+BSDigitalPutWithParams(C300:H300)</f>
        <v>0.85214378896621135</v>
      </c>
      <c r="J300">
        <f t="shared" si="40"/>
        <v>0.85214378896621135</v>
      </c>
      <c r="K300" t="b">
        <f t="shared" si="41"/>
        <v>1</v>
      </c>
    </row>
    <row r="301" spans="2:18">
      <c r="C301">
        <v>54</v>
      </c>
      <c r="D301">
        <f t="shared" ref="D301" si="43">100+B301</f>
        <v>100</v>
      </c>
      <c r="E301">
        <v>0.09</v>
      </c>
      <c r="F301">
        <v>0</v>
      </c>
      <c r="G301">
        <v>0.15</v>
      </c>
      <c r="H301">
        <v>2</v>
      </c>
      <c r="I301">
        <f>BSDigitalCallWithParams(C301:H301)+BSDigitalPutWithParams(C301:H301)</f>
        <v>0.835270211411272</v>
      </c>
      <c r="J301">
        <f t="shared" si="40"/>
        <v>0.835270211411272</v>
      </c>
      <c r="K301" t="b">
        <f t="shared" si="41"/>
        <v>1</v>
      </c>
    </row>
    <row r="302" spans="2:18">
      <c r="C302">
        <v>55</v>
      </c>
      <c r="D302">
        <v>101</v>
      </c>
      <c r="E302">
        <v>0.1</v>
      </c>
      <c r="F302">
        <v>0</v>
      </c>
      <c r="G302">
        <v>0.15</v>
      </c>
      <c r="H302">
        <v>2</v>
      </c>
      <c r="I302">
        <f>BSDigitalCallWithParams(C302:H302)+BSDigitalPutWithParams(C302:H302)</f>
        <v>0.81873075307798182</v>
      </c>
      <c r="J302">
        <f t="shared" si="40"/>
        <v>0.81873075307798182</v>
      </c>
      <c r="K302" t="b">
        <f t="shared" si="41"/>
        <v>1</v>
      </c>
    </row>
    <row r="303" spans="2:18">
      <c r="C303">
        <v>56</v>
      </c>
      <c r="D303">
        <f t="shared" ref="D303" si="44">100+B303</f>
        <v>100</v>
      </c>
      <c r="E303">
        <v>0.11</v>
      </c>
      <c r="F303">
        <v>0</v>
      </c>
      <c r="G303">
        <v>0.15</v>
      </c>
      <c r="H303">
        <v>2</v>
      </c>
      <c r="I303">
        <f>BSDigitalCallWithParams(C303:H303)+BSDigitalPutWithParams(C303:H303)</f>
        <v>0.80251879796247849</v>
      </c>
      <c r="J303">
        <f t="shared" si="40"/>
        <v>0.80251879796247849</v>
      </c>
      <c r="K303" t="b">
        <f t="shared" si="41"/>
        <v>1</v>
      </c>
    </row>
    <row r="304" spans="2:18">
      <c r="C304">
        <v>57</v>
      </c>
      <c r="D304">
        <v>102</v>
      </c>
      <c r="E304">
        <v>0.12</v>
      </c>
      <c r="F304">
        <v>0</v>
      </c>
      <c r="G304">
        <v>0.15</v>
      </c>
      <c r="H304">
        <v>2</v>
      </c>
      <c r="I304">
        <f>BSDigitalCallWithParams(C304:H304)+BSDigitalPutWithParams(C304:H304)</f>
        <v>0.78662786106655347</v>
      </c>
      <c r="J304">
        <f t="shared" si="40"/>
        <v>0.78662786106655347</v>
      </c>
      <c r="K304" t="b">
        <f t="shared" si="41"/>
        <v>1</v>
      </c>
    </row>
    <row r="305" spans="3:11">
      <c r="C305">
        <v>58</v>
      </c>
      <c r="D305">
        <f t="shared" ref="D305" si="45">100+B305</f>
        <v>100</v>
      </c>
      <c r="E305">
        <v>0.13</v>
      </c>
      <c r="F305">
        <v>0</v>
      </c>
      <c r="G305">
        <v>0.15</v>
      </c>
      <c r="H305">
        <v>2</v>
      </c>
      <c r="I305">
        <f>BSDigitalCallWithParams(C305:H305)+BSDigitalPutWithParams(C305:H305)</f>
        <v>0.77105158580356625</v>
      </c>
      <c r="J305">
        <f t="shared" si="40"/>
        <v>0.77105158580356625</v>
      </c>
      <c r="K305" t="b">
        <f t="shared" si="41"/>
        <v>1</v>
      </c>
    </row>
    <row r="306" spans="3:11">
      <c r="C306">
        <v>59</v>
      </c>
      <c r="D306">
        <v>103</v>
      </c>
      <c r="E306">
        <v>0.14000000000000001</v>
      </c>
      <c r="F306">
        <v>0</v>
      </c>
      <c r="G306">
        <v>0.15</v>
      </c>
      <c r="H306">
        <v>2</v>
      </c>
      <c r="I306">
        <f>BSDigitalCallWithParams(C306:H306)+BSDigitalPutWithParams(C306:H306)</f>
        <v>0.75578374145572547</v>
      </c>
      <c r="J306">
        <f t="shared" si="40"/>
        <v>0.75578374145572547</v>
      </c>
      <c r="K306" t="b">
        <f t="shared" si="41"/>
        <v>1</v>
      </c>
    </row>
    <row r="307" spans="3:11">
      <c r="C307">
        <v>60</v>
      </c>
      <c r="D307">
        <f t="shared" ref="D307" si="46">100+B307</f>
        <v>100</v>
      </c>
      <c r="E307">
        <v>0.15</v>
      </c>
      <c r="F307">
        <v>0</v>
      </c>
      <c r="G307">
        <v>0.15</v>
      </c>
      <c r="H307">
        <v>2</v>
      </c>
      <c r="I307">
        <f>BSDigitalCallWithParams(C307:H307)+BSDigitalPutWithParams(C307:H307)</f>
        <v>0.74081822068171788</v>
      </c>
      <c r="J307">
        <f t="shared" si="40"/>
        <v>0.74081822068171788</v>
      </c>
      <c r="K307" t="b">
        <f t="shared" si="41"/>
        <v>1</v>
      </c>
    </row>
    <row r="308" spans="3:11">
      <c r="C308">
        <v>61</v>
      </c>
      <c r="D308">
        <v>104</v>
      </c>
      <c r="E308">
        <v>0.16</v>
      </c>
      <c r="F308">
        <v>0</v>
      </c>
      <c r="G308">
        <v>0.15</v>
      </c>
      <c r="H308">
        <v>2</v>
      </c>
      <c r="I308">
        <f>BSDigitalCallWithParams(C308:H308)+BSDigitalPutWithParams(C308:H308)</f>
        <v>0.72614903707369094</v>
      </c>
      <c r="J308">
        <f t="shared" si="40"/>
        <v>0.72614903707369094</v>
      </c>
      <c r="K308" t="b">
        <f t="shared" si="41"/>
        <v>1</v>
      </c>
    </row>
    <row r="309" spans="3:11">
      <c r="C309">
        <v>62</v>
      </c>
      <c r="D309">
        <f t="shared" ref="D309" si="47">100+B309</f>
        <v>100</v>
      </c>
      <c r="E309">
        <v>0.17</v>
      </c>
      <c r="F309">
        <v>0</v>
      </c>
      <c r="G309">
        <v>0.15</v>
      </c>
      <c r="H309">
        <v>2</v>
      </c>
      <c r="I309">
        <f>BSDigitalCallWithParams(C309:H309)+BSDigitalPutWithParams(C309:H309)</f>
        <v>0.71177032276260965</v>
      </c>
      <c r="J309">
        <f t="shared" si="40"/>
        <v>0.71177032276260965</v>
      </c>
      <c r="K309" t="b">
        <f t="shared" si="41"/>
        <v>1</v>
      </c>
    </row>
    <row r="310" spans="3:11">
      <c r="C310">
        <v>63</v>
      </c>
      <c r="D310">
        <v>105</v>
      </c>
      <c r="E310">
        <v>0.18</v>
      </c>
      <c r="F310">
        <v>0</v>
      </c>
      <c r="G310">
        <v>0.15</v>
      </c>
      <c r="H310">
        <v>2</v>
      </c>
      <c r="I310">
        <f>BSDigitalCallWithParams(C310:H310)+BSDigitalPutWithParams(C310:H310)</f>
        <v>0.69767632607103103</v>
      </c>
      <c r="J310">
        <f t="shared" si="40"/>
        <v>0.69767632607103103</v>
      </c>
      <c r="K310" t="b">
        <f t="shared" si="41"/>
        <v>1</v>
      </c>
    </row>
    <row r="311" spans="3:11">
      <c r="C311">
        <v>64</v>
      </c>
      <c r="D311">
        <f t="shared" ref="D311" si="48">100+B311</f>
        <v>100</v>
      </c>
      <c r="E311">
        <v>0.19</v>
      </c>
      <c r="F311">
        <v>0</v>
      </c>
      <c r="G311">
        <v>0.15</v>
      </c>
      <c r="H311">
        <v>2</v>
      </c>
      <c r="I311">
        <f>BSDigitalCallWithParams(C311:H311)+BSDigitalPutWithParams(C311:H311)</f>
        <v>0.68386140921235583</v>
      </c>
      <c r="J311">
        <f t="shared" si="40"/>
        <v>0.68386140921235583</v>
      </c>
      <c r="K311" t="b">
        <f t="shared" si="41"/>
        <v>1</v>
      </c>
    </row>
    <row r="312" spans="3:11">
      <c r="C312">
        <v>65</v>
      </c>
      <c r="D312">
        <v>106</v>
      </c>
      <c r="E312">
        <v>0.2</v>
      </c>
      <c r="F312">
        <v>0</v>
      </c>
      <c r="G312">
        <v>0.15</v>
      </c>
      <c r="H312">
        <v>2</v>
      </c>
      <c r="I312">
        <f>BSDigitalCallWithParams(C312:H312)+BSDigitalPutWithParams(C312:H312)</f>
        <v>0.67032004603563933</v>
      </c>
      <c r="J312">
        <f t="shared" si="40"/>
        <v>0.67032004603563933</v>
      </c>
      <c r="K312" t="b">
        <f t="shared" si="41"/>
        <v>1</v>
      </c>
    </row>
    <row r="313" spans="3:11">
      <c r="C313">
        <v>66</v>
      </c>
      <c r="D313">
        <f t="shared" ref="D313" si="49">100+B313</f>
        <v>100</v>
      </c>
      <c r="E313">
        <v>0.21</v>
      </c>
      <c r="F313">
        <v>0</v>
      </c>
      <c r="G313">
        <v>0.15</v>
      </c>
      <c r="H313">
        <v>2</v>
      </c>
      <c r="I313">
        <f>BSDigitalCallWithParams(C313:H313)+BSDigitalPutWithParams(C313:H313)</f>
        <v>0.65704681981505675</v>
      </c>
      <c r="J313">
        <f t="shared" si="40"/>
        <v>0.65704681981505675</v>
      </c>
      <c r="K313" t="b">
        <f t="shared" si="41"/>
        <v>1</v>
      </c>
    </row>
    <row r="314" spans="3:11">
      <c r="C314">
        <v>67</v>
      </c>
      <c r="D314">
        <v>107</v>
      </c>
      <c r="E314">
        <v>0.22</v>
      </c>
      <c r="F314">
        <v>0</v>
      </c>
      <c r="G314">
        <v>0.15</v>
      </c>
      <c r="H314">
        <v>2</v>
      </c>
      <c r="I314">
        <f>BSDigitalCallWithParams(C314:H314)+BSDigitalPutWithParams(C314:H314)</f>
        <v>0.64403642108314141</v>
      </c>
      <c r="J314">
        <f t="shared" si="40"/>
        <v>0.64403642108314141</v>
      </c>
      <c r="K314" t="b">
        <f t="shared" si="41"/>
        <v>1</v>
      </c>
    </row>
    <row r="315" spans="3:11">
      <c r="C315">
        <v>68</v>
      </c>
      <c r="D315">
        <f t="shared" ref="D315" si="50">100+B315</f>
        <v>100</v>
      </c>
      <c r="E315">
        <v>0.23</v>
      </c>
      <c r="F315">
        <v>0</v>
      </c>
      <c r="G315">
        <v>0.15</v>
      </c>
      <c r="H315">
        <v>2</v>
      </c>
      <c r="I315">
        <f>BSDigitalCallWithParams(C315:H315)+BSDigitalPutWithParams(C315:H315)</f>
        <v>0.63128364550692595</v>
      </c>
      <c r="J315">
        <f t="shared" si="40"/>
        <v>0.63128364550692595</v>
      </c>
      <c r="K315" t="b">
        <f t="shared" si="41"/>
        <v>1</v>
      </c>
    </row>
    <row r="316" spans="3:11">
      <c r="C316">
        <v>69</v>
      </c>
      <c r="D316">
        <v>108</v>
      </c>
      <c r="E316">
        <v>0.24</v>
      </c>
      <c r="F316">
        <v>0</v>
      </c>
      <c r="G316">
        <v>0.15</v>
      </c>
      <c r="H316">
        <v>2</v>
      </c>
      <c r="I316">
        <f>BSDigitalCallWithParams(C316:H316)+BSDigitalPutWithParams(C316:H316)</f>
        <v>0.61878339180614084</v>
      </c>
      <c r="J316">
        <f t="shared" si="40"/>
        <v>0.61878339180614084</v>
      </c>
      <c r="K316" t="b">
        <f t="shared" si="41"/>
        <v>1</v>
      </c>
    </row>
    <row r="317" spans="3:11">
      <c r="C317">
        <v>70</v>
      </c>
      <c r="D317">
        <f t="shared" ref="D317" si="51">100+B317</f>
        <v>100</v>
      </c>
      <c r="E317">
        <v>0.25</v>
      </c>
      <c r="F317">
        <v>0</v>
      </c>
      <c r="G317">
        <v>0.15</v>
      </c>
      <c r="H317">
        <v>2</v>
      </c>
      <c r="I317">
        <f>BSDigitalCallWithParams(C317:H317)+BSDigitalPutWithParams(C317:H317)</f>
        <v>0.60653065971263342</v>
      </c>
      <c r="J317">
        <f t="shared" si="40"/>
        <v>0.60653065971263342</v>
      </c>
      <c r="K317" t="b">
        <f t="shared" si="41"/>
        <v>1</v>
      </c>
    </row>
    <row r="318" spans="3:11">
      <c r="C318">
        <v>71</v>
      </c>
      <c r="D318">
        <v>109</v>
      </c>
      <c r="E318">
        <v>0.26</v>
      </c>
      <c r="F318">
        <v>0</v>
      </c>
      <c r="G318">
        <v>0.15</v>
      </c>
      <c r="H318">
        <v>2</v>
      </c>
      <c r="I318">
        <f>BSDigitalCallWithParams(C318:H318)+BSDigitalPutWithParams(C318:H318)</f>
        <v>0.59452054797019438</v>
      </c>
      <c r="J318">
        <f t="shared" si="40"/>
        <v>0.59452054797019438</v>
      </c>
      <c r="K318" t="b">
        <f t="shared" si="41"/>
        <v>1</v>
      </c>
    </row>
    <row r="319" spans="3:11">
      <c r="C319">
        <v>72</v>
      </c>
      <c r="D319">
        <f t="shared" ref="D319" si="52">100+B319</f>
        <v>100</v>
      </c>
      <c r="E319">
        <v>0.27</v>
      </c>
      <c r="F319">
        <v>0</v>
      </c>
      <c r="G319">
        <v>0.15</v>
      </c>
      <c r="H319">
        <v>2</v>
      </c>
      <c r="I319">
        <f>BSDigitalCallWithParams(C319:H319)+BSDigitalPutWithParams(C319:H319)</f>
        <v>0.58274825237398964</v>
      </c>
      <c r="J319">
        <f t="shared" si="40"/>
        <v>0.58274825237398964</v>
      </c>
      <c r="K319" t="b">
        <f t="shared" si="41"/>
        <v>1</v>
      </c>
    </row>
    <row r="320" spans="3:11">
      <c r="C320">
        <v>73</v>
      </c>
      <c r="D320">
        <v>110</v>
      </c>
      <c r="E320">
        <v>0.28000000000000003</v>
      </c>
      <c r="F320">
        <v>0</v>
      </c>
      <c r="G320">
        <v>0.15</v>
      </c>
      <c r="H320">
        <v>2</v>
      </c>
      <c r="I320">
        <f>BSDigitalCallWithParams(C320:H320)+BSDigitalPutWithParams(C320:H320)</f>
        <v>0.57120906384881487</v>
      </c>
      <c r="J320">
        <f t="shared" si="40"/>
        <v>0.57120906384881487</v>
      </c>
      <c r="K320" t="b">
        <f t="shared" si="41"/>
        <v>1</v>
      </c>
    </row>
    <row r="321" spans="3:11">
      <c r="C321">
        <v>74</v>
      </c>
      <c r="D321">
        <f t="shared" ref="D321" si="53">100+B321</f>
        <v>100</v>
      </c>
      <c r="E321">
        <v>0.28999999999999998</v>
      </c>
      <c r="F321">
        <v>0</v>
      </c>
      <c r="G321">
        <v>0.15</v>
      </c>
      <c r="H321">
        <v>2</v>
      </c>
      <c r="I321">
        <f>BSDigitalCallWithParams(C321:H321)+BSDigitalPutWithParams(C321:H321)</f>
        <v>0.55989836656540204</v>
      </c>
      <c r="J321">
        <f t="shared" si="40"/>
        <v>0.55989836656540204</v>
      </c>
      <c r="K321" t="b">
        <f t="shared" si="41"/>
        <v>1</v>
      </c>
    </row>
    <row r="322" spans="3:11">
      <c r="C322">
        <v>75</v>
      </c>
      <c r="D322">
        <v>111</v>
      </c>
      <c r="E322">
        <v>0.3</v>
      </c>
      <c r="F322">
        <v>0</v>
      </c>
      <c r="G322">
        <v>0.15</v>
      </c>
      <c r="H322">
        <v>2</v>
      </c>
      <c r="I322">
        <f>BSDigitalCallWithParams(C322:H322)+BSDigitalPutWithParams(C322:H322)</f>
        <v>0.5488116360940265</v>
      </c>
      <c r="J322">
        <f t="shared" si="40"/>
        <v>0.5488116360940265</v>
      </c>
      <c r="K322" t="b">
        <f t="shared" si="41"/>
        <v>1</v>
      </c>
    </row>
    <row r="323" spans="3:11">
      <c r="C323">
        <v>76</v>
      </c>
      <c r="D323">
        <f t="shared" ref="D323" si="54">100+B323</f>
        <v>100</v>
      </c>
      <c r="E323">
        <v>0.31</v>
      </c>
      <c r="F323">
        <v>0</v>
      </c>
      <c r="G323">
        <v>0.15</v>
      </c>
      <c r="H323">
        <v>2</v>
      </c>
      <c r="I323">
        <f>BSDigitalCallWithParams(C323:H323)+BSDigitalPutWithParams(C323:H323)</f>
        <v>0.53794443759467447</v>
      </c>
      <c r="J323">
        <f t="shared" si="40"/>
        <v>0.53794443759467447</v>
      </c>
      <c r="K323" t="b">
        <f t="shared" si="41"/>
        <v>1</v>
      </c>
    </row>
    <row r="324" spans="3:11">
      <c r="C324">
        <v>77</v>
      </c>
      <c r="D324">
        <v>112</v>
      </c>
      <c r="E324">
        <v>0.32</v>
      </c>
      <c r="F324">
        <v>0</v>
      </c>
      <c r="G324">
        <v>0.15</v>
      </c>
      <c r="H324">
        <v>2</v>
      </c>
      <c r="I324">
        <f>BSDigitalCallWithParams(C324:H324)+BSDigitalPutWithParams(C324:H324)</f>
        <v>0.52729242404304855</v>
      </c>
      <c r="J324">
        <f t="shared" si="40"/>
        <v>0.52729242404304855</v>
      </c>
      <c r="K324" t="b">
        <f t="shared" si="41"/>
        <v>1</v>
      </c>
    </row>
    <row r="325" spans="3:11">
      <c r="C325">
        <v>78</v>
      </c>
      <c r="D325">
        <f t="shared" ref="D325" si="55">100+B325</f>
        <v>100</v>
      </c>
      <c r="E325">
        <v>0.33</v>
      </c>
      <c r="F325">
        <v>0</v>
      </c>
      <c r="G325">
        <v>0.15</v>
      </c>
      <c r="H325">
        <v>2</v>
      </c>
      <c r="I325">
        <f>BSDigitalCallWithParams(C325:H325)+BSDigitalPutWithParams(C325:H325)</f>
        <v>0.51685133449169918</v>
      </c>
      <c r="J325">
        <f t="shared" si="40"/>
        <v>0.51685133449169918</v>
      </c>
      <c r="K325" t="b">
        <f t="shared" si="41"/>
        <v>1</v>
      </c>
    </row>
    <row r="326" spans="3:11">
      <c r="C326">
        <v>79</v>
      </c>
      <c r="D326">
        <v>113</v>
      </c>
      <c r="E326">
        <v>0.34</v>
      </c>
      <c r="F326">
        <v>0</v>
      </c>
      <c r="G326">
        <v>0.15</v>
      </c>
      <c r="H326">
        <v>2</v>
      </c>
      <c r="I326">
        <f>BSDigitalCallWithParams(C326:H326)+BSDigitalPutWithParams(C326:H326)</f>
        <v>0.50661699236558955</v>
      </c>
      <c r="J326">
        <f t="shared" si="40"/>
        <v>0.50661699236558955</v>
      </c>
      <c r="K326" t="b">
        <f t="shared" si="41"/>
        <v>1</v>
      </c>
    </row>
    <row r="327" spans="3:11">
      <c r="C327">
        <v>80</v>
      </c>
      <c r="D327">
        <f t="shared" ref="D327" si="56">100+B327</f>
        <v>100</v>
      </c>
      <c r="E327">
        <v>0.35</v>
      </c>
      <c r="F327">
        <v>0</v>
      </c>
      <c r="G327">
        <v>0.15</v>
      </c>
      <c r="H327">
        <v>2</v>
      </c>
      <c r="I327">
        <f>BSDigitalCallWithParams(C327:H327)+BSDigitalPutWithParams(C327:H327)</f>
        <v>0.49658530379140953</v>
      </c>
      <c r="J327">
        <f t="shared" si="40"/>
        <v>0.49658530379140953</v>
      </c>
      <c r="K327" t="b">
        <f t="shared" si="41"/>
        <v>1</v>
      </c>
    </row>
    <row r="328" spans="3:11">
      <c r="C328">
        <v>81</v>
      </c>
      <c r="D328">
        <v>114</v>
      </c>
      <c r="E328">
        <v>0.36</v>
      </c>
      <c r="F328">
        <v>0</v>
      </c>
      <c r="G328">
        <v>0.15</v>
      </c>
      <c r="H328">
        <v>2</v>
      </c>
      <c r="I328">
        <f>BSDigitalCallWithParams(C328:H328)+BSDigitalPutWithParams(C328:H328)</f>
        <v>0.48675225595997168</v>
      </c>
      <c r="J328">
        <f t="shared" si="40"/>
        <v>0.48675225595997168</v>
      </c>
      <c r="K328" t="b">
        <f t="shared" si="41"/>
        <v>1</v>
      </c>
    </row>
    <row r="329" spans="3:11">
      <c r="C329">
        <v>82</v>
      </c>
      <c r="D329">
        <f t="shared" ref="D329" si="57">100+B329</f>
        <v>100</v>
      </c>
      <c r="E329">
        <v>0.37</v>
      </c>
      <c r="F329">
        <v>0</v>
      </c>
      <c r="G329">
        <v>0.15</v>
      </c>
      <c r="H329">
        <v>2</v>
      </c>
      <c r="I329">
        <f>BSDigitalCallWithParams(C329:H329)+BSDigitalPutWithParams(C329:H329)</f>
        <v>0.47711391552103438</v>
      </c>
      <c r="J329">
        <f t="shared" ref="J329:J347" si="58">BSZeroCouponBondWithParams(C329:H329)</f>
        <v>0.47711391552103438</v>
      </c>
      <c r="K329" t="b">
        <f t="shared" si="41"/>
        <v>1</v>
      </c>
    </row>
    <row r="330" spans="3:11">
      <c r="C330">
        <v>83</v>
      </c>
      <c r="D330">
        <v>115</v>
      </c>
      <c r="E330">
        <v>0.38</v>
      </c>
      <c r="F330">
        <v>0</v>
      </c>
      <c r="G330">
        <v>0.15</v>
      </c>
      <c r="H330">
        <v>2</v>
      </c>
      <c r="I330">
        <f>BSDigitalCallWithParams(C330:H330)+BSDigitalPutWithParams(C330:H330)</f>
        <v>0.46766642700990924</v>
      </c>
      <c r="J330">
        <f t="shared" si="58"/>
        <v>0.46766642700990924</v>
      </c>
      <c r="K330" t="b">
        <f t="shared" si="41"/>
        <v>1</v>
      </c>
    </row>
    <row r="331" spans="3:11">
      <c r="C331">
        <v>84</v>
      </c>
      <c r="D331">
        <f t="shared" ref="D331" si="59">100+B331</f>
        <v>100</v>
      </c>
      <c r="E331">
        <v>0.39</v>
      </c>
      <c r="F331">
        <v>0</v>
      </c>
      <c r="G331">
        <v>0.15</v>
      </c>
      <c r="H331">
        <v>2</v>
      </c>
      <c r="I331">
        <f>BSDigitalCallWithParams(C331:H331)+BSDigitalPutWithParams(C331:H331)</f>
        <v>0.45840601130522352</v>
      </c>
      <c r="J331">
        <f t="shared" si="58"/>
        <v>0.45840601130522352</v>
      </c>
      <c r="K331" t="b">
        <f t="shared" si="41"/>
        <v>1</v>
      </c>
    </row>
    <row r="332" spans="3:11">
      <c r="C332">
        <v>85</v>
      </c>
      <c r="D332">
        <v>116</v>
      </c>
      <c r="E332">
        <v>0.4</v>
      </c>
      <c r="F332">
        <v>0</v>
      </c>
      <c r="G332">
        <v>0.15</v>
      </c>
      <c r="H332">
        <v>2</v>
      </c>
      <c r="I332">
        <f>BSDigitalCallWithParams(C332:H332)+BSDigitalPutWithParams(C332:H332)</f>
        <v>0.44932896411722156</v>
      </c>
      <c r="J332">
        <f t="shared" si="58"/>
        <v>0.44932896411722156</v>
      </c>
      <c r="K332" t="b">
        <f t="shared" si="41"/>
        <v>1</v>
      </c>
    </row>
    <row r="333" spans="3:11">
      <c r="C333">
        <v>86</v>
      </c>
      <c r="D333">
        <f t="shared" ref="D333" si="60">100+B333</f>
        <v>100</v>
      </c>
      <c r="E333">
        <v>0.41</v>
      </c>
      <c r="F333">
        <v>0</v>
      </c>
      <c r="G333">
        <v>0.15</v>
      </c>
      <c r="H333">
        <v>2</v>
      </c>
      <c r="I333">
        <f>BSDigitalCallWithParams(C333:H333)+BSDigitalPutWithParams(C333:H333)</f>
        <v>0.4404316545059993</v>
      </c>
      <c r="J333">
        <f t="shared" si="58"/>
        <v>0.4404316545059993</v>
      </c>
      <c r="K333" t="b">
        <f t="shared" si="41"/>
        <v>1</v>
      </c>
    </row>
    <row r="334" spans="3:11">
      <c r="C334">
        <v>87</v>
      </c>
      <c r="D334">
        <v>117</v>
      </c>
      <c r="E334">
        <v>0.42</v>
      </c>
      <c r="F334">
        <v>0</v>
      </c>
      <c r="G334">
        <v>0.15</v>
      </c>
      <c r="H334">
        <v>2</v>
      </c>
      <c r="I334">
        <f>BSDigitalCallWithParams(C334:H334)+BSDigitalPutWithParams(C334:H334)</f>
        <v>0.43171052342907973</v>
      </c>
      <c r="J334">
        <f t="shared" si="58"/>
        <v>0.43171052342907973</v>
      </c>
      <c r="K334" t="b">
        <f t="shared" si="41"/>
        <v>1</v>
      </c>
    </row>
    <row r="335" spans="3:11">
      <c r="C335">
        <v>88</v>
      </c>
      <c r="D335">
        <f t="shared" ref="D335" si="61">100+B335</f>
        <v>100</v>
      </c>
      <c r="E335">
        <v>0.43</v>
      </c>
      <c r="F335">
        <v>0</v>
      </c>
      <c r="G335">
        <v>0.15</v>
      </c>
      <c r="H335">
        <v>2</v>
      </c>
      <c r="I335">
        <f>BSDigitalCallWithParams(C335:H335)+BSDigitalPutWithParams(C335:H335)</f>
        <v>0.42316208231774882</v>
      </c>
      <c r="J335">
        <f t="shared" si="58"/>
        <v>0.42316208231774882</v>
      </c>
      <c r="K335" t="b">
        <f t="shared" si="41"/>
        <v>1</v>
      </c>
    </row>
    <row r="336" spans="3:11">
      <c r="C336">
        <v>89</v>
      </c>
      <c r="D336">
        <v>118</v>
      </c>
      <c r="E336">
        <v>0.44</v>
      </c>
      <c r="F336">
        <v>0</v>
      </c>
      <c r="G336">
        <v>0.15</v>
      </c>
      <c r="H336">
        <v>2</v>
      </c>
      <c r="I336">
        <f>BSDigitalCallWithParams(C336:H336)+BSDigitalPutWithParams(C336:H336)</f>
        <v>0.41478291168158138</v>
      </c>
      <c r="J336">
        <f t="shared" si="58"/>
        <v>0.41478291168158138</v>
      </c>
      <c r="K336" t="b">
        <f t="shared" si="41"/>
        <v>1</v>
      </c>
    </row>
    <row r="337" spans="3:11">
      <c r="C337">
        <v>90</v>
      </c>
      <c r="D337">
        <f t="shared" ref="D337" si="62">100+B337</f>
        <v>100</v>
      </c>
      <c r="E337">
        <v>0.45</v>
      </c>
      <c r="F337">
        <v>0</v>
      </c>
      <c r="G337">
        <v>0.15</v>
      </c>
      <c r="H337">
        <v>2</v>
      </c>
      <c r="I337">
        <f>BSDigitalCallWithParams(C337:H337)+BSDigitalPutWithParams(C337:H337)</f>
        <v>0.40656965974059911</v>
      </c>
      <c r="J337">
        <f t="shared" si="58"/>
        <v>0.40656965974059911</v>
      </c>
      <c r="K337" t="b">
        <f t="shared" si="41"/>
        <v>1</v>
      </c>
    </row>
    <row r="338" spans="3:11">
      <c r="C338">
        <v>91</v>
      </c>
      <c r="D338">
        <v>119</v>
      </c>
      <c r="E338">
        <v>0.46</v>
      </c>
      <c r="F338">
        <v>0</v>
      </c>
      <c r="G338">
        <v>0.15</v>
      </c>
      <c r="H338">
        <v>2</v>
      </c>
      <c r="I338">
        <f>BSDigitalCallWithParams(C338:H338)+BSDigitalPutWithParams(C338:H338)</f>
        <v>0.39851904108451414</v>
      </c>
      <c r="J338">
        <f t="shared" si="58"/>
        <v>0.39851904108451414</v>
      </c>
      <c r="K338" t="b">
        <f t="shared" si="41"/>
        <v>1</v>
      </c>
    </row>
    <row r="339" spans="3:11">
      <c r="C339">
        <v>92</v>
      </c>
      <c r="D339">
        <f t="shared" ref="D339" si="63">100+B339</f>
        <v>100</v>
      </c>
      <c r="E339">
        <v>0.47</v>
      </c>
      <c r="F339">
        <v>0</v>
      </c>
      <c r="G339">
        <v>0.15</v>
      </c>
      <c r="H339">
        <v>2</v>
      </c>
      <c r="I339">
        <f>BSDigitalCallWithParams(C339:H339)+BSDigitalPutWithParams(C339:H339)</f>
        <v>0.39062783535852114</v>
      </c>
      <c r="J339">
        <f t="shared" si="58"/>
        <v>0.39062783535852114</v>
      </c>
      <c r="K339" t="b">
        <f t="shared" si="41"/>
        <v>1</v>
      </c>
    </row>
    <row r="340" spans="3:11">
      <c r="C340">
        <v>93</v>
      </c>
      <c r="D340">
        <v>120</v>
      </c>
      <c r="E340">
        <v>0.48</v>
      </c>
      <c r="F340">
        <v>0</v>
      </c>
      <c r="G340">
        <v>0.15</v>
      </c>
      <c r="H340">
        <v>2</v>
      </c>
      <c r="I340">
        <f>BSDigitalCallWithParams(C340:H340)+BSDigitalPutWithParams(C340:H340)</f>
        <v>0.38289288597511206</v>
      </c>
      <c r="J340">
        <f t="shared" si="58"/>
        <v>0.38289288597511206</v>
      </c>
      <c r="K340" t="b">
        <f t="shared" si="41"/>
        <v>1</v>
      </c>
    </row>
    <row r="341" spans="3:11">
      <c r="C341">
        <v>94</v>
      </c>
      <c r="D341">
        <f t="shared" ref="D341" si="64">100+B341</f>
        <v>100</v>
      </c>
      <c r="E341">
        <v>0.49</v>
      </c>
      <c r="F341">
        <v>0</v>
      </c>
      <c r="G341">
        <v>0.15</v>
      </c>
      <c r="H341">
        <v>2</v>
      </c>
      <c r="I341">
        <f>BSDigitalCallWithParams(C341:H341)+BSDigitalPutWithParams(C341:H341)</f>
        <v>0.37531109885139957</v>
      </c>
      <c r="J341">
        <f t="shared" si="58"/>
        <v>0.37531109885139957</v>
      </c>
      <c r="K341" t="b">
        <f t="shared" si="41"/>
        <v>1</v>
      </c>
    </row>
    <row r="342" spans="3:11">
      <c r="C342">
        <v>95</v>
      </c>
      <c r="D342">
        <v>121</v>
      </c>
      <c r="E342">
        <v>0.5</v>
      </c>
      <c r="F342">
        <v>0</v>
      </c>
      <c r="G342">
        <v>0.15</v>
      </c>
      <c r="H342">
        <v>2</v>
      </c>
      <c r="I342">
        <f>BSDigitalCallWithParams(C342:H342)+BSDigitalPutWithParams(C342:H342)</f>
        <v>0.36787944117144233</v>
      </c>
      <c r="J342">
        <f t="shared" si="58"/>
        <v>0.36787944117144233</v>
      </c>
      <c r="K342" t="b">
        <f t="shared" si="41"/>
        <v>1</v>
      </c>
    </row>
    <row r="343" spans="3:11">
      <c r="C343">
        <v>96</v>
      </c>
      <c r="D343">
        <f t="shared" ref="D343" si="65">100+B343</f>
        <v>100</v>
      </c>
      <c r="E343">
        <v>0.51</v>
      </c>
      <c r="F343">
        <v>0</v>
      </c>
      <c r="G343">
        <v>0.15</v>
      </c>
      <c r="H343">
        <v>2</v>
      </c>
      <c r="I343">
        <f>BSDigitalCallWithParams(C343:H343)+BSDigitalPutWithParams(C343:H343)</f>
        <v>0.3605949401730783</v>
      </c>
      <c r="J343">
        <f t="shared" si="58"/>
        <v>0.3605949401730783</v>
      </c>
      <c r="K343" t="b">
        <f t="shared" si="41"/>
        <v>1</v>
      </c>
    </row>
    <row r="344" spans="3:11">
      <c r="C344">
        <v>97</v>
      </c>
      <c r="D344">
        <v>122</v>
      </c>
      <c r="E344">
        <v>0.52</v>
      </c>
      <c r="F344">
        <v>0</v>
      </c>
      <c r="G344">
        <v>0.15</v>
      </c>
      <c r="H344">
        <v>2</v>
      </c>
      <c r="I344">
        <f>BSDigitalCallWithParams(C344:H344)+BSDigitalPutWithParams(C344:H344)</f>
        <v>0.35345468195878016</v>
      </c>
      <c r="J344">
        <f t="shared" si="58"/>
        <v>0.35345468195878016</v>
      </c>
      <c r="K344" t="b">
        <f t="shared" si="41"/>
        <v>1</v>
      </c>
    </row>
    <row r="345" spans="3:11">
      <c r="C345">
        <v>98</v>
      </c>
      <c r="D345">
        <f t="shared" ref="D345" si="66">100+B345</f>
        <v>100</v>
      </c>
      <c r="E345">
        <v>0.53</v>
      </c>
      <c r="F345">
        <v>0</v>
      </c>
      <c r="G345">
        <v>0.15</v>
      </c>
      <c r="H345">
        <v>2</v>
      </c>
      <c r="I345">
        <f>BSDigitalCallWithParams(C345:H345)+BSDigitalPutWithParams(C345:H345)</f>
        <v>0.3464558103300574</v>
      </c>
      <c r="J345">
        <f t="shared" si="58"/>
        <v>0.3464558103300574</v>
      </c>
      <c r="K345" t="b">
        <f t="shared" si="41"/>
        <v>1</v>
      </c>
    </row>
    <row r="346" spans="3:11">
      <c r="C346">
        <v>99</v>
      </c>
      <c r="D346">
        <v>123</v>
      </c>
      <c r="E346">
        <v>0.54</v>
      </c>
      <c r="F346">
        <v>0</v>
      </c>
      <c r="G346">
        <v>0.15</v>
      </c>
      <c r="H346">
        <v>2</v>
      </c>
      <c r="I346">
        <f>BSDigitalCallWithParams(C346:H346)+BSDigitalPutWithParams(C346:H346)</f>
        <v>0.33959552564493911</v>
      </c>
      <c r="J346">
        <f t="shared" si="58"/>
        <v>0.33959552564493911</v>
      </c>
      <c r="K346" t="b">
        <f t="shared" si="41"/>
        <v>1</v>
      </c>
    </row>
    <row r="347" spans="3:11">
      <c r="C347">
        <v>100</v>
      </c>
      <c r="D347">
        <f t="shared" ref="D347" si="67">100+B347</f>
        <v>100</v>
      </c>
      <c r="E347">
        <v>0.55000000000000004</v>
      </c>
      <c r="F347">
        <v>0</v>
      </c>
      <c r="G347">
        <v>0.15</v>
      </c>
      <c r="H347">
        <v>2</v>
      </c>
      <c r="I347">
        <f>BSDigitalCallWithParams(C347:H347)+BSDigitalPutWithParams(C347:H347)</f>
        <v>0.33287108369807955</v>
      </c>
      <c r="J347">
        <f t="shared" si="58"/>
        <v>0.33287108369807955</v>
      </c>
      <c r="K347" t="b">
        <f t="shared" si="41"/>
        <v>1</v>
      </c>
    </row>
    <row r="350" spans="3:11">
      <c r="J350" t="s">
        <v>23</v>
      </c>
      <c r="K350" t="s">
        <v>24</v>
      </c>
    </row>
    <row r="351" spans="3:11">
      <c r="C351">
        <v>100</v>
      </c>
      <c r="D351">
        <f t="shared" ref="D351" si="68">100+B351</f>
        <v>100</v>
      </c>
      <c r="E351">
        <v>0.05</v>
      </c>
      <c r="F351">
        <v>0</v>
      </c>
      <c r="G351">
        <v>0.15</v>
      </c>
      <c r="H351">
        <v>1</v>
      </c>
      <c r="I351">
        <v>10000000</v>
      </c>
      <c r="J351" t="e">
        <f t="shared" ref="J351:J358" ca="1" si="69">MCVanillaCall(C351:I351)</f>
        <v>#NAME?</v>
      </c>
      <c r="K351" t="e">
        <f t="shared" ref="K351:K358" ca="1" si="70">BSCallWithParams(C351:H351)</f>
        <v>#NAME?</v>
      </c>
    </row>
    <row r="352" spans="3:11">
      <c r="C352">
        <v>100</v>
      </c>
      <c r="D352">
        <f t="shared" ref="D352:D359" si="71">100+B352</f>
        <v>100</v>
      </c>
      <c r="E352">
        <v>0.05</v>
      </c>
      <c r="F352">
        <v>0</v>
      </c>
      <c r="G352">
        <v>0.15</v>
      </c>
      <c r="H352">
        <v>1</v>
      </c>
      <c r="I352">
        <v>1000</v>
      </c>
      <c r="J352" t="e">
        <f t="shared" ca="1" si="69"/>
        <v>#NAME?</v>
      </c>
      <c r="K352" t="e">
        <f t="shared" ca="1" si="70"/>
        <v>#NAME?</v>
      </c>
    </row>
    <row r="353" spans="2:12">
      <c r="C353">
        <v>100</v>
      </c>
      <c r="D353">
        <f t="shared" si="71"/>
        <v>100</v>
      </c>
      <c r="E353">
        <v>0.05</v>
      </c>
      <c r="F353">
        <v>0</v>
      </c>
      <c r="G353">
        <v>0.15</v>
      </c>
      <c r="H353">
        <v>1</v>
      </c>
      <c r="I353">
        <v>10000</v>
      </c>
      <c r="J353" t="e">
        <f t="shared" ca="1" si="69"/>
        <v>#NAME?</v>
      </c>
      <c r="K353" t="e">
        <f t="shared" ca="1" si="70"/>
        <v>#NAME?</v>
      </c>
    </row>
    <row r="354" spans="2:12">
      <c r="C354">
        <v>100</v>
      </c>
      <c r="D354">
        <f t="shared" si="71"/>
        <v>100</v>
      </c>
      <c r="E354">
        <v>0.05</v>
      </c>
      <c r="F354">
        <v>0</v>
      </c>
      <c r="G354">
        <v>0.15</v>
      </c>
      <c r="H354">
        <v>1</v>
      </c>
      <c r="I354">
        <v>100000</v>
      </c>
      <c r="J354" t="e">
        <f t="shared" ca="1" si="69"/>
        <v>#NAME?</v>
      </c>
      <c r="K354" t="e">
        <f t="shared" ca="1" si="70"/>
        <v>#NAME?</v>
      </c>
    </row>
    <row r="355" spans="2:12">
      <c r="C355">
        <v>100</v>
      </c>
      <c r="D355">
        <f t="shared" si="71"/>
        <v>100</v>
      </c>
      <c r="E355">
        <v>0.05</v>
      </c>
      <c r="F355">
        <v>0</v>
      </c>
      <c r="G355">
        <v>0.15</v>
      </c>
      <c r="H355">
        <v>1</v>
      </c>
      <c r="I355">
        <v>1000000</v>
      </c>
      <c r="J355" t="e">
        <f t="shared" ca="1" si="69"/>
        <v>#NAME?</v>
      </c>
      <c r="K355" t="e">
        <f t="shared" ca="1" si="70"/>
        <v>#NAME?</v>
      </c>
    </row>
    <row r="356" spans="2:12">
      <c r="C356">
        <v>100</v>
      </c>
      <c r="D356">
        <f t="shared" si="71"/>
        <v>100</v>
      </c>
      <c r="E356">
        <v>0.05</v>
      </c>
      <c r="F356">
        <v>0</v>
      </c>
      <c r="G356">
        <v>0.15</v>
      </c>
      <c r="H356">
        <v>1</v>
      </c>
      <c r="I356">
        <v>10000000</v>
      </c>
      <c r="J356" t="e">
        <f t="shared" ca="1" si="69"/>
        <v>#NAME?</v>
      </c>
      <c r="K356" t="e">
        <f ca="1">BSCallWithParams(C356:H356)</f>
        <v>#NAME?</v>
      </c>
    </row>
    <row r="357" spans="2:12">
      <c r="C357">
        <v>100</v>
      </c>
      <c r="D357">
        <f t="shared" si="71"/>
        <v>100</v>
      </c>
      <c r="E357">
        <v>0.05</v>
      </c>
      <c r="F357">
        <v>0</v>
      </c>
      <c r="G357">
        <v>0.15</v>
      </c>
      <c r="H357">
        <v>1</v>
      </c>
      <c r="I357">
        <v>10</v>
      </c>
      <c r="J357" t="e">
        <f t="shared" ca="1" si="69"/>
        <v>#NAME?</v>
      </c>
    </row>
    <row r="358" spans="2:12">
      <c r="C358">
        <v>100</v>
      </c>
      <c r="D358">
        <f t="shared" si="71"/>
        <v>100</v>
      </c>
      <c r="E358">
        <v>0.05</v>
      </c>
      <c r="F358">
        <v>0</v>
      </c>
      <c r="G358">
        <v>0.15</v>
      </c>
      <c r="H358">
        <v>1</v>
      </c>
      <c r="I358">
        <v>10</v>
      </c>
      <c r="J358" t="e">
        <f t="shared" ca="1" si="69"/>
        <v>#NAME?</v>
      </c>
      <c r="K358" t="e">
        <f t="shared" ca="1" si="70"/>
        <v>#NAME?</v>
      </c>
    </row>
    <row r="359" spans="2:12">
      <c r="C359">
        <v>100</v>
      </c>
      <c r="D359">
        <f t="shared" si="71"/>
        <v>100</v>
      </c>
      <c r="E359">
        <v>0.05</v>
      </c>
      <c r="F359">
        <v>0</v>
      </c>
      <c r="G359">
        <v>0.15</v>
      </c>
      <c r="H359">
        <v>1</v>
      </c>
      <c r="I359">
        <v>1000</v>
      </c>
      <c r="J359" t="e">
        <f ca="1">MCVanillaCall(C359:I359)</f>
        <v>#NAME?</v>
      </c>
      <c r="K359" t="e">
        <f ca="1">BSCallWithParams(C359:H359)</f>
        <v>#NAME?</v>
      </c>
    </row>
    <row r="360" spans="2:12">
      <c r="B360" t="s">
        <v>0</v>
      </c>
      <c r="C360" t="s">
        <v>28</v>
      </c>
      <c r="D360" t="s">
        <v>29</v>
      </c>
      <c r="E360" t="s">
        <v>30</v>
      </c>
      <c r="F360" t="s">
        <v>31</v>
      </c>
      <c r="G360" t="s">
        <v>32</v>
      </c>
      <c r="H360" t="s">
        <v>33</v>
      </c>
      <c r="I360" t="s">
        <v>1</v>
      </c>
    </row>
    <row r="361" spans="2:12">
      <c r="B361">
        <v>100</v>
      </c>
      <c r="C361">
        <v>0.05</v>
      </c>
      <c r="D361">
        <v>0</v>
      </c>
      <c r="E361">
        <v>0.15</v>
      </c>
      <c r="F361">
        <v>1</v>
      </c>
      <c r="G361" t="s">
        <v>25</v>
      </c>
      <c r="H361">
        <v>100000</v>
      </c>
      <c r="I361">
        <v>100</v>
      </c>
      <c r="J361" t="e">
        <f t="array" aca="1" ref="J361:L361" ca="1">MCVanillaChoice1(B361:I361)</f>
        <v>#NAME?</v>
      </c>
      <c r="K361" t="e">
        <f ca="1"/>
        <v>#NAME?</v>
      </c>
      <c r="L361" t="e">
        <f ca="1"/>
        <v>#NAME?</v>
      </c>
    </row>
    <row r="362" spans="2:12">
      <c r="B362">
        <v>100</v>
      </c>
      <c r="C362">
        <v>0.05</v>
      </c>
      <c r="D362">
        <v>0</v>
      </c>
      <c r="E362">
        <v>0.15</v>
      </c>
      <c r="F362">
        <v>1</v>
      </c>
      <c r="G362" t="s">
        <v>26</v>
      </c>
      <c r="H362">
        <v>100000</v>
      </c>
      <c r="I362">
        <v>100</v>
      </c>
      <c r="J362" t="e">
        <f ca="1">MCVanillaChoice1(B362:I362)</f>
        <v>#NAME?</v>
      </c>
    </row>
    <row r="363" spans="2:12">
      <c r="B363">
        <v>100</v>
      </c>
      <c r="C363">
        <v>0.05</v>
      </c>
      <c r="D363">
        <v>0</v>
      </c>
      <c r="E363">
        <v>0.15</v>
      </c>
      <c r="F363">
        <v>1</v>
      </c>
      <c r="G363" t="s">
        <v>27</v>
      </c>
      <c r="H363">
        <v>100000</v>
      </c>
      <c r="I363">
        <v>100</v>
      </c>
      <c r="J363" t="e">
        <f ca="1">MCVanillaChoice1(B363:I363)</f>
        <v>#NAME?</v>
      </c>
    </row>
    <row r="364" spans="2:12">
      <c r="B364">
        <v>100</v>
      </c>
      <c r="C364">
        <v>0</v>
      </c>
      <c r="D364">
        <v>0.1</v>
      </c>
      <c r="E364">
        <v>0.15</v>
      </c>
      <c r="F364">
        <v>1</v>
      </c>
      <c r="G364" t="s">
        <v>34</v>
      </c>
      <c r="H364">
        <v>100000</v>
      </c>
      <c r="I364">
        <v>80</v>
      </c>
      <c r="J364">
        <v>120</v>
      </c>
      <c r="K364" t="e">
        <f ca="1">MCVanillaChoice1(B364:J364)</f>
        <v>#NAME?</v>
      </c>
    </row>
    <row r="365" spans="2:12">
      <c r="B365">
        <v>100</v>
      </c>
      <c r="C365">
        <v>0.05</v>
      </c>
      <c r="D365">
        <v>0</v>
      </c>
      <c r="E365">
        <v>0.15</v>
      </c>
      <c r="F365">
        <v>1</v>
      </c>
      <c r="G365" t="s">
        <v>35</v>
      </c>
      <c r="H365">
        <v>100000</v>
      </c>
      <c r="I365">
        <v>100</v>
      </c>
      <c r="J365" t="e">
        <f ca="1">MCVanillaChoice1(B365:I365)</f>
        <v>#NAME?</v>
      </c>
    </row>
    <row r="366" spans="2:12">
      <c r="B366">
        <v>100</v>
      </c>
      <c r="C366">
        <v>0.05</v>
      </c>
      <c r="D366">
        <v>0</v>
      </c>
      <c r="E366">
        <v>0.15</v>
      </c>
      <c r="F366">
        <v>1</v>
      </c>
      <c r="G366" t="s">
        <v>35</v>
      </c>
      <c r="H366">
        <v>100000</v>
      </c>
      <c r="I366">
        <v>100</v>
      </c>
      <c r="J366">
        <f t="array" ref="J366:L366">MCVanillaChoice1(B366:I366)</f>
        <v>4.8824656644637052</v>
      </c>
      <c r="K366">
        <v>227.12060904701363</v>
      </c>
      <c r="L366">
        <v>4.7657172497643376E-2</v>
      </c>
    </row>
    <row r="367" spans="2:12">
      <c r="B367">
        <v>100</v>
      </c>
      <c r="C367">
        <v>0.05</v>
      </c>
      <c r="D367">
        <v>0</v>
      </c>
      <c r="E367">
        <v>0.15</v>
      </c>
      <c r="F367">
        <v>1</v>
      </c>
      <c r="G367" t="s">
        <v>25</v>
      </c>
      <c r="H367">
        <v>1000</v>
      </c>
      <c r="I367">
        <v>100</v>
      </c>
      <c r="J367">
        <f t="array" ref="J367:K369">MCVanillaChoiceConvergenceTable(B367:I367)</f>
        <v>27.458091547689218</v>
      </c>
      <c r="K367">
        <v>2</v>
      </c>
    </row>
    <row r="368" spans="2:12">
      <c r="J368">
        <v>13.729045773844609</v>
      </c>
      <c r="K368">
        <v>4</v>
      </c>
    </row>
    <row r="369" spans="2:11">
      <c r="J369">
        <v>10.027549695219006</v>
      </c>
      <c r="K369">
        <v>8</v>
      </c>
    </row>
    <row r="371" spans="2:11">
      <c r="B371">
        <v>100</v>
      </c>
      <c r="C371">
        <v>0.05</v>
      </c>
      <c r="D371">
        <v>0</v>
      </c>
      <c r="E371">
        <v>0.15</v>
      </c>
      <c r="F371">
        <v>1</v>
      </c>
      <c r="G371" t="s">
        <v>36</v>
      </c>
      <c r="H371">
        <v>1000000</v>
      </c>
      <c r="I371">
        <v>100</v>
      </c>
      <c r="J371">
        <f t="array" ref="J371:K386">MCVanillaChoiceConvergenceTable(B371:I371)</f>
        <v>2</v>
      </c>
      <c r="K371">
        <v>0</v>
      </c>
    </row>
    <row r="372" spans="2:11">
      <c r="J372">
        <v>4</v>
      </c>
      <c r="K372">
        <v>0.47561471225035701</v>
      </c>
    </row>
    <row r="373" spans="2:11">
      <c r="J373">
        <v>8</v>
      </c>
      <c r="K373">
        <v>0.47561471225035701</v>
      </c>
    </row>
    <row r="374" spans="2:11">
      <c r="J374">
        <v>16</v>
      </c>
      <c r="K374">
        <v>0.5350665512816517</v>
      </c>
    </row>
    <row r="375" spans="2:11">
      <c r="J375">
        <v>32</v>
      </c>
      <c r="K375">
        <v>0.62424430982859336</v>
      </c>
    </row>
    <row r="376" spans="2:11">
      <c r="J376">
        <v>64</v>
      </c>
      <c r="K376">
        <v>0.59451839031294629</v>
      </c>
    </row>
    <row r="377" spans="2:11">
      <c r="J377">
        <v>128</v>
      </c>
      <c r="K377">
        <v>0.59451839031294651</v>
      </c>
    </row>
    <row r="378" spans="2:11">
      <c r="J378">
        <v>256</v>
      </c>
      <c r="K378">
        <v>0.61681282994968223</v>
      </c>
    </row>
    <row r="379" spans="2:11">
      <c r="J379">
        <v>512</v>
      </c>
      <c r="K379">
        <v>0.58151330052485128</v>
      </c>
    </row>
    <row r="380" spans="2:11">
      <c r="J380">
        <v>1024</v>
      </c>
      <c r="K380">
        <v>0.58801584541889829</v>
      </c>
    </row>
    <row r="381" spans="2:11">
      <c r="J381">
        <v>2048</v>
      </c>
      <c r="K381">
        <v>0.58290670300215808</v>
      </c>
    </row>
    <row r="382" spans="2:11">
      <c r="J382">
        <v>4096</v>
      </c>
      <c r="K382">
        <v>0.57570745686944991</v>
      </c>
    </row>
    <row r="383" spans="2:11">
      <c r="J383">
        <v>8192</v>
      </c>
      <c r="K383">
        <v>0.57733309309290481</v>
      </c>
    </row>
    <row r="384" spans="2:11">
      <c r="J384">
        <v>16384</v>
      </c>
      <c r="K384">
        <v>0.57384958689970778</v>
      </c>
    </row>
    <row r="385" spans="2:14">
      <c r="J385">
        <v>32768</v>
      </c>
      <c r="K385">
        <v>0.57225297989455826</v>
      </c>
    </row>
    <row r="386" spans="2:14">
      <c r="J386">
        <v>65536</v>
      </c>
      <c r="K386">
        <v>0.57444468587410358</v>
      </c>
    </row>
    <row r="387" spans="2:14">
      <c r="L387">
        <v>50</v>
      </c>
    </row>
    <row r="388" spans="2:14">
      <c r="B388" t="s">
        <v>0</v>
      </c>
      <c r="E388" t="s">
        <v>4</v>
      </c>
      <c r="I388" t="s">
        <v>1</v>
      </c>
      <c r="L388">
        <v>75</v>
      </c>
      <c r="N388">
        <v>125</v>
      </c>
    </row>
    <row r="389" spans="2:14">
      <c r="B389">
        <f>INDEX(L387:L391,$M$389)</f>
        <v>150</v>
      </c>
      <c r="C389">
        <v>0.05</v>
      </c>
      <c r="D389">
        <v>0</v>
      </c>
      <c r="E389">
        <v>0.01</v>
      </c>
      <c r="F389">
        <v>1</v>
      </c>
      <c r="G389" t="s">
        <v>36</v>
      </c>
      <c r="H389">
        <v>100000</v>
      </c>
      <c r="I389">
        <v>100</v>
      </c>
      <c r="J389">
        <f t="shared" ref="J389:J422" si="72">MCVanillaChoice1(B389:I389)</f>
        <v>0.95122942450211834</v>
      </c>
      <c r="L389">
        <v>100</v>
      </c>
      <c r="M389">
        <v>5</v>
      </c>
    </row>
    <row r="390" spans="2:14">
      <c r="B390">
        <f>$B$389</f>
        <v>150</v>
      </c>
      <c r="C390">
        <v>0.05</v>
      </c>
      <c r="D390">
        <v>0</v>
      </c>
      <c r="E390">
        <v>0.11</v>
      </c>
      <c r="F390">
        <v>1</v>
      </c>
      <c r="G390" t="s">
        <v>36</v>
      </c>
      <c r="H390">
        <v>100000</v>
      </c>
      <c r="I390">
        <v>100</v>
      </c>
      <c r="J390">
        <f t="shared" si="72"/>
        <v>0.95119137532513809</v>
      </c>
      <c r="L390">
        <v>125</v>
      </c>
    </row>
    <row r="391" spans="2:14">
      <c r="B391">
        <f t="shared" ref="B391:B422" si="73">$B$389</f>
        <v>150</v>
      </c>
      <c r="C391">
        <v>0.05</v>
      </c>
      <c r="D391">
        <v>0</v>
      </c>
      <c r="E391">
        <v>0.21</v>
      </c>
      <c r="F391">
        <v>1</v>
      </c>
      <c r="G391" t="s">
        <v>36</v>
      </c>
      <c r="H391">
        <v>100000</v>
      </c>
      <c r="I391">
        <v>100</v>
      </c>
      <c r="J391">
        <f t="shared" si="72"/>
        <v>0.93261386466451845</v>
      </c>
      <c r="L391">
        <v>150</v>
      </c>
    </row>
    <row r="392" spans="2:14">
      <c r="B392">
        <f t="shared" si="73"/>
        <v>150</v>
      </c>
      <c r="C392">
        <v>0.05</v>
      </c>
      <c r="D392">
        <v>0</v>
      </c>
      <c r="E392">
        <v>0.31</v>
      </c>
      <c r="F392">
        <v>1</v>
      </c>
      <c r="G392" t="s">
        <v>36</v>
      </c>
      <c r="H392">
        <v>100000</v>
      </c>
      <c r="I392">
        <v>100</v>
      </c>
      <c r="J392">
        <f t="shared" si="72"/>
        <v>0.86121458406103124</v>
      </c>
    </row>
    <row r="393" spans="2:14">
      <c r="B393">
        <f t="shared" si="73"/>
        <v>150</v>
      </c>
      <c r="C393">
        <v>0.05</v>
      </c>
      <c r="D393">
        <v>0</v>
      </c>
      <c r="E393">
        <v>0.41</v>
      </c>
      <c r="F393">
        <v>1</v>
      </c>
      <c r="G393" t="s">
        <v>36</v>
      </c>
      <c r="H393">
        <v>100000</v>
      </c>
      <c r="I393">
        <v>100</v>
      </c>
      <c r="J393">
        <f t="shared" si="72"/>
        <v>0.77749688241017967</v>
      </c>
    </row>
    <row r="394" spans="2:14">
      <c r="B394">
        <f t="shared" si="73"/>
        <v>150</v>
      </c>
      <c r="C394">
        <v>0.05</v>
      </c>
      <c r="D394">
        <v>0</v>
      </c>
      <c r="E394">
        <v>0.51</v>
      </c>
      <c r="F394">
        <v>1</v>
      </c>
      <c r="G394" t="s">
        <v>36</v>
      </c>
      <c r="H394">
        <v>100000</v>
      </c>
      <c r="I394">
        <v>100</v>
      </c>
      <c r="J394">
        <f t="shared" si="72"/>
        <v>0.70264463899573237</v>
      </c>
    </row>
    <row r="395" spans="2:14">
      <c r="B395">
        <f t="shared" si="73"/>
        <v>150</v>
      </c>
      <c r="C395">
        <v>0.05</v>
      </c>
      <c r="D395">
        <v>0</v>
      </c>
      <c r="E395">
        <v>0.61</v>
      </c>
      <c r="F395">
        <v>1</v>
      </c>
      <c r="G395" t="s">
        <v>36</v>
      </c>
      <c r="H395">
        <v>100000</v>
      </c>
      <c r="I395">
        <v>100</v>
      </c>
      <c r="J395">
        <f t="shared" si="72"/>
        <v>0.63911202573304138</v>
      </c>
    </row>
    <row r="396" spans="2:14">
      <c r="B396">
        <f t="shared" si="73"/>
        <v>150</v>
      </c>
      <c r="C396">
        <v>0.05</v>
      </c>
      <c r="D396">
        <v>0</v>
      </c>
      <c r="E396">
        <v>0.71</v>
      </c>
      <c r="F396">
        <v>1</v>
      </c>
      <c r="G396" t="s">
        <v>36</v>
      </c>
      <c r="H396">
        <v>100000</v>
      </c>
      <c r="I396">
        <v>100</v>
      </c>
      <c r="J396">
        <f t="shared" si="72"/>
        <v>0.58419755105667859</v>
      </c>
    </row>
    <row r="397" spans="2:14">
      <c r="B397">
        <f t="shared" si="73"/>
        <v>150</v>
      </c>
      <c r="C397">
        <v>0.05</v>
      </c>
      <c r="D397">
        <v>0</v>
      </c>
      <c r="E397">
        <v>0.81</v>
      </c>
      <c r="F397">
        <v>1</v>
      </c>
      <c r="G397" t="s">
        <v>36</v>
      </c>
      <c r="H397">
        <v>100000</v>
      </c>
      <c r="I397">
        <v>100</v>
      </c>
      <c r="J397">
        <f t="shared" si="72"/>
        <v>0.53775853055260736</v>
      </c>
    </row>
    <row r="398" spans="2:14">
      <c r="B398">
        <f t="shared" si="73"/>
        <v>150</v>
      </c>
      <c r="C398">
        <v>0.05</v>
      </c>
      <c r="D398">
        <v>0</v>
      </c>
      <c r="E398">
        <v>0.91</v>
      </c>
      <c r="F398">
        <v>1</v>
      </c>
      <c r="G398" t="s">
        <v>36</v>
      </c>
      <c r="H398">
        <v>100000</v>
      </c>
      <c r="I398">
        <v>100</v>
      </c>
      <c r="J398">
        <f t="shared" si="72"/>
        <v>0.49522906298322955</v>
      </c>
    </row>
    <row r="399" spans="2:14">
      <c r="B399">
        <f t="shared" si="73"/>
        <v>150</v>
      </c>
      <c r="C399">
        <v>0.05</v>
      </c>
      <c r="D399">
        <v>0</v>
      </c>
      <c r="E399">
        <v>1.01</v>
      </c>
      <c r="F399">
        <v>1</v>
      </c>
      <c r="G399" t="s">
        <v>36</v>
      </c>
      <c r="H399">
        <v>100000</v>
      </c>
      <c r="I399">
        <v>100</v>
      </c>
      <c r="J399">
        <f t="shared" si="72"/>
        <v>0.45640939016940019</v>
      </c>
    </row>
    <row r="400" spans="2:14">
      <c r="B400">
        <f t="shared" si="73"/>
        <v>150</v>
      </c>
      <c r="C400">
        <v>0.05</v>
      </c>
      <c r="D400">
        <v>0</v>
      </c>
      <c r="E400">
        <v>1.1100000000000001</v>
      </c>
      <c r="F400">
        <v>1</v>
      </c>
      <c r="G400" t="s">
        <v>36</v>
      </c>
      <c r="H400">
        <v>100000</v>
      </c>
      <c r="I400">
        <v>100</v>
      </c>
      <c r="J400">
        <f t="shared" si="72"/>
        <v>0.42115682769744445</v>
      </c>
    </row>
    <row r="401" spans="2:10">
      <c r="B401">
        <f t="shared" si="73"/>
        <v>150</v>
      </c>
      <c r="C401">
        <v>0.05</v>
      </c>
      <c r="D401">
        <v>0</v>
      </c>
      <c r="E401">
        <v>1.21</v>
      </c>
      <c r="F401">
        <v>1</v>
      </c>
      <c r="G401" t="s">
        <v>36</v>
      </c>
      <c r="H401">
        <v>100000</v>
      </c>
      <c r="I401">
        <v>100</v>
      </c>
      <c r="J401">
        <f t="shared" si="72"/>
        <v>0.38879600267596753</v>
      </c>
    </row>
    <row r="402" spans="2:10">
      <c r="B402">
        <f t="shared" si="73"/>
        <v>150</v>
      </c>
      <c r="C402">
        <v>0.05</v>
      </c>
      <c r="D402">
        <v>0</v>
      </c>
      <c r="E402">
        <v>1.31</v>
      </c>
      <c r="F402">
        <v>1</v>
      </c>
      <c r="G402" t="s">
        <v>36</v>
      </c>
      <c r="H402">
        <v>100000</v>
      </c>
      <c r="I402">
        <v>100</v>
      </c>
      <c r="J402">
        <f t="shared" si="72"/>
        <v>0.35958374704958435</v>
      </c>
    </row>
    <row r="403" spans="2:10">
      <c r="B403">
        <f t="shared" si="73"/>
        <v>150</v>
      </c>
      <c r="C403">
        <v>0.05</v>
      </c>
      <c r="D403">
        <v>0</v>
      </c>
      <c r="E403">
        <v>1.41</v>
      </c>
      <c r="F403">
        <v>1</v>
      </c>
      <c r="G403" t="s">
        <v>36</v>
      </c>
      <c r="H403">
        <v>100000</v>
      </c>
      <c r="I403">
        <v>100</v>
      </c>
      <c r="J403">
        <f t="shared" si="72"/>
        <v>0.33274956498445019</v>
      </c>
    </row>
    <row r="404" spans="2:10">
      <c r="B404">
        <f t="shared" si="73"/>
        <v>150</v>
      </c>
      <c r="C404">
        <v>0.05</v>
      </c>
      <c r="D404">
        <v>0</v>
      </c>
      <c r="E404">
        <v>1.51</v>
      </c>
      <c r="F404">
        <v>1</v>
      </c>
      <c r="G404" t="s">
        <v>36</v>
      </c>
      <c r="H404">
        <v>100000</v>
      </c>
      <c r="I404">
        <v>100</v>
      </c>
      <c r="J404">
        <f t="shared" si="72"/>
        <v>0.30860736219064994</v>
      </c>
    </row>
    <row r="405" spans="2:10">
      <c r="B405">
        <f t="shared" si="73"/>
        <v>150</v>
      </c>
      <c r="C405">
        <v>0.05</v>
      </c>
      <c r="D405">
        <v>0</v>
      </c>
      <c r="E405">
        <v>1.61</v>
      </c>
      <c r="F405">
        <v>1</v>
      </c>
      <c r="G405" t="s">
        <v>36</v>
      </c>
      <c r="H405">
        <v>100000</v>
      </c>
      <c r="I405">
        <v>100</v>
      </c>
      <c r="J405">
        <f t="shared" si="72"/>
        <v>0.28591102812208907</v>
      </c>
    </row>
    <row r="406" spans="2:10">
      <c r="B406">
        <f t="shared" si="73"/>
        <v>150</v>
      </c>
      <c r="C406">
        <v>0.05</v>
      </c>
      <c r="D406">
        <v>0</v>
      </c>
      <c r="E406">
        <v>1.71</v>
      </c>
      <c r="F406">
        <v>1</v>
      </c>
      <c r="G406" t="s">
        <v>36</v>
      </c>
      <c r="H406">
        <v>100000</v>
      </c>
      <c r="I406">
        <v>100</v>
      </c>
      <c r="J406">
        <f t="shared" si="72"/>
        <v>0.26482227178093259</v>
      </c>
    </row>
    <row r="407" spans="2:10">
      <c r="B407">
        <f t="shared" si="73"/>
        <v>150</v>
      </c>
      <c r="C407">
        <v>0.05</v>
      </c>
      <c r="D407">
        <v>0</v>
      </c>
      <c r="E407">
        <v>1.81</v>
      </c>
      <c r="F407">
        <v>1</v>
      </c>
      <c r="G407" t="s">
        <v>36</v>
      </c>
      <c r="H407">
        <v>100000</v>
      </c>
      <c r="I407">
        <v>100</v>
      </c>
      <c r="J407">
        <f t="shared" si="72"/>
        <v>0.24445644980239584</v>
      </c>
    </row>
    <row r="408" spans="2:10">
      <c r="B408">
        <f t="shared" si="73"/>
        <v>150</v>
      </c>
      <c r="C408">
        <v>0.05</v>
      </c>
      <c r="D408">
        <v>0</v>
      </c>
      <c r="E408">
        <v>1.91</v>
      </c>
      <c r="F408">
        <v>1</v>
      </c>
      <c r="G408" t="s">
        <v>36</v>
      </c>
      <c r="H408">
        <v>100000</v>
      </c>
      <c r="I408">
        <v>100</v>
      </c>
      <c r="J408">
        <f t="shared" si="72"/>
        <v>0.2255079596663635</v>
      </c>
    </row>
    <row r="409" spans="2:10">
      <c r="B409">
        <f t="shared" si="73"/>
        <v>150</v>
      </c>
      <c r="C409">
        <v>0.05</v>
      </c>
      <c r="D409">
        <v>0</v>
      </c>
      <c r="E409">
        <v>2.0099999999999998</v>
      </c>
      <c r="F409">
        <v>1</v>
      </c>
      <c r="G409" t="s">
        <v>36</v>
      </c>
      <c r="H409">
        <v>100000</v>
      </c>
      <c r="I409">
        <v>100</v>
      </c>
      <c r="J409">
        <f t="shared" si="72"/>
        <v>0.2074060637181358</v>
      </c>
    </row>
    <row r="410" spans="2:10">
      <c r="B410">
        <f t="shared" si="73"/>
        <v>150</v>
      </c>
      <c r="C410">
        <v>0.05</v>
      </c>
      <c r="D410">
        <v>0</v>
      </c>
      <c r="E410">
        <v>2.11</v>
      </c>
      <c r="F410">
        <v>1</v>
      </c>
      <c r="G410" t="s">
        <v>36</v>
      </c>
      <c r="H410">
        <v>100000</v>
      </c>
      <c r="I410">
        <v>100</v>
      </c>
      <c r="J410">
        <f t="shared" si="72"/>
        <v>0.19108296679372241</v>
      </c>
    </row>
    <row r="411" spans="2:10">
      <c r="B411">
        <f t="shared" si="73"/>
        <v>150</v>
      </c>
      <c r="C411">
        <v>0.05</v>
      </c>
      <c r="D411">
        <v>0</v>
      </c>
      <c r="E411">
        <v>2.21</v>
      </c>
      <c r="F411">
        <v>1</v>
      </c>
      <c r="G411" t="s">
        <v>36</v>
      </c>
      <c r="H411">
        <v>100000</v>
      </c>
      <c r="I411">
        <v>100</v>
      </c>
      <c r="J411">
        <f t="shared" si="72"/>
        <v>0.17551134111466371</v>
      </c>
    </row>
    <row r="412" spans="2:10">
      <c r="B412">
        <f t="shared" si="73"/>
        <v>150</v>
      </c>
      <c r="C412">
        <v>0.05</v>
      </c>
      <c r="D412">
        <v>0</v>
      </c>
      <c r="E412">
        <v>2.31</v>
      </c>
      <c r="F412">
        <v>1</v>
      </c>
      <c r="G412" t="s">
        <v>36</v>
      </c>
      <c r="H412">
        <v>100000</v>
      </c>
      <c r="I412">
        <v>100</v>
      </c>
      <c r="J412">
        <f t="shared" si="72"/>
        <v>0.16050094079605337</v>
      </c>
    </row>
    <row r="413" spans="2:10">
      <c r="B413">
        <f t="shared" si="73"/>
        <v>150</v>
      </c>
      <c r="C413">
        <v>0.05</v>
      </c>
      <c r="D413">
        <v>0</v>
      </c>
      <c r="E413">
        <v>2.41</v>
      </c>
      <c r="F413">
        <v>1</v>
      </c>
      <c r="G413" t="s">
        <v>36</v>
      </c>
      <c r="H413">
        <v>100000</v>
      </c>
      <c r="I413">
        <v>100</v>
      </c>
      <c r="J413">
        <f t="shared" si="72"/>
        <v>0.1471932411472783</v>
      </c>
    </row>
    <row r="414" spans="2:10">
      <c r="B414">
        <f t="shared" si="73"/>
        <v>150</v>
      </c>
      <c r="C414">
        <v>0.05</v>
      </c>
      <c r="D414">
        <v>0</v>
      </c>
      <c r="E414">
        <v>2.5099999999999998</v>
      </c>
      <c r="F414">
        <v>1</v>
      </c>
      <c r="G414" t="s">
        <v>36</v>
      </c>
      <c r="H414">
        <v>100000</v>
      </c>
      <c r="I414">
        <v>100</v>
      </c>
      <c r="J414">
        <f t="shared" si="72"/>
        <v>0.13418993491434369</v>
      </c>
    </row>
    <row r="415" spans="2:10">
      <c r="B415">
        <f t="shared" si="73"/>
        <v>150</v>
      </c>
      <c r="C415">
        <v>0.05</v>
      </c>
      <c r="D415">
        <v>0</v>
      </c>
      <c r="E415">
        <v>2.61</v>
      </c>
      <c r="F415">
        <v>1</v>
      </c>
      <c r="G415" t="s">
        <v>36</v>
      </c>
      <c r="H415">
        <v>100000</v>
      </c>
      <c r="I415">
        <v>100</v>
      </c>
      <c r="J415">
        <f t="shared" si="72"/>
        <v>0.12206175975195041</v>
      </c>
    </row>
    <row r="416" spans="2:10">
      <c r="B416">
        <f t="shared" si="73"/>
        <v>150</v>
      </c>
      <c r="C416">
        <v>0.05</v>
      </c>
      <c r="D416">
        <v>0</v>
      </c>
      <c r="E416">
        <v>2.71</v>
      </c>
      <c r="F416">
        <v>1</v>
      </c>
      <c r="G416" t="s">
        <v>36</v>
      </c>
      <c r="H416">
        <v>100000</v>
      </c>
      <c r="I416">
        <v>100</v>
      </c>
      <c r="J416">
        <f t="shared" si="72"/>
        <v>0.11112262137018392</v>
      </c>
    </row>
    <row r="417" spans="2:11">
      <c r="B417">
        <f t="shared" si="73"/>
        <v>150</v>
      </c>
      <c r="C417">
        <v>0.05</v>
      </c>
      <c r="D417">
        <v>0</v>
      </c>
      <c r="E417">
        <v>2.81</v>
      </c>
      <c r="F417">
        <v>1</v>
      </c>
      <c r="G417" t="s">
        <v>36</v>
      </c>
      <c r="H417">
        <v>100000</v>
      </c>
      <c r="I417">
        <v>100</v>
      </c>
      <c r="J417">
        <f t="shared" si="72"/>
        <v>0.10126788453234906</v>
      </c>
    </row>
    <row r="418" spans="2:11">
      <c r="B418">
        <f t="shared" si="73"/>
        <v>150</v>
      </c>
      <c r="C418">
        <v>0.05</v>
      </c>
      <c r="D418">
        <v>0</v>
      </c>
      <c r="E418">
        <v>2.91</v>
      </c>
      <c r="F418">
        <v>1</v>
      </c>
      <c r="G418" t="s">
        <v>36</v>
      </c>
      <c r="H418">
        <v>100000</v>
      </c>
      <c r="I418">
        <v>100</v>
      </c>
      <c r="J418">
        <f t="shared" si="72"/>
        <v>9.1365586223289122E-2</v>
      </c>
    </row>
    <row r="419" spans="2:11">
      <c r="B419">
        <f t="shared" si="73"/>
        <v>150</v>
      </c>
      <c r="C419">
        <v>0.05</v>
      </c>
      <c r="D419">
        <v>0</v>
      </c>
      <c r="E419">
        <v>3.01</v>
      </c>
      <c r="F419">
        <v>1</v>
      </c>
      <c r="G419" t="s">
        <v>36</v>
      </c>
      <c r="H419">
        <v>100000</v>
      </c>
      <c r="I419">
        <v>100</v>
      </c>
      <c r="J419">
        <f t="shared" si="72"/>
        <v>8.3108914818616667E-2</v>
      </c>
    </row>
    <row r="420" spans="2:11">
      <c r="B420">
        <f t="shared" si="73"/>
        <v>150</v>
      </c>
      <c r="C420">
        <v>0.05</v>
      </c>
      <c r="D420">
        <v>0</v>
      </c>
      <c r="E420">
        <v>3.11</v>
      </c>
      <c r="F420">
        <v>1</v>
      </c>
      <c r="G420" t="s">
        <v>36</v>
      </c>
      <c r="H420">
        <v>100000</v>
      </c>
      <c r="I420">
        <v>100</v>
      </c>
      <c r="J420">
        <f t="shared" si="72"/>
        <v>7.5346882714691241E-2</v>
      </c>
    </row>
    <row r="421" spans="2:11">
      <c r="B421">
        <f t="shared" si="73"/>
        <v>150</v>
      </c>
      <c r="C421">
        <v>0.05</v>
      </c>
      <c r="D421">
        <v>0</v>
      </c>
      <c r="E421">
        <v>3.21</v>
      </c>
      <c r="F421">
        <v>1</v>
      </c>
      <c r="G421" t="s">
        <v>36</v>
      </c>
      <c r="H421">
        <v>100000</v>
      </c>
      <c r="I421">
        <v>100</v>
      </c>
      <c r="J421">
        <f t="shared" si="72"/>
        <v>6.8488518564042464E-2</v>
      </c>
    </row>
    <row r="422" spans="2:11">
      <c r="B422">
        <f t="shared" si="73"/>
        <v>150</v>
      </c>
      <c r="C422">
        <v>0.05</v>
      </c>
      <c r="D422">
        <v>0</v>
      </c>
      <c r="E422">
        <v>3.31</v>
      </c>
      <c r="F422">
        <v>1</v>
      </c>
      <c r="G422" t="s">
        <v>36</v>
      </c>
      <c r="H422">
        <v>100000</v>
      </c>
      <c r="I422">
        <v>100</v>
      </c>
      <c r="J422">
        <f t="shared" si="72"/>
        <v>6.1183076583878428E-2</v>
      </c>
      <c r="K422">
        <f>MCVanillaChoice1(B422:J422)</f>
        <v>6.1183076583878428E-2</v>
      </c>
    </row>
    <row r="424" spans="2:11">
      <c r="E424" t="s">
        <v>4</v>
      </c>
      <c r="J424" t="s">
        <v>6</v>
      </c>
      <c r="K424" t="s">
        <v>37</v>
      </c>
    </row>
    <row r="425" spans="2:11">
      <c r="B425">
        <f>INDEX(L387:L391,$M$389)</f>
        <v>150</v>
      </c>
      <c r="C425">
        <v>0.05</v>
      </c>
      <c r="D425">
        <v>0</v>
      </c>
      <c r="E425">
        <v>0.01</v>
      </c>
      <c r="F425">
        <v>1</v>
      </c>
      <c r="G425" t="s">
        <v>26</v>
      </c>
      <c r="H425">
        <v>100000</v>
      </c>
      <c r="I425">
        <f>B425</f>
        <v>150</v>
      </c>
      <c r="J425">
        <f t="shared" ref="J425:J465" si="74">MCVanillaChoice1(B425:I425)</f>
        <v>7.3162921504103844</v>
      </c>
      <c r="K425">
        <f>J425/E425</f>
        <v>731.62921504103838</v>
      </c>
    </row>
    <row r="426" spans="2:11">
      <c r="B426">
        <f>$B$425</f>
        <v>150</v>
      </c>
      <c r="C426">
        <v>0.05</v>
      </c>
      <c r="D426">
        <v>0</v>
      </c>
      <c r="E426">
        <v>0.11</v>
      </c>
      <c r="F426">
        <v>1</v>
      </c>
      <c r="G426" t="s">
        <v>26</v>
      </c>
      <c r="H426">
        <v>100000</v>
      </c>
      <c r="I426">
        <f>B426</f>
        <v>150</v>
      </c>
      <c r="J426">
        <f t="shared" si="74"/>
        <v>10.731664019562853</v>
      </c>
      <c r="K426">
        <f>J426/E426</f>
        <v>97.560581996025931</v>
      </c>
    </row>
    <row r="427" spans="2:11">
      <c r="B427">
        <f>$B$425</f>
        <v>150</v>
      </c>
      <c r="C427">
        <v>0.05</v>
      </c>
      <c r="D427">
        <v>0</v>
      </c>
      <c r="E427">
        <v>0.21</v>
      </c>
      <c r="F427">
        <v>1</v>
      </c>
      <c r="G427" t="s">
        <v>26</v>
      </c>
      <c r="H427">
        <v>100000</v>
      </c>
      <c r="I427">
        <f t="shared" ref="I427:I443" si="75">B427</f>
        <v>150</v>
      </c>
      <c r="J427">
        <f t="shared" si="74"/>
        <v>16.229442484303217</v>
      </c>
      <c r="K427">
        <f t="shared" ref="K427:K443" si="76">J427/E427</f>
        <v>77.283059449062947</v>
      </c>
    </row>
    <row r="428" spans="2:11">
      <c r="B428">
        <f t="shared" ref="B428:B465" si="77">$B$425</f>
        <v>150</v>
      </c>
      <c r="C428">
        <v>0.05</v>
      </c>
      <c r="D428">
        <v>0</v>
      </c>
      <c r="E428">
        <v>0.31</v>
      </c>
      <c r="F428">
        <v>1</v>
      </c>
      <c r="G428" t="s">
        <v>26</v>
      </c>
      <c r="H428">
        <v>100000</v>
      </c>
      <c r="I428">
        <f t="shared" si="75"/>
        <v>150</v>
      </c>
      <c r="J428">
        <f t="shared" si="74"/>
        <v>21.884501489848784</v>
      </c>
      <c r="K428">
        <f t="shared" si="76"/>
        <v>70.595166096286405</v>
      </c>
    </row>
    <row r="429" spans="2:11">
      <c r="B429">
        <f t="shared" si="77"/>
        <v>150</v>
      </c>
      <c r="C429">
        <v>0.05</v>
      </c>
      <c r="D429">
        <v>0</v>
      </c>
      <c r="E429">
        <v>0.41</v>
      </c>
      <c r="F429">
        <v>1</v>
      </c>
      <c r="G429" t="s">
        <v>26</v>
      </c>
      <c r="H429">
        <v>100000</v>
      </c>
      <c r="I429">
        <f t="shared" si="75"/>
        <v>150</v>
      </c>
      <c r="J429">
        <f t="shared" si="74"/>
        <v>27.548457274983591</v>
      </c>
      <c r="K429">
        <f t="shared" si="76"/>
        <v>67.19135920727706</v>
      </c>
    </row>
    <row r="430" spans="2:11">
      <c r="B430">
        <f t="shared" si="77"/>
        <v>150</v>
      </c>
      <c r="C430">
        <v>0.05</v>
      </c>
      <c r="D430">
        <v>0</v>
      </c>
      <c r="E430">
        <v>0.51</v>
      </c>
      <c r="F430">
        <v>1</v>
      </c>
      <c r="G430" t="s">
        <v>26</v>
      </c>
      <c r="H430">
        <v>100000</v>
      </c>
      <c r="I430">
        <f t="shared" si="75"/>
        <v>150</v>
      </c>
      <c r="J430">
        <f t="shared" si="74"/>
        <v>33.178994974308743</v>
      </c>
      <c r="K430">
        <f t="shared" si="76"/>
        <v>65.056852890801451</v>
      </c>
    </row>
    <row r="431" spans="2:11">
      <c r="B431">
        <f t="shared" si="77"/>
        <v>150</v>
      </c>
      <c r="C431">
        <v>0.05</v>
      </c>
      <c r="D431">
        <v>0</v>
      </c>
      <c r="E431">
        <v>0.61</v>
      </c>
      <c r="F431">
        <v>1</v>
      </c>
      <c r="G431" t="s">
        <v>26</v>
      </c>
      <c r="H431">
        <v>100000</v>
      </c>
      <c r="I431">
        <f t="shared" si="75"/>
        <v>150</v>
      </c>
      <c r="J431">
        <f t="shared" si="74"/>
        <v>38.751461939686592</v>
      </c>
      <c r="K431">
        <f t="shared" si="76"/>
        <v>63.526986786371467</v>
      </c>
    </row>
    <row r="432" spans="2:11">
      <c r="B432">
        <f t="shared" si="77"/>
        <v>150</v>
      </c>
      <c r="C432">
        <v>0.05</v>
      </c>
      <c r="D432">
        <v>0</v>
      </c>
      <c r="E432">
        <v>0.71</v>
      </c>
      <c r="F432">
        <v>1</v>
      </c>
      <c r="G432" t="s">
        <v>26</v>
      </c>
      <c r="H432">
        <v>100000</v>
      </c>
      <c r="I432">
        <f t="shared" si="75"/>
        <v>150</v>
      </c>
      <c r="J432">
        <f t="shared" si="74"/>
        <v>44.251475348634088</v>
      </c>
      <c r="K432">
        <f t="shared" si="76"/>
        <v>62.326021617794495</v>
      </c>
    </row>
    <row r="433" spans="2:11">
      <c r="B433">
        <f t="shared" si="77"/>
        <v>150</v>
      </c>
      <c r="C433">
        <v>0.05</v>
      </c>
      <c r="D433">
        <v>0</v>
      </c>
      <c r="E433">
        <v>0.81</v>
      </c>
      <c r="F433">
        <v>1</v>
      </c>
      <c r="G433" t="s">
        <v>26</v>
      </c>
      <c r="H433">
        <v>100000</v>
      </c>
      <c r="I433">
        <f t="shared" si="75"/>
        <v>150</v>
      </c>
      <c r="J433">
        <f t="shared" si="74"/>
        <v>49.663014262804936</v>
      </c>
      <c r="K433">
        <f t="shared" si="76"/>
        <v>61.312363287413497</v>
      </c>
    </row>
    <row r="434" spans="2:11">
      <c r="B434">
        <f t="shared" si="77"/>
        <v>150</v>
      </c>
      <c r="C434">
        <v>0.05</v>
      </c>
      <c r="D434">
        <v>0</v>
      </c>
      <c r="E434">
        <v>0.91</v>
      </c>
      <c r="F434">
        <v>1</v>
      </c>
      <c r="G434" t="s">
        <v>26</v>
      </c>
      <c r="H434">
        <v>100000</v>
      </c>
      <c r="I434">
        <f t="shared" si="75"/>
        <v>150</v>
      </c>
      <c r="J434">
        <f t="shared" si="74"/>
        <v>54.974980018700805</v>
      </c>
      <c r="K434">
        <f t="shared" si="76"/>
        <v>60.412065954616267</v>
      </c>
    </row>
    <row r="435" spans="2:11">
      <c r="B435">
        <f t="shared" si="77"/>
        <v>150</v>
      </c>
      <c r="C435">
        <v>0.05</v>
      </c>
      <c r="D435">
        <v>0</v>
      </c>
      <c r="E435">
        <v>1.01</v>
      </c>
      <c r="F435">
        <v>1</v>
      </c>
      <c r="G435" t="s">
        <v>26</v>
      </c>
      <c r="H435">
        <v>100000</v>
      </c>
      <c r="I435">
        <f t="shared" si="75"/>
        <v>150</v>
      </c>
      <c r="J435">
        <f t="shared" si="74"/>
        <v>60.178299344556315</v>
      </c>
      <c r="K435">
        <f t="shared" si="76"/>
        <v>59.582474598570606</v>
      </c>
    </row>
    <row r="436" spans="2:11">
      <c r="B436">
        <f t="shared" si="77"/>
        <v>150</v>
      </c>
      <c r="C436">
        <v>0.05</v>
      </c>
      <c r="D436">
        <v>0</v>
      </c>
      <c r="E436">
        <v>1.1100000000000001</v>
      </c>
      <c r="F436">
        <v>1</v>
      </c>
      <c r="G436" t="s">
        <v>26</v>
      </c>
      <c r="H436">
        <v>100000</v>
      </c>
      <c r="I436">
        <f t="shared" si="75"/>
        <v>150</v>
      </c>
      <c r="J436">
        <f t="shared" si="74"/>
        <v>65.267708017476281</v>
      </c>
      <c r="K436">
        <f t="shared" si="76"/>
        <v>58.799736952681329</v>
      </c>
    </row>
    <row r="437" spans="2:11">
      <c r="B437">
        <f t="shared" si="77"/>
        <v>150</v>
      </c>
      <c r="C437">
        <v>0.05</v>
      </c>
      <c r="D437">
        <v>0</v>
      </c>
      <c r="E437">
        <v>1.21</v>
      </c>
      <c r="F437">
        <v>1</v>
      </c>
      <c r="G437" t="s">
        <v>26</v>
      </c>
      <c r="H437">
        <v>100000</v>
      </c>
      <c r="I437">
        <f t="shared" si="75"/>
        <v>150</v>
      </c>
      <c r="J437">
        <f t="shared" si="74"/>
        <v>70.247642912526274</v>
      </c>
      <c r="K437">
        <f t="shared" si="76"/>
        <v>58.055903233492792</v>
      </c>
    </row>
    <row r="438" spans="2:11">
      <c r="B438">
        <f t="shared" si="77"/>
        <v>150</v>
      </c>
      <c r="C438">
        <v>0.05</v>
      </c>
      <c r="D438">
        <v>0</v>
      </c>
      <c r="E438">
        <v>1.31</v>
      </c>
      <c r="F438">
        <v>1</v>
      </c>
      <c r="G438" t="s">
        <v>26</v>
      </c>
      <c r="H438">
        <v>100000</v>
      </c>
      <c r="I438">
        <f t="shared" si="75"/>
        <v>150</v>
      </c>
      <c r="J438">
        <f t="shared" si="74"/>
        <v>75.121583806744511</v>
      </c>
      <c r="K438">
        <f t="shared" si="76"/>
        <v>57.344720463163746</v>
      </c>
    </row>
    <row r="439" spans="2:11">
      <c r="B439">
        <f t="shared" si="77"/>
        <v>150</v>
      </c>
      <c r="C439">
        <v>0.05</v>
      </c>
      <c r="D439">
        <v>0</v>
      </c>
      <c r="E439">
        <v>1.41</v>
      </c>
      <c r="F439">
        <v>1</v>
      </c>
      <c r="G439" t="s">
        <v>26</v>
      </c>
      <c r="H439">
        <v>100000</v>
      </c>
      <c r="I439">
        <f t="shared" si="75"/>
        <v>150</v>
      </c>
      <c r="J439">
        <f t="shared" si="74"/>
        <v>79.912628086160183</v>
      </c>
      <c r="K439">
        <f t="shared" si="76"/>
        <v>56.675622756141976</v>
      </c>
    </row>
    <row r="440" spans="2:11">
      <c r="B440">
        <f t="shared" si="77"/>
        <v>150</v>
      </c>
      <c r="C440">
        <v>0.05</v>
      </c>
      <c r="D440">
        <v>0</v>
      </c>
      <c r="E440">
        <v>1.51</v>
      </c>
      <c r="F440">
        <v>1</v>
      </c>
      <c r="G440" t="s">
        <v>26</v>
      </c>
      <c r="H440">
        <v>100000</v>
      </c>
      <c r="I440">
        <f t="shared" si="75"/>
        <v>150</v>
      </c>
      <c r="J440">
        <f t="shared" si="74"/>
        <v>84.645832605646774</v>
      </c>
      <c r="K440">
        <f t="shared" si="76"/>
        <v>56.056842785196537</v>
      </c>
    </row>
    <row r="441" spans="2:11">
      <c r="B441">
        <f t="shared" si="77"/>
        <v>150</v>
      </c>
      <c r="C441">
        <v>0.05</v>
      </c>
      <c r="D441">
        <v>0</v>
      </c>
      <c r="E441">
        <v>1.61</v>
      </c>
      <c r="F441">
        <v>1</v>
      </c>
      <c r="G441" t="s">
        <v>26</v>
      </c>
      <c r="H441">
        <v>100000</v>
      </c>
      <c r="I441">
        <f t="shared" si="75"/>
        <v>150</v>
      </c>
      <c r="J441">
        <f t="shared" si="74"/>
        <v>89.367118970743917</v>
      </c>
      <c r="K441">
        <f t="shared" si="76"/>
        <v>55.507527311021065</v>
      </c>
    </row>
    <row r="442" spans="2:11">
      <c r="B442">
        <f t="shared" si="77"/>
        <v>150</v>
      </c>
      <c r="C442">
        <v>0.05</v>
      </c>
      <c r="D442">
        <v>0</v>
      </c>
      <c r="E442">
        <v>1.71</v>
      </c>
      <c r="F442">
        <v>1</v>
      </c>
      <c r="G442" t="s">
        <v>26</v>
      </c>
      <c r="H442">
        <v>100000</v>
      </c>
      <c r="I442">
        <f t="shared" si="75"/>
        <v>150</v>
      </c>
      <c r="J442">
        <f t="shared" si="74"/>
        <v>94.133105337138602</v>
      </c>
      <c r="K442">
        <f t="shared" si="76"/>
        <v>55.048599612361755</v>
      </c>
    </row>
    <row r="443" spans="2:11">
      <c r="B443">
        <f t="shared" si="77"/>
        <v>150</v>
      </c>
      <c r="C443">
        <v>0.05</v>
      </c>
      <c r="D443">
        <v>0</v>
      </c>
      <c r="E443">
        <v>1.81</v>
      </c>
      <c r="F443">
        <v>1</v>
      </c>
      <c r="G443" t="s">
        <v>26</v>
      </c>
      <c r="H443">
        <v>100000</v>
      </c>
      <c r="I443">
        <f t="shared" si="75"/>
        <v>150</v>
      </c>
      <c r="J443">
        <f t="shared" si="74"/>
        <v>99.023282817311497</v>
      </c>
      <c r="K443">
        <f t="shared" si="76"/>
        <v>54.708996031663808</v>
      </c>
    </row>
    <row r="444" spans="2:11">
      <c r="B444">
        <f t="shared" si="77"/>
        <v>150</v>
      </c>
      <c r="C444">
        <v>0.05</v>
      </c>
      <c r="D444">
        <v>0</v>
      </c>
      <c r="E444">
        <v>1.91</v>
      </c>
      <c r="F444">
        <v>1</v>
      </c>
      <c r="G444" t="s">
        <v>26</v>
      </c>
      <c r="H444">
        <v>100000</v>
      </c>
      <c r="I444">
        <f t="shared" ref="I444:I465" si="78">B444</f>
        <v>150</v>
      </c>
      <c r="J444">
        <f t="shared" si="74"/>
        <v>104.15351833406349</v>
      </c>
      <c r="K444">
        <f t="shared" ref="K444:K465" si="79">J444/E444</f>
        <v>54.530637871237431</v>
      </c>
    </row>
    <row r="445" spans="2:11">
      <c r="B445">
        <f t="shared" si="77"/>
        <v>150</v>
      </c>
      <c r="C445">
        <v>0.05</v>
      </c>
      <c r="D445">
        <v>0</v>
      </c>
      <c r="E445">
        <v>2.0099999999999998</v>
      </c>
      <c r="F445">
        <v>1</v>
      </c>
      <c r="G445" t="s">
        <v>26</v>
      </c>
      <c r="H445">
        <v>100000</v>
      </c>
      <c r="I445">
        <f t="shared" si="78"/>
        <v>150</v>
      </c>
      <c r="J445">
        <f t="shared" si="74"/>
        <v>109.67107534042528</v>
      </c>
      <c r="K445">
        <f t="shared" si="79"/>
        <v>54.562724049962831</v>
      </c>
    </row>
    <row r="446" spans="2:11">
      <c r="B446">
        <f t="shared" si="77"/>
        <v>150</v>
      </c>
      <c r="C446">
        <v>0.05</v>
      </c>
      <c r="D446">
        <v>0</v>
      </c>
      <c r="E446">
        <v>2.11</v>
      </c>
      <c r="F446">
        <v>1</v>
      </c>
      <c r="G446" t="s">
        <v>26</v>
      </c>
      <c r="H446">
        <v>100000</v>
      </c>
      <c r="I446">
        <f t="shared" si="78"/>
        <v>150</v>
      </c>
      <c r="J446">
        <f t="shared" si="74"/>
        <v>115.75683341435418</v>
      </c>
      <c r="K446">
        <f t="shared" si="79"/>
        <v>54.86105849021525</v>
      </c>
    </row>
    <row r="447" spans="2:11">
      <c r="B447">
        <f t="shared" si="77"/>
        <v>150</v>
      </c>
      <c r="C447">
        <v>0.05</v>
      </c>
      <c r="D447">
        <v>0</v>
      </c>
      <c r="E447">
        <v>2.21</v>
      </c>
      <c r="F447">
        <v>1</v>
      </c>
      <c r="G447" t="s">
        <v>26</v>
      </c>
      <c r="H447">
        <v>100000</v>
      </c>
      <c r="I447">
        <f t="shared" si="78"/>
        <v>150</v>
      </c>
      <c r="J447">
        <f t="shared" si="74"/>
        <v>122.6478327548167</v>
      </c>
      <c r="K447">
        <f t="shared" si="79"/>
        <v>55.496756902631994</v>
      </c>
    </row>
    <row r="448" spans="2:11">
      <c r="B448">
        <f t="shared" si="77"/>
        <v>150</v>
      </c>
      <c r="C448">
        <v>0.05</v>
      </c>
      <c r="D448">
        <v>0</v>
      </c>
      <c r="E448">
        <v>2.31</v>
      </c>
      <c r="F448">
        <v>1</v>
      </c>
      <c r="G448" t="s">
        <v>26</v>
      </c>
      <c r="H448">
        <v>100000</v>
      </c>
      <c r="I448">
        <f t="shared" si="78"/>
        <v>150</v>
      </c>
      <c r="J448">
        <f t="shared" si="74"/>
        <v>130.63505433848471</v>
      </c>
      <c r="K448">
        <f t="shared" si="79"/>
        <v>56.551971575101604</v>
      </c>
    </row>
    <row r="449" spans="2:11">
      <c r="B449">
        <f t="shared" si="77"/>
        <v>150</v>
      </c>
      <c r="C449">
        <v>0.05</v>
      </c>
      <c r="D449">
        <v>0</v>
      </c>
      <c r="E449">
        <v>2.41</v>
      </c>
      <c r="F449">
        <v>1</v>
      </c>
      <c r="G449" t="s">
        <v>26</v>
      </c>
      <c r="H449">
        <v>100000</v>
      </c>
      <c r="I449">
        <f t="shared" si="78"/>
        <v>150</v>
      </c>
      <c r="J449">
        <f t="shared" si="74"/>
        <v>140.07106333489409</v>
      </c>
      <c r="K449">
        <f t="shared" si="79"/>
        <v>58.120773168005847</v>
      </c>
    </row>
    <row r="450" spans="2:11">
      <c r="B450">
        <f t="shared" si="77"/>
        <v>150</v>
      </c>
      <c r="C450">
        <v>0.05</v>
      </c>
      <c r="D450">
        <v>0</v>
      </c>
      <c r="E450">
        <v>2.5099999999999998</v>
      </c>
      <c r="F450">
        <v>1</v>
      </c>
      <c r="G450" t="s">
        <v>26</v>
      </c>
      <c r="H450">
        <v>100000</v>
      </c>
      <c r="I450">
        <f t="shared" si="78"/>
        <v>150</v>
      </c>
      <c r="J450">
        <f t="shared" si="74"/>
        <v>151.36734373346198</v>
      </c>
      <c r="K450">
        <f t="shared" si="79"/>
        <v>60.305714634845415</v>
      </c>
    </row>
    <row r="451" spans="2:11">
      <c r="B451">
        <f t="shared" si="77"/>
        <v>150</v>
      </c>
      <c r="C451">
        <v>0.05</v>
      </c>
      <c r="D451">
        <v>0</v>
      </c>
      <c r="E451">
        <v>2.61</v>
      </c>
      <c r="F451">
        <v>1</v>
      </c>
      <c r="G451" t="s">
        <v>26</v>
      </c>
      <c r="H451">
        <v>100000</v>
      </c>
      <c r="I451">
        <f t="shared" si="78"/>
        <v>150</v>
      </c>
      <c r="J451">
        <f t="shared" si="74"/>
        <v>165.01471601728119</v>
      </c>
      <c r="K451">
        <f t="shared" si="79"/>
        <v>63.224029125395091</v>
      </c>
    </row>
    <row r="452" spans="2:11">
      <c r="B452">
        <f t="shared" si="77"/>
        <v>150</v>
      </c>
      <c r="C452">
        <v>0.05</v>
      </c>
      <c r="D452">
        <v>0</v>
      </c>
      <c r="E452">
        <v>2.71</v>
      </c>
      <c r="F452">
        <v>1</v>
      </c>
      <c r="G452" t="s">
        <v>26</v>
      </c>
      <c r="H452">
        <v>100000</v>
      </c>
      <c r="I452">
        <f t="shared" si="78"/>
        <v>150</v>
      </c>
      <c r="J452">
        <f t="shared" si="74"/>
        <v>181.57118465413652</v>
      </c>
      <c r="K452">
        <f t="shared" si="79"/>
        <v>67.000437141747796</v>
      </c>
    </row>
    <row r="453" spans="2:11">
      <c r="B453">
        <f t="shared" si="77"/>
        <v>150</v>
      </c>
      <c r="C453">
        <v>0.05</v>
      </c>
      <c r="D453">
        <v>0</v>
      </c>
      <c r="E453">
        <v>2.81</v>
      </c>
      <c r="F453">
        <v>1</v>
      </c>
      <c r="G453" t="s">
        <v>26</v>
      </c>
      <c r="H453">
        <v>100000</v>
      </c>
      <c r="I453">
        <f t="shared" si="78"/>
        <v>150</v>
      </c>
      <c r="J453">
        <f t="shared" si="74"/>
        <v>201.6537552958693</v>
      </c>
      <c r="K453">
        <f t="shared" si="79"/>
        <v>71.762902240522877</v>
      </c>
    </row>
    <row r="454" spans="2:11">
      <c r="B454">
        <f t="shared" si="77"/>
        <v>150</v>
      </c>
      <c r="C454">
        <v>0.05</v>
      </c>
      <c r="D454">
        <v>0</v>
      </c>
      <c r="E454">
        <v>2.91</v>
      </c>
      <c r="F454">
        <v>1</v>
      </c>
      <c r="G454" t="s">
        <v>26</v>
      </c>
      <c r="H454">
        <v>100000</v>
      </c>
      <c r="I454">
        <f t="shared" si="78"/>
        <v>150</v>
      </c>
      <c r="J454">
        <f t="shared" si="74"/>
        <v>225.94254342845957</v>
      </c>
      <c r="K454">
        <f t="shared" si="79"/>
        <v>77.643485714247277</v>
      </c>
    </row>
    <row r="455" spans="2:11">
      <c r="B455">
        <f t="shared" si="77"/>
        <v>150</v>
      </c>
      <c r="C455">
        <v>0.05</v>
      </c>
      <c r="D455">
        <v>0</v>
      </c>
      <c r="E455">
        <v>3.01</v>
      </c>
      <c r="F455">
        <v>1</v>
      </c>
      <c r="G455" t="s">
        <v>26</v>
      </c>
      <c r="H455">
        <v>100000</v>
      </c>
      <c r="I455">
        <f t="shared" si="78"/>
        <v>150</v>
      </c>
      <c r="J455">
        <f t="shared" si="74"/>
        <v>255.16190252129343</v>
      </c>
      <c r="K455">
        <f t="shared" si="79"/>
        <v>84.771396186476224</v>
      </c>
    </row>
    <row r="456" spans="2:11">
      <c r="B456">
        <f t="shared" si="77"/>
        <v>150</v>
      </c>
      <c r="C456">
        <v>0.05</v>
      </c>
      <c r="D456">
        <v>0</v>
      </c>
      <c r="E456">
        <v>3.11</v>
      </c>
      <c r="F456">
        <v>1</v>
      </c>
      <c r="G456" t="s">
        <v>26</v>
      </c>
      <c r="H456">
        <v>100000</v>
      </c>
      <c r="I456">
        <f t="shared" si="78"/>
        <v>150</v>
      </c>
      <c r="J456">
        <f t="shared" si="74"/>
        <v>290.07496308608552</v>
      </c>
      <c r="K456">
        <f t="shared" si="79"/>
        <v>93.271692310638429</v>
      </c>
    </row>
    <row r="457" spans="2:11">
      <c r="B457">
        <f t="shared" si="77"/>
        <v>150</v>
      </c>
      <c r="C457">
        <v>0.05</v>
      </c>
      <c r="D457">
        <v>0</v>
      </c>
      <c r="E457">
        <v>3.21</v>
      </c>
      <c r="F457">
        <v>1</v>
      </c>
      <c r="G457" t="s">
        <v>26</v>
      </c>
      <c r="H457">
        <v>100000</v>
      </c>
      <c r="I457">
        <f t="shared" si="78"/>
        <v>150</v>
      </c>
      <c r="J457">
        <f t="shared" si="74"/>
        <v>331.41446456925235</v>
      </c>
      <c r="K457">
        <f t="shared" si="79"/>
        <v>103.24438148574839</v>
      </c>
    </row>
    <row r="458" spans="2:11">
      <c r="B458">
        <f t="shared" si="77"/>
        <v>150</v>
      </c>
      <c r="C458">
        <v>0.05</v>
      </c>
      <c r="D458">
        <v>0</v>
      </c>
      <c r="E458">
        <v>3.31</v>
      </c>
      <c r="F458">
        <v>1</v>
      </c>
      <c r="G458" t="s">
        <v>26</v>
      </c>
      <c r="H458">
        <v>100000</v>
      </c>
      <c r="I458">
        <f t="shared" si="78"/>
        <v>150</v>
      </c>
      <c r="J458">
        <f t="shared" si="74"/>
        <v>379.86873641690647</v>
      </c>
      <c r="K458">
        <f t="shared" si="79"/>
        <v>114.76396870601404</v>
      </c>
    </row>
    <row r="459" spans="2:11">
      <c r="B459">
        <f t="shared" si="77"/>
        <v>150</v>
      </c>
      <c r="C459">
        <v>0.05</v>
      </c>
      <c r="D459">
        <v>0</v>
      </c>
      <c r="E459">
        <v>3.41</v>
      </c>
      <c r="F459">
        <v>1</v>
      </c>
      <c r="G459" t="s">
        <v>26</v>
      </c>
      <c r="H459">
        <v>100000</v>
      </c>
      <c r="I459">
        <f t="shared" si="78"/>
        <v>150</v>
      </c>
      <c r="J459">
        <f t="shared" si="74"/>
        <v>436.0521350507035</v>
      </c>
      <c r="K459">
        <f t="shared" si="79"/>
        <v>127.87452640783093</v>
      </c>
    </row>
    <row r="460" spans="2:11">
      <c r="B460">
        <f t="shared" si="77"/>
        <v>150</v>
      </c>
      <c r="C460">
        <v>0.05</v>
      </c>
      <c r="D460">
        <v>0</v>
      </c>
      <c r="E460">
        <v>3.51</v>
      </c>
      <c r="F460">
        <v>1</v>
      </c>
      <c r="G460" t="s">
        <v>26</v>
      </c>
      <c r="H460">
        <v>100000</v>
      </c>
      <c r="I460">
        <f t="shared" si="78"/>
        <v>150</v>
      </c>
      <c r="J460">
        <f t="shared" si="74"/>
        <v>500.44649786879563</v>
      </c>
      <c r="K460">
        <f t="shared" si="79"/>
        <v>142.5773498201697</v>
      </c>
    </row>
    <row r="461" spans="2:11">
      <c r="B461">
        <f t="shared" si="77"/>
        <v>150</v>
      </c>
      <c r="C461">
        <v>0.05</v>
      </c>
      <c r="D461">
        <v>0</v>
      </c>
      <c r="E461">
        <v>3.61</v>
      </c>
      <c r="F461">
        <v>1</v>
      </c>
      <c r="G461" t="s">
        <v>26</v>
      </c>
      <c r="H461">
        <v>100000</v>
      </c>
      <c r="I461">
        <f t="shared" si="78"/>
        <v>150</v>
      </c>
      <c r="J461">
        <f t="shared" si="74"/>
        <v>573.34710116119902</v>
      </c>
      <c r="K461">
        <f t="shared" si="79"/>
        <v>158.82191167900251</v>
      </c>
    </row>
    <row r="462" spans="2:11">
      <c r="B462">
        <f t="shared" si="77"/>
        <v>150</v>
      </c>
      <c r="C462">
        <v>0.05</v>
      </c>
      <c r="D462">
        <v>0</v>
      </c>
      <c r="E462">
        <v>3.71</v>
      </c>
      <c r="F462">
        <v>1</v>
      </c>
      <c r="G462" t="s">
        <v>26</v>
      </c>
      <c r="H462">
        <v>100000</v>
      </c>
      <c r="I462">
        <f t="shared" si="78"/>
        <v>150</v>
      </c>
      <c r="J462">
        <f t="shared" si="74"/>
        <v>654.83218570111285</v>
      </c>
      <c r="K462">
        <f t="shared" si="79"/>
        <v>176.50463226445089</v>
      </c>
    </row>
    <row r="463" spans="2:11">
      <c r="B463">
        <f t="shared" si="77"/>
        <v>150</v>
      </c>
      <c r="C463">
        <v>0.05</v>
      </c>
      <c r="D463">
        <v>0</v>
      </c>
      <c r="E463">
        <v>3.81</v>
      </c>
      <c r="F463">
        <v>1</v>
      </c>
      <c r="G463" t="s">
        <v>26</v>
      </c>
      <c r="H463">
        <v>100000</v>
      </c>
      <c r="I463">
        <f t="shared" si="78"/>
        <v>150</v>
      </c>
      <c r="J463">
        <f t="shared" si="74"/>
        <v>744.7045618601768</v>
      </c>
      <c r="K463">
        <f t="shared" si="79"/>
        <v>195.4605149239309</v>
      </c>
    </row>
    <row r="464" spans="2:11">
      <c r="B464">
        <f t="shared" si="77"/>
        <v>150</v>
      </c>
      <c r="C464">
        <v>0.05</v>
      </c>
      <c r="D464">
        <v>0</v>
      </c>
      <c r="E464">
        <v>3.91</v>
      </c>
      <c r="F464">
        <v>1</v>
      </c>
      <c r="G464" t="s">
        <v>26</v>
      </c>
      <c r="H464">
        <v>100000</v>
      </c>
      <c r="I464">
        <f t="shared" si="78"/>
        <v>150</v>
      </c>
      <c r="J464">
        <f t="shared" si="74"/>
        <v>842.44315469893218</v>
      </c>
      <c r="K464">
        <f t="shared" si="79"/>
        <v>215.45860733988033</v>
      </c>
    </row>
    <row r="465" spans="2:11">
      <c r="B465">
        <f t="shared" si="77"/>
        <v>150</v>
      </c>
      <c r="C465">
        <v>0.05</v>
      </c>
      <c r="D465">
        <v>0</v>
      </c>
      <c r="E465">
        <v>4.01</v>
      </c>
      <c r="F465">
        <v>1</v>
      </c>
      <c r="G465" t="s">
        <v>26</v>
      </c>
      <c r="H465">
        <v>100000</v>
      </c>
      <c r="I465">
        <f t="shared" si="78"/>
        <v>150</v>
      </c>
      <c r="J465">
        <f t="shared" si="74"/>
        <v>947.17537116118399</v>
      </c>
      <c r="K465">
        <f t="shared" si="79"/>
        <v>236.2033344541606</v>
      </c>
    </row>
    <row r="468" spans="2:11">
      <c r="B468" t="s">
        <v>38</v>
      </c>
      <c r="I468" t="s">
        <v>41</v>
      </c>
      <c r="J468" t="s">
        <v>39</v>
      </c>
      <c r="K468" t="s">
        <v>40</v>
      </c>
    </row>
    <row r="469" spans="2:11">
      <c r="B469">
        <v>50</v>
      </c>
      <c r="C469">
        <v>0.2</v>
      </c>
      <c r="D469">
        <v>0</v>
      </c>
      <c r="E469">
        <v>0.01</v>
      </c>
      <c r="F469">
        <v>1</v>
      </c>
      <c r="G469" t="s">
        <v>25</v>
      </c>
      <c r="H469">
        <v>100000</v>
      </c>
      <c r="I469">
        <f>$B$425</f>
        <v>150</v>
      </c>
      <c r="J469">
        <f t="shared" ref="J469:J509" si="80">MCVanillaChoice1(B469:I469)</f>
        <v>72.809377686524485</v>
      </c>
      <c r="K469">
        <f>MAX(0,I469-B469)</f>
        <v>100</v>
      </c>
    </row>
    <row r="470" spans="2:11">
      <c r="B470">
        <v>55</v>
      </c>
      <c r="C470">
        <f>$C$469</f>
        <v>0.2</v>
      </c>
      <c r="D470">
        <v>0</v>
      </c>
      <c r="E470">
        <v>0.7</v>
      </c>
      <c r="F470">
        <f>$F$469</f>
        <v>1</v>
      </c>
      <c r="G470" t="s">
        <v>25</v>
      </c>
      <c r="H470">
        <f>$H$469</f>
        <v>100000</v>
      </c>
      <c r="I470">
        <f t="shared" ref="I470:I533" si="81">$B$425</f>
        <v>150</v>
      </c>
      <c r="J470">
        <f t="shared" si="80"/>
        <v>71.254600400683927</v>
      </c>
      <c r="K470">
        <f t="shared" ref="K470:K509" si="82">MAX(0,I470-B470)</f>
        <v>95</v>
      </c>
    </row>
    <row r="471" spans="2:11">
      <c r="B471">
        <v>60</v>
      </c>
      <c r="C471">
        <f t="shared" ref="C471:C509" si="83">$C$469</f>
        <v>0.2</v>
      </c>
      <c r="D471">
        <v>0</v>
      </c>
      <c r="E471">
        <f t="shared" ref="E471:E509" si="84">$E470</f>
        <v>0.7</v>
      </c>
      <c r="F471">
        <f t="shared" ref="F471:F509" si="85">$F$469</f>
        <v>1</v>
      </c>
      <c r="G471" t="s">
        <v>25</v>
      </c>
      <c r="H471">
        <f t="shared" ref="H471:H509" si="86">$H$469</f>
        <v>100000</v>
      </c>
      <c r="I471">
        <f t="shared" si="81"/>
        <v>150</v>
      </c>
      <c r="J471">
        <f t="shared" si="80"/>
        <v>67.411123936657361</v>
      </c>
      <c r="K471">
        <f t="shared" si="82"/>
        <v>90</v>
      </c>
    </row>
    <row r="472" spans="2:11">
      <c r="B472">
        <v>65</v>
      </c>
      <c r="C472">
        <f t="shared" si="83"/>
        <v>0.2</v>
      </c>
      <c r="D472">
        <v>0</v>
      </c>
      <c r="E472">
        <f t="shared" si="84"/>
        <v>0.7</v>
      </c>
      <c r="F472">
        <f t="shared" si="85"/>
        <v>1</v>
      </c>
      <c r="G472" t="s">
        <v>25</v>
      </c>
      <c r="H472">
        <f t="shared" si="86"/>
        <v>100000</v>
      </c>
      <c r="I472">
        <f t="shared" si="81"/>
        <v>150</v>
      </c>
      <c r="J472">
        <f t="shared" si="80"/>
        <v>63.749017161880126</v>
      </c>
      <c r="K472">
        <f t="shared" si="82"/>
        <v>85</v>
      </c>
    </row>
    <row r="473" spans="2:11">
      <c r="B473">
        <v>70</v>
      </c>
      <c r="C473">
        <f t="shared" si="83"/>
        <v>0.2</v>
      </c>
      <c r="D473">
        <v>0</v>
      </c>
      <c r="E473">
        <f t="shared" si="84"/>
        <v>0.7</v>
      </c>
      <c r="F473">
        <f t="shared" si="85"/>
        <v>1</v>
      </c>
      <c r="G473" t="s">
        <v>25</v>
      </c>
      <c r="H473">
        <f t="shared" si="86"/>
        <v>100000</v>
      </c>
      <c r="I473">
        <f t="shared" si="81"/>
        <v>150</v>
      </c>
      <c r="J473">
        <f t="shared" si="80"/>
        <v>60.274454733874855</v>
      </c>
      <c r="K473">
        <f t="shared" si="82"/>
        <v>80</v>
      </c>
    </row>
    <row r="474" spans="2:11">
      <c r="B474">
        <v>75</v>
      </c>
      <c r="C474">
        <f t="shared" si="83"/>
        <v>0.2</v>
      </c>
      <c r="D474">
        <v>0</v>
      </c>
      <c r="E474">
        <f t="shared" si="84"/>
        <v>0.7</v>
      </c>
      <c r="F474">
        <f t="shared" si="85"/>
        <v>1</v>
      </c>
      <c r="G474" t="s">
        <v>25</v>
      </c>
      <c r="H474">
        <f t="shared" si="86"/>
        <v>100000</v>
      </c>
      <c r="I474">
        <f t="shared" si="81"/>
        <v>150</v>
      </c>
      <c r="J474">
        <f t="shared" si="80"/>
        <v>56.985431954923122</v>
      </c>
      <c r="K474">
        <f t="shared" si="82"/>
        <v>75</v>
      </c>
    </row>
    <row r="475" spans="2:11">
      <c r="B475">
        <v>80</v>
      </c>
      <c r="C475">
        <f t="shared" si="83"/>
        <v>0.2</v>
      </c>
      <c r="D475">
        <v>0</v>
      </c>
      <c r="E475">
        <f t="shared" si="84"/>
        <v>0.7</v>
      </c>
      <c r="F475">
        <f t="shared" si="85"/>
        <v>1</v>
      </c>
      <c r="G475" t="s">
        <v>25</v>
      </c>
      <c r="H475">
        <f t="shared" si="86"/>
        <v>100000</v>
      </c>
      <c r="I475">
        <f t="shared" si="81"/>
        <v>150</v>
      </c>
      <c r="J475">
        <f t="shared" si="80"/>
        <v>53.877120676325198</v>
      </c>
      <c r="K475">
        <f t="shared" si="82"/>
        <v>70</v>
      </c>
    </row>
    <row r="476" spans="2:11">
      <c r="B476">
        <v>85</v>
      </c>
      <c r="C476">
        <f t="shared" si="83"/>
        <v>0.2</v>
      </c>
      <c r="D476">
        <v>0</v>
      </c>
      <c r="E476">
        <f t="shared" si="84"/>
        <v>0.7</v>
      </c>
      <c r="F476">
        <f t="shared" si="85"/>
        <v>1</v>
      </c>
      <c r="G476" t="s">
        <v>25</v>
      </c>
      <c r="H476">
        <f t="shared" si="86"/>
        <v>100000</v>
      </c>
      <c r="I476">
        <f t="shared" si="81"/>
        <v>150</v>
      </c>
      <c r="J476">
        <f t="shared" si="80"/>
        <v>50.942356821159841</v>
      </c>
      <c r="K476">
        <f t="shared" si="82"/>
        <v>65</v>
      </c>
    </row>
    <row r="477" spans="2:11">
      <c r="B477">
        <v>90</v>
      </c>
      <c r="C477">
        <f t="shared" si="83"/>
        <v>0.2</v>
      </c>
      <c r="D477">
        <v>0</v>
      </c>
      <c r="E477">
        <f t="shared" si="84"/>
        <v>0.7</v>
      </c>
      <c r="F477">
        <f t="shared" si="85"/>
        <v>1</v>
      </c>
      <c r="G477" t="s">
        <v>25</v>
      </c>
      <c r="H477">
        <f t="shared" si="86"/>
        <v>100000</v>
      </c>
      <c r="I477">
        <f t="shared" si="81"/>
        <v>150</v>
      </c>
      <c r="J477">
        <f t="shared" si="80"/>
        <v>48.174366441805269</v>
      </c>
      <c r="K477">
        <f t="shared" si="82"/>
        <v>60</v>
      </c>
    </row>
    <row r="478" spans="2:11">
      <c r="B478">
        <v>95</v>
      </c>
      <c r="C478">
        <f t="shared" si="83"/>
        <v>0.2</v>
      </c>
      <c r="D478">
        <v>0</v>
      </c>
      <c r="E478">
        <f t="shared" si="84"/>
        <v>0.7</v>
      </c>
      <c r="F478">
        <f t="shared" si="85"/>
        <v>1</v>
      </c>
      <c r="G478" t="s">
        <v>25</v>
      </c>
      <c r="H478">
        <f t="shared" si="86"/>
        <v>100000</v>
      </c>
      <c r="I478">
        <f t="shared" si="81"/>
        <v>150</v>
      </c>
      <c r="J478">
        <f t="shared" si="80"/>
        <v>45.562457025058883</v>
      </c>
      <c r="K478">
        <f t="shared" si="82"/>
        <v>55</v>
      </c>
    </row>
    <row r="479" spans="2:11">
      <c r="B479">
        <v>100</v>
      </c>
      <c r="C479">
        <f t="shared" si="83"/>
        <v>0.2</v>
      </c>
      <c r="D479">
        <v>0</v>
      </c>
      <c r="E479">
        <f t="shared" si="84"/>
        <v>0.7</v>
      </c>
      <c r="F479">
        <f t="shared" si="85"/>
        <v>1</v>
      </c>
      <c r="G479" t="s">
        <v>25</v>
      </c>
      <c r="H479">
        <f t="shared" si="86"/>
        <v>100000</v>
      </c>
      <c r="I479">
        <f t="shared" si="81"/>
        <v>150</v>
      </c>
      <c r="J479">
        <f t="shared" si="80"/>
        <v>43.102249838970287</v>
      </c>
      <c r="K479">
        <f t="shared" si="82"/>
        <v>50</v>
      </c>
    </row>
    <row r="480" spans="2:11">
      <c r="B480">
        <v>105</v>
      </c>
      <c r="C480">
        <f t="shared" si="83"/>
        <v>0.2</v>
      </c>
      <c r="D480">
        <v>0</v>
      </c>
      <c r="E480">
        <f t="shared" si="84"/>
        <v>0.7</v>
      </c>
      <c r="F480">
        <f t="shared" si="85"/>
        <v>1</v>
      </c>
      <c r="G480" t="s">
        <v>25</v>
      </c>
      <c r="H480">
        <f t="shared" si="86"/>
        <v>100000</v>
      </c>
      <c r="I480">
        <f t="shared" si="81"/>
        <v>150</v>
      </c>
      <c r="J480">
        <f t="shared" si="80"/>
        <v>40.784653110303516</v>
      </c>
      <c r="K480">
        <f t="shared" si="82"/>
        <v>45</v>
      </c>
    </row>
    <row r="481" spans="2:11">
      <c r="B481">
        <v>110</v>
      </c>
      <c r="C481">
        <f t="shared" si="83"/>
        <v>0.2</v>
      </c>
      <c r="D481">
        <v>0</v>
      </c>
      <c r="E481">
        <f t="shared" si="84"/>
        <v>0.7</v>
      </c>
      <c r="F481">
        <f t="shared" si="85"/>
        <v>1</v>
      </c>
      <c r="G481" t="s">
        <v>25</v>
      </c>
      <c r="H481">
        <f t="shared" si="86"/>
        <v>100000</v>
      </c>
      <c r="I481">
        <f t="shared" si="81"/>
        <v>150</v>
      </c>
      <c r="J481">
        <f t="shared" si="80"/>
        <v>38.598604824391437</v>
      </c>
      <c r="K481">
        <f t="shared" si="82"/>
        <v>40</v>
      </c>
    </row>
    <row r="482" spans="2:11">
      <c r="B482">
        <v>115</v>
      </c>
      <c r="C482">
        <f t="shared" si="83"/>
        <v>0.2</v>
      </c>
      <c r="D482">
        <v>0</v>
      </c>
      <c r="E482">
        <f t="shared" si="84"/>
        <v>0.7</v>
      </c>
      <c r="F482">
        <f t="shared" si="85"/>
        <v>1</v>
      </c>
      <c r="G482" t="s">
        <v>25</v>
      </c>
      <c r="H482">
        <f t="shared" si="86"/>
        <v>100000</v>
      </c>
      <c r="I482">
        <f t="shared" si="81"/>
        <v>150</v>
      </c>
      <c r="J482">
        <f t="shared" si="80"/>
        <v>36.538364781208962</v>
      </c>
      <c r="K482">
        <f t="shared" si="82"/>
        <v>35</v>
      </c>
    </row>
    <row r="483" spans="2:11">
      <c r="B483">
        <v>120</v>
      </c>
      <c r="C483">
        <f t="shared" si="83"/>
        <v>0.2</v>
      </c>
      <c r="D483">
        <v>0</v>
      </c>
      <c r="E483">
        <f t="shared" si="84"/>
        <v>0.7</v>
      </c>
      <c r="F483">
        <f t="shared" si="85"/>
        <v>1</v>
      </c>
      <c r="G483" t="s">
        <v>25</v>
      </c>
      <c r="H483">
        <f t="shared" si="86"/>
        <v>100000</v>
      </c>
      <c r="I483">
        <f t="shared" si="81"/>
        <v>150</v>
      </c>
      <c r="J483">
        <f t="shared" si="80"/>
        <v>34.595259346142512</v>
      </c>
      <c r="K483">
        <f t="shared" si="82"/>
        <v>30</v>
      </c>
    </row>
    <row r="484" spans="2:11">
      <c r="B484">
        <v>125</v>
      </c>
      <c r="C484">
        <f t="shared" si="83"/>
        <v>0.2</v>
      </c>
      <c r="D484">
        <v>0</v>
      </c>
      <c r="E484">
        <f t="shared" si="84"/>
        <v>0.7</v>
      </c>
      <c r="F484">
        <f t="shared" si="85"/>
        <v>1</v>
      </c>
      <c r="G484" t="s">
        <v>25</v>
      </c>
      <c r="H484">
        <f t="shared" si="86"/>
        <v>100000</v>
      </c>
      <c r="I484">
        <f t="shared" si="81"/>
        <v>150</v>
      </c>
      <c r="J484">
        <f t="shared" si="80"/>
        <v>32.764220083459392</v>
      </c>
      <c r="K484">
        <f t="shared" si="82"/>
        <v>25</v>
      </c>
    </row>
    <row r="485" spans="2:11">
      <c r="B485">
        <v>130</v>
      </c>
      <c r="C485">
        <f t="shared" si="83"/>
        <v>0.2</v>
      </c>
      <c r="D485">
        <v>0</v>
      </c>
      <c r="E485">
        <f t="shared" si="84"/>
        <v>0.7</v>
      </c>
      <c r="F485">
        <f t="shared" si="85"/>
        <v>1</v>
      </c>
      <c r="G485" t="s">
        <v>25</v>
      </c>
      <c r="H485">
        <f t="shared" si="86"/>
        <v>100000</v>
      </c>
      <c r="I485">
        <f t="shared" si="81"/>
        <v>150</v>
      </c>
      <c r="J485">
        <f t="shared" si="80"/>
        <v>31.038722277186992</v>
      </c>
      <c r="K485">
        <f t="shared" si="82"/>
        <v>20</v>
      </c>
    </row>
    <row r="486" spans="2:11">
      <c r="B486">
        <v>135</v>
      </c>
      <c r="C486">
        <f t="shared" si="83"/>
        <v>0.2</v>
      </c>
      <c r="D486">
        <v>0</v>
      </c>
      <c r="E486">
        <f t="shared" si="84"/>
        <v>0.7</v>
      </c>
      <c r="F486">
        <f t="shared" si="85"/>
        <v>1</v>
      </c>
      <c r="G486" t="s">
        <v>25</v>
      </c>
      <c r="H486">
        <f t="shared" si="86"/>
        <v>100000</v>
      </c>
      <c r="I486">
        <f t="shared" si="81"/>
        <v>150</v>
      </c>
      <c r="J486">
        <f t="shared" si="80"/>
        <v>29.414908478755152</v>
      </c>
      <c r="K486">
        <f t="shared" si="82"/>
        <v>15</v>
      </c>
    </row>
    <row r="487" spans="2:11">
      <c r="B487">
        <v>140</v>
      </c>
      <c r="C487">
        <f t="shared" si="83"/>
        <v>0.2</v>
      </c>
      <c r="D487">
        <v>0</v>
      </c>
      <c r="E487">
        <f t="shared" si="84"/>
        <v>0.7</v>
      </c>
      <c r="F487">
        <f t="shared" si="85"/>
        <v>1</v>
      </c>
      <c r="G487" t="s">
        <v>25</v>
      </c>
      <c r="H487">
        <f t="shared" si="86"/>
        <v>100000</v>
      </c>
      <c r="I487">
        <f t="shared" si="81"/>
        <v>150</v>
      </c>
      <c r="J487">
        <f t="shared" si="80"/>
        <v>27.888223506135823</v>
      </c>
      <c r="K487">
        <f t="shared" si="82"/>
        <v>10</v>
      </c>
    </row>
    <row r="488" spans="2:11">
      <c r="B488">
        <v>145</v>
      </c>
      <c r="C488">
        <f t="shared" si="83"/>
        <v>0.2</v>
      </c>
      <c r="D488">
        <v>0</v>
      </c>
      <c r="E488">
        <f t="shared" si="84"/>
        <v>0.7</v>
      </c>
      <c r="F488">
        <f t="shared" si="85"/>
        <v>1</v>
      </c>
      <c r="G488" t="s">
        <v>25</v>
      </c>
      <c r="H488">
        <f t="shared" si="86"/>
        <v>100000</v>
      </c>
      <c r="I488">
        <f t="shared" si="81"/>
        <v>150</v>
      </c>
      <c r="J488">
        <f t="shared" si="80"/>
        <v>26.451595121201272</v>
      </c>
      <c r="K488">
        <f t="shared" si="82"/>
        <v>5</v>
      </c>
    </row>
    <row r="489" spans="2:11">
      <c r="B489">
        <v>150</v>
      </c>
      <c r="C489">
        <f t="shared" si="83"/>
        <v>0.2</v>
      </c>
      <c r="D489">
        <v>0</v>
      </c>
      <c r="E489">
        <f t="shared" si="84"/>
        <v>0.7</v>
      </c>
      <c r="F489">
        <f t="shared" si="85"/>
        <v>1</v>
      </c>
      <c r="G489" t="s">
        <v>25</v>
      </c>
      <c r="H489">
        <f t="shared" si="86"/>
        <v>100000</v>
      </c>
      <c r="I489">
        <f t="shared" si="81"/>
        <v>150</v>
      </c>
      <c r="J489">
        <f t="shared" si="80"/>
        <v>25.099732572739367</v>
      </c>
      <c r="K489">
        <f t="shared" si="82"/>
        <v>0</v>
      </c>
    </row>
    <row r="490" spans="2:11">
      <c r="B490">
        <v>155</v>
      </c>
      <c r="C490">
        <f t="shared" si="83"/>
        <v>0.2</v>
      </c>
      <c r="D490">
        <v>0</v>
      </c>
      <c r="E490">
        <f t="shared" si="84"/>
        <v>0.7</v>
      </c>
      <c r="F490">
        <f t="shared" si="85"/>
        <v>1</v>
      </c>
      <c r="G490" t="s">
        <v>25</v>
      </c>
      <c r="H490">
        <f t="shared" si="86"/>
        <v>100000</v>
      </c>
      <c r="I490">
        <f t="shared" si="81"/>
        <v>150</v>
      </c>
      <c r="J490">
        <f t="shared" si="80"/>
        <v>23.829208832544577</v>
      </c>
      <c r="K490">
        <f t="shared" si="82"/>
        <v>0</v>
      </c>
    </row>
    <row r="491" spans="2:11">
      <c r="B491">
        <v>160</v>
      </c>
      <c r="C491">
        <f t="shared" si="83"/>
        <v>0.2</v>
      </c>
      <c r="D491">
        <v>0</v>
      </c>
      <c r="E491">
        <f t="shared" si="84"/>
        <v>0.7</v>
      </c>
      <c r="F491">
        <f t="shared" si="85"/>
        <v>1</v>
      </c>
      <c r="G491" t="s">
        <v>25</v>
      </c>
      <c r="H491">
        <f t="shared" si="86"/>
        <v>100000</v>
      </c>
      <c r="I491">
        <f t="shared" si="81"/>
        <v>150</v>
      </c>
      <c r="J491">
        <f t="shared" si="80"/>
        <v>22.632978828582623</v>
      </c>
      <c r="K491">
        <f t="shared" si="82"/>
        <v>0</v>
      </c>
    </row>
    <row r="492" spans="2:11">
      <c r="B492">
        <v>165</v>
      </c>
      <c r="C492">
        <f t="shared" si="83"/>
        <v>0.2</v>
      </c>
      <c r="D492">
        <v>0</v>
      </c>
      <c r="E492">
        <f t="shared" si="84"/>
        <v>0.7</v>
      </c>
      <c r="F492">
        <f t="shared" si="85"/>
        <v>1</v>
      </c>
      <c r="G492" t="s">
        <v>25</v>
      </c>
      <c r="H492">
        <f t="shared" si="86"/>
        <v>100000</v>
      </c>
      <c r="I492">
        <f t="shared" si="81"/>
        <v>150</v>
      </c>
      <c r="J492">
        <f t="shared" si="80"/>
        <v>21.506522297427569</v>
      </c>
      <c r="K492">
        <f t="shared" si="82"/>
        <v>0</v>
      </c>
    </row>
    <row r="493" spans="2:11">
      <c r="B493">
        <v>170</v>
      </c>
      <c r="C493">
        <f t="shared" si="83"/>
        <v>0.2</v>
      </c>
      <c r="D493">
        <v>0</v>
      </c>
      <c r="E493">
        <f t="shared" si="84"/>
        <v>0.7</v>
      </c>
      <c r="F493">
        <f t="shared" si="85"/>
        <v>1</v>
      </c>
      <c r="G493" t="s">
        <v>25</v>
      </c>
      <c r="H493">
        <f t="shared" si="86"/>
        <v>100000</v>
      </c>
      <c r="I493">
        <f t="shared" si="81"/>
        <v>150</v>
      </c>
      <c r="J493">
        <f t="shared" si="80"/>
        <v>20.445357737095552</v>
      </c>
      <c r="K493">
        <f t="shared" si="82"/>
        <v>0</v>
      </c>
    </row>
    <row r="494" spans="2:11">
      <c r="B494">
        <v>175</v>
      </c>
      <c r="C494">
        <f t="shared" si="83"/>
        <v>0.2</v>
      </c>
      <c r="D494">
        <v>0</v>
      </c>
      <c r="E494">
        <f t="shared" si="84"/>
        <v>0.7</v>
      </c>
      <c r="F494">
        <f t="shared" si="85"/>
        <v>1</v>
      </c>
      <c r="G494" t="s">
        <v>25</v>
      </c>
      <c r="H494">
        <f t="shared" si="86"/>
        <v>100000</v>
      </c>
      <c r="I494">
        <f t="shared" si="81"/>
        <v>150</v>
      </c>
      <c r="J494">
        <f t="shared" si="80"/>
        <v>19.444411193159773</v>
      </c>
      <c r="K494">
        <f t="shared" si="82"/>
        <v>0</v>
      </c>
    </row>
    <row r="495" spans="2:11">
      <c r="B495">
        <v>180</v>
      </c>
      <c r="C495">
        <f t="shared" si="83"/>
        <v>0.2</v>
      </c>
      <c r="D495">
        <v>0</v>
      </c>
      <c r="E495">
        <f t="shared" si="84"/>
        <v>0.7</v>
      </c>
      <c r="F495">
        <f t="shared" si="85"/>
        <v>1</v>
      </c>
      <c r="G495" t="s">
        <v>25</v>
      </c>
      <c r="H495">
        <f t="shared" si="86"/>
        <v>100000</v>
      </c>
      <c r="I495">
        <f t="shared" si="81"/>
        <v>150</v>
      </c>
      <c r="J495">
        <f t="shared" si="80"/>
        <v>18.500553763138186</v>
      </c>
      <c r="K495">
        <f t="shared" si="82"/>
        <v>0</v>
      </c>
    </row>
    <row r="496" spans="2:11">
      <c r="B496">
        <v>185</v>
      </c>
      <c r="C496">
        <f t="shared" si="83"/>
        <v>0.2</v>
      </c>
      <c r="D496">
        <v>0</v>
      </c>
      <c r="E496">
        <f t="shared" si="84"/>
        <v>0.7</v>
      </c>
      <c r="F496">
        <f t="shared" si="85"/>
        <v>1</v>
      </c>
      <c r="G496" t="s">
        <v>25</v>
      </c>
      <c r="H496">
        <f t="shared" si="86"/>
        <v>100000</v>
      </c>
      <c r="I496">
        <f t="shared" si="81"/>
        <v>150</v>
      </c>
      <c r="J496">
        <f t="shared" si="80"/>
        <v>17.608453564058689</v>
      </c>
      <c r="K496">
        <f t="shared" si="82"/>
        <v>0</v>
      </c>
    </row>
    <row r="497" spans="2:15">
      <c r="B497">
        <v>190</v>
      </c>
      <c r="C497">
        <f t="shared" si="83"/>
        <v>0.2</v>
      </c>
      <c r="D497">
        <v>0</v>
      </c>
      <c r="E497">
        <f t="shared" si="84"/>
        <v>0.7</v>
      </c>
      <c r="F497">
        <f t="shared" si="85"/>
        <v>1</v>
      </c>
      <c r="G497" t="s">
        <v>25</v>
      </c>
      <c r="H497">
        <f t="shared" si="86"/>
        <v>100000</v>
      </c>
      <c r="I497">
        <f t="shared" si="81"/>
        <v>150</v>
      </c>
      <c r="J497">
        <f t="shared" si="80"/>
        <v>16.764406019966902</v>
      </c>
      <c r="K497">
        <f t="shared" si="82"/>
        <v>0</v>
      </c>
    </row>
    <row r="498" spans="2:15">
      <c r="B498">
        <v>195</v>
      </c>
      <c r="C498">
        <f t="shared" si="83"/>
        <v>0.2</v>
      </c>
      <c r="D498">
        <v>0</v>
      </c>
      <c r="E498">
        <f t="shared" si="84"/>
        <v>0.7</v>
      </c>
      <c r="F498">
        <f t="shared" si="85"/>
        <v>1</v>
      </c>
      <c r="G498" t="s">
        <v>25</v>
      </c>
      <c r="H498">
        <f t="shared" si="86"/>
        <v>100000</v>
      </c>
      <c r="I498">
        <f t="shared" si="81"/>
        <v>150</v>
      </c>
      <c r="J498">
        <f t="shared" si="80"/>
        <v>15.965003704279521</v>
      </c>
      <c r="K498">
        <f t="shared" si="82"/>
        <v>0</v>
      </c>
    </row>
    <row r="499" spans="2:15">
      <c r="B499">
        <v>200</v>
      </c>
      <c r="C499">
        <f t="shared" si="83"/>
        <v>0.2</v>
      </c>
      <c r="D499">
        <v>0</v>
      </c>
      <c r="E499">
        <f t="shared" si="84"/>
        <v>0.7</v>
      </c>
      <c r="F499">
        <f t="shared" si="85"/>
        <v>1</v>
      </c>
      <c r="G499" t="s">
        <v>25</v>
      </c>
      <c r="H499">
        <f t="shared" si="86"/>
        <v>100000</v>
      </c>
      <c r="I499">
        <f t="shared" si="81"/>
        <v>150</v>
      </c>
      <c r="J499">
        <f t="shared" si="80"/>
        <v>15.209022472544214</v>
      </c>
      <c r="K499">
        <f t="shared" si="82"/>
        <v>0</v>
      </c>
    </row>
    <row r="500" spans="2:15">
      <c r="B500">
        <v>205</v>
      </c>
      <c r="C500">
        <f t="shared" si="83"/>
        <v>0.2</v>
      </c>
      <c r="D500">
        <v>0</v>
      </c>
      <c r="E500">
        <f t="shared" si="84"/>
        <v>0.7</v>
      </c>
      <c r="F500">
        <f t="shared" si="85"/>
        <v>1</v>
      </c>
      <c r="G500" t="s">
        <v>25</v>
      </c>
      <c r="H500">
        <f t="shared" si="86"/>
        <v>100000</v>
      </c>
      <c r="I500">
        <f t="shared" si="81"/>
        <v>150</v>
      </c>
      <c r="J500">
        <f t="shared" si="80"/>
        <v>14.494083098888961</v>
      </c>
      <c r="K500">
        <f t="shared" si="82"/>
        <v>0</v>
      </c>
    </row>
    <row r="501" spans="2:15">
      <c r="B501">
        <v>210</v>
      </c>
      <c r="C501">
        <f t="shared" si="83"/>
        <v>0.2</v>
      </c>
      <c r="D501">
        <v>0</v>
      </c>
      <c r="E501">
        <f t="shared" si="84"/>
        <v>0.7</v>
      </c>
      <c r="F501">
        <f t="shared" si="85"/>
        <v>1</v>
      </c>
      <c r="G501" t="s">
        <v>25</v>
      </c>
      <c r="H501">
        <f t="shared" si="86"/>
        <v>100000</v>
      </c>
      <c r="I501">
        <f t="shared" si="81"/>
        <v>150</v>
      </c>
      <c r="J501">
        <f t="shared" si="80"/>
        <v>13.818068115079665</v>
      </c>
      <c r="K501">
        <f t="shared" si="82"/>
        <v>0</v>
      </c>
    </row>
    <row r="502" spans="2:15">
      <c r="B502">
        <v>215</v>
      </c>
      <c r="C502">
        <f t="shared" si="83"/>
        <v>0.2</v>
      </c>
      <c r="D502">
        <v>0</v>
      </c>
      <c r="E502">
        <f t="shared" si="84"/>
        <v>0.7</v>
      </c>
      <c r="F502">
        <f t="shared" si="85"/>
        <v>1</v>
      </c>
      <c r="G502" t="s">
        <v>25</v>
      </c>
      <c r="H502">
        <f t="shared" si="86"/>
        <v>100000</v>
      </c>
      <c r="I502">
        <f t="shared" si="81"/>
        <v>150</v>
      </c>
      <c r="J502">
        <f t="shared" si="80"/>
        <v>13.178528927509815</v>
      </c>
      <c r="K502">
        <f t="shared" si="82"/>
        <v>0</v>
      </c>
    </row>
    <row r="503" spans="2:15">
      <c r="B503">
        <v>220</v>
      </c>
      <c r="C503">
        <f t="shared" si="83"/>
        <v>0.2</v>
      </c>
      <c r="D503">
        <v>0</v>
      </c>
      <c r="E503">
        <f t="shared" si="84"/>
        <v>0.7</v>
      </c>
      <c r="F503">
        <f t="shared" si="85"/>
        <v>1</v>
      </c>
      <c r="G503" t="s">
        <v>25</v>
      </c>
      <c r="H503">
        <f t="shared" si="86"/>
        <v>100000</v>
      </c>
      <c r="I503">
        <f t="shared" si="81"/>
        <v>150</v>
      </c>
      <c r="J503">
        <f t="shared" si="80"/>
        <v>12.573730702915681</v>
      </c>
      <c r="K503">
        <f t="shared" si="82"/>
        <v>0</v>
      </c>
    </row>
    <row r="504" spans="2:15">
      <c r="B504">
        <v>225</v>
      </c>
      <c r="C504">
        <f t="shared" si="83"/>
        <v>0.2</v>
      </c>
      <c r="D504">
        <v>0</v>
      </c>
      <c r="E504">
        <f t="shared" si="84"/>
        <v>0.7</v>
      </c>
      <c r="F504">
        <f t="shared" si="85"/>
        <v>1</v>
      </c>
      <c r="G504" t="s">
        <v>25</v>
      </c>
      <c r="H504">
        <f t="shared" si="86"/>
        <v>100000</v>
      </c>
      <c r="I504">
        <f t="shared" si="81"/>
        <v>150</v>
      </c>
      <c r="J504">
        <f t="shared" si="80"/>
        <v>12.000472715406428</v>
      </c>
      <c r="K504">
        <f t="shared" si="82"/>
        <v>0</v>
      </c>
    </row>
    <row r="505" spans="2:15">
      <c r="B505">
        <v>230</v>
      </c>
      <c r="C505">
        <f t="shared" si="83"/>
        <v>0.2</v>
      </c>
      <c r="D505">
        <v>0</v>
      </c>
      <c r="E505">
        <f t="shared" si="84"/>
        <v>0.7</v>
      </c>
      <c r="F505">
        <f t="shared" si="85"/>
        <v>1</v>
      </c>
      <c r="G505" t="s">
        <v>25</v>
      </c>
      <c r="H505">
        <f t="shared" si="86"/>
        <v>100000</v>
      </c>
      <c r="I505">
        <f t="shared" si="81"/>
        <v>150</v>
      </c>
      <c r="J505">
        <f t="shared" si="80"/>
        <v>11.456373428595562</v>
      </c>
      <c r="K505">
        <f t="shared" si="82"/>
        <v>0</v>
      </c>
    </row>
    <row r="506" spans="2:15">
      <c r="B506">
        <v>235</v>
      </c>
      <c r="C506">
        <f t="shared" si="83"/>
        <v>0.2</v>
      </c>
      <c r="D506">
        <v>0</v>
      </c>
      <c r="E506">
        <f t="shared" si="84"/>
        <v>0.7</v>
      </c>
      <c r="F506">
        <f t="shared" si="85"/>
        <v>1</v>
      </c>
      <c r="G506" t="s">
        <v>25</v>
      </c>
      <c r="H506">
        <f t="shared" si="86"/>
        <v>100000</v>
      </c>
      <c r="I506">
        <f t="shared" si="81"/>
        <v>150</v>
      </c>
      <c r="J506">
        <f t="shared" si="80"/>
        <v>10.941453008511564</v>
      </c>
      <c r="K506">
        <f t="shared" si="82"/>
        <v>0</v>
      </c>
    </row>
    <row r="507" spans="2:15">
      <c r="B507">
        <v>240</v>
      </c>
      <c r="C507">
        <f t="shared" si="83"/>
        <v>0.2</v>
      </c>
      <c r="D507">
        <v>0</v>
      </c>
      <c r="E507">
        <f t="shared" si="84"/>
        <v>0.7</v>
      </c>
      <c r="F507">
        <f t="shared" si="85"/>
        <v>1</v>
      </c>
      <c r="G507" t="s">
        <v>25</v>
      </c>
      <c r="H507">
        <f t="shared" si="86"/>
        <v>100000</v>
      </c>
      <c r="I507">
        <f t="shared" si="81"/>
        <v>150</v>
      </c>
      <c r="J507">
        <f t="shared" si="80"/>
        <v>10.453232865579</v>
      </c>
      <c r="K507">
        <f t="shared" si="82"/>
        <v>0</v>
      </c>
    </row>
    <row r="508" spans="2:15">
      <c r="B508">
        <v>245</v>
      </c>
      <c r="C508">
        <f t="shared" si="83"/>
        <v>0.2</v>
      </c>
      <c r="D508">
        <v>0</v>
      </c>
      <c r="E508">
        <f t="shared" si="84"/>
        <v>0.7</v>
      </c>
      <c r="F508">
        <f t="shared" si="85"/>
        <v>1</v>
      </c>
      <c r="G508" t="s">
        <v>25</v>
      </c>
      <c r="H508">
        <f t="shared" si="86"/>
        <v>100000</v>
      </c>
      <c r="I508">
        <f t="shared" si="81"/>
        <v>150</v>
      </c>
      <c r="J508">
        <f t="shared" si="80"/>
        <v>9.9885332206915258</v>
      </c>
      <c r="K508">
        <f t="shared" si="82"/>
        <v>0</v>
      </c>
    </row>
    <row r="509" spans="2:15">
      <c r="B509">
        <v>250</v>
      </c>
      <c r="C509">
        <f t="shared" si="83"/>
        <v>0.2</v>
      </c>
      <c r="D509">
        <v>0</v>
      </c>
      <c r="E509">
        <f t="shared" si="84"/>
        <v>0.7</v>
      </c>
      <c r="F509">
        <f t="shared" si="85"/>
        <v>1</v>
      </c>
      <c r="G509" t="s">
        <v>25</v>
      </c>
      <c r="H509">
        <f t="shared" si="86"/>
        <v>100000</v>
      </c>
      <c r="I509">
        <f t="shared" si="81"/>
        <v>150</v>
      </c>
      <c r="J509">
        <f t="shared" si="80"/>
        <v>9.5474485054445335</v>
      </c>
      <c r="K509">
        <f t="shared" si="82"/>
        <v>0</v>
      </c>
    </row>
    <row r="510" spans="2:15">
      <c r="I510">
        <f t="shared" si="81"/>
        <v>150</v>
      </c>
    </row>
    <row r="511" spans="2:15">
      <c r="I511">
        <f t="shared" si="81"/>
        <v>150</v>
      </c>
    </row>
    <row r="512" spans="2:15">
      <c r="O512" t="s">
        <v>47</v>
      </c>
    </row>
    <row r="513" spans="2:15">
      <c r="I513">
        <v>100</v>
      </c>
      <c r="J513">
        <v>100</v>
      </c>
      <c r="K513">
        <v>0.05</v>
      </c>
      <c r="L513">
        <v>0</v>
      </c>
      <c r="M513">
        <v>0.15</v>
      </c>
      <c r="N513">
        <v>1</v>
      </c>
      <c r="O513">
        <f>BSCallWithParams(I513:N513)</f>
        <v>8.5916594188251452</v>
      </c>
    </row>
    <row r="514" spans="2:15">
      <c r="C514" t="s">
        <v>45</v>
      </c>
      <c r="I514" t="s">
        <v>42</v>
      </c>
      <c r="J514" t="s">
        <v>1</v>
      </c>
      <c r="K514" t="s">
        <v>43</v>
      </c>
      <c r="M514" t="s">
        <v>44</v>
      </c>
    </row>
    <row r="515" spans="2:15">
      <c r="B515">
        <v>100</v>
      </c>
      <c r="C515">
        <v>0.05</v>
      </c>
      <c r="D515">
        <v>0</v>
      </c>
      <c r="E515">
        <v>0.15</v>
      </c>
      <c r="F515">
        <f t="shared" ref="F515" si="87">$F$469</f>
        <v>1</v>
      </c>
      <c r="G515" t="s">
        <v>26</v>
      </c>
      <c r="H515">
        <v>1000000</v>
      </c>
      <c r="I515">
        <v>50</v>
      </c>
      <c r="J515">
        <v>100</v>
      </c>
      <c r="K515">
        <f t="array" ref="K515:M516">MCVanillaChoiceEulerStepping(B515:J515)</f>
        <v>8.5951661658886298</v>
      </c>
      <c r="L515">
        <v>123.61388193233738</v>
      </c>
      <c r="M515">
        <v>1.1118177995172472E-2</v>
      </c>
    </row>
    <row r="516" spans="2:15">
      <c r="C516" t="s">
        <v>46</v>
      </c>
      <c r="I516" t="s">
        <v>1</v>
      </c>
      <c r="K516" t="str">
        <v>time taken</v>
      </c>
      <c r="L516">
        <v>7.8359193696405551</v>
      </c>
      <c r="M516" t="str">
        <v/>
      </c>
    </row>
    <row r="517" spans="2:15">
      <c r="B517">
        <v>100</v>
      </c>
      <c r="C517">
        <v>0.05</v>
      </c>
      <c r="D517">
        <v>0</v>
      </c>
      <c r="E517">
        <v>0.15</v>
      </c>
      <c r="F517">
        <v>1</v>
      </c>
      <c r="G517" t="s">
        <v>26</v>
      </c>
      <c r="H517">
        <v>1000000</v>
      </c>
      <c r="I517">
        <v>100</v>
      </c>
      <c r="K517">
        <f t="array" ref="K517:M518">MCVanillaChoice1(B517:I517)</f>
        <v>8.5873426114878093</v>
      </c>
      <c r="L517">
        <v>123.86842286524472</v>
      </c>
      <c r="M517">
        <v>1.1129619169820894E-2</v>
      </c>
    </row>
    <row r="518" spans="2:15">
      <c r="K518" t="str">
        <v>time taken</v>
      </c>
      <c r="L518">
        <v>0.28254736286315718</v>
      </c>
      <c r="M518" t="str">
        <v/>
      </c>
    </row>
    <row r="519" spans="2:15">
      <c r="I519">
        <f t="shared" si="81"/>
        <v>150</v>
      </c>
    </row>
    <row r="520" spans="2:15">
      <c r="I520">
        <f t="shared" si="81"/>
        <v>150</v>
      </c>
    </row>
    <row r="521" spans="2:15">
      <c r="I521">
        <f t="shared" si="81"/>
        <v>150</v>
      </c>
    </row>
    <row r="522" spans="2:15">
      <c r="I522">
        <f t="shared" si="81"/>
        <v>150</v>
      </c>
    </row>
    <row r="523" spans="2:15">
      <c r="I523">
        <f t="shared" si="81"/>
        <v>150</v>
      </c>
    </row>
    <row r="524" spans="2:15">
      <c r="I524">
        <f t="shared" si="81"/>
        <v>150</v>
      </c>
    </row>
    <row r="525" spans="2:15">
      <c r="I525">
        <f t="shared" si="81"/>
        <v>150</v>
      </c>
    </row>
    <row r="526" spans="2:15">
      <c r="I526">
        <f t="shared" si="81"/>
        <v>150</v>
      </c>
    </row>
    <row r="527" spans="2:15">
      <c r="I527">
        <f t="shared" si="81"/>
        <v>150</v>
      </c>
    </row>
    <row r="528" spans="2:15">
      <c r="I528">
        <f t="shared" si="81"/>
        <v>150</v>
      </c>
    </row>
    <row r="529" spans="9:9">
      <c r="I529">
        <f t="shared" si="81"/>
        <v>150</v>
      </c>
    </row>
    <row r="530" spans="9:9">
      <c r="I530">
        <f t="shared" si="81"/>
        <v>150</v>
      </c>
    </row>
    <row r="531" spans="9:9">
      <c r="I531">
        <f t="shared" si="81"/>
        <v>150</v>
      </c>
    </row>
    <row r="532" spans="9:9">
      <c r="I532">
        <f t="shared" si="81"/>
        <v>150</v>
      </c>
    </row>
    <row r="533" spans="9:9">
      <c r="I533">
        <f t="shared" si="81"/>
        <v>150</v>
      </c>
    </row>
    <row r="534" spans="9:9">
      <c r="I534">
        <f t="shared" ref="I534:I566" si="88">$B$425</f>
        <v>150</v>
      </c>
    </row>
    <row r="535" spans="9:9">
      <c r="I535">
        <f t="shared" si="88"/>
        <v>150</v>
      </c>
    </row>
    <row r="536" spans="9:9">
      <c r="I536">
        <f t="shared" si="88"/>
        <v>150</v>
      </c>
    </row>
    <row r="537" spans="9:9">
      <c r="I537">
        <f t="shared" si="88"/>
        <v>150</v>
      </c>
    </row>
    <row r="538" spans="9:9">
      <c r="I538">
        <f t="shared" si="88"/>
        <v>150</v>
      </c>
    </row>
    <row r="539" spans="9:9">
      <c r="I539">
        <f t="shared" si="88"/>
        <v>150</v>
      </c>
    </row>
    <row r="540" spans="9:9">
      <c r="I540">
        <f t="shared" si="88"/>
        <v>150</v>
      </c>
    </row>
    <row r="541" spans="9:9">
      <c r="I541">
        <f t="shared" si="88"/>
        <v>150</v>
      </c>
    </row>
    <row r="542" spans="9:9">
      <c r="I542">
        <f t="shared" si="88"/>
        <v>150</v>
      </c>
    </row>
    <row r="543" spans="9:9">
      <c r="I543">
        <f t="shared" si="88"/>
        <v>150</v>
      </c>
    </row>
    <row r="544" spans="9:9">
      <c r="I544">
        <f t="shared" si="88"/>
        <v>150</v>
      </c>
    </row>
    <row r="545" spans="9:9">
      <c r="I545">
        <f t="shared" si="88"/>
        <v>150</v>
      </c>
    </row>
    <row r="546" spans="9:9">
      <c r="I546">
        <f t="shared" si="88"/>
        <v>150</v>
      </c>
    </row>
    <row r="547" spans="9:9">
      <c r="I547">
        <f t="shared" si="88"/>
        <v>150</v>
      </c>
    </row>
    <row r="548" spans="9:9">
      <c r="I548">
        <f t="shared" si="88"/>
        <v>150</v>
      </c>
    </row>
    <row r="549" spans="9:9">
      <c r="I549">
        <f t="shared" si="88"/>
        <v>150</v>
      </c>
    </row>
    <row r="550" spans="9:9">
      <c r="I550">
        <f t="shared" si="88"/>
        <v>150</v>
      </c>
    </row>
    <row r="551" spans="9:9">
      <c r="I551">
        <f t="shared" si="88"/>
        <v>150</v>
      </c>
    </row>
    <row r="552" spans="9:9">
      <c r="I552">
        <f t="shared" si="88"/>
        <v>150</v>
      </c>
    </row>
    <row r="553" spans="9:9">
      <c r="I553">
        <f t="shared" si="88"/>
        <v>150</v>
      </c>
    </row>
    <row r="554" spans="9:9">
      <c r="I554">
        <f t="shared" si="88"/>
        <v>150</v>
      </c>
    </row>
    <row r="555" spans="9:9">
      <c r="I555">
        <f t="shared" si="88"/>
        <v>150</v>
      </c>
    </row>
    <row r="556" spans="9:9">
      <c r="I556">
        <f t="shared" si="88"/>
        <v>150</v>
      </c>
    </row>
    <row r="557" spans="9:9">
      <c r="I557">
        <f t="shared" si="88"/>
        <v>150</v>
      </c>
    </row>
    <row r="558" spans="9:9">
      <c r="I558">
        <f t="shared" si="88"/>
        <v>150</v>
      </c>
    </row>
    <row r="559" spans="9:9">
      <c r="I559">
        <f t="shared" si="88"/>
        <v>150</v>
      </c>
    </row>
    <row r="560" spans="9:9">
      <c r="I560">
        <f t="shared" si="88"/>
        <v>150</v>
      </c>
    </row>
    <row r="561" spans="9:9">
      <c r="I561">
        <f t="shared" si="88"/>
        <v>150</v>
      </c>
    </row>
    <row r="562" spans="9:9">
      <c r="I562">
        <f t="shared" si="88"/>
        <v>150</v>
      </c>
    </row>
    <row r="563" spans="9:9">
      <c r="I563">
        <f t="shared" si="88"/>
        <v>150</v>
      </c>
    </row>
    <row r="564" spans="9:9">
      <c r="I564">
        <f t="shared" si="88"/>
        <v>150</v>
      </c>
    </row>
    <row r="565" spans="9:9">
      <c r="I565">
        <f t="shared" si="88"/>
        <v>150</v>
      </c>
    </row>
    <row r="566" spans="9:9">
      <c r="I566">
        <f t="shared" si="88"/>
        <v>150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16"/>
  <sheetViews>
    <sheetView tabSelected="1" topLeftCell="A102" workbookViewId="0">
      <selection activeCell="H116" sqref="H116"/>
    </sheetView>
  </sheetViews>
  <sheetFormatPr defaultRowHeight="15"/>
  <cols>
    <col min="7" max="7" width="10" bestFit="1" customWidth="1"/>
    <col min="8" max="10" width="12" bestFit="1" customWidth="1"/>
  </cols>
  <sheetData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17</v>
      </c>
      <c r="H2" t="s">
        <v>6</v>
      </c>
      <c r="I2" t="s">
        <v>48</v>
      </c>
    </row>
    <row r="3" spans="1:10">
      <c r="A3">
        <v>100</v>
      </c>
      <c r="B3">
        <v>100</v>
      </c>
      <c r="C3">
        <v>0.05</v>
      </c>
      <c r="D3">
        <v>0</v>
      </c>
      <c r="E3">
        <v>0.15</v>
      </c>
      <c r="F3">
        <v>0.1</v>
      </c>
      <c r="G3">
        <v>1E-3</v>
      </c>
      <c r="H3">
        <f>BSDeltaWithParams(A3:F3)</f>
        <v>0.55137119665591694</v>
      </c>
      <c r="I3">
        <f>BSDeltaWithParamsFD(A3:F3,G3)</f>
        <v>0.55140279915377732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17</v>
      </c>
      <c r="H6" t="s">
        <v>50</v>
      </c>
      <c r="I6" t="s">
        <v>51</v>
      </c>
      <c r="J6" t="s">
        <v>52</v>
      </c>
    </row>
    <row r="7" spans="1:10">
      <c r="A7">
        <v>5</v>
      </c>
      <c r="B7">
        <v>100</v>
      </c>
      <c r="C7">
        <v>0.05</v>
      </c>
      <c r="D7">
        <v>0</v>
      </c>
      <c r="E7">
        <v>0.5</v>
      </c>
      <c r="F7">
        <v>1</v>
      </c>
      <c r="G7">
        <v>0.01</v>
      </c>
      <c r="H7">
        <f t="shared" ref="H7:H38" si="0">BSDeltaWithParams(A7:F7)</f>
        <v>8.4537442601728685E-9</v>
      </c>
      <c r="I7">
        <f t="shared" ref="I7:I38" si="1">BSGamma(A7:F7)</f>
        <v>1.9589142403305238E-8</v>
      </c>
      <c r="J7">
        <f t="shared" ref="J7:J38" si="2">BSGammaFD(A7:F7,G7)</f>
        <v>1.9553555152635726E-8</v>
      </c>
    </row>
    <row r="8" spans="1:10">
      <c r="A8">
        <v>10</v>
      </c>
      <c r="B8">
        <f>$B$7</f>
        <v>100</v>
      </c>
      <c r="C8">
        <f>$C$7</f>
        <v>0.05</v>
      </c>
      <c r="D8">
        <f>$D$7</f>
        <v>0</v>
      </c>
      <c r="E8">
        <f>$E$7</f>
        <v>0.5</v>
      </c>
      <c r="F8">
        <f>$F$7</f>
        <v>1</v>
      </c>
      <c r="G8">
        <f>$G$7</f>
        <v>0.01</v>
      </c>
      <c r="H8">
        <f t="shared" si="0"/>
        <v>1.0451548882017825E-5</v>
      </c>
      <c r="I8">
        <f t="shared" si="1"/>
        <v>9.3361826277661509E-6</v>
      </c>
      <c r="J8">
        <f t="shared" si="2"/>
        <v>9.3093970302460163E-6</v>
      </c>
    </row>
    <row r="9" spans="1:10">
      <c r="A9">
        <v>15</v>
      </c>
      <c r="B9">
        <f t="shared" ref="B9:B59" si="3">$B$7</f>
        <v>100</v>
      </c>
      <c r="C9">
        <f t="shared" ref="C9:C59" si="4">$C$7</f>
        <v>0.05</v>
      </c>
      <c r="D9">
        <f t="shared" ref="D9:D59" si="5">$D$7</f>
        <v>0</v>
      </c>
      <c r="E9">
        <f t="shared" ref="E9:E59" si="6">$E$7</f>
        <v>0.5</v>
      </c>
      <c r="F9">
        <f t="shared" ref="F9:F59" si="7">$F$7</f>
        <v>1</v>
      </c>
      <c r="G9">
        <f t="shared" ref="G9:G59" si="8">$G$7</f>
        <v>0.01</v>
      </c>
      <c r="H9">
        <f t="shared" si="0"/>
        <v>2.8638195576136116E-4</v>
      </c>
      <c r="I9">
        <f t="shared" si="1"/>
        <v>1.4121372452633897E-4</v>
      </c>
      <c r="J9">
        <f t="shared" si="2"/>
        <v>1.4111650731198772E-4</v>
      </c>
    </row>
    <row r="10" spans="1:10">
      <c r="A10">
        <v>20</v>
      </c>
      <c r="B10">
        <f t="shared" si="3"/>
        <v>100</v>
      </c>
      <c r="C10">
        <f t="shared" si="4"/>
        <v>0.05</v>
      </c>
      <c r="D10">
        <f t="shared" si="5"/>
        <v>0</v>
      </c>
      <c r="E10">
        <f t="shared" si="6"/>
        <v>0.5</v>
      </c>
      <c r="F10">
        <f t="shared" si="7"/>
        <v>1</v>
      </c>
      <c r="G10">
        <f t="shared" si="8"/>
        <v>0.01</v>
      </c>
      <c r="H10">
        <f t="shared" si="0"/>
        <v>2.0597327120847053E-3</v>
      </c>
      <c r="I10">
        <f t="shared" si="1"/>
        <v>6.5116475007887832E-4</v>
      </c>
      <c r="J10">
        <f t="shared" si="2"/>
        <v>6.5116305625334547E-4</v>
      </c>
    </row>
    <row r="11" spans="1:10">
      <c r="A11">
        <v>25</v>
      </c>
      <c r="B11">
        <f t="shared" si="3"/>
        <v>100</v>
      </c>
      <c r="C11">
        <f t="shared" si="4"/>
        <v>0.05</v>
      </c>
      <c r="D11">
        <f t="shared" si="5"/>
        <v>0</v>
      </c>
      <c r="E11">
        <f t="shared" si="6"/>
        <v>0.5</v>
      </c>
      <c r="F11">
        <f t="shared" si="7"/>
        <v>1</v>
      </c>
      <c r="G11">
        <f t="shared" si="8"/>
        <v>0.01</v>
      </c>
      <c r="H11">
        <f t="shared" si="0"/>
        <v>7.7051790408318999E-3</v>
      </c>
      <c r="I11">
        <f t="shared" si="1"/>
        <v>1.6965894718085541E-3</v>
      </c>
      <c r="J11">
        <f t="shared" si="2"/>
        <v>1.6967951968482886E-3</v>
      </c>
    </row>
    <row r="12" spans="1:10">
      <c r="A12">
        <v>30</v>
      </c>
      <c r="B12">
        <f t="shared" si="3"/>
        <v>100</v>
      </c>
      <c r="C12">
        <f t="shared" si="4"/>
        <v>0.05</v>
      </c>
      <c r="D12">
        <f t="shared" si="5"/>
        <v>0</v>
      </c>
      <c r="E12">
        <f t="shared" si="6"/>
        <v>0.5</v>
      </c>
      <c r="F12">
        <f t="shared" si="7"/>
        <v>1</v>
      </c>
      <c r="G12">
        <f t="shared" si="8"/>
        <v>0.01</v>
      </c>
      <c r="H12">
        <f t="shared" si="0"/>
        <v>1.9797610366003804E-2</v>
      </c>
      <c r="I12">
        <f t="shared" si="1"/>
        <v>3.2001461498487619E-3</v>
      </c>
      <c r="J12">
        <f t="shared" si="2"/>
        <v>3.2003576616590479E-3</v>
      </c>
    </row>
    <row r="13" spans="1:10">
      <c r="A13">
        <v>35</v>
      </c>
      <c r="B13">
        <f t="shared" si="3"/>
        <v>100</v>
      </c>
      <c r="C13">
        <f t="shared" si="4"/>
        <v>0.05</v>
      </c>
      <c r="D13">
        <f t="shared" si="5"/>
        <v>0</v>
      </c>
      <c r="E13">
        <f t="shared" si="6"/>
        <v>0.5</v>
      </c>
      <c r="F13">
        <f t="shared" si="7"/>
        <v>1</v>
      </c>
      <c r="G13">
        <f t="shared" si="8"/>
        <v>0.01</v>
      </c>
      <c r="H13">
        <f t="shared" si="0"/>
        <v>4.0089816404602407E-2</v>
      </c>
      <c r="I13">
        <f t="shared" si="1"/>
        <v>4.933202472093938E-3</v>
      </c>
      <c r="J13">
        <f t="shared" si="2"/>
        <v>4.9331632667737324E-3</v>
      </c>
    </row>
    <row r="14" spans="1:10">
      <c r="A14">
        <v>40</v>
      </c>
      <c r="B14">
        <f t="shared" si="3"/>
        <v>100</v>
      </c>
      <c r="C14">
        <f t="shared" si="4"/>
        <v>0.05</v>
      </c>
      <c r="D14">
        <f t="shared" si="5"/>
        <v>0</v>
      </c>
      <c r="E14">
        <f t="shared" si="6"/>
        <v>0.5</v>
      </c>
      <c r="F14">
        <f t="shared" si="7"/>
        <v>1</v>
      </c>
      <c r="G14">
        <f t="shared" si="8"/>
        <v>0.01</v>
      </c>
      <c r="H14">
        <f t="shared" si="0"/>
        <v>6.9092854772243695E-2</v>
      </c>
      <c r="I14">
        <f t="shared" si="1"/>
        <v>6.6463017616087746E-3</v>
      </c>
      <c r="J14">
        <f t="shared" si="2"/>
        <v>6.646010888289311E-3</v>
      </c>
    </row>
    <row r="15" spans="1:10">
      <c r="A15">
        <v>45</v>
      </c>
      <c r="B15">
        <f t="shared" si="3"/>
        <v>100</v>
      </c>
      <c r="C15">
        <f t="shared" si="4"/>
        <v>0.05</v>
      </c>
      <c r="D15">
        <f t="shared" si="5"/>
        <v>0</v>
      </c>
      <c r="E15">
        <f t="shared" si="6"/>
        <v>0.5</v>
      </c>
      <c r="F15">
        <f t="shared" si="7"/>
        <v>1</v>
      </c>
      <c r="G15">
        <f t="shared" si="8"/>
        <v>0.01</v>
      </c>
      <c r="H15">
        <f t="shared" si="0"/>
        <v>0.10619599203523278</v>
      </c>
      <c r="I15">
        <f t="shared" si="1"/>
        <v>8.14804272591769E-3</v>
      </c>
      <c r="J15">
        <f t="shared" si="2"/>
        <v>8.1477527480444678E-3</v>
      </c>
    </row>
    <row r="16" spans="1:10">
      <c r="A16">
        <v>50</v>
      </c>
      <c r="B16">
        <f t="shared" si="3"/>
        <v>100</v>
      </c>
      <c r="C16">
        <f t="shared" si="4"/>
        <v>0.05</v>
      </c>
      <c r="D16">
        <f t="shared" si="5"/>
        <v>0</v>
      </c>
      <c r="E16">
        <f t="shared" si="6"/>
        <v>0.5</v>
      </c>
      <c r="F16">
        <f t="shared" si="7"/>
        <v>1</v>
      </c>
      <c r="G16">
        <f t="shared" si="8"/>
        <v>0.01</v>
      </c>
      <c r="H16">
        <f t="shared" si="0"/>
        <v>0.15003243740254724</v>
      </c>
      <c r="I16">
        <f t="shared" si="1"/>
        <v>9.3276948847733805E-3</v>
      </c>
      <c r="J16">
        <f t="shared" si="2"/>
        <v>9.3276740820158466E-3</v>
      </c>
    </row>
    <row r="17" spans="1:10">
      <c r="A17">
        <v>55</v>
      </c>
      <c r="B17">
        <f t="shared" si="3"/>
        <v>100</v>
      </c>
      <c r="C17">
        <f t="shared" si="4"/>
        <v>0.05</v>
      </c>
      <c r="D17">
        <f t="shared" si="5"/>
        <v>0</v>
      </c>
      <c r="E17">
        <f t="shared" si="6"/>
        <v>0.5</v>
      </c>
      <c r="F17">
        <f t="shared" si="7"/>
        <v>1</v>
      </c>
      <c r="G17">
        <f t="shared" si="8"/>
        <v>0.01</v>
      </c>
      <c r="H17">
        <f t="shared" si="0"/>
        <v>0.19886726255758991</v>
      </c>
      <c r="I17">
        <f t="shared" si="1"/>
        <v>1.0145684906094602E-2</v>
      </c>
      <c r="J17">
        <f t="shared" si="2"/>
        <v>1.014598440818304E-2</v>
      </c>
    </row>
    <row r="18" spans="1:10">
      <c r="A18">
        <v>60</v>
      </c>
      <c r="B18">
        <f t="shared" si="3"/>
        <v>100</v>
      </c>
      <c r="C18">
        <f t="shared" si="4"/>
        <v>0.05</v>
      </c>
      <c r="D18">
        <f t="shared" si="5"/>
        <v>0</v>
      </c>
      <c r="E18">
        <f t="shared" si="6"/>
        <v>0.5</v>
      </c>
      <c r="F18">
        <f t="shared" si="7"/>
        <v>1</v>
      </c>
      <c r="G18">
        <f t="shared" si="8"/>
        <v>0.01</v>
      </c>
      <c r="H18">
        <f t="shared" si="0"/>
        <v>0.25090280116371422</v>
      </c>
      <c r="I18">
        <f t="shared" si="1"/>
        <v>1.0612808969629501E-2</v>
      </c>
      <c r="J18">
        <f t="shared" si="2"/>
        <v>1.0613199457054634E-2</v>
      </c>
    </row>
    <row r="19" spans="1:10">
      <c r="A19">
        <v>65</v>
      </c>
      <c r="B19">
        <f t="shared" si="3"/>
        <v>100</v>
      </c>
      <c r="C19">
        <f t="shared" si="4"/>
        <v>0.05</v>
      </c>
      <c r="D19">
        <f t="shared" si="5"/>
        <v>0</v>
      </c>
      <c r="E19">
        <f t="shared" si="6"/>
        <v>0.5</v>
      </c>
      <c r="F19">
        <f t="shared" si="7"/>
        <v>1</v>
      </c>
      <c r="G19">
        <f t="shared" si="8"/>
        <v>0.01</v>
      </c>
      <c r="H19">
        <f t="shared" si="0"/>
        <v>0.30447743907061275</v>
      </c>
      <c r="I19">
        <f t="shared" si="1"/>
        <v>1.0769594678073622E-2</v>
      </c>
      <c r="J19">
        <f t="shared" si="2"/>
        <v>1.0769707721181021E-2</v>
      </c>
    </row>
    <row r="20" spans="1:10">
      <c r="A20">
        <v>70</v>
      </c>
      <c r="B20">
        <f t="shared" si="3"/>
        <v>100</v>
      </c>
      <c r="C20">
        <f t="shared" si="4"/>
        <v>0.05</v>
      </c>
      <c r="D20">
        <f t="shared" si="5"/>
        <v>0</v>
      </c>
      <c r="E20">
        <f t="shared" si="6"/>
        <v>0.5</v>
      </c>
      <c r="F20">
        <f t="shared" si="7"/>
        <v>1</v>
      </c>
      <c r="G20">
        <f t="shared" si="8"/>
        <v>0.01</v>
      </c>
      <c r="H20">
        <f t="shared" si="0"/>
        <v>0.35817182293950278</v>
      </c>
      <c r="I20">
        <f t="shared" si="1"/>
        <v>1.0670224589475637E-2</v>
      </c>
      <c r="J20">
        <f t="shared" si="2"/>
        <v>1.0669848542477212E-2</v>
      </c>
    </row>
    <row r="21" spans="1:10">
      <c r="A21">
        <v>75</v>
      </c>
      <c r="B21">
        <f t="shared" si="3"/>
        <v>100</v>
      </c>
      <c r="C21">
        <f t="shared" si="4"/>
        <v>0.05</v>
      </c>
      <c r="D21">
        <f t="shared" si="5"/>
        <v>0</v>
      </c>
      <c r="E21">
        <f t="shared" si="6"/>
        <v>0.5</v>
      </c>
      <c r="F21">
        <f t="shared" si="7"/>
        <v>1</v>
      </c>
      <c r="G21">
        <f t="shared" si="8"/>
        <v>0.01</v>
      </c>
      <c r="H21">
        <f t="shared" si="0"/>
        <v>0.41084803987329543</v>
      </c>
      <c r="I21">
        <f t="shared" si="1"/>
        <v>1.0371703844428525E-2</v>
      </c>
      <c r="J21">
        <f t="shared" si="2"/>
        <v>1.0371148775334404E-2</v>
      </c>
    </row>
    <row r="22" spans="1:10">
      <c r="A22">
        <v>80</v>
      </c>
      <c r="B22">
        <f t="shared" si="3"/>
        <v>100</v>
      </c>
      <c r="C22">
        <f t="shared" si="4"/>
        <v>0.05</v>
      </c>
      <c r="D22">
        <f t="shared" si="5"/>
        <v>0</v>
      </c>
      <c r="E22">
        <f t="shared" si="6"/>
        <v>0.5</v>
      </c>
      <c r="F22">
        <f t="shared" si="7"/>
        <v>1</v>
      </c>
      <c r="G22">
        <f t="shared" si="8"/>
        <v>0.01</v>
      </c>
      <c r="H22">
        <f t="shared" si="0"/>
        <v>0.46164621595670075</v>
      </c>
      <c r="I22">
        <f t="shared" si="1"/>
        <v>9.9274305531510069E-3</v>
      </c>
      <c r="J22">
        <f t="shared" si="2"/>
        <v>9.9278876675157335E-3</v>
      </c>
    </row>
    <row r="23" spans="1:10">
      <c r="A23">
        <v>85</v>
      </c>
      <c r="B23">
        <f t="shared" si="3"/>
        <v>100</v>
      </c>
      <c r="C23">
        <f t="shared" si="4"/>
        <v>0.05</v>
      </c>
      <c r="D23">
        <f t="shared" si="5"/>
        <v>0</v>
      </c>
      <c r="E23">
        <f t="shared" si="6"/>
        <v>0.5</v>
      </c>
      <c r="F23">
        <f t="shared" si="7"/>
        <v>1</v>
      </c>
      <c r="G23">
        <f t="shared" si="8"/>
        <v>0.01</v>
      </c>
      <c r="H23">
        <f t="shared" si="0"/>
        <v>0.50995746717925927</v>
      </c>
      <c r="I23">
        <f t="shared" si="1"/>
        <v>9.3839531200381066E-3</v>
      </c>
      <c r="J23">
        <f t="shared" si="2"/>
        <v>9.3819872404310445E-3</v>
      </c>
    </row>
    <row r="24" spans="1:10">
      <c r="A24">
        <v>90</v>
      </c>
      <c r="B24">
        <f t="shared" si="3"/>
        <v>100</v>
      </c>
      <c r="C24">
        <f t="shared" si="4"/>
        <v>0.05</v>
      </c>
      <c r="D24">
        <f t="shared" si="5"/>
        <v>0</v>
      </c>
      <c r="E24">
        <f t="shared" si="6"/>
        <v>0.5</v>
      </c>
      <c r="F24">
        <f t="shared" si="7"/>
        <v>1</v>
      </c>
      <c r="G24">
        <f t="shared" si="8"/>
        <v>0.01</v>
      </c>
      <c r="H24">
        <f t="shared" si="0"/>
        <v>0.55538517483752725</v>
      </c>
      <c r="I24">
        <f t="shared" si="1"/>
        <v>8.7798115200178953E-3</v>
      </c>
      <c r="J24">
        <f t="shared" si="2"/>
        <v>8.7799199377514014E-3</v>
      </c>
    </row>
    <row r="25" spans="1:10">
      <c r="A25">
        <v>95</v>
      </c>
      <c r="B25">
        <f t="shared" si="3"/>
        <v>100</v>
      </c>
      <c r="C25">
        <f t="shared" si="4"/>
        <v>0.05</v>
      </c>
      <c r="D25">
        <f t="shared" si="5"/>
        <v>0</v>
      </c>
      <c r="E25">
        <f t="shared" si="6"/>
        <v>0.5</v>
      </c>
      <c r="F25">
        <f t="shared" si="7"/>
        <v>1</v>
      </c>
      <c r="G25">
        <f t="shared" si="8"/>
        <v>0.01</v>
      </c>
      <c r="H25">
        <f t="shared" si="0"/>
        <v>0.59770580175414145</v>
      </c>
      <c r="I25">
        <f t="shared" si="1"/>
        <v>8.1456198145542173E-3</v>
      </c>
      <c r="J25">
        <f t="shared" si="2"/>
        <v>8.1461833900675629E-3</v>
      </c>
    </row>
    <row r="26" spans="1:10">
      <c r="A26">
        <v>100</v>
      </c>
      <c r="B26">
        <f t="shared" si="3"/>
        <v>100</v>
      </c>
      <c r="C26">
        <f t="shared" si="4"/>
        <v>0.05</v>
      </c>
      <c r="D26">
        <f t="shared" si="5"/>
        <v>0</v>
      </c>
      <c r="E26">
        <f t="shared" si="6"/>
        <v>0.5</v>
      </c>
      <c r="F26">
        <f t="shared" si="7"/>
        <v>1</v>
      </c>
      <c r="G26">
        <f t="shared" si="8"/>
        <v>0.01</v>
      </c>
      <c r="H26">
        <f t="shared" si="0"/>
        <v>0.63683059045513679</v>
      </c>
      <c r="I26">
        <f t="shared" si="1"/>
        <v>7.5048069383387636E-3</v>
      </c>
      <c r="J26">
        <f t="shared" si="2"/>
        <v>7.5049823067274701E-3</v>
      </c>
    </row>
    <row r="27" spans="1:10">
      <c r="A27">
        <v>105</v>
      </c>
      <c r="B27">
        <f t="shared" si="3"/>
        <v>100</v>
      </c>
      <c r="C27">
        <f t="shared" si="4"/>
        <v>0.05</v>
      </c>
      <c r="D27">
        <f t="shared" si="5"/>
        <v>0</v>
      </c>
      <c r="E27">
        <f t="shared" si="6"/>
        <v>0.5</v>
      </c>
      <c r="F27">
        <f t="shared" si="7"/>
        <v>1</v>
      </c>
      <c r="G27">
        <f t="shared" si="8"/>
        <v>0.01</v>
      </c>
      <c r="H27">
        <f t="shared" si="0"/>
        <v>0.67277192682802522</v>
      </c>
      <c r="I27">
        <f t="shared" si="1"/>
        <v>6.8746415294472264E-3</v>
      </c>
      <c r="J27">
        <f t="shared" si="2"/>
        <v>6.8737119107709077E-3</v>
      </c>
    </row>
    <row r="28" spans="1:10">
      <c r="A28">
        <v>110</v>
      </c>
      <c r="B28">
        <f t="shared" si="3"/>
        <v>100</v>
      </c>
      <c r="C28">
        <f t="shared" si="4"/>
        <v>0.05</v>
      </c>
      <c r="D28">
        <f t="shared" si="5"/>
        <v>0</v>
      </c>
      <c r="E28">
        <f t="shared" si="6"/>
        <v>0.5</v>
      </c>
      <c r="F28">
        <f t="shared" si="7"/>
        <v>1</v>
      </c>
      <c r="G28">
        <f t="shared" si="8"/>
        <v>0.01</v>
      </c>
      <c r="H28">
        <f t="shared" si="0"/>
        <v>0.70561538672248136</v>
      </c>
      <c r="I28">
        <f t="shared" si="1"/>
        <v>6.2673171350868867E-3</v>
      </c>
      <c r="J28">
        <f t="shared" si="2"/>
        <v>6.2683596979695722E-3</v>
      </c>
    </row>
    <row r="29" spans="1:10">
      <c r="A29">
        <v>115</v>
      </c>
      <c r="B29">
        <f t="shared" si="3"/>
        <v>100</v>
      </c>
      <c r="C29">
        <f t="shared" si="4"/>
        <v>0.05</v>
      </c>
      <c r="D29">
        <f t="shared" si="5"/>
        <v>0</v>
      </c>
      <c r="E29">
        <f t="shared" si="6"/>
        <v>0.5</v>
      </c>
      <c r="F29">
        <f t="shared" si="7"/>
        <v>1</v>
      </c>
      <c r="G29">
        <f t="shared" si="8"/>
        <v>0.01</v>
      </c>
      <c r="H29">
        <f t="shared" si="0"/>
        <v>0.7354969940495828</v>
      </c>
      <c r="I29">
        <f t="shared" si="1"/>
        <v>5.6909752875554638E-3</v>
      </c>
      <c r="J29">
        <f t="shared" si="2"/>
        <v>5.6909824763806682E-3</v>
      </c>
    </row>
    <row r="30" spans="1:10">
      <c r="A30">
        <v>120</v>
      </c>
      <c r="B30">
        <f t="shared" si="3"/>
        <v>100</v>
      </c>
      <c r="C30">
        <f t="shared" si="4"/>
        <v>0.05</v>
      </c>
      <c r="D30">
        <f t="shared" si="5"/>
        <v>0</v>
      </c>
      <c r="E30">
        <f t="shared" si="6"/>
        <v>0.5</v>
      </c>
      <c r="F30">
        <f t="shared" si="7"/>
        <v>1</v>
      </c>
      <c r="G30">
        <f t="shared" si="8"/>
        <v>0.01</v>
      </c>
      <c r="H30">
        <f t="shared" si="0"/>
        <v>0.76258527600802239</v>
      </c>
      <c r="I30">
        <f t="shared" si="1"/>
        <v>5.1506081426528315E-3</v>
      </c>
      <c r="J30">
        <f t="shared" si="2"/>
        <v>5.1503435116728724E-3</v>
      </c>
    </row>
    <row r="31" spans="1:10">
      <c r="A31">
        <v>125</v>
      </c>
      <c r="B31">
        <f t="shared" si="3"/>
        <v>100</v>
      </c>
      <c r="C31">
        <f t="shared" si="4"/>
        <v>0.05</v>
      </c>
      <c r="D31">
        <f t="shared" si="5"/>
        <v>0</v>
      </c>
      <c r="E31">
        <f t="shared" si="6"/>
        <v>0.5</v>
      </c>
      <c r="F31">
        <f t="shared" si="7"/>
        <v>1</v>
      </c>
      <c r="G31">
        <f t="shared" si="8"/>
        <v>0.01</v>
      </c>
      <c r="H31">
        <f t="shared" si="0"/>
        <v>0.78706747560090251</v>
      </c>
      <c r="I31">
        <f t="shared" si="1"/>
        <v>4.648820884084374E-3</v>
      </c>
      <c r="J31">
        <f t="shared" si="2"/>
        <v>4.6485799032325303E-3</v>
      </c>
    </row>
    <row r="32" spans="1:10">
      <c r="A32">
        <v>130</v>
      </c>
      <c r="B32">
        <f t="shared" si="3"/>
        <v>100</v>
      </c>
      <c r="C32">
        <f t="shared" si="4"/>
        <v>0.05</v>
      </c>
      <c r="D32">
        <f t="shared" si="5"/>
        <v>0</v>
      </c>
      <c r="E32">
        <f t="shared" si="6"/>
        <v>0.5</v>
      </c>
      <c r="F32">
        <f t="shared" si="7"/>
        <v>1</v>
      </c>
      <c r="G32">
        <f t="shared" si="8"/>
        <v>0.01</v>
      </c>
      <c r="H32">
        <f t="shared" si="0"/>
        <v>0.80913922637384061</v>
      </c>
      <c r="I32">
        <f t="shared" si="1"/>
        <v>4.1864556800746472E-3</v>
      </c>
      <c r="J32">
        <f t="shared" si="2"/>
        <v>4.1863223287919027E-3</v>
      </c>
    </row>
    <row r="33" spans="1:10">
      <c r="A33">
        <v>135</v>
      </c>
      <c r="B33">
        <f t="shared" si="3"/>
        <v>100</v>
      </c>
      <c r="C33">
        <f t="shared" si="4"/>
        <v>0.05</v>
      </c>
      <c r="D33">
        <f t="shared" si="5"/>
        <v>0</v>
      </c>
      <c r="E33">
        <f t="shared" si="6"/>
        <v>0.5</v>
      </c>
      <c r="F33">
        <f t="shared" si="7"/>
        <v>1</v>
      </c>
      <c r="G33">
        <f t="shared" si="8"/>
        <v>0.01</v>
      </c>
      <c r="H33">
        <f t="shared" si="0"/>
        <v>0.82899702792036711</v>
      </c>
      <c r="I33">
        <f t="shared" si="1"/>
        <v>3.7630898944508045E-3</v>
      </c>
      <c r="J33">
        <f t="shared" si="2"/>
        <v>3.7630617555350909E-3</v>
      </c>
    </row>
    <row r="34" spans="1:10">
      <c r="A34">
        <v>140</v>
      </c>
      <c r="B34">
        <f t="shared" si="3"/>
        <v>100</v>
      </c>
      <c r="C34">
        <f t="shared" si="4"/>
        <v>0.05</v>
      </c>
      <c r="D34">
        <f t="shared" si="5"/>
        <v>0</v>
      </c>
      <c r="E34">
        <f t="shared" si="6"/>
        <v>0.5</v>
      </c>
      <c r="F34">
        <f t="shared" si="7"/>
        <v>1</v>
      </c>
      <c r="G34">
        <f t="shared" si="8"/>
        <v>0.01</v>
      </c>
      <c r="H34">
        <f t="shared" si="0"/>
        <v>0.84683293540446092</v>
      </c>
      <c r="I34">
        <f t="shared" si="1"/>
        <v>3.3774257471787983E-3</v>
      </c>
      <c r="J34">
        <f t="shared" si="2"/>
        <v>3.3774713870116102E-3</v>
      </c>
    </row>
    <row r="35" spans="1:10">
      <c r="A35">
        <v>145</v>
      </c>
      <c r="B35">
        <f t="shared" si="3"/>
        <v>100</v>
      </c>
      <c r="C35">
        <f t="shared" si="4"/>
        <v>0.05</v>
      </c>
      <c r="D35">
        <f t="shared" si="5"/>
        <v>0</v>
      </c>
      <c r="E35">
        <f t="shared" si="6"/>
        <v>0.5</v>
      </c>
      <c r="F35">
        <f t="shared" si="7"/>
        <v>1</v>
      </c>
      <c r="G35">
        <f t="shared" si="8"/>
        <v>0.01</v>
      </c>
      <c r="H35">
        <f t="shared" si="0"/>
        <v>0.86283096499305878</v>
      </c>
      <c r="I35">
        <f t="shared" si="1"/>
        <v>3.0275894489041775E-3</v>
      </c>
      <c r="J35">
        <f t="shared" si="2"/>
        <v>3.027675035127686E-3</v>
      </c>
    </row>
    <row r="36" spans="1:10">
      <c r="A36">
        <v>150</v>
      </c>
      <c r="B36">
        <f t="shared" si="3"/>
        <v>100</v>
      </c>
      <c r="C36">
        <f t="shared" si="4"/>
        <v>0.05</v>
      </c>
      <c r="D36">
        <f t="shared" si="5"/>
        <v>0</v>
      </c>
      <c r="E36">
        <f t="shared" si="6"/>
        <v>0.5</v>
      </c>
      <c r="F36">
        <f t="shared" si="7"/>
        <v>1</v>
      </c>
      <c r="G36">
        <f t="shared" si="8"/>
        <v>0.01</v>
      </c>
      <c r="H36">
        <f t="shared" si="0"/>
        <v>0.87716480502573346</v>
      </c>
      <c r="I36">
        <f t="shared" si="1"/>
        <v>2.7113567321384374E-3</v>
      </c>
      <c r="J36">
        <f t="shared" si="2"/>
        <v>2.7114545275708224E-3</v>
      </c>
    </row>
    <row r="37" spans="1:10">
      <c r="A37">
        <v>155</v>
      </c>
      <c r="B37">
        <f t="shared" si="3"/>
        <v>100</v>
      </c>
      <c r="C37">
        <f t="shared" si="4"/>
        <v>0.05</v>
      </c>
      <c r="D37">
        <f t="shared" si="5"/>
        <v>0</v>
      </c>
      <c r="E37">
        <f t="shared" si="6"/>
        <v>0.5</v>
      </c>
      <c r="F37">
        <f t="shared" si="7"/>
        <v>1</v>
      </c>
      <c r="G37">
        <f t="shared" si="8"/>
        <v>0.01</v>
      </c>
      <c r="H37">
        <f t="shared" si="0"/>
        <v>0.88999650276778164</v>
      </c>
      <c r="I37">
        <f t="shared" si="1"/>
        <v>2.4263197151569338E-3</v>
      </c>
      <c r="J37">
        <f t="shared" si="2"/>
        <v>2.4264123510420177E-3</v>
      </c>
    </row>
    <row r="38" spans="1:10">
      <c r="A38">
        <v>160</v>
      </c>
      <c r="B38">
        <f t="shared" si="3"/>
        <v>100</v>
      </c>
      <c r="C38">
        <f t="shared" si="4"/>
        <v>0.05</v>
      </c>
      <c r="D38">
        <f t="shared" si="5"/>
        <v>0</v>
      </c>
      <c r="E38">
        <f t="shared" si="6"/>
        <v>0.5</v>
      </c>
      <c r="F38">
        <f t="shared" si="7"/>
        <v>1</v>
      </c>
      <c r="G38">
        <f t="shared" si="8"/>
        <v>0.01</v>
      </c>
      <c r="H38">
        <f t="shared" si="0"/>
        <v>0.90147586579321681</v>
      </c>
      <c r="I38">
        <f t="shared" si="1"/>
        <v>2.1700077687677043E-3</v>
      </c>
      <c r="J38">
        <f t="shared" si="2"/>
        <v>2.1700843433336559E-3</v>
      </c>
    </row>
    <row r="39" spans="1:10">
      <c r="A39">
        <v>165</v>
      </c>
      <c r="B39">
        <f t="shared" si="3"/>
        <v>100</v>
      </c>
      <c r="C39">
        <f t="shared" si="4"/>
        <v>0.05</v>
      </c>
      <c r="D39">
        <f t="shared" si="5"/>
        <v>0</v>
      </c>
      <c r="E39">
        <f t="shared" si="6"/>
        <v>0.5</v>
      </c>
      <c r="F39">
        <f t="shared" si="7"/>
        <v>1</v>
      </c>
      <c r="G39">
        <f t="shared" si="8"/>
        <v>0.01</v>
      </c>
      <c r="H39">
        <f t="shared" ref="H39:H59" si="9">BSDeltaWithParams(A39:F39)</f>
        <v>0.91174037490373161</v>
      </c>
      <c r="I39">
        <f t="shared" ref="I39:I59" si="10">BSGamma(A39:F39)</f>
        <v>1.9399728399091677E-3</v>
      </c>
      <c r="J39">
        <f t="shared" ref="J39:J59" si="11">BSGammaFD(A39:F39,G39)</f>
        <v>1.9400285111714766E-3</v>
      </c>
    </row>
    <row r="40" spans="1:10">
      <c r="A40">
        <v>170</v>
      </c>
      <c r="B40">
        <f t="shared" si="3"/>
        <v>100</v>
      </c>
      <c r="C40">
        <f t="shared" si="4"/>
        <v>0.05</v>
      </c>
      <c r="D40">
        <f t="shared" si="5"/>
        <v>0</v>
      </c>
      <c r="E40">
        <f t="shared" si="6"/>
        <v>0.5</v>
      </c>
      <c r="F40">
        <f t="shared" si="7"/>
        <v>1</v>
      </c>
      <c r="G40">
        <f t="shared" si="8"/>
        <v>0.01</v>
      </c>
      <c r="H40">
        <f t="shared" si="9"/>
        <v>0.92091545271298081</v>
      </c>
      <c r="I40">
        <f t="shared" si="10"/>
        <v>1.7338476809195865E-3</v>
      </c>
      <c r="J40">
        <f t="shared" si="11"/>
        <v>1.7338824420676247E-3</v>
      </c>
    </row>
    <row r="41" spans="1:10">
      <c r="A41">
        <v>175</v>
      </c>
      <c r="B41">
        <f t="shared" si="3"/>
        <v>100</v>
      </c>
      <c r="C41">
        <f t="shared" si="4"/>
        <v>0.05</v>
      </c>
      <c r="D41">
        <f t="shared" si="5"/>
        <v>0</v>
      </c>
      <c r="E41">
        <f t="shared" si="6"/>
        <v>0.5</v>
      </c>
      <c r="F41">
        <f t="shared" si="7"/>
        <v>1</v>
      </c>
      <c r="G41">
        <f t="shared" si="8"/>
        <v>0.01</v>
      </c>
      <c r="H41">
        <f t="shared" si="9"/>
        <v>0.9291149698660387</v>
      </c>
      <c r="I41">
        <f t="shared" si="10"/>
        <v>1.5493837026137687E-3</v>
      </c>
      <c r="J41">
        <f t="shared" si="11"/>
        <v>1.5493993998916267E-3</v>
      </c>
    </row>
    <row r="42" spans="1:10">
      <c r="A42">
        <v>180</v>
      </c>
      <c r="B42">
        <f t="shared" si="3"/>
        <v>100</v>
      </c>
      <c r="C42">
        <f t="shared" si="4"/>
        <v>0.05</v>
      </c>
      <c r="D42">
        <f t="shared" si="5"/>
        <v>0</v>
      </c>
      <c r="E42">
        <f t="shared" si="6"/>
        <v>0.5</v>
      </c>
      <c r="F42">
        <f t="shared" si="7"/>
        <v>1</v>
      </c>
      <c r="G42">
        <f t="shared" si="8"/>
        <v>0.01</v>
      </c>
      <c r="H42">
        <f t="shared" si="9"/>
        <v>0.93644190074197797</v>
      </c>
      <c r="I42">
        <f t="shared" si="10"/>
        <v>1.3844737217655859E-3</v>
      </c>
      <c r="J42">
        <f t="shared" si="11"/>
        <v>1.3844734780832368E-3</v>
      </c>
    </row>
    <row r="43" spans="1:10">
      <c r="A43">
        <v>185</v>
      </c>
      <c r="B43">
        <f t="shared" si="3"/>
        <v>100</v>
      </c>
      <c r="C43">
        <f t="shared" si="4"/>
        <v>0.05</v>
      </c>
      <c r="D43">
        <f t="shared" si="5"/>
        <v>0</v>
      </c>
      <c r="E43">
        <f t="shared" si="6"/>
        <v>0.5</v>
      </c>
      <c r="F43">
        <f t="shared" si="7"/>
        <v>1</v>
      </c>
      <c r="G43">
        <f t="shared" si="8"/>
        <v>0.01</v>
      </c>
      <c r="H43">
        <f t="shared" si="9"/>
        <v>0.94298906378658676</v>
      </c>
      <c r="I43">
        <f t="shared" si="10"/>
        <v>1.2371636899270559E-3</v>
      </c>
      <c r="J43">
        <f t="shared" si="11"/>
        <v>1.2371512525533035E-3</v>
      </c>
    </row>
    <row r="44" spans="1:10">
      <c r="A44">
        <v>190</v>
      </c>
      <c r="B44">
        <f t="shared" si="3"/>
        <v>100</v>
      </c>
      <c r="C44">
        <f t="shared" si="4"/>
        <v>0.05</v>
      </c>
      <c r="D44">
        <f t="shared" si="5"/>
        <v>0</v>
      </c>
      <c r="E44">
        <f t="shared" si="6"/>
        <v>0.5</v>
      </c>
      <c r="F44">
        <f t="shared" si="7"/>
        <v>1</v>
      </c>
      <c r="G44">
        <f t="shared" si="8"/>
        <v>0.01</v>
      </c>
      <c r="H44">
        <f t="shared" si="9"/>
        <v>0.94883989959079851</v>
      </c>
      <c r="I44">
        <f t="shared" si="10"/>
        <v>1.1056565389946035E-3</v>
      </c>
      <c r="J44">
        <f t="shared" si="11"/>
        <v>1.1056350501803536E-3</v>
      </c>
    </row>
    <row r="45" spans="1:10">
      <c r="A45">
        <v>195</v>
      </c>
      <c r="B45">
        <f t="shared" si="3"/>
        <v>100</v>
      </c>
      <c r="C45">
        <f t="shared" si="4"/>
        <v>0.05</v>
      </c>
      <c r="D45">
        <f t="shared" si="5"/>
        <v>0</v>
      </c>
      <c r="E45">
        <f t="shared" si="6"/>
        <v>0.5</v>
      </c>
      <c r="F45">
        <f t="shared" si="7"/>
        <v>1</v>
      </c>
      <c r="G45">
        <f t="shared" si="8"/>
        <v>0.01</v>
      </c>
      <c r="H45">
        <f t="shared" si="9"/>
        <v>0.95406925354475303</v>
      </c>
      <c r="I45">
        <f t="shared" si="10"/>
        <v>9.8831052428594479E-4</v>
      </c>
      <c r="J45">
        <f t="shared" si="11"/>
        <v>9.8828280670204549E-4</v>
      </c>
    </row>
    <row r="46" spans="1:10">
      <c r="A46">
        <v>200</v>
      </c>
      <c r="B46">
        <f t="shared" si="3"/>
        <v>100</v>
      </c>
      <c r="C46">
        <f t="shared" si="4"/>
        <v>0.05</v>
      </c>
      <c r="D46">
        <f t="shared" si="5"/>
        <v>0</v>
      </c>
      <c r="E46">
        <f t="shared" si="6"/>
        <v>0.5</v>
      </c>
      <c r="F46">
        <f t="shared" si="7"/>
        <v>1</v>
      </c>
      <c r="G46">
        <f t="shared" si="8"/>
        <v>0.01</v>
      </c>
      <c r="H46">
        <f t="shared" si="9"/>
        <v>0.95874414025760923</v>
      </c>
      <c r="I46">
        <f t="shared" si="10"/>
        <v>8.8363385401283223E-4</v>
      </c>
      <c r="J46">
        <f t="shared" si="11"/>
        <v>8.836030929160188E-4</v>
      </c>
    </row>
    <row r="47" spans="1:10">
      <c r="A47">
        <v>205</v>
      </c>
      <c r="B47">
        <f t="shared" si="3"/>
        <v>100</v>
      </c>
      <c r="C47">
        <f t="shared" si="4"/>
        <v>0.05</v>
      </c>
      <c r="D47">
        <f t="shared" si="5"/>
        <v>0</v>
      </c>
      <c r="E47">
        <f t="shared" si="6"/>
        <v>0.5</v>
      </c>
      <c r="F47">
        <f t="shared" si="7"/>
        <v>1</v>
      </c>
      <c r="G47">
        <f t="shared" si="8"/>
        <v>0.01</v>
      </c>
      <c r="H47">
        <f t="shared" si="9"/>
        <v>0.96292447467589537</v>
      </c>
      <c r="I47">
        <f t="shared" si="10"/>
        <v>7.9027693424945636E-4</v>
      </c>
      <c r="J47">
        <f t="shared" si="11"/>
        <v>7.902458776243293E-4</v>
      </c>
    </row>
    <row r="48" spans="1:10">
      <c r="A48">
        <v>210</v>
      </c>
      <c r="B48">
        <f t="shared" si="3"/>
        <v>100</v>
      </c>
      <c r="C48">
        <f t="shared" si="4"/>
        <v>0.05</v>
      </c>
      <c r="D48">
        <f t="shared" si="5"/>
        <v>0</v>
      </c>
      <c r="E48">
        <f t="shared" si="6"/>
        <v>0.5</v>
      </c>
      <c r="F48">
        <f t="shared" si="7"/>
        <v>1</v>
      </c>
      <c r="G48">
        <f t="shared" si="8"/>
        <v>0.01</v>
      </c>
      <c r="H48">
        <f t="shared" si="9"/>
        <v>0.96666376055146852</v>
      </c>
      <c r="I48">
        <f t="shared" si="10"/>
        <v>7.0702320439424283E-4</v>
      </c>
      <c r="J48">
        <f t="shared" si="11"/>
        <v>7.0699357479497849E-4</v>
      </c>
    </row>
    <row r="49" spans="1:11">
      <c r="A49">
        <v>215</v>
      </c>
      <c r="B49">
        <f t="shared" si="3"/>
        <v>100</v>
      </c>
      <c r="C49">
        <f t="shared" si="4"/>
        <v>0.05</v>
      </c>
      <c r="D49">
        <f t="shared" si="5"/>
        <v>0</v>
      </c>
      <c r="E49">
        <f t="shared" si="6"/>
        <v>0.5</v>
      </c>
      <c r="F49">
        <f t="shared" si="7"/>
        <v>1</v>
      </c>
      <c r="G49">
        <f t="shared" si="8"/>
        <v>0.01</v>
      </c>
      <c r="H49">
        <f t="shared" si="9"/>
        <v>0.97000973107574684</v>
      </c>
      <c r="I49">
        <f t="shared" si="10"/>
        <v>6.327792676228529E-4</v>
      </c>
      <c r="J49">
        <f t="shared" si="11"/>
        <v>6.3275066963797144E-4</v>
      </c>
    </row>
    <row r="50" spans="1:11">
      <c r="A50">
        <v>220</v>
      </c>
      <c r="B50">
        <f t="shared" si="3"/>
        <v>100</v>
      </c>
      <c r="C50">
        <f t="shared" si="4"/>
        <v>0.05</v>
      </c>
      <c r="D50">
        <f t="shared" si="5"/>
        <v>0</v>
      </c>
      <c r="E50">
        <f t="shared" si="6"/>
        <v>0.5</v>
      </c>
      <c r="F50">
        <f t="shared" si="7"/>
        <v>1</v>
      </c>
      <c r="G50">
        <f t="shared" si="8"/>
        <v>0.01</v>
      </c>
      <c r="H50">
        <f t="shared" si="9"/>
        <v>0.97300493948106093</v>
      </c>
      <c r="I50">
        <f t="shared" si="10"/>
        <v>5.6656481585039124E-4</v>
      </c>
      <c r="J50">
        <f t="shared" si="11"/>
        <v>5.6653917113180796E-4</v>
      </c>
    </row>
    <row r="51" spans="1:11">
      <c r="A51">
        <v>225</v>
      </c>
      <c r="B51">
        <f t="shared" si="3"/>
        <v>100</v>
      </c>
      <c r="C51">
        <f t="shared" si="4"/>
        <v>0.05</v>
      </c>
      <c r="D51">
        <f t="shared" si="5"/>
        <v>0</v>
      </c>
      <c r="E51">
        <f t="shared" si="6"/>
        <v>0.5</v>
      </c>
      <c r="F51">
        <f t="shared" si="7"/>
        <v>1</v>
      </c>
      <c r="G51">
        <f t="shared" si="8"/>
        <v>0.01</v>
      </c>
      <c r="H51">
        <f t="shared" si="9"/>
        <v>0.97568729950249244</v>
      </c>
      <c r="I51">
        <f t="shared" si="10"/>
        <v>5.0750269468113776E-4</v>
      </c>
      <c r="J51">
        <f t="shared" si="11"/>
        <v>5.0748042212944711E-4</v>
      </c>
    </row>
    <row r="52" spans="1:11">
      <c r="A52">
        <v>230</v>
      </c>
      <c r="B52">
        <f t="shared" si="3"/>
        <v>100</v>
      </c>
      <c r="C52">
        <f t="shared" si="4"/>
        <v>0.05</v>
      </c>
      <c r="D52">
        <f t="shared" si="5"/>
        <v>0</v>
      </c>
      <c r="E52">
        <f t="shared" si="6"/>
        <v>0.5</v>
      </c>
      <c r="F52">
        <f t="shared" si="7"/>
        <v>1</v>
      </c>
      <c r="G52">
        <f t="shared" si="8"/>
        <v>0.01</v>
      </c>
      <c r="H52">
        <f t="shared" si="9"/>
        <v>0.97809057701889723</v>
      </c>
      <c r="I52">
        <f t="shared" si="10"/>
        <v>4.5480933910841971E-4</v>
      </c>
      <c r="J52">
        <f t="shared" si="11"/>
        <v>4.5478941501642112E-4</v>
      </c>
    </row>
    <row r="53" spans="1:11">
      <c r="A53">
        <v>235</v>
      </c>
      <c r="B53">
        <f t="shared" si="3"/>
        <v>100</v>
      </c>
      <c r="C53">
        <f t="shared" si="4"/>
        <v>0.05</v>
      </c>
      <c r="D53">
        <f t="shared" si="5"/>
        <v>0</v>
      </c>
      <c r="E53">
        <f t="shared" si="6"/>
        <v>0.5</v>
      </c>
      <c r="F53">
        <f t="shared" si="7"/>
        <v>1</v>
      </c>
      <c r="G53">
        <f t="shared" si="8"/>
        <v>0.01</v>
      </c>
      <c r="H53">
        <f t="shared" si="9"/>
        <v>0.98024483512264149</v>
      </c>
      <c r="I53">
        <f t="shared" si="10"/>
        <v>4.0778572616902213E-4</v>
      </c>
      <c r="J53">
        <f t="shared" si="11"/>
        <v>4.0777052845442086E-4</v>
      </c>
    </row>
    <row r="54" spans="1:11">
      <c r="A54">
        <v>240</v>
      </c>
      <c r="B54">
        <f t="shared" si="3"/>
        <v>100</v>
      </c>
      <c r="C54">
        <f t="shared" si="4"/>
        <v>0.05</v>
      </c>
      <c r="D54">
        <f t="shared" si="5"/>
        <v>0</v>
      </c>
      <c r="E54">
        <f t="shared" si="6"/>
        <v>0.5</v>
      </c>
      <c r="F54">
        <f t="shared" si="7"/>
        <v>1</v>
      </c>
      <c r="G54">
        <f t="shared" si="8"/>
        <v>0.01</v>
      </c>
      <c r="H54">
        <f t="shared" si="9"/>
        <v>0.98217683543593837</v>
      </c>
      <c r="I54">
        <f t="shared" si="10"/>
        <v>3.6580892917906699E-4</v>
      </c>
      <c r="J54">
        <f t="shared" si="11"/>
        <v>3.657964953163173E-4</v>
      </c>
    </row>
    <row r="55" spans="1:11">
      <c r="A55">
        <v>245</v>
      </c>
      <c r="B55">
        <f t="shared" si="3"/>
        <v>100</v>
      </c>
      <c r="C55">
        <f t="shared" si="4"/>
        <v>0.05</v>
      </c>
      <c r="D55">
        <f t="shared" si="5"/>
        <v>0</v>
      </c>
      <c r="E55">
        <f t="shared" si="6"/>
        <v>0.5</v>
      </c>
      <c r="F55">
        <f t="shared" si="7"/>
        <v>1</v>
      </c>
      <c r="G55">
        <f t="shared" si="8"/>
        <v>0.01</v>
      </c>
      <c r="H55">
        <f t="shared" si="9"/>
        <v>0.98391039879785436</v>
      </c>
      <c r="I55">
        <f t="shared" si="10"/>
        <v>3.283243140005382E-4</v>
      </c>
      <c r="J55">
        <f t="shared" si="11"/>
        <v>3.2831565022206632E-4</v>
      </c>
    </row>
    <row r="56" spans="1:11">
      <c r="A56">
        <v>250</v>
      </c>
      <c r="B56">
        <f t="shared" si="3"/>
        <v>100</v>
      </c>
      <c r="C56">
        <f t="shared" si="4"/>
        <v>0.05</v>
      </c>
      <c r="D56">
        <f t="shared" si="5"/>
        <v>0</v>
      </c>
      <c r="E56">
        <f t="shared" si="6"/>
        <v>0.5</v>
      </c>
      <c r="F56">
        <f t="shared" si="7"/>
        <v>1</v>
      </c>
      <c r="G56">
        <f t="shared" si="8"/>
        <v>0.01</v>
      </c>
      <c r="H56">
        <f t="shared" si="9"/>
        <v>0.98546672856575057</v>
      </c>
      <c r="I56">
        <f t="shared" si="10"/>
        <v>2.9483838669517345E-4</v>
      </c>
      <c r="J56">
        <f t="shared" si="11"/>
        <v>2.9483260277629597E-4</v>
      </c>
    </row>
    <row r="57" spans="1:11">
      <c r="A57">
        <v>255</v>
      </c>
      <c r="B57">
        <f t="shared" si="3"/>
        <v>100</v>
      </c>
      <c r="C57">
        <f t="shared" si="4"/>
        <v>0.05</v>
      </c>
      <c r="D57">
        <f t="shared" si="5"/>
        <v>0</v>
      </c>
      <c r="E57">
        <f t="shared" si="6"/>
        <v>0.5</v>
      </c>
      <c r="F57">
        <f t="shared" si="7"/>
        <v>1</v>
      </c>
      <c r="G57">
        <f t="shared" si="8"/>
        <v>0.01</v>
      </c>
      <c r="H57">
        <f t="shared" si="9"/>
        <v>0.98686469976486502</v>
      </c>
      <c r="I57">
        <f t="shared" si="10"/>
        <v>2.6491228059786082E-4</v>
      </c>
      <c r="J57">
        <f t="shared" si="11"/>
        <v>2.649082375683065E-4</v>
      </c>
    </row>
    <row r="58" spans="1:11">
      <c r="A58">
        <v>260</v>
      </c>
      <c r="B58">
        <f t="shared" si="3"/>
        <v>100</v>
      </c>
      <c r="C58">
        <f t="shared" si="4"/>
        <v>0.05</v>
      </c>
      <c r="D58">
        <f t="shared" si="5"/>
        <v>0</v>
      </c>
      <c r="E58">
        <f t="shared" si="6"/>
        <v>0.5</v>
      </c>
      <c r="F58">
        <f t="shared" si="7"/>
        <v>1</v>
      </c>
      <c r="G58">
        <f t="shared" si="8"/>
        <v>0.01</v>
      </c>
      <c r="H58">
        <f t="shared" si="9"/>
        <v>0.98812111722210416</v>
      </c>
      <c r="I58">
        <f t="shared" si="10"/>
        <v>2.3815585674757589E-4</v>
      </c>
      <c r="J58">
        <f t="shared" si="11"/>
        <v>2.3815488248146721E-4</v>
      </c>
    </row>
    <row r="59" spans="1:11">
      <c r="A59">
        <v>265</v>
      </c>
      <c r="B59">
        <f t="shared" si="3"/>
        <v>100</v>
      </c>
      <c r="C59">
        <f t="shared" si="4"/>
        <v>0.05</v>
      </c>
      <c r="D59">
        <f t="shared" si="5"/>
        <v>0</v>
      </c>
      <c r="E59">
        <f t="shared" si="6"/>
        <v>0.5</v>
      </c>
      <c r="F59">
        <f t="shared" si="7"/>
        <v>1</v>
      </c>
      <c r="G59">
        <f t="shared" si="8"/>
        <v>0.01</v>
      </c>
      <c r="H59">
        <f t="shared" si="9"/>
        <v>0.98925094566598148</v>
      </c>
      <c r="I59">
        <f t="shared" si="10"/>
        <v>2.142223828190677E-4</v>
      </c>
      <c r="J59">
        <f t="shared" si="11"/>
        <v>2.1422295048978413E-4</v>
      </c>
    </row>
    <row r="62" spans="1:11">
      <c r="J62" t="s">
        <v>49</v>
      </c>
      <c r="K62">
        <v>5</v>
      </c>
    </row>
    <row r="63" spans="1:11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17</v>
      </c>
      <c r="H63" t="s">
        <v>6</v>
      </c>
      <c r="J63">
        <v>50</v>
      </c>
    </row>
    <row r="64" spans="1:11">
      <c r="A64">
        <f>INDEX(J63:J67,K62)</f>
        <v>150</v>
      </c>
      <c r="B64">
        <v>100</v>
      </c>
      <c r="C64">
        <v>0.05</v>
      </c>
      <c r="D64">
        <v>0</v>
      </c>
      <c r="E64">
        <v>0.5</v>
      </c>
      <c r="F64">
        <v>0.1</v>
      </c>
      <c r="G64">
        <v>1E-3</v>
      </c>
      <c r="H64">
        <f t="shared" ref="H64:H95" si="12">BSDeltaWithParams(A64:F64)</f>
        <v>0.99626422972750273</v>
      </c>
      <c r="J64">
        <v>75</v>
      </c>
    </row>
    <row r="65" spans="1:10">
      <c r="A65">
        <f>$A$64</f>
        <v>150</v>
      </c>
      <c r="B65">
        <f>$B$64</f>
        <v>100</v>
      </c>
      <c r="C65">
        <f>$C$64</f>
        <v>0.05</v>
      </c>
      <c r="D65">
        <f>$D$64</f>
        <v>0</v>
      </c>
      <c r="E65">
        <f>$E$64</f>
        <v>0.5</v>
      </c>
      <c r="F65">
        <v>0.2</v>
      </c>
      <c r="H65">
        <f t="shared" si="12"/>
        <v>0.97557055955968563</v>
      </c>
      <c r="J65">
        <v>100</v>
      </c>
    </row>
    <row r="66" spans="1:10">
      <c r="A66">
        <f t="shared" ref="A66:A116" si="13">$A$64</f>
        <v>150</v>
      </c>
      <c r="B66">
        <f t="shared" ref="B66:B116" si="14">$B$7</f>
        <v>100</v>
      </c>
      <c r="C66">
        <f t="shared" ref="C66:C116" si="15">$C$7</f>
        <v>0.05</v>
      </c>
      <c r="D66">
        <f t="shared" ref="D66:D116" si="16">$D$7</f>
        <v>0</v>
      </c>
      <c r="E66">
        <f t="shared" ref="E66:E116" si="17">$E$64</f>
        <v>0.5</v>
      </c>
      <c r="F66">
        <v>0.3</v>
      </c>
      <c r="H66">
        <f t="shared" si="12"/>
        <v>0.95276271656693989</v>
      </c>
      <c r="J66">
        <v>125</v>
      </c>
    </row>
    <row r="67" spans="1:10">
      <c r="A67">
        <f t="shared" si="13"/>
        <v>150</v>
      </c>
      <c r="B67">
        <f t="shared" si="14"/>
        <v>100</v>
      </c>
      <c r="C67">
        <f t="shared" si="15"/>
        <v>0.05</v>
      </c>
      <c r="D67">
        <f t="shared" si="16"/>
        <v>0</v>
      </c>
      <c r="E67">
        <f t="shared" si="17"/>
        <v>0.5</v>
      </c>
      <c r="F67">
        <v>0.4</v>
      </c>
      <c r="H67">
        <f t="shared" si="12"/>
        <v>0.9336516832667211</v>
      </c>
      <c r="J67">
        <v>150</v>
      </c>
    </row>
    <row r="68" spans="1:10">
      <c r="A68">
        <f t="shared" si="13"/>
        <v>150</v>
      </c>
      <c r="B68">
        <f t="shared" si="14"/>
        <v>100</v>
      </c>
      <c r="C68">
        <f t="shared" si="15"/>
        <v>0.05</v>
      </c>
      <c r="D68">
        <f t="shared" si="16"/>
        <v>0</v>
      </c>
      <c r="E68">
        <f t="shared" si="17"/>
        <v>0.5</v>
      </c>
      <c r="F68">
        <v>0.5</v>
      </c>
      <c r="H68">
        <f t="shared" si="12"/>
        <v>0.91838882866203986</v>
      </c>
    </row>
    <row r="69" spans="1:10">
      <c r="A69">
        <f t="shared" si="13"/>
        <v>150</v>
      </c>
      <c r="B69">
        <f t="shared" si="14"/>
        <v>100</v>
      </c>
      <c r="C69">
        <f t="shared" si="15"/>
        <v>0.05</v>
      </c>
      <c r="D69">
        <f t="shared" si="16"/>
        <v>0</v>
      </c>
      <c r="E69">
        <f t="shared" si="17"/>
        <v>0.5</v>
      </c>
      <c r="F69">
        <v>0.6</v>
      </c>
      <c r="H69">
        <f t="shared" si="12"/>
        <v>0.90625066355668449</v>
      </c>
    </row>
    <row r="70" spans="1:10">
      <c r="A70">
        <f t="shared" si="13"/>
        <v>150</v>
      </c>
      <c r="B70">
        <f t="shared" si="14"/>
        <v>100</v>
      </c>
      <c r="C70">
        <f t="shared" si="15"/>
        <v>0.05</v>
      </c>
      <c r="D70">
        <f t="shared" si="16"/>
        <v>0</v>
      </c>
      <c r="E70">
        <f t="shared" si="17"/>
        <v>0.5</v>
      </c>
      <c r="F70">
        <v>0.7</v>
      </c>
      <c r="H70">
        <f t="shared" si="12"/>
        <v>0.89653957475811596</v>
      </c>
    </row>
    <row r="71" spans="1:10">
      <c r="A71">
        <f t="shared" si="13"/>
        <v>150</v>
      </c>
      <c r="B71">
        <f t="shared" si="14"/>
        <v>100</v>
      </c>
      <c r="C71">
        <f t="shared" si="15"/>
        <v>0.05</v>
      </c>
      <c r="D71">
        <f t="shared" si="16"/>
        <v>0</v>
      </c>
      <c r="E71">
        <f t="shared" si="17"/>
        <v>0.5</v>
      </c>
      <c r="F71">
        <v>0.8</v>
      </c>
      <c r="H71">
        <f t="shared" si="12"/>
        <v>0.88871006849383682</v>
      </c>
    </row>
    <row r="72" spans="1:10">
      <c r="A72">
        <f t="shared" si="13"/>
        <v>150</v>
      </c>
      <c r="B72">
        <f t="shared" si="14"/>
        <v>100</v>
      </c>
      <c r="C72">
        <f t="shared" si="15"/>
        <v>0.05</v>
      </c>
      <c r="D72">
        <f t="shared" si="16"/>
        <v>0</v>
      </c>
      <c r="E72">
        <f t="shared" si="17"/>
        <v>0.5</v>
      </c>
      <c r="F72">
        <v>0.9</v>
      </c>
      <c r="H72">
        <f t="shared" si="12"/>
        <v>0.88235351753055602</v>
      </c>
    </row>
    <row r="73" spans="1:10">
      <c r="A73">
        <f t="shared" si="13"/>
        <v>150</v>
      </c>
      <c r="B73">
        <f t="shared" si="14"/>
        <v>100</v>
      </c>
      <c r="C73">
        <f t="shared" si="15"/>
        <v>0.05</v>
      </c>
      <c r="D73">
        <f t="shared" si="16"/>
        <v>0</v>
      </c>
      <c r="E73">
        <f t="shared" si="17"/>
        <v>0.5</v>
      </c>
      <c r="F73">
        <v>1</v>
      </c>
      <c r="H73">
        <f t="shared" si="12"/>
        <v>0.87716480502573346</v>
      </c>
    </row>
    <row r="74" spans="1:10">
      <c r="A74">
        <f t="shared" si="13"/>
        <v>150</v>
      </c>
      <c r="B74">
        <f t="shared" si="14"/>
        <v>100</v>
      </c>
      <c r="C74">
        <f t="shared" si="15"/>
        <v>0.05</v>
      </c>
      <c r="D74">
        <f t="shared" si="16"/>
        <v>0</v>
      </c>
      <c r="E74">
        <f t="shared" si="17"/>
        <v>0.5</v>
      </c>
      <c r="F74">
        <v>1.1000000000000001</v>
      </c>
      <c r="H74">
        <f t="shared" si="12"/>
        <v>0.87291401606648589</v>
      </c>
    </row>
    <row r="75" spans="1:10">
      <c r="A75">
        <f t="shared" si="13"/>
        <v>150</v>
      </c>
      <c r="B75">
        <f t="shared" si="14"/>
        <v>100</v>
      </c>
      <c r="C75">
        <f t="shared" si="15"/>
        <v>0.05</v>
      </c>
      <c r="D75">
        <f t="shared" si="16"/>
        <v>0</v>
      </c>
      <c r="E75">
        <f t="shared" si="17"/>
        <v>0.5</v>
      </c>
      <c r="F75">
        <v>1.2</v>
      </c>
      <c r="H75">
        <f t="shared" si="12"/>
        <v>0.86942563821812824</v>
      </c>
    </row>
    <row r="76" spans="1:10">
      <c r="A76">
        <f t="shared" si="13"/>
        <v>150</v>
      </c>
      <c r="B76">
        <f t="shared" si="14"/>
        <v>100</v>
      </c>
      <c r="C76">
        <f t="shared" si="15"/>
        <v>0.05</v>
      </c>
      <c r="D76">
        <f t="shared" si="16"/>
        <v>0</v>
      </c>
      <c r="E76">
        <f t="shared" si="17"/>
        <v>0.5</v>
      </c>
      <c r="F76">
        <v>1.3</v>
      </c>
      <c r="H76">
        <f t="shared" si="12"/>
        <v>0.86656383124043823</v>
      </c>
    </row>
    <row r="77" spans="1:10">
      <c r="A77">
        <f t="shared" si="13"/>
        <v>150</v>
      </c>
      <c r="B77">
        <f t="shared" si="14"/>
        <v>100</v>
      </c>
      <c r="C77">
        <f t="shared" si="15"/>
        <v>0.05</v>
      </c>
      <c r="D77">
        <f t="shared" si="16"/>
        <v>0</v>
      </c>
      <c r="E77">
        <f t="shared" si="17"/>
        <v>0.5</v>
      </c>
      <c r="F77">
        <v>1.4</v>
      </c>
      <c r="H77">
        <f t="shared" si="12"/>
        <v>0.86422204531181124</v>
      </c>
    </row>
    <row r="78" spans="1:10">
      <c r="A78">
        <f t="shared" si="13"/>
        <v>150</v>
      </c>
      <c r="B78">
        <f t="shared" si="14"/>
        <v>100</v>
      </c>
      <c r="C78">
        <f t="shared" si="15"/>
        <v>0.05</v>
      </c>
      <c r="D78">
        <f t="shared" si="16"/>
        <v>0</v>
      </c>
      <c r="E78">
        <f t="shared" si="17"/>
        <v>0.5</v>
      </c>
      <c r="F78">
        <v>1.5</v>
      </c>
      <c r="H78">
        <f t="shared" si="12"/>
        <v>0.86231565288177658</v>
      </c>
    </row>
    <row r="79" spans="1:10">
      <c r="A79">
        <f t="shared" si="13"/>
        <v>150</v>
      </c>
      <c r="B79">
        <f t="shared" si="14"/>
        <v>100</v>
      </c>
      <c r="C79">
        <f t="shared" si="15"/>
        <v>0.05</v>
      </c>
      <c r="D79">
        <f t="shared" si="16"/>
        <v>0</v>
      </c>
      <c r="E79">
        <f t="shared" si="17"/>
        <v>0.5</v>
      </c>
      <c r="F79">
        <v>1.6</v>
      </c>
      <c r="H79">
        <f t="shared" si="12"/>
        <v>0.86077665859603192</v>
      </c>
    </row>
    <row r="80" spans="1:10">
      <c r="A80">
        <f t="shared" si="13"/>
        <v>150</v>
      </c>
      <c r="B80">
        <f t="shared" si="14"/>
        <v>100</v>
      </c>
      <c r="C80">
        <f t="shared" si="15"/>
        <v>0.05</v>
      </c>
      <c r="D80">
        <f t="shared" si="16"/>
        <v>0</v>
      </c>
      <c r="E80">
        <f t="shared" si="17"/>
        <v>0.5</v>
      </c>
      <c r="F80">
        <v>1.7</v>
      </c>
      <c r="H80">
        <f t="shared" si="12"/>
        <v>0.8595498509509456</v>
      </c>
    </row>
    <row r="81" spans="1:8">
      <c r="A81">
        <f t="shared" si="13"/>
        <v>150</v>
      </c>
      <c r="B81">
        <f t="shared" si="14"/>
        <v>100</v>
      </c>
      <c r="C81">
        <f t="shared" si="15"/>
        <v>0.05</v>
      </c>
      <c r="D81">
        <f t="shared" si="16"/>
        <v>0</v>
      </c>
      <c r="E81">
        <f t="shared" si="17"/>
        <v>0.5</v>
      </c>
      <c r="F81">
        <v>1.8</v>
      </c>
      <c r="H81">
        <f t="shared" si="12"/>
        <v>0.85858996498769313</v>
      </c>
    </row>
    <row r="82" spans="1:8">
      <c r="A82">
        <f t="shared" si="13"/>
        <v>150</v>
      </c>
      <c r="B82">
        <f t="shared" si="14"/>
        <v>100</v>
      </c>
      <c r="C82">
        <f t="shared" si="15"/>
        <v>0.05</v>
      </c>
      <c r="D82">
        <f t="shared" si="16"/>
        <v>0</v>
      </c>
      <c r="E82">
        <f t="shared" si="17"/>
        <v>0.5</v>
      </c>
      <c r="F82">
        <v>1.9</v>
      </c>
      <c r="H82">
        <f t="shared" si="12"/>
        <v>0.85785956294145638</v>
      </c>
    </row>
    <row r="83" spans="1:8">
      <c r="A83">
        <f t="shared" si="13"/>
        <v>150</v>
      </c>
      <c r="B83">
        <f t="shared" si="14"/>
        <v>100</v>
      </c>
      <c r="C83">
        <f t="shared" si="15"/>
        <v>0.05</v>
      </c>
      <c r="D83">
        <f t="shared" si="16"/>
        <v>0</v>
      </c>
      <c r="E83">
        <f t="shared" si="17"/>
        <v>0.5</v>
      </c>
      <c r="F83">
        <v>2</v>
      </c>
      <c r="H83">
        <f t="shared" si="12"/>
        <v>0.85732743140131973</v>
      </c>
    </row>
    <row r="84" spans="1:8">
      <c r="A84">
        <f t="shared" si="13"/>
        <v>150</v>
      </c>
      <c r="B84">
        <f t="shared" si="14"/>
        <v>100</v>
      </c>
      <c r="C84">
        <f t="shared" si="15"/>
        <v>0.05</v>
      </c>
      <c r="D84">
        <f t="shared" si="16"/>
        <v>0</v>
      </c>
      <c r="E84">
        <f t="shared" si="17"/>
        <v>0.5</v>
      </c>
      <c r="F84">
        <v>2.1</v>
      </c>
      <c r="H84">
        <f t="shared" si="12"/>
        <v>0.85696735486481557</v>
      </c>
    </row>
    <row r="85" spans="1:8">
      <c r="A85">
        <f t="shared" si="13"/>
        <v>150</v>
      </c>
      <c r="B85">
        <f t="shared" si="14"/>
        <v>100</v>
      </c>
      <c r="C85">
        <f t="shared" si="15"/>
        <v>0.05</v>
      </c>
      <c r="D85">
        <f t="shared" si="16"/>
        <v>0</v>
      </c>
      <c r="E85">
        <f t="shared" si="17"/>
        <v>0.5</v>
      </c>
      <c r="F85">
        <v>2.2000000000000002</v>
      </c>
      <c r="H85">
        <f t="shared" si="12"/>
        <v>0.85675716699756188</v>
      </c>
    </row>
    <row r="86" spans="1:8">
      <c r="A86">
        <f t="shared" si="13"/>
        <v>150</v>
      </c>
      <c r="B86">
        <f t="shared" si="14"/>
        <v>100</v>
      </c>
      <c r="C86">
        <f t="shared" si="15"/>
        <v>0.05</v>
      </c>
      <c r="D86">
        <f t="shared" si="16"/>
        <v>0</v>
      </c>
      <c r="E86">
        <f t="shared" si="17"/>
        <v>0.5</v>
      </c>
      <c r="F86">
        <v>2.2999999999999998</v>
      </c>
      <c r="H86">
        <f t="shared" si="12"/>
        <v>0.85667800920936854</v>
      </c>
    </row>
    <row r="87" spans="1:8">
      <c r="A87">
        <f t="shared" si="13"/>
        <v>150</v>
      </c>
      <c r="B87">
        <f t="shared" si="14"/>
        <v>100</v>
      </c>
      <c r="C87">
        <f t="shared" si="15"/>
        <v>0.05</v>
      </c>
      <c r="D87">
        <f t="shared" si="16"/>
        <v>0</v>
      </c>
      <c r="E87">
        <f t="shared" si="17"/>
        <v>0.5</v>
      </c>
      <c r="F87">
        <v>2.4</v>
      </c>
      <c r="H87">
        <f t="shared" si="12"/>
        <v>0.85671374572678993</v>
      </c>
    </row>
    <row r="88" spans="1:8">
      <c r="A88">
        <f t="shared" si="13"/>
        <v>150</v>
      </c>
      <c r="B88">
        <f t="shared" si="14"/>
        <v>100</v>
      </c>
      <c r="C88">
        <f t="shared" si="15"/>
        <v>0.05</v>
      </c>
      <c r="D88">
        <f t="shared" si="16"/>
        <v>0</v>
      </c>
      <c r="E88">
        <f t="shared" si="17"/>
        <v>0.5</v>
      </c>
      <c r="F88">
        <v>2.5</v>
      </c>
      <c r="H88">
        <f t="shared" si="12"/>
        <v>0.85685049803853341</v>
      </c>
    </row>
    <row r="89" spans="1:8">
      <c r="A89">
        <f t="shared" si="13"/>
        <v>150</v>
      </c>
      <c r="B89">
        <f t="shared" si="14"/>
        <v>100</v>
      </c>
      <c r="C89">
        <f t="shared" si="15"/>
        <v>0.05</v>
      </c>
      <c r="D89">
        <f t="shared" si="16"/>
        <v>0</v>
      </c>
      <c r="E89">
        <f t="shared" si="17"/>
        <v>0.5</v>
      </c>
      <c r="F89">
        <v>2.6</v>
      </c>
      <c r="H89">
        <f t="shared" si="12"/>
        <v>0.8570762712917892</v>
      </c>
    </row>
    <row r="90" spans="1:8">
      <c r="A90">
        <f t="shared" si="13"/>
        <v>150</v>
      </c>
      <c r="B90">
        <f t="shared" si="14"/>
        <v>100</v>
      </c>
      <c r="C90">
        <f t="shared" si="15"/>
        <v>0.05</v>
      </c>
      <c r="D90">
        <f t="shared" si="16"/>
        <v>0</v>
      </c>
      <c r="E90">
        <f t="shared" si="17"/>
        <v>0.5</v>
      </c>
      <c r="F90">
        <v>2.7</v>
      </c>
      <c r="H90">
        <f t="shared" si="12"/>
        <v>0.85738065216939585</v>
      </c>
    </row>
    <row r="91" spans="1:8">
      <c r="A91">
        <f t="shared" si="13"/>
        <v>150</v>
      </c>
      <c r="B91">
        <f t="shared" si="14"/>
        <v>100</v>
      </c>
      <c r="C91">
        <f t="shared" si="15"/>
        <v>0.05</v>
      </c>
      <c r="D91">
        <f t="shared" si="16"/>
        <v>0</v>
      </c>
      <c r="E91">
        <f t="shared" si="17"/>
        <v>0.5</v>
      </c>
      <c r="F91">
        <v>2.8</v>
      </c>
      <c r="H91">
        <f t="shared" si="12"/>
        <v>0.85775456281457274</v>
      </c>
    </row>
    <row r="92" spans="1:8">
      <c r="A92">
        <f t="shared" si="13"/>
        <v>150</v>
      </c>
      <c r="B92">
        <f t="shared" si="14"/>
        <v>100</v>
      </c>
      <c r="C92">
        <f t="shared" si="15"/>
        <v>0.05</v>
      </c>
      <c r="D92">
        <f t="shared" si="16"/>
        <v>0</v>
      </c>
      <c r="E92">
        <f t="shared" si="17"/>
        <v>0.5</v>
      </c>
      <c r="F92">
        <v>2.9</v>
      </c>
      <c r="H92">
        <f t="shared" si="12"/>
        <v>0.8581900590578887</v>
      </c>
    </row>
    <row r="93" spans="1:8">
      <c r="A93">
        <f t="shared" si="13"/>
        <v>150</v>
      </c>
      <c r="B93">
        <f t="shared" si="14"/>
        <v>100</v>
      </c>
      <c r="C93">
        <f t="shared" si="15"/>
        <v>0.05</v>
      </c>
      <c r="D93">
        <f t="shared" si="16"/>
        <v>0</v>
      </c>
      <c r="E93">
        <f t="shared" si="17"/>
        <v>0.5</v>
      </c>
      <c r="F93">
        <v>3</v>
      </c>
      <c r="H93">
        <f t="shared" si="12"/>
        <v>0.85868016392854396</v>
      </c>
    </row>
    <row r="94" spans="1:8">
      <c r="A94">
        <f t="shared" si="13"/>
        <v>150</v>
      </c>
      <c r="B94">
        <f t="shared" si="14"/>
        <v>100</v>
      </c>
      <c r="C94">
        <f t="shared" si="15"/>
        <v>0.05</v>
      </c>
      <c r="D94">
        <f t="shared" si="16"/>
        <v>0</v>
      </c>
      <c r="E94">
        <f t="shared" si="17"/>
        <v>0.5</v>
      </c>
      <c r="F94">
        <v>3.1</v>
      </c>
      <c r="H94">
        <f t="shared" si="12"/>
        <v>0.85921872946826472</v>
      </c>
    </row>
    <row r="95" spans="1:8">
      <c r="A95">
        <f t="shared" si="13"/>
        <v>150</v>
      </c>
      <c r="B95">
        <f t="shared" si="14"/>
        <v>100</v>
      </c>
      <c r="C95">
        <f t="shared" si="15"/>
        <v>0.05</v>
      </c>
      <c r="D95">
        <f t="shared" si="16"/>
        <v>0</v>
      </c>
      <c r="E95">
        <f t="shared" si="17"/>
        <v>0.5</v>
      </c>
      <c r="F95">
        <v>3.2</v>
      </c>
      <c r="H95">
        <f t="shared" si="12"/>
        <v>0.85980032140000529</v>
      </c>
    </row>
    <row r="96" spans="1:8">
      <c r="A96">
        <f t="shared" si="13"/>
        <v>150</v>
      </c>
      <c r="B96">
        <f t="shared" si="14"/>
        <v>100</v>
      </c>
      <c r="C96">
        <f t="shared" si="15"/>
        <v>0.05</v>
      </c>
      <c r="D96">
        <f t="shared" si="16"/>
        <v>0</v>
      </c>
      <c r="E96">
        <f t="shared" si="17"/>
        <v>0.5</v>
      </c>
      <c r="F96">
        <v>3.3</v>
      </c>
      <c r="H96">
        <f t="shared" ref="H96:H116" si="18">BSDeltaWithParams(A96:F96)</f>
        <v>0.86042012236895371</v>
      </c>
    </row>
    <row r="97" spans="1:8">
      <c r="A97">
        <f t="shared" si="13"/>
        <v>150</v>
      </c>
      <c r="B97">
        <f t="shared" si="14"/>
        <v>100</v>
      </c>
      <c r="C97">
        <f t="shared" si="15"/>
        <v>0.05</v>
      </c>
      <c r="D97">
        <f t="shared" si="16"/>
        <v>0</v>
      </c>
      <c r="E97">
        <f t="shared" si="17"/>
        <v>0.5</v>
      </c>
      <c r="F97">
        <v>3.4</v>
      </c>
      <c r="H97">
        <f t="shared" si="18"/>
        <v>0.86107385036578588</v>
      </c>
    </row>
    <row r="98" spans="1:8">
      <c r="A98">
        <f t="shared" si="13"/>
        <v>150</v>
      </c>
      <c r="B98">
        <f t="shared" si="14"/>
        <v>100</v>
      </c>
      <c r="C98">
        <f t="shared" si="15"/>
        <v>0.05</v>
      </c>
      <c r="D98">
        <f t="shared" si="16"/>
        <v>0</v>
      </c>
      <c r="E98">
        <f t="shared" si="17"/>
        <v>0.5</v>
      </c>
      <c r="F98">
        <v>3.5</v>
      </c>
      <c r="H98">
        <f t="shared" si="18"/>
        <v>0.86175768963077282</v>
      </c>
    </row>
    <row r="99" spans="1:8">
      <c r="A99">
        <f t="shared" si="13"/>
        <v>150</v>
      </c>
      <c r="B99">
        <f t="shared" si="14"/>
        <v>100</v>
      </c>
      <c r="C99">
        <f t="shared" si="15"/>
        <v>0.05</v>
      </c>
      <c r="D99">
        <f t="shared" si="16"/>
        <v>0</v>
      </c>
      <c r="E99">
        <f t="shared" si="17"/>
        <v>0.5</v>
      </c>
      <c r="F99">
        <v>3.6</v>
      </c>
      <c r="H99">
        <f t="shared" si="18"/>
        <v>0.86246823187262067</v>
      </c>
    </row>
    <row r="100" spans="1:8">
      <c r="A100">
        <f t="shared" si="13"/>
        <v>150</v>
      </c>
      <c r="B100">
        <f t="shared" si="14"/>
        <v>100</v>
      </c>
      <c r="C100">
        <f t="shared" si="15"/>
        <v>0.05</v>
      </c>
      <c r="D100">
        <f t="shared" si="16"/>
        <v>0</v>
      </c>
      <c r="E100">
        <f t="shared" si="17"/>
        <v>0.5</v>
      </c>
      <c r="F100">
        <v>3.7</v>
      </c>
      <c r="H100">
        <f t="shared" si="18"/>
        <v>0.86320242605481701</v>
      </c>
    </row>
    <row r="101" spans="1:8">
      <c r="A101">
        <f t="shared" si="13"/>
        <v>150</v>
      </c>
      <c r="B101">
        <f t="shared" si="14"/>
        <v>100</v>
      </c>
      <c r="C101">
        <f t="shared" si="15"/>
        <v>0.05</v>
      </c>
      <c r="D101">
        <f t="shared" si="16"/>
        <v>0</v>
      </c>
      <c r="E101">
        <f t="shared" si="17"/>
        <v>0.5</v>
      </c>
      <c r="F101">
        <v>3.8</v>
      </c>
      <c r="H101">
        <f t="shared" si="18"/>
        <v>0.86395753533219632</v>
      </c>
    </row>
    <row r="102" spans="1:8">
      <c r="A102">
        <f t="shared" si="13"/>
        <v>150</v>
      </c>
      <c r="B102">
        <f t="shared" si="14"/>
        <v>100</v>
      </c>
      <c r="C102">
        <f t="shared" si="15"/>
        <v>0.05</v>
      </c>
      <c r="D102">
        <f t="shared" si="16"/>
        <v>0</v>
      </c>
      <c r="E102">
        <f t="shared" si="17"/>
        <v>0.5</v>
      </c>
      <c r="F102">
        <v>3.9</v>
      </c>
      <c r="H102">
        <f t="shared" si="18"/>
        <v>0.86473109998193731</v>
      </c>
    </row>
    <row r="103" spans="1:8">
      <c r="A103">
        <f t="shared" si="13"/>
        <v>150</v>
      </c>
      <c r="B103">
        <f t="shared" si="14"/>
        <v>100</v>
      </c>
      <c r="C103">
        <f t="shared" si="15"/>
        <v>0.05</v>
      </c>
      <c r="D103">
        <f t="shared" si="16"/>
        <v>0</v>
      </c>
      <c r="E103">
        <f t="shared" si="17"/>
        <v>0.5</v>
      </c>
      <c r="F103">
        <v>4</v>
      </c>
      <c r="H103">
        <f t="shared" si="18"/>
        <v>0.8655209053816566</v>
      </c>
    </row>
    <row r="104" spans="1:8">
      <c r="A104">
        <f t="shared" si="13"/>
        <v>150</v>
      </c>
      <c r="B104">
        <f t="shared" si="14"/>
        <v>100</v>
      </c>
      <c r="C104">
        <f t="shared" si="15"/>
        <v>0.05</v>
      </c>
      <c r="D104">
        <f t="shared" si="16"/>
        <v>0</v>
      </c>
      <c r="E104">
        <f t="shared" si="17"/>
        <v>0.5</v>
      </c>
      <c r="F104">
        <v>4.0999999999999996</v>
      </c>
      <c r="H104">
        <f t="shared" si="18"/>
        <v>0.86632495425437506</v>
      </c>
    </row>
    <row r="105" spans="1:8">
      <c r="A105">
        <f t="shared" si="13"/>
        <v>150</v>
      </c>
      <c r="B105">
        <f t="shared" si="14"/>
        <v>100</v>
      </c>
      <c r="C105">
        <f t="shared" si="15"/>
        <v>0.05</v>
      </c>
      <c r="D105">
        <f t="shared" si="16"/>
        <v>0</v>
      </c>
      <c r="E105">
        <f t="shared" si="17"/>
        <v>0.5</v>
      </c>
      <c r="F105">
        <v>4.2</v>
      </c>
      <c r="H105">
        <f t="shared" si="18"/>
        <v>0.86714144253480308</v>
      </c>
    </row>
    <row r="106" spans="1:8">
      <c r="A106">
        <f t="shared" si="13"/>
        <v>150</v>
      </c>
      <c r="B106">
        <f t="shared" si="14"/>
        <v>100</v>
      </c>
      <c r="C106">
        <f t="shared" si="15"/>
        <v>0.05</v>
      </c>
      <c r="D106">
        <f t="shared" si="16"/>
        <v>0</v>
      </c>
      <c r="E106">
        <f t="shared" si="17"/>
        <v>0.5</v>
      </c>
      <c r="F106">
        <v>4.3</v>
      </c>
      <c r="H106">
        <f t="shared" si="18"/>
        <v>0.86796873832047672</v>
      </c>
    </row>
    <row r="107" spans="1:8">
      <c r="A107">
        <f t="shared" si="13"/>
        <v>150</v>
      </c>
      <c r="B107">
        <f t="shared" si="14"/>
        <v>100</v>
      </c>
      <c r="C107">
        <f t="shared" si="15"/>
        <v>0.05</v>
      </c>
      <c r="D107">
        <f t="shared" si="16"/>
        <v>0</v>
      </c>
      <c r="E107">
        <f t="shared" si="17"/>
        <v>0.5</v>
      </c>
      <c r="F107">
        <v>4.4000000000000004</v>
      </c>
      <c r="H107">
        <f t="shared" si="18"/>
        <v>0.86880536346005965</v>
      </c>
    </row>
    <row r="108" spans="1:8">
      <c r="A108">
        <f t="shared" si="13"/>
        <v>150</v>
      </c>
      <c r="B108">
        <f t="shared" si="14"/>
        <v>100</v>
      </c>
      <c r="C108">
        <f t="shared" si="15"/>
        <v>0.05</v>
      </c>
      <c r="D108">
        <f t="shared" si="16"/>
        <v>0</v>
      </c>
      <c r="E108">
        <f t="shared" si="17"/>
        <v>0.5</v>
      </c>
      <c r="F108">
        <v>4.5</v>
      </c>
      <c r="H108">
        <f t="shared" si="18"/>
        <v>0.8696499774037274</v>
      </c>
    </row>
    <row r="109" spans="1:8">
      <c r="A109">
        <f t="shared" si="13"/>
        <v>150</v>
      </c>
      <c r="B109">
        <f t="shared" si="14"/>
        <v>100</v>
      </c>
      <c r="C109">
        <f t="shared" si="15"/>
        <v>0.05</v>
      </c>
      <c r="D109">
        <f t="shared" si="16"/>
        <v>0</v>
      </c>
      <c r="E109">
        <f t="shared" si="17"/>
        <v>0.5</v>
      </c>
      <c r="F109">
        <v>4.5999999999999996</v>
      </c>
      <c r="H109">
        <f t="shared" si="18"/>
        <v>0.87050136300016823</v>
      </c>
    </row>
    <row r="110" spans="1:8">
      <c r="A110">
        <f t="shared" si="13"/>
        <v>150</v>
      </c>
      <c r="B110">
        <f t="shared" si="14"/>
        <v>100</v>
      </c>
      <c r="C110">
        <f t="shared" si="15"/>
        <v>0.05</v>
      </c>
      <c r="D110">
        <f t="shared" si="16"/>
        <v>0</v>
      </c>
      <c r="E110">
        <f t="shared" si="17"/>
        <v>0.5</v>
      </c>
      <c r="F110">
        <v>4.7</v>
      </c>
      <c r="H110">
        <f t="shared" si="18"/>
        <v>0.87135841397391833</v>
      </c>
    </row>
    <row r="111" spans="1:8">
      <c r="A111">
        <f t="shared" si="13"/>
        <v>150</v>
      </c>
      <c r="B111">
        <f t="shared" si="14"/>
        <v>100</v>
      </c>
      <c r="C111">
        <f t="shared" si="15"/>
        <v>0.05</v>
      </c>
      <c r="D111">
        <f t="shared" si="16"/>
        <v>0</v>
      </c>
      <c r="E111">
        <f t="shared" si="17"/>
        <v>0.5</v>
      </c>
      <c r="F111">
        <v>4.8</v>
      </c>
      <c r="H111">
        <f t="shared" si="18"/>
        <v>0.87222012385746572</v>
      </c>
    </row>
    <row r="112" spans="1:8">
      <c r="A112">
        <f t="shared" si="13"/>
        <v>150</v>
      </c>
      <c r="B112">
        <f t="shared" si="14"/>
        <v>100</v>
      </c>
      <c r="C112">
        <f t="shared" si="15"/>
        <v>0.05</v>
      </c>
      <c r="D112">
        <f t="shared" si="16"/>
        <v>0</v>
      </c>
      <c r="E112">
        <f t="shared" si="17"/>
        <v>0.5</v>
      </c>
      <c r="F112">
        <v>10</v>
      </c>
      <c r="H112">
        <f t="shared" si="18"/>
        <v>0.9135958427321722</v>
      </c>
    </row>
    <row r="113" spans="1:8">
      <c r="A113">
        <f t="shared" si="13"/>
        <v>150</v>
      </c>
      <c r="B113">
        <f t="shared" si="14"/>
        <v>100</v>
      </c>
      <c r="C113">
        <f t="shared" si="15"/>
        <v>0.05</v>
      </c>
      <c r="D113">
        <f t="shared" si="16"/>
        <v>0</v>
      </c>
      <c r="E113">
        <f t="shared" si="17"/>
        <v>0.5</v>
      </c>
      <c r="F113">
        <v>15</v>
      </c>
      <c r="H113">
        <f t="shared" si="18"/>
        <v>0.9411997967487713</v>
      </c>
    </row>
    <row r="114" spans="1:8">
      <c r="A114">
        <f t="shared" si="13"/>
        <v>150</v>
      </c>
      <c r="B114">
        <f t="shared" si="14"/>
        <v>100</v>
      </c>
      <c r="C114">
        <f t="shared" si="15"/>
        <v>0.05</v>
      </c>
      <c r="D114">
        <f t="shared" si="16"/>
        <v>0</v>
      </c>
      <c r="E114">
        <f t="shared" si="17"/>
        <v>0.5</v>
      </c>
      <c r="F114">
        <v>20</v>
      </c>
      <c r="H114">
        <f>BSDeltaWithParams(A114:F114)</f>
        <v>0.95964468077773946</v>
      </c>
    </row>
    <row r="115" spans="1:8">
      <c r="A115">
        <f t="shared" si="13"/>
        <v>150</v>
      </c>
      <c r="B115">
        <f t="shared" si="14"/>
        <v>100</v>
      </c>
      <c r="C115">
        <f t="shared" si="15"/>
        <v>0.05</v>
      </c>
      <c r="D115">
        <f t="shared" si="16"/>
        <v>0</v>
      </c>
      <c r="E115">
        <f t="shared" si="17"/>
        <v>0.5</v>
      </c>
      <c r="F115">
        <v>25</v>
      </c>
      <c r="H115">
        <f>BSDeltaWithParams(A115:F115)</f>
        <v>0.97207390008978733</v>
      </c>
    </row>
    <row r="116" spans="1:8">
      <c r="A116">
        <f t="shared" si="13"/>
        <v>150</v>
      </c>
      <c r="B116">
        <f t="shared" si="14"/>
        <v>100</v>
      </c>
      <c r="C116">
        <f t="shared" si="15"/>
        <v>0.05</v>
      </c>
      <c r="D116">
        <f t="shared" si="16"/>
        <v>0</v>
      </c>
      <c r="E116">
        <f t="shared" si="17"/>
        <v>0.5</v>
      </c>
      <c r="F116">
        <v>30</v>
      </c>
      <c r="H116">
        <f>BSDeltaWithParams(A116:F116)</f>
        <v>0.98054253410863579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1</vt:lpstr>
      <vt:lpstr>Project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2014-06-02T19:44:10Z</dcterms:created>
  <dcterms:modified xsi:type="dcterms:W3CDTF">2014-06-10T10:46:53Z</dcterms:modified>
</cp:coreProperties>
</file>