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D:\Downloads\"/>
    </mc:Choice>
  </mc:AlternateContent>
  <xr:revisionPtr revIDLastSave="0" documentId="13_ncr:1_{51790A04-BB35-4341-AF74-A470FAE6396E}" xr6:coauthVersionLast="47" xr6:coauthVersionMax="47" xr10:uidLastSave="{00000000-0000-0000-0000-000000000000}"/>
  <bookViews>
    <workbookView xWindow="-110" yWindow="-110" windowWidth="21820" windowHeight="13900" activeTab="4" xr2:uid="{1A1B0073-6FA3-4A95-9229-5A2E30B18C9D}"/>
  </bookViews>
  <sheets>
    <sheet name="About This Project" sheetId="23" r:id="rId1"/>
    <sheet name="Tourism Data Questions" sheetId="22" r:id="rId2"/>
    <sheet name="Dashboard" sheetId="18" r:id="rId3"/>
    <sheet name="Pivot Tables" sheetId="12" r:id="rId4"/>
    <sheet name="Metric Breakdown" sheetId="24" r:id="rId5"/>
    <sheet name="Cleaned_Tourism_Data" sheetId="1" r:id="rId6"/>
    <sheet name="Messy_Tourism_Data_V2" sheetId="20" r:id="rId7"/>
    <sheet name="Messy_Tourism_Data_V1" sheetId="21" r:id="rId8"/>
  </sheets>
  <definedNames>
    <definedName name="NativeTimeline_Quarters">#N/A</definedName>
    <definedName name="Slicer_Age_Group">#N/A</definedName>
    <definedName name="Slicer_Gender">#N/A</definedName>
    <definedName name="Slicer_Purpose_of_Trip">#N/A</definedName>
  </definedNames>
  <calcPr calcId="191029"/>
  <pivotCaches>
    <pivotCache cacheId="6"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24" l="1"/>
  <c r="B8" i="24"/>
  <c r="B7" i="24"/>
  <c r="C7" i="24"/>
  <c r="C5" i="24"/>
  <c r="B5" i="24"/>
  <c r="C4" i="24"/>
  <c r="B4" i="24"/>
  <c r="D4" i="24" s="1"/>
  <c r="C3" i="24"/>
  <c r="B3" i="24"/>
  <c r="C2" i="1"/>
  <c r="C3"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4" i="1"/>
  <c r="C5" i="1"/>
  <c r="C6" i="1"/>
  <c r="C7" i="1"/>
  <c r="C8" i="1"/>
  <c r="C9" i="1"/>
  <c r="D5" i="24" l="1"/>
  <c r="D8" i="24"/>
  <c r="D3" i="24"/>
  <c r="D7" i="24"/>
  <c r="B10" i="24" l="1"/>
  <c r="B6" i="24" s="1"/>
  <c r="C10" i="24"/>
  <c r="C6" i="24" s="1"/>
  <c r="D6" i="24" s="1"/>
</calcChain>
</file>

<file path=xl/sharedStrings.xml><?xml version="1.0" encoding="utf-8"?>
<sst xmlns="http://schemas.openxmlformats.org/spreadsheetml/2006/main" count="971" uniqueCount="132">
  <si>
    <t>Quarter</t>
  </si>
  <si>
    <t>Purpose of Trip</t>
  </si>
  <si>
    <t>Age Group</t>
  </si>
  <si>
    <t>Gender</t>
  </si>
  <si>
    <t>Avg Duration</t>
  </si>
  <si>
    <t>Median Duration</t>
  </si>
  <si>
    <t>Spending (Mil.)</t>
  </si>
  <si>
    <t>Booking Lead Time</t>
  </si>
  <si>
    <t>Return (Summer)</t>
  </si>
  <si>
    <t>Return (Winter)</t>
  </si>
  <si>
    <t>2023Q2</t>
  </si>
  <si>
    <t>Leisure</t>
  </si>
  <si>
    <t>Males</t>
  </si>
  <si>
    <t>Females</t>
  </si>
  <si>
    <t>25 - 44</t>
  </si>
  <si>
    <t>45 - 64</t>
  </si>
  <si>
    <t>Business</t>
  </si>
  <si>
    <t>2023Q3</t>
  </si>
  <si>
    <t>2023Q4</t>
  </si>
  <si>
    <t>2024Q1</t>
  </si>
  <si>
    <t>2024Q2</t>
  </si>
  <si>
    <t>2024Q3</t>
  </si>
  <si>
    <t>Grand Total</t>
  </si>
  <si>
    <t>Quarters</t>
  </si>
  <si>
    <t>Trips (Mil.)</t>
  </si>
  <si>
    <t>Overnights (Mil)</t>
  </si>
  <si>
    <t>Cumulative Trips (Mil.)</t>
  </si>
  <si>
    <t>Cumulative Overnights (Mil)</t>
  </si>
  <si>
    <t>Sum of Trips (Mil.)</t>
  </si>
  <si>
    <t>Total Trips (Mil.)</t>
  </si>
  <si>
    <t>Total Overnights (Mil)</t>
  </si>
  <si>
    <t>Spending (in Mil.)</t>
  </si>
  <si>
    <t>(All)</t>
  </si>
  <si>
    <t>Average of Return (Summer)</t>
  </si>
  <si>
    <t>Average of Return (Winter)</t>
  </si>
  <si>
    <t>Average of Avg Duration</t>
  </si>
  <si>
    <t>Year</t>
  </si>
  <si>
    <t>PIVOT TABLES</t>
  </si>
  <si>
    <t>SPENDING BEHAVIOR</t>
  </si>
  <si>
    <t>TRENDS IN VISITORS</t>
  </si>
  <si>
    <t>DEMOGRAPHICS</t>
  </si>
  <si>
    <t>Age Range</t>
  </si>
  <si>
    <t>RECOVERY OVER TIME</t>
  </si>
  <si>
    <t>DURATION ANALYSIS</t>
  </si>
  <si>
    <t>LIKELIHOOD TO RETURN</t>
  </si>
  <si>
    <t>Trips to Finland from abroad by sex, age group and travel group by quarter by Purpose of trip, Age group, Travel group, Gender, Quarter and Information</t>
  </si>
  <si>
    <t>Trips of foreign visitors to Finland, number</t>
  </si>
  <si>
    <t>Overnight stays of foreign visitors in Finland, number</t>
  </si>
  <si>
    <t>Trips of foreign visitors to Finland from the beginning of the year, number</t>
  </si>
  <si>
    <t>Overnight stays of foreign visitors in Finland from the beginning of the year, number</t>
  </si>
  <si>
    <t>Average duration of foreign visitors’ trips to Finland, nights</t>
  </si>
  <si>
    <t>Median duration of foreign visitors’ trips to Finland, nights</t>
  </si>
  <si>
    <t>Spending by foreign visitors in Finland, EUR mil.</t>
  </si>
  <si>
    <t>Spending by foreign visitors in Finland per trip, EUR</t>
  </si>
  <si>
    <t>Spending by foreign visitors in Finland per day, EUR</t>
  </si>
  <si>
    <t>How many months in advance foreign visitors’ trip to Finland was booked, month</t>
  </si>
  <si>
    <t>How likely is the foreign visitor to return to Finland on holiday in the summer season, on a scale of 1 to 5</t>
  </si>
  <si>
    <t>How likely is the foreign visitor to return to Finland on holiday in the winter season, on a scale of 1 to 5</t>
  </si>
  <si>
    <t>Total</t>
  </si>
  <si>
    <t>Internal reference code:</t>
  </si>
  <si>
    <t>001_143l_2024q3</t>
  </si>
  <si>
    <t>15 - 24</t>
  </si>
  <si>
    <t>65 -</t>
  </si>
  <si>
    <t>.</t>
  </si>
  <si>
    <t>Purpose of trip:</t>
  </si>
  <si>
    <t>Primary purpose of the trip</t>
  </si>
  <si>
    <t>Age group:</t>
  </si>
  <si>
    <t>Age group</t>
  </si>
  <si>
    <t>Travel group:</t>
  </si>
  <si>
    <t>Travel group</t>
  </si>
  <si>
    <t>Gender:</t>
  </si>
  <si>
    <t>Information:</t>
  </si>
  <si>
    <t>Trips of foreign visitors to Finland, number:</t>
  </si>
  <si>
    <t>Overnight stays of foreign visitors in Finland, number:</t>
  </si>
  <si>
    <t>Trips of foreign visitors to Finland from the beginning of the year, number:</t>
  </si>
  <si>
    <t>Overnight stays of foreign visitors in Finland from the beginning of the year, number:</t>
  </si>
  <si>
    <t>Average duration of foreign visitors’ trips to Finland, nights:</t>
  </si>
  <si>
    <t>Median duration of foreign visitors’ trips to Finland, nights:</t>
  </si>
  <si>
    <t>Spending by foreign visitors in Finland, EUR mil.:</t>
  </si>
  <si>
    <t>Spending by foreign visitors in Finland per trip, EUR:</t>
  </si>
  <si>
    <t>Spending by foreign visitors in Finland per day, EUR:</t>
  </si>
  <si>
    <t>How many months in advance foreign visitors’ trip to Finland was booked, month:</t>
  </si>
  <si>
    <t>How likely is the foreign visitor to return to Finland on holiday in the summer season, on a scale of 1 to 5:</t>
  </si>
  <si>
    <t>How likely is the foreign visitor to return to Finland on holiday in the winter season, on a scale of 1 to 5:</t>
  </si>
  <si>
    <t>Latest update:</t>
  </si>
  <si>
    <t>20241108 08:00</t>
  </si>
  <si>
    <t>Source:</t>
  </si>
  <si>
    <t>Visit Finland</t>
  </si>
  <si>
    <t>Contact:</t>
  </si>
  <si>
    <t>https://www.visitfinland.fi/suomen-matkailudata/matkailijamittari</t>
  </si>
  <si>
    <t>Copyright</t>
  </si>
  <si>
    <t>Units:</t>
  </si>
  <si>
    <t>Number</t>
  </si>
  <si>
    <t>Million euros</t>
  </si>
  <si>
    <t>Euros</t>
  </si>
  <si>
    <t>Spending Total (Mil.)</t>
  </si>
  <si>
    <t>About This Project</t>
  </si>
  <si>
    <t>Project  Title:</t>
  </si>
  <si>
    <t>By:</t>
  </si>
  <si>
    <t>Date:</t>
  </si>
  <si>
    <t>Tool Used:</t>
  </si>
  <si>
    <t>Data Source:</t>
  </si>
  <si>
    <t>Objective:</t>
  </si>
  <si>
    <t>Key Insights:</t>
  </si>
  <si>
    <t>Queen Venus Andrea D. Oriol</t>
  </si>
  <si>
    <t>April 2023 to July 2024</t>
  </si>
  <si>
    <t>Microsoft Excel</t>
  </si>
  <si>
    <t>Finland's Post-Pandemic Tourism Trends and Insights</t>
  </si>
  <si>
    <t>To explore Finland’s tourism recovery by analyzing visitor trends, spending behavior, and demographic insights, helping identify factors driving tourism growth.</t>
  </si>
  <si>
    <r>
      <t xml:space="preserve">▪ </t>
    </r>
    <r>
      <rPr>
        <b/>
        <sz val="12"/>
        <color rgb="FF1A223E"/>
        <rFont val="IBM Plex Sans"/>
        <family val="2"/>
      </rPr>
      <t xml:space="preserve">Tourism revenue rose </t>
    </r>
    <r>
      <rPr>
        <sz val="12"/>
        <color rgb="FF1A223E"/>
        <rFont val="IBM Plex Sans"/>
        <family val="2"/>
      </rPr>
      <t xml:space="preserve">from </t>
    </r>
    <r>
      <rPr>
        <b/>
        <sz val="12"/>
        <color rgb="FF1A223E"/>
        <rFont val="IBM Plex Sans"/>
        <family val="2"/>
      </rPr>
      <t>€2,124.3M (2023)</t>
    </r>
    <r>
      <rPr>
        <sz val="12"/>
        <color rgb="FF1A223E"/>
        <rFont val="IBM Plex Sans"/>
        <family val="2"/>
      </rPr>
      <t xml:space="preserve"> to </t>
    </r>
    <r>
      <rPr>
        <b/>
        <sz val="12"/>
        <color rgb="FF1A223E"/>
        <rFont val="IBM Plex Sans"/>
        <family val="2"/>
      </rPr>
      <t>€2,210.5M (2024)</t>
    </r>
    <r>
      <rPr>
        <sz val="12"/>
        <color rgb="FF1A223E"/>
        <rFont val="IBM Plex Sans"/>
        <family val="2"/>
      </rPr>
      <t>, showing strong post-pandemic recovery.</t>
    </r>
  </si>
  <si>
    <r>
      <t xml:space="preserve">▪ </t>
    </r>
    <r>
      <rPr>
        <b/>
        <sz val="12"/>
        <color rgb="FF1A223E"/>
        <rFont val="IBM Plex Sans"/>
        <family val="2"/>
      </rPr>
      <t>Leisure trips consistently outnumber business trips</t>
    </r>
    <r>
      <rPr>
        <sz val="12"/>
        <color rgb="FF1A223E"/>
        <rFont val="IBM Plex Sans"/>
        <family val="2"/>
      </rPr>
      <t>, highlighting Finland’s appeal as a vacation spot.</t>
    </r>
  </si>
  <si>
    <r>
      <t xml:space="preserve">▪ </t>
    </r>
    <r>
      <rPr>
        <b/>
        <sz val="12"/>
        <color rgb="FF1A223E"/>
        <rFont val="IBM Plex Sans"/>
        <family val="2"/>
      </rPr>
      <t>Business travelers stay longer</t>
    </r>
    <r>
      <rPr>
        <sz val="12"/>
        <color rgb="FF1A223E"/>
        <rFont val="IBM Plex Sans"/>
        <family val="2"/>
      </rPr>
      <t>, averaging up to</t>
    </r>
    <r>
      <rPr>
        <b/>
        <sz val="12"/>
        <color rgb="FF1A223E"/>
        <rFont val="IBM Plex Sans"/>
        <family val="2"/>
      </rPr>
      <t xml:space="preserve"> 9 days</t>
    </r>
    <r>
      <rPr>
        <sz val="12"/>
        <color rgb="FF1A223E"/>
        <rFont val="IBM Plex Sans"/>
        <family val="2"/>
      </rPr>
      <t xml:space="preserve"> per trip.</t>
    </r>
  </si>
  <si>
    <r>
      <t xml:space="preserve">▪ </t>
    </r>
    <r>
      <rPr>
        <b/>
        <sz val="12"/>
        <color rgb="FF1A223E"/>
        <rFont val="IBM Plex Sans"/>
        <family val="2"/>
      </rPr>
      <t>Younger travelers (25-44)</t>
    </r>
    <r>
      <rPr>
        <sz val="12"/>
        <color rgb="FF1A223E"/>
        <rFont val="IBM Plex Sans"/>
        <family val="2"/>
      </rPr>
      <t xml:space="preserve"> make up </t>
    </r>
    <r>
      <rPr>
        <b/>
        <sz val="12"/>
        <color rgb="FF1A223E"/>
        <rFont val="IBM Plex Sans"/>
        <family val="2"/>
      </rPr>
      <t>57% of total visitors</t>
    </r>
    <r>
      <rPr>
        <sz val="12"/>
        <color rgb="FF1A223E"/>
        <rFont val="IBM Plex Sans"/>
        <family val="2"/>
      </rPr>
      <t>.</t>
    </r>
  </si>
  <si>
    <r>
      <t xml:space="preserve">▪ </t>
    </r>
    <r>
      <rPr>
        <b/>
        <sz val="12"/>
        <color rgb="FF1A223E"/>
        <rFont val="IBM Plex Sans"/>
        <family val="2"/>
      </rPr>
      <t>Summer sees higher return rates</t>
    </r>
    <r>
      <rPr>
        <sz val="12"/>
        <color rgb="FF1A223E"/>
        <rFont val="IBM Plex Sans"/>
        <family val="2"/>
      </rPr>
      <t xml:space="preserve">, showing its </t>
    </r>
    <r>
      <rPr>
        <b/>
        <sz val="12"/>
        <color rgb="FF1A223E"/>
        <rFont val="IBM Plex Sans"/>
        <family val="2"/>
      </rPr>
      <t>wider seasonal appea</t>
    </r>
    <r>
      <rPr>
        <sz val="12"/>
        <color rgb="FF1A223E"/>
        <rFont val="IBM Plex Sans"/>
        <family val="2"/>
      </rPr>
      <t>l.</t>
    </r>
  </si>
  <si>
    <r>
      <t xml:space="preserve">Finland Tourism Data (2023–2024) from </t>
    </r>
    <r>
      <rPr>
        <u/>
        <sz val="12"/>
        <color rgb="FF1A223E"/>
        <rFont val="IBM Plex Sans"/>
        <family val="2"/>
      </rPr>
      <t>Visit Finland Statistics</t>
    </r>
  </si>
  <si>
    <t>Email: qvaoriol@gmail.com</t>
  </si>
  <si>
    <r>
      <t xml:space="preserve">LinkedIn: </t>
    </r>
    <r>
      <rPr>
        <u/>
        <sz val="12"/>
        <color rgb="FF1A223E"/>
        <rFont val="IBM Plex Sans"/>
        <family val="2"/>
      </rPr>
      <t>linkedin.com/in/qva-oriol</t>
    </r>
  </si>
  <si>
    <r>
      <t xml:space="preserve">▪ </t>
    </r>
    <r>
      <rPr>
        <b/>
        <sz val="12"/>
        <color rgb="FF1A223E"/>
        <rFont val="IBM Plex Sans"/>
        <family val="2"/>
      </rPr>
      <t>Q3 2023 had the highest trips (884M)</t>
    </r>
    <r>
      <rPr>
        <sz val="12"/>
        <color rgb="FF1A223E"/>
        <rFont val="IBM Plex Sans"/>
        <family val="2"/>
      </rPr>
      <t xml:space="preserve">, reflecting a </t>
    </r>
    <r>
      <rPr>
        <b/>
        <sz val="12"/>
        <color rgb="FF1A223E"/>
        <rFont val="IBM Plex Sans"/>
        <family val="2"/>
      </rPr>
      <t xml:space="preserve">strong summer recovery. </t>
    </r>
  </si>
  <si>
    <t>Total Trips (millions)</t>
  </si>
  <si>
    <t>Total Revenue (€ billions)</t>
  </si>
  <si>
    <t>Average Trip Duration (Business, days)</t>
  </si>
  <si>
    <t>Average Spend per Trip (€)</t>
  </si>
  <si>
    <t>Return Intent (Summer, out of 5)</t>
  </si>
  <si>
    <t>SUMMARY METRICS</t>
  </si>
  <si>
    <t>Average Spend per Trip</t>
  </si>
  <si>
    <t>Return Intent (Winter, out of 5)</t>
  </si>
  <si>
    <t>Purpose</t>
  </si>
  <si>
    <t>Sum of Spending (Mil.)</t>
  </si>
  <si>
    <t>Sum of Overnights (Mil)</t>
  </si>
  <si>
    <t>Portfolio: https://github.com/queenoriol</t>
  </si>
  <si>
    <t>METRIC</t>
  </si>
  <si>
    <t>CHANGE(%) or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</si>
</sst>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mmm/dd/yyyy"/>
    <numFmt numFmtId="166" formatCode="_-* #,##0.0\ [$€-40B]_-;\-* #,##0.0\ [$€-40B]_-;_-* &quot;-&quot;??\ [$€-40B]_-;_-@_-"/>
  </numFmts>
  <fonts count="22" x14ac:knownFonts="1">
    <font>
      <sz val="11"/>
      <color theme="1"/>
      <name val="Aptos Narrow"/>
      <family val="2"/>
      <scheme val="minor"/>
    </font>
    <font>
      <sz val="11"/>
      <color rgb="FF000000"/>
      <name val="Calibri"/>
      <family val="2"/>
    </font>
    <font>
      <sz val="11"/>
      <color theme="1"/>
      <name val="IBM Plex Sans"/>
      <family val="2"/>
    </font>
    <font>
      <b/>
      <sz val="12"/>
      <color rgb="FFE38E49"/>
      <name val="IBM Plex Sans"/>
      <family val="2"/>
    </font>
    <font>
      <sz val="11"/>
      <color rgb="FF2A3663"/>
      <name val="IBM Plex Sans"/>
      <family val="2"/>
    </font>
    <font>
      <b/>
      <sz val="14"/>
      <color rgb="FF000000"/>
      <name val="Calibri"/>
      <family val="2"/>
    </font>
    <font>
      <b/>
      <sz val="11"/>
      <color rgb="FF000000"/>
      <name val="Calibri"/>
      <family val="2"/>
    </font>
    <font>
      <b/>
      <sz val="11"/>
      <color rgb="FF1A223E"/>
      <name val="IBM Plex Sans"/>
      <family val="2"/>
    </font>
    <font>
      <sz val="11"/>
      <color rgb="FF1A223E"/>
      <name val="IBM Plex Sans"/>
      <family val="2"/>
    </font>
    <font>
      <b/>
      <sz val="12"/>
      <color rgb="FF1A223E"/>
      <name val="IBM Plex Sans"/>
      <family val="2"/>
    </font>
    <font>
      <sz val="12"/>
      <color rgb="FF2A3663"/>
      <name val="IBM Plex Sans"/>
      <family val="2"/>
    </font>
    <font>
      <sz val="12"/>
      <color theme="1"/>
      <name val="IBM Plex Sans"/>
      <family val="2"/>
    </font>
    <font>
      <sz val="12"/>
      <color rgb="FF1A223E"/>
      <name val="IBM Plex Sans"/>
      <family val="2"/>
    </font>
    <font>
      <u/>
      <sz val="11"/>
      <color theme="10"/>
      <name val="Aptos Narrow"/>
      <family val="2"/>
      <scheme val="minor"/>
    </font>
    <font>
      <u/>
      <sz val="12"/>
      <color rgb="FF1A223E"/>
      <name val="IBM Plex Sans"/>
      <family val="2"/>
    </font>
    <font>
      <b/>
      <sz val="14"/>
      <color rgb="FF1A223E"/>
      <name val="IBM Plex Sans"/>
      <family val="2"/>
    </font>
    <font>
      <b/>
      <sz val="20"/>
      <color theme="0"/>
      <name val="IBM Plex Sans"/>
      <family val="2"/>
    </font>
    <font>
      <b/>
      <sz val="13"/>
      <color rgb="FF1A223E"/>
      <name val="IBM Plex Sans"/>
      <family val="2"/>
    </font>
    <font>
      <sz val="13"/>
      <color theme="1"/>
      <name val="IBM Plex Sans"/>
      <family val="2"/>
    </font>
    <font>
      <b/>
      <sz val="28"/>
      <color theme="0"/>
      <name val="IBM Plex Sans"/>
      <family val="2"/>
    </font>
    <font>
      <b/>
      <sz val="11"/>
      <color theme="1"/>
      <name val="IBM Plex Sans"/>
      <family val="2"/>
    </font>
    <font>
      <u/>
      <sz val="11"/>
      <color rgb="FF1A223E"/>
      <name val="IBM Plex Sans"/>
      <family val="2"/>
    </font>
  </fonts>
  <fills count="3">
    <fill>
      <patternFill patternType="none"/>
    </fill>
    <fill>
      <patternFill patternType="gray125"/>
    </fill>
    <fill>
      <patternFill patternType="solid">
        <fgColor rgb="FF1A223E"/>
        <bgColor indexed="64"/>
      </patternFill>
    </fill>
  </fills>
  <borders count="10">
    <border>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right style="thin">
        <color rgb="FFABABAB"/>
      </right>
      <top style="thin">
        <color rgb="FFABABAB"/>
      </top>
      <bottom/>
      <diagonal/>
    </border>
    <border>
      <left/>
      <right style="thin">
        <color rgb="FFABABAB"/>
      </right>
      <top style="thin">
        <color indexed="65"/>
      </top>
      <bottom/>
      <diagonal/>
    </border>
    <border>
      <left/>
      <right style="thin">
        <color rgb="FFABABAB"/>
      </right>
      <top style="thin">
        <color rgb="FFABABAB"/>
      </top>
      <bottom style="thin">
        <color rgb="FFABABAB"/>
      </bottom>
      <diagonal/>
    </border>
  </borders>
  <cellStyleXfs count="3">
    <xf numFmtId="0" fontId="0" fillId="0" borderId="0"/>
    <xf numFmtId="0" fontId="1" fillId="0" borderId="0" applyBorder="0"/>
    <xf numFmtId="0" fontId="13" fillId="0" borderId="0" applyNumberFormat="0" applyFill="0" applyBorder="0" applyAlignment="0" applyProtection="0"/>
  </cellStyleXfs>
  <cellXfs count="78">
    <xf numFmtId="0" fontId="0" fillId="0" borderId="0" xfId="0"/>
    <xf numFmtId="0" fontId="2" fillId="0" borderId="0" xfId="0" applyFont="1"/>
    <xf numFmtId="0" fontId="4" fillId="0" borderId="0" xfId="0" pivotButton="1" applyFont="1"/>
    <xf numFmtId="0" fontId="4" fillId="0" borderId="0" xfId="0" applyFont="1"/>
    <xf numFmtId="0" fontId="4" fillId="0" borderId="0" xfId="0" applyFont="1" applyAlignment="1">
      <alignment horizontal="left"/>
    </xf>
    <xf numFmtId="1" fontId="4" fillId="0" borderId="0" xfId="0" applyNumberFormat="1" applyFont="1"/>
    <xf numFmtId="164" fontId="4" fillId="0" borderId="0" xfId="0" applyNumberFormat="1" applyFont="1"/>
    <xf numFmtId="0" fontId="3" fillId="0" borderId="0" xfId="0" applyFont="1"/>
    <xf numFmtId="0" fontId="0" fillId="0" borderId="0" xfId="0" applyAlignment="1">
      <alignment horizontal="left"/>
    </xf>
    <xf numFmtId="0" fontId="5" fillId="0" borderId="0" xfId="1" applyFont="1"/>
    <xf numFmtId="0" fontId="1" fillId="0" borderId="0" xfId="1"/>
    <xf numFmtId="0" fontId="6" fillId="0" borderId="0" xfId="1" applyFont="1"/>
    <xf numFmtId="1" fontId="1" fillId="0" borderId="0" xfId="1" applyNumberFormat="1"/>
    <xf numFmtId="164" fontId="1" fillId="0" borderId="0" xfId="1" applyNumberFormat="1"/>
    <xf numFmtId="0" fontId="1" fillId="0" borderId="0" xfId="1" applyAlignment="1">
      <alignment horizontal="right"/>
    </xf>
    <xf numFmtId="0" fontId="4" fillId="0" borderId="0" xfId="0" pivotButton="1" applyFont="1" applyAlignment="1">
      <alignment horizontal="left"/>
    </xf>
    <xf numFmtId="1" fontId="4" fillId="0" borderId="0" xfId="0" applyNumberFormat="1" applyFont="1" applyAlignment="1">
      <alignment horizontal="left"/>
    </xf>
    <xf numFmtId="0" fontId="4" fillId="0" borderId="0" xfId="0" applyFont="1" applyAlignment="1">
      <alignment horizontal="right"/>
    </xf>
    <xf numFmtId="166" fontId="4" fillId="0" borderId="0" xfId="0" applyNumberFormat="1" applyFont="1" applyAlignment="1">
      <alignment horizontal="right"/>
    </xf>
    <xf numFmtId="0" fontId="7" fillId="0" borderId="0" xfId="0" applyFont="1" applyAlignment="1">
      <alignment horizontal="center" vertical="center" wrapText="1"/>
    </xf>
    <xf numFmtId="0" fontId="7" fillId="0" borderId="0" xfId="0" applyFont="1"/>
    <xf numFmtId="0" fontId="8" fillId="0" borderId="0" xfId="0" applyFont="1" applyAlignment="1">
      <alignment horizontal="center" vertical="center"/>
    </xf>
    <xf numFmtId="165" fontId="8" fillId="0" borderId="0" xfId="0" applyNumberFormat="1" applyFont="1" applyAlignment="1">
      <alignment horizontal="center" vertical="center"/>
    </xf>
    <xf numFmtId="2" fontId="8" fillId="0" borderId="0" xfId="0" applyNumberFormat="1" applyFont="1" applyAlignment="1">
      <alignment horizontal="center" vertical="center"/>
    </xf>
    <xf numFmtId="1" fontId="8" fillId="0" borderId="0" xfId="0" applyNumberFormat="1" applyFont="1" applyAlignment="1">
      <alignment horizontal="center" vertical="center"/>
    </xf>
    <xf numFmtId="166" fontId="8" fillId="0" borderId="0" xfId="0" applyNumberFormat="1" applyFont="1" applyAlignment="1">
      <alignment horizontal="center" vertical="center"/>
    </xf>
    <xf numFmtId="164" fontId="8" fillId="0" borderId="0" xfId="0" applyNumberFormat="1" applyFont="1" applyAlignment="1">
      <alignment horizontal="center" vertical="center"/>
    </xf>
    <xf numFmtId="0" fontId="8" fillId="0" borderId="0" xfId="0" applyFont="1"/>
    <xf numFmtId="1" fontId="8" fillId="0" borderId="0" xfId="0" applyNumberFormat="1" applyFont="1"/>
    <xf numFmtId="0" fontId="9" fillId="0" borderId="0" xfId="0" applyFont="1"/>
    <xf numFmtId="0" fontId="10" fillId="0" borderId="0" xfId="0" applyFont="1"/>
    <xf numFmtId="0" fontId="11" fillId="0" borderId="0" xfId="0" applyFont="1"/>
    <xf numFmtId="0" fontId="12" fillId="0" borderId="0" xfId="0" applyFont="1"/>
    <xf numFmtId="0" fontId="12" fillId="0" borderId="0" xfId="2" applyFont="1"/>
    <xf numFmtId="0" fontId="17" fillId="0" borderId="0" xfId="0" applyFont="1"/>
    <xf numFmtId="0" fontId="18" fillId="0" borderId="0" xfId="0" applyFont="1"/>
    <xf numFmtId="0" fontId="12" fillId="0" borderId="0" xfId="0" applyFont="1"/>
    <xf numFmtId="0" fontId="12" fillId="0" borderId="0" xfId="0" applyFont="1" applyAlignment="1">
      <alignment horizontal="left"/>
    </xf>
    <xf numFmtId="0" fontId="16" fillId="2" borderId="0" xfId="0" applyFont="1" applyFill="1" applyAlignment="1">
      <alignment horizontal="center"/>
    </xf>
    <xf numFmtId="0" fontId="2" fillId="0" borderId="0" xfId="0" applyFont="1" applyAlignment="1">
      <alignment horizontal="center"/>
    </xf>
    <xf numFmtId="0" fontId="15" fillId="0" borderId="0" xfId="0" applyFont="1" applyAlignment="1">
      <alignment horizontal="left"/>
    </xf>
    <xf numFmtId="0" fontId="12" fillId="0" borderId="0" xfId="0" applyFont="1" applyAlignment="1">
      <alignment vertical="center"/>
    </xf>
    <xf numFmtId="0" fontId="10" fillId="0" borderId="0" xfId="0" applyFont="1" applyAlignment="1">
      <alignment horizontal="left" wrapText="1"/>
    </xf>
    <xf numFmtId="0" fontId="19" fillId="2" borderId="0" xfId="0" applyFont="1" applyFill="1" applyAlignment="1">
      <alignment horizontal="center" vertical="center"/>
    </xf>
    <xf numFmtId="0" fontId="3" fillId="0" borderId="0" xfId="0" applyFont="1" applyAlignment="1">
      <alignment horizontal="center"/>
    </xf>
    <xf numFmtId="0" fontId="20" fillId="0" borderId="0" xfId="0" applyFont="1" applyAlignment="1">
      <alignment horizontal="center"/>
    </xf>
    <xf numFmtId="0" fontId="20" fillId="0" borderId="0" xfId="0" applyFont="1"/>
    <xf numFmtId="10" fontId="2" fillId="0" borderId="0" xfId="0" applyNumberFormat="1" applyFont="1" applyAlignment="1">
      <alignment horizontal="center"/>
    </xf>
    <xf numFmtId="0" fontId="7" fillId="0" borderId="0" xfId="0" applyFont="1" applyAlignment="1"/>
    <xf numFmtId="0" fontId="7" fillId="0" borderId="0" xfId="0" applyFont="1" applyAlignment="1">
      <alignment horizontal="center"/>
    </xf>
    <xf numFmtId="2" fontId="2" fillId="0" borderId="0" xfId="0" applyNumberFormat="1" applyFont="1" applyAlignment="1">
      <alignment horizontal="center"/>
    </xf>
    <xf numFmtId="2" fontId="2" fillId="0" borderId="0" xfId="0" applyNumberFormat="1" applyFont="1"/>
    <xf numFmtId="164" fontId="2" fillId="0" borderId="0" xfId="0" applyNumberFormat="1" applyFont="1" applyAlignment="1">
      <alignment horizontal="center"/>
    </xf>
    <xf numFmtId="0" fontId="0" fillId="0" borderId="1" xfId="0" pivotButton="1" applyBorder="1"/>
    <xf numFmtId="0" fontId="0" fillId="0" borderId="3" xfId="0" applyBorder="1"/>
    <xf numFmtId="0" fontId="0" fillId="0" borderId="1" xfId="0" applyBorder="1" applyAlignment="1">
      <alignment horizontal="left"/>
    </xf>
    <xf numFmtId="10" fontId="0" fillId="0" borderId="3" xfId="0" applyNumberFormat="1" applyBorder="1"/>
    <xf numFmtId="0" fontId="0" fillId="0" borderId="2" xfId="0" applyBorder="1" applyAlignment="1">
      <alignment horizontal="left"/>
    </xf>
    <xf numFmtId="10" fontId="0" fillId="0" borderId="4" xfId="0" applyNumberFormat="1" applyBorder="1"/>
    <xf numFmtId="0" fontId="0" fillId="0" borderId="5" xfId="0" applyBorder="1" applyAlignment="1">
      <alignment horizontal="left"/>
    </xf>
    <xf numFmtId="10" fontId="0" fillId="0" borderId="6" xfId="0" applyNumberFormat="1" applyBorder="1"/>
    <xf numFmtId="1" fontId="0" fillId="0" borderId="6" xfId="0" applyNumberFormat="1" applyBorder="1"/>
    <xf numFmtId="2" fontId="0" fillId="0" borderId="3" xfId="0" applyNumberFormat="1" applyBorder="1"/>
    <xf numFmtId="2" fontId="0" fillId="0" borderId="4" xfId="0" applyNumberFormat="1" applyBorder="1"/>
    <xf numFmtId="0" fontId="0" fillId="0" borderId="7" xfId="0" applyBorder="1"/>
    <xf numFmtId="10" fontId="0" fillId="0" borderId="1" xfId="0" applyNumberFormat="1" applyBorder="1"/>
    <xf numFmtId="10" fontId="0" fillId="0" borderId="2" xfId="0" applyNumberFormat="1" applyBorder="1"/>
    <xf numFmtId="10" fontId="0" fillId="0" borderId="5" xfId="0" applyNumberFormat="1" applyBorder="1"/>
    <xf numFmtId="10" fontId="0" fillId="0" borderId="7" xfId="0" applyNumberFormat="1" applyBorder="1"/>
    <xf numFmtId="10" fontId="0" fillId="0" borderId="8" xfId="0" applyNumberFormat="1" applyBorder="1"/>
    <xf numFmtId="10" fontId="0" fillId="0" borderId="9" xfId="0" applyNumberFormat="1" applyBorder="1"/>
    <xf numFmtId="164" fontId="0" fillId="0" borderId="1" xfId="0" applyNumberFormat="1" applyBorder="1"/>
    <xf numFmtId="164" fontId="0" fillId="0" borderId="7" xfId="0" applyNumberFormat="1" applyBorder="1"/>
    <xf numFmtId="164" fontId="0" fillId="0" borderId="2" xfId="0" applyNumberFormat="1" applyBorder="1"/>
    <xf numFmtId="164" fontId="0" fillId="0" borderId="8" xfId="0" applyNumberFormat="1" applyBorder="1"/>
    <xf numFmtId="164" fontId="0" fillId="0" borderId="5" xfId="0" applyNumberFormat="1" applyBorder="1"/>
    <xf numFmtId="164" fontId="0" fillId="0" borderId="9" xfId="0" applyNumberFormat="1" applyBorder="1"/>
    <xf numFmtId="0" fontId="21" fillId="0" borderId="0" xfId="2" applyFont="1"/>
  </cellXfs>
  <cellStyles count="3">
    <cellStyle name="Hyperlink" xfId="2" builtinId="8"/>
    <cellStyle name="Normal" xfId="0" builtinId="0"/>
    <cellStyle name="Normal 2" xfId="1" xr:uid="{BE1F5CFB-C090-4FFE-B0EC-DCB976EBC12E}"/>
  </cellStyles>
  <dxfs count="131">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numFmt numFmtId="164" formatCode="0.0"/>
    </dxf>
    <dxf>
      <font>
        <color rgb="FF2A3663"/>
      </font>
    </dxf>
    <dxf>
      <font>
        <color rgb="FF2A3663"/>
      </font>
    </dxf>
    <dxf>
      <font>
        <color rgb="FF2A3663"/>
      </font>
    </dxf>
    <dxf>
      <font>
        <color rgb="FF2A3663"/>
      </font>
    </dxf>
    <dxf>
      <font>
        <color rgb="FF2A3663"/>
      </font>
    </dxf>
    <dxf>
      <font>
        <color rgb="FF2A3663"/>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color rgb="FF2A3663"/>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numFmt numFmtId="164" formatCode="0.0"/>
    </dxf>
    <dxf>
      <font>
        <color rgb="FF2A3663"/>
      </font>
    </dxf>
    <dxf>
      <font>
        <color rgb="FF2A3663"/>
      </font>
    </dxf>
    <dxf>
      <font>
        <color rgb="FF2A3663"/>
      </font>
    </dxf>
    <dxf>
      <font>
        <color rgb="FF2A3663"/>
      </font>
    </dxf>
    <dxf>
      <font>
        <color rgb="FF2A3663"/>
      </font>
    </dxf>
    <dxf>
      <font>
        <color rgb="FF2A3663"/>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numFmt numFmtId="164" formatCode="0.0"/>
    </dxf>
    <dxf>
      <font>
        <color rgb="FF2A3663"/>
      </font>
    </dxf>
    <dxf>
      <numFmt numFmtId="1" formatCode="0"/>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color rgb="FF2A3663"/>
      </font>
    </dxf>
    <dxf>
      <font>
        <color rgb="FF2A3663"/>
      </font>
    </dxf>
    <dxf>
      <font>
        <color rgb="FF2A3663"/>
      </font>
    </dxf>
    <dxf>
      <font>
        <color rgb="FF2A3663"/>
      </font>
    </dxf>
    <dxf>
      <font>
        <color rgb="FF2A3663"/>
      </font>
    </dxf>
    <dxf>
      <font>
        <color rgb="FF2A3663"/>
      </font>
    </dxf>
    <dxf>
      <alignment horizontal="left"/>
    </dxf>
    <dxf>
      <alignment horizontal="left"/>
    </dxf>
    <dxf>
      <alignment horizontal="left"/>
    </dxf>
    <dxf>
      <alignment horizontal="left"/>
    </dxf>
    <dxf>
      <alignment horizontal="left"/>
    </dxf>
    <dxf>
      <alignment horizontal="left"/>
    </dxf>
    <dxf>
      <font>
        <name val="IBM Plex Sans"/>
        <scheme val="none"/>
      </font>
    </dxf>
    <dxf>
      <font>
        <name val="IBM Plex Sans"/>
        <scheme val="none"/>
      </font>
    </dxf>
    <dxf>
      <font>
        <name val="IBM Plex Sans"/>
        <scheme val="none"/>
      </font>
    </dxf>
    <dxf>
      <font>
        <name val="IBM Plex Sans"/>
        <scheme val="none"/>
      </font>
    </dxf>
    <dxf>
      <font>
        <name val="IBM Plex Sans"/>
        <scheme val="none"/>
      </font>
    </dxf>
    <dxf>
      <font>
        <color rgb="FF2A3663"/>
      </font>
    </dxf>
    <dxf>
      <font>
        <color rgb="FF2A3663"/>
      </font>
    </dxf>
    <dxf>
      <font>
        <color rgb="FF2A3663"/>
      </font>
    </dxf>
    <dxf>
      <font>
        <color rgb="FF2A3663"/>
      </font>
    </dxf>
    <dxf>
      <font>
        <color rgb="FF2A3663"/>
      </font>
    </dxf>
    <dxf>
      <font>
        <color rgb="FF2A3663"/>
      </font>
    </dxf>
    <dxf>
      <numFmt numFmtId="166" formatCode="_-* #,##0.0\ [$€-40B]_-;\-* #,##0.0\ [$€-40B]_-;_-* &quot;-&quot;??\ [$€-40B]_-;_-@_-"/>
    </dxf>
    <dxf>
      <alignment horizontal="right"/>
    </dxf>
    <dxf>
      <alignment horizontal="right"/>
    </dxf>
    <dxf>
      <numFmt numFmtId="2" formatCode="0.00"/>
    </dxf>
    <dxf>
      <numFmt numFmtId="2" formatCode="0.00"/>
    </dxf>
    <dxf>
      <numFmt numFmtId="2" formatCode="0.00"/>
    </dxf>
    <dxf>
      <numFmt numFmtId="2" formatCode="0.00"/>
    </dxf>
    <dxf>
      <numFmt numFmtId="164" formatCode="0.0"/>
    </dxf>
    <dxf>
      <numFmt numFmtId="2" formatCode="0.00"/>
    </dxf>
    <dxf>
      <font>
        <strike val="0"/>
        <outline val="0"/>
        <shadow val="0"/>
        <u val="none"/>
        <vertAlign val="baseline"/>
        <sz val="11"/>
        <color rgb="FF1A223E"/>
        <name val="IBM Plex Sans"/>
        <family val="2"/>
        <scheme val="none"/>
      </font>
      <numFmt numFmtId="164" formatCode="0.0"/>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164" formatCode="0.0"/>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164" formatCode="0.0"/>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166" formatCode="_-* #,##0.0\ [$€-40B]_-;\-* #,##0.0\ [$€-40B]_-;_-* &quot;-&quot;??\ [$€-40B]_-;_-@_-"/>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1" formatCode="0"/>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1" formatCode="0"/>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2" formatCode="0.00"/>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2" formatCode="0.00"/>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2" formatCode="0.00"/>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2" formatCode="0.00"/>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1A223E"/>
        <name val="IBM Plex Sans"/>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1A223E"/>
        <name val="IBM Plex Sans"/>
        <family val="2"/>
        <scheme val="none"/>
      </font>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alignment horizontal="center" vertical="center" textRotation="0" wrapText="0" indent="0" justifyLastLine="0" shrinkToFit="0" readingOrder="0"/>
    </dxf>
    <dxf>
      <font>
        <strike val="0"/>
        <outline val="0"/>
        <shadow val="0"/>
        <u val="none"/>
        <vertAlign val="baseline"/>
        <sz val="11"/>
        <color rgb="FF1A223E"/>
        <name val="IBM Plex Sans"/>
        <family val="2"/>
        <scheme val="none"/>
      </font>
      <numFmt numFmtId="0" formatCode="General"/>
      <alignment horizontal="center" vertical="center" textRotation="0" wrapText="0" indent="0" justifyLastLine="0" shrinkToFit="0" readingOrder="0"/>
    </dxf>
    <dxf>
      <font>
        <b/>
        <strike val="0"/>
        <outline val="0"/>
        <shadow val="0"/>
        <u val="none"/>
        <vertAlign val="baseline"/>
        <sz val="11"/>
        <color rgb="FF1A223E"/>
        <name val="IBM Plex Sans"/>
        <family val="2"/>
        <scheme val="none"/>
      </font>
      <numFmt numFmtId="0" formatCode="General"/>
      <alignment horizontal="center" vertical="center" textRotation="0" wrapText="1" indent="0" justifyLastLine="0" shrinkToFit="0" readingOrder="0"/>
    </dxf>
    <dxf>
      <border>
        <left style="thin">
          <color rgb="FF000000"/>
        </left>
      </border>
    </dxf>
    <dxf>
      <border>
        <left style="thin">
          <color rgb="FF000000"/>
        </left>
      </border>
    </dxf>
    <dxf>
      <border>
        <top style="thin">
          <color rgb="FF000000"/>
        </top>
      </border>
    </dxf>
    <dxf>
      <border>
        <top style="thin">
          <color rgb="FF000000"/>
        </top>
      </border>
    </dxf>
    <dxf>
      <font>
        <b/>
        <color rgb="FF000000"/>
      </font>
    </dxf>
    <dxf>
      <font>
        <b/>
        <color rgb="FF000000"/>
      </font>
    </dxf>
    <dxf>
      <font>
        <b/>
        <color rgb="FF000000"/>
      </font>
      <border>
        <top style="double">
          <color rgb="FF000000"/>
        </top>
      </border>
    </dxf>
    <dxf>
      <font>
        <b/>
        <color rgb="FFFFFFFF"/>
      </font>
      <fill>
        <patternFill patternType="solid">
          <fgColor rgb="FF000000"/>
          <bgColor rgb="FF000000"/>
        </patternFill>
      </fill>
    </dxf>
    <dxf>
      <font>
        <color rgb="FF000000"/>
      </font>
      <border>
        <left style="thin">
          <color rgb="FF000000"/>
        </left>
        <right style="thin">
          <color rgb="FF000000"/>
        </right>
        <top style="thin">
          <color rgb="FF000000"/>
        </top>
        <bottom style="thin">
          <color rgb="FF000000"/>
        </bottom>
      </border>
    </dxf>
    <dxf>
      <font>
        <b/>
        <i val="0"/>
        <sz val="12"/>
        <color rgb="FFFBF8EB"/>
        <name val="Aptos Display"/>
        <family val="2"/>
        <scheme val="major"/>
      </font>
      <fill>
        <patternFill>
          <bgColor rgb="FF2A3663"/>
        </patternFill>
      </fill>
    </dxf>
    <dxf>
      <font>
        <b/>
        <i val="0"/>
        <sz val="10"/>
        <name val="Aptos Narrow"/>
        <family val="2"/>
        <scheme val="minor"/>
      </font>
      <fill>
        <patternFill>
          <bgColor rgb="FF2A3663"/>
        </patternFill>
      </fill>
    </dxf>
    <dxf>
      <font>
        <b/>
        <i val="0"/>
        <sz val="14"/>
        <color rgb="FFB59F78"/>
        <name val="IBM Plex Sans"/>
        <family val="2"/>
        <scheme val="none"/>
      </font>
    </dxf>
    <dxf>
      <font>
        <b/>
        <i val="0"/>
        <sz val="12"/>
        <color rgb="FFFAF6E3"/>
        <name val="IBM Plex Sans"/>
        <family val="2"/>
        <scheme val="none"/>
      </font>
      <fill>
        <patternFill>
          <fgColor rgb="FFB59F78"/>
          <bgColor rgb="FF2A3663"/>
        </patternFill>
      </fill>
      <border diagonalUp="0" diagonalDown="0">
        <left style="thin">
          <color rgb="FFB59F78"/>
        </left>
        <right style="thin">
          <color rgb="FFB59F78"/>
        </right>
        <top style="thin">
          <color rgb="FFB59F78"/>
        </top>
        <bottom style="thin">
          <color rgb="FFB59F78"/>
        </bottom>
        <vertical/>
        <horizontal/>
      </border>
    </dxf>
    <dxf>
      <font>
        <b/>
        <i val="0"/>
        <sz val="14"/>
        <color rgb="FFB59F78"/>
        <name val="IBM Plex Sans"/>
        <family val="2"/>
        <scheme val="none"/>
      </font>
    </dxf>
    <dxf>
      <font>
        <b/>
        <i val="0"/>
        <sz val="14"/>
        <color rgb="FFFAF6E3"/>
        <name val="IBM Plex Sans"/>
        <family val="2"/>
        <scheme val="none"/>
      </font>
      <fill>
        <patternFill patternType="solid">
          <fgColor theme="0"/>
          <bgColor rgb="FF2A3663"/>
        </patternFill>
      </fill>
      <border>
        <left style="thin">
          <color rgb="FFB59F78"/>
        </left>
        <right style="thin">
          <color rgb="FFB59F78"/>
        </right>
        <top style="thin">
          <color rgb="FFB59F78"/>
        </top>
        <bottom style="thin">
          <color rgb="FFB59F78"/>
        </bottom>
      </border>
    </dxf>
  </dxfs>
  <tableStyles count="4" defaultTableStyle="TableStyleMedium2" defaultPivotStyle="PivotStyleLight16">
    <tableStyle name="Navy_Gold Timeline Style" pivot="0" table="0" count="9" xr9:uid="{E4954EA9-324D-487E-92BB-B6D4D5E59527}">
      <tableStyleElement type="wholeTable" dxfId="130"/>
      <tableStyleElement type="headerRow" dxfId="129"/>
    </tableStyle>
    <tableStyle name="NavyBlue_Gold Slicer" pivot="0" table="0" count="4" xr9:uid="{8ECB8A4C-1238-4F20-AA15-EC41C860A0C6}">
      <tableStyleElement type="wholeTable" dxfId="128"/>
      <tableStyleElement type="headerRow" dxfId="127"/>
    </tableStyle>
    <tableStyle name="Slicer Style 1" pivot="0" table="0" count="2" xr9:uid="{2AC8FDF2-C97F-4602-81D4-376BDEFBBDB6}">
      <tableStyleElement type="wholeTable" dxfId="126"/>
      <tableStyleElement type="headerRow" dxfId="125"/>
    </tableStyle>
    <tableStyle name="TableStyleLight8 2" pivot="0" count="9" xr9:uid="{46748640-A550-4141-8EB0-192AD5D79017}">
      <tableStyleElement type="wholeTable" dxfId="124"/>
      <tableStyleElement type="headerRow" dxfId="123"/>
      <tableStyleElement type="totalRow" dxfId="122"/>
      <tableStyleElement type="firstColumn" dxfId="121"/>
      <tableStyleElement type="lastColumn" dxfId="120"/>
      <tableStyleElement type="firstRowStripe" dxfId="119"/>
      <tableStyleElement type="secondRowStripe" dxfId="118"/>
      <tableStyleElement type="firstColumnStripe" dxfId="117"/>
      <tableStyleElement type="secondColumnStripe" dxfId="116"/>
    </tableStyle>
  </tableStyles>
  <colors>
    <mruColors>
      <color rgb="FF1A223E"/>
      <color rgb="FFE38E49"/>
      <color rgb="FF2A3663"/>
      <color rgb="FFB59F78"/>
      <color rgb="FFFDFBF5"/>
      <color rgb="FFFEFDFC"/>
      <color rgb="FFFBF8EB"/>
      <color rgb="FFFAF6E3"/>
    </mruColors>
  </colors>
  <extLst>
    <ext xmlns:x14="http://schemas.microsoft.com/office/spreadsheetml/2009/9/main" uri="{46F421CA-312F-682f-3DD2-61675219B42D}">
      <x14:dxfs count="2">
        <dxf>
          <font>
            <b/>
            <i val="0"/>
            <sz val="11"/>
            <color rgb="FF2A3663"/>
            <name val="IBM Plex Sans"/>
            <family val="2"/>
            <scheme val="none"/>
          </font>
          <fill>
            <patternFill>
              <bgColor rgb="FFFAF6E3"/>
            </patternFill>
          </fill>
        </dxf>
        <dxf>
          <font>
            <b/>
            <i val="0"/>
            <sz val="11"/>
            <color rgb="FF2A3663"/>
            <name val="IBM Plex Sans"/>
            <family val="2"/>
            <scheme val="none"/>
          </font>
          <fill>
            <patternFill>
              <bgColor rgb="FFB59F78"/>
            </patternFill>
          </fill>
        </dxf>
      </x14:dxfs>
    </ext>
    <ext xmlns:x14="http://schemas.microsoft.com/office/spreadsheetml/2009/9/main" uri="{EB79DEF2-80B8-43e5-95BD-54CBDDF9020C}">
      <x14:slicerStyles defaultSlicerStyle="SlicerStyleLight1">
        <x14:slicerStyle name="NavyBlue_Gold Slicer">
          <x14:slicerStyleElements>
            <x14:slicerStyleElement type="selectedItemWithData" dxfId="1"/>
            <x14:slicerStyleElement type="hoveredSelectedItemWithData" dxfId="0"/>
          </x14:slicerStyleElements>
        </x14:slicerStyle>
        <x14:slicerStyle name="Slicer Style 1"/>
      </x14:slicerStyles>
    </ext>
    <ext xmlns:x15="http://schemas.microsoft.com/office/spreadsheetml/2010/11/main" uri="{A0A4C193-F2C1-4fcb-8827-314CF55A85BB}">
      <x15:dxfs count="7">
        <dxf>
          <fill>
            <patternFill>
              <bgColor rgb="FFFAF6E3"/>
            </patternFill>
          </fill>
        </dxf>
        <dxf>
          <fill>
            <patternFill patternType="solid">
              <fgColor theme="0" tint="-0.14993743705557422"/>
              <bgColor rgb="FFFAF6E3"/>
            </patternFill>
          </fill>
          <border>
            <left style="thin">
              <color auto="1"/>
            </left>
            <right style="thin">
              <color auto="1"/>
            </right>
            <top style="thin">
              <color auto="1"/>
            </top>
            <bottom style="thin">
              <color auto="1"/>
            </bottom>
          </border>
        </dxf>
        <dxf>
          <fill>
            <patternFill patternType="solid">
              <fgColor rgb="FFB59F78"/>
              <bgColor rgb="FFB59F78"/>
            </patternFill>
          </fill>
          <border>
            <left style="thin">
              <color auto="1"/>
            </left>
            <right style="thin">
              <color auto="1"/>
            </right>
            <top style="thin">
              <color auto="1"/>
            </top>
            <bottom style="thin">
              <color auto="1"/>
            </bottom>
          </border>
        </dxf>
        <dxf>
          <font>
            <b val="0"/>
            <i val="0"/>
            <sz val="11"/>
            <color rgb="FFD8DBBD"/>
            <name val="IBM Plex Sans"/>
            <family val="2"/>
            <scheme val="none"/>
          </font>
        </dxf>
        <dxf>
          <font>
            <b/>
            <i val="0"/>
            <sz val="11"/>
            <color rgb="FFFAF6E3"/>
            <name val="IBM Plex Sans"/>
            <family val="2"/>
            <scheme val="none"/>
          </font>
        </dxf>
        <dxf>
          <font>
            <sz val="10"/>
            <color theme="0"/>
            <name val="IBM Plex Sans"/>
            <family val="2"/>
            <scheme val="none"/>
          </font>
        </dxf>
        <dxf>
          <font>
            <b/>
            <i val="0"/>
            <sz val="12"/>
            <color theme="0"/>
            <name val="IBM Plex Sans"/>
            <family val="2"/>
            <scheme val="none"/>
          </font>
        </dxf>
      </x15:dxfs>
    </ext>
    <ext xmlns:x15="http://schemas.microsoft.com/office/spreadsheetml/2010/11/main" uri="{9260A510-F301-46a8-8635-F512D64BE5F5}">
      <x15:timelineStyles defaultTimelineStyle="Navy_Gold Timeline Style">
        <x15:timelineStyle name="Navy_Gold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[Finland's_Post-Pandemic_Tourism.xlsx]Pivot Tables!PivotTable5</c:name>
    <c:fmtId val="36"/>
  </c:pivotSource>
  <c:chart>
    <c:title>
      <c:tx>
        <c:rich>
          <a:bodyPr rot="0" spcFirstLastPara="1" vertOverflow="ellipsis" vert="horz" wrap="square" anchor="ctr" anchorCtr="1"/>
          <a:lstStyle/>
          <a:p>
            <a:pPr>
              <a:defRPr sz="1400" b="1" i="0" u="none" strike="noStrike" kern="1200" spc="0" baseline="0">
                <a:solidFill>
                  <a:srgbClr val="E38E49"/>
                </a:solidFill>
                <a:latin typeface="IBM Plex Sans" panose="020B0503050203000203" pitchFamily="34" charset="0"/>
                <a:ea typeface="Roboto" panose="02000000000000000000" pitchFamily="2" charset="0"/>
                <a:cs typeface="Segoe UI Semibold" panose="020B0702040204020203" pitchFamily="34" charset="0"/>
              </a:defRPr>
            </a:pPr>
            <a:r>
              <a:rPr lang="en-PH" sz="1400">
                <a:solidFill>
                  <a:srgbClr val="E38E49"/>
                </a:solidFill>
              </a:rPr>
              <a:t>WHY</a:t>
            </a:r>
            <a:r>
              <a:rPr lang="en-PH" sz="1400" baseline="0">
                <a:solidFill>
                  <a:srgbClr val="E38E49"/>
                </a:solidFill>
              </a:rPr>
              <a:t> ARE THEY VISITING?</a:t>
            </a:r>
            <a:endParaRPr lang="en-PH" sz="1400">
              <a:solidFill>
                <a:srgbClr val="E38E49"/>
              </a:solidFill>
            </a:endParaRPr>
          </a:p>
        </c:rich>
      </c:tx>
      <c:layout>
        <c:manualLayout>
          <c:xMode val="edge"/>
          <c:yMode val="edge"/>
          <c:x val="0.21800796174168913"/>
          <c:y val="0.1293172527189384"/>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E38E49"/>
              </a:solidFill>
              <a:latin typeface="IBM Plex Sans" panose="020B0503050203000203" pitchFamily="34" charset="0"/>
              <a:ea typeface="Roboto" panose="02000000000000000000" pitchFamily="2" charset="0"/>
              <a:cs typeface="Segoe UI Semibold" panose="020B0702040204020203" pitchFamily="34" charset="0"/>
            </a:defRPr>
          </a:pPr>
          <a:endParaRPr lang="en-PH"/>
        </a:p>
      </c:txPr>
    </c:title>
    <c:autoTitleDeleted val="0"/>
    <c:pivotFmts>
      <c:pivotFmt>
        <c:idx val="0"/>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Tables'!$H$16:$H$17</c:f>
              <c:strCache>
                <c:ptCount val="1"/>
                <c:pt idx="0">
                  <c:v>Business</c:v>
                </c:pt>
              </c:strCache>
            </c:strRef>
          </c:tx>
          <c:spPr>
            <a:solidFill>
              <a:srgbClr val="2A3663"/>
            </a:solidFill>
            <a:ln>
              <a:noFill/>
            </a:ln>
            <a:effectLst/>
          </c:spPr>
          <c:invertIfNegative val="0"/>
          <c:cat>
            <c:strRef>
              <c:f>'Pivot Tables'!$G$18:$G$24</c:f>
              <c:strCache>
                <c:ptCount val="6"/>
                <c:pt idx="0">
                  <c:v>2023Q2</c:v>
                </c:pt>
                <c:pt idx="1">
                  <c:v>2023Q3</c:v>
                </c:pt>
                <c:pt idx="2">
                  <c:v>2023Q4</c:v>
                </c:pt>
                <c:pt idx="3">
                  <c:v>2024Q1</c:v>
                </c:pt>
                <c:pt idx="4">
                  <c:v>2024Q2</c:v>
                </c:pt>
                <c:pt idx="5">
                  <c:v>2024Q3</c:v>
                </c:pt>
              </c:strCache>
            </c:strRef>
          </c:cat>
          <c:val>
            <c:numRef>
              <c:f>'Pivot Tables'!$H$18:$H$24</c:f>
              <c:numCache>
                <c:formatCode>0.0</c:formatCode>
                <c:ptCount val="6"/>
                <c:pt idx="0">
                  <c:v>0.33699999999999997</c:v>
                </c:pt>
                <c:pt idx="1">
                  <c:v>0.29400000000000004</c:v>
                </c:pt>
                <c:pt idx="2">
                  <c:v>0.25700000000000001</c:v>
                </c:pt>
                <c:pt idx="3">
                  <c:v>0.28000000000000003</c:v>
                </c:pt>
                <c:pt idx="4">
                  <c:v>0.37699999999999995</c:v>
                </c:pt>
                <c:pt idx="5">
                  <c:v>0.254</c:v>
                </c:pt>
              </c:numCache>
            </c:numRef>
          </c:val>
          <c:extLst>
            <c:ext xmlns:c16="http://schemas.microsoft.com/office/drawing/2014/chart" uri="{C3380CC4-5D6E-409C-BE32-E72D297353CC}">
              <c16:uniqueId val="{00000001-7DDB-40A2-ADAD-EBA98C0A6F7C}"/>
            </c:ext>
          </c:extLst>
        </c:ser>
        <c:ser>
          <c:idx val="1"/>
          <c:order val="1"/>
          <c:tx>
            <c:strRef>
              <c:f>'Pivot Tables'!$I$16:$I$17</c:f>
              <c:strCache>
                <c:ptCount val="1"/>
                <c:pt idx="0">
                  <c:v>Leisure</c:v>
                </c:pt>
              </c:strCache>
            </c:strRef>
          </c:tx>
          <c:spPr>
            <a:solidFill>
              <a:srgbClr val="B59F78"/>
            </a:solidFill>
            <a:ln>
              <a:noFill/>
            </a:ln>
            <a:effectLst/>
          </c:spPr>
          <c:invertIfNegative val="0"/>
          <c:cat>
            <c:strRef>
              <c:f>'Pivot Tables'!$G$18:$G$24</c:f>
              <c:strCache>
                <c:ptCount val="6"/>
                <c:pt idx="0">
                  <c:v>2023Q2</c:v>
                </c:pt>
                <c:pt idx="1">
                  <c:v>2023Q3</c:v>
                </c:pt>
                <c:pt idx="2">
                  <c:v>2023Q4</c:v>
                </c:pt>
                <c:pt idx="3">
                  <c:v>2024Q1</c:v>
                </c:pt>
                <c:pt idx="4">
                  <c:v>2024Q2</c:v>
                </c:pt>
                <c:pt idx="5">
                  <c:v>2024Q3</c:v>
                </c:pt>
              </c:strCache>
            </c:strRef>
          </c:cat>
          <c:val>
            <c:numRef>
              <c:f>'Pivot Tables'!$I$18:$I$24</c:f>
              <c:numCache>
                <c:formatCode>0.0</c:formatCode>
                <c:ptCount val="6"/>
                <c:pt idx="0">
                  <c:v>0.55099999999999993</c:v>
                </c:pt>
                <c:pt idx="1">
                  <c:v>0.89999999999999991</c:v>
                </c:pt>
                <c:pt idx="2">
                  <c:v>0.55899999999999994</c:v>
                </c:pt>
                <c:pt idx="3">
                  <c:v>0.67100000000000004</c:v>
                </c:pt>
                <c:pt idx="4">
                  <c:v>0.56800000000000006</c:v>
                </c:pt>
                <c:pt idx="5">
                  <c:v>0.85099999999999998</c:v>
                </c:pt>
              </c:numCache>
            </c:numRef>
          </c:val>
          <c:extLst>
            <c:ext xmlns:c16="http://schemas.microsoft.com/office/drawing/2014/chart" uri="{C3380CC4-5D6E-409C-BE32-E72D297353CC}">
              <c16:uniqueId val="{00000001-E659-46B1-93CB-034A9B8A00C9}"/>
            </c:ext>
          </c:extLst>
        </c:ser>
        <c:dLbls>
          <c:showLegendKey val="0"/>
          <c:showVal val="0"/>
          <c:showCatName val="0"/>
          <c:showSerName val="0"/>
          <c:showPercent val="0"/>
          <c:showBubbleSize val="0"/>
        </c:dLbls>
        <c:gapWidth val="55"/>
        <c:overlap val="100"/>
        <c:axId val="726073904"/>
        <c:axId val="726077504"/>
      </c:barChart>
      <c:catAx>
        <c:axId val="72607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2A3663"/>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crossAx val="726077504"/>
        <c:crosses val="autoZero"/>
        <c:auto val="1"/>
        <c:lblAlgn val="ctr"/>
        <c:lblOffset val="100"/>
        <c:noMultiLvlLbl val="0"/>
      </c:catAx>
      <c:valAx>
        <c:axId val="726077504"/>
        <c:scaling>
          <c:orientation val="minMax"/>
        </c:scaling>
        <c:delete val="0"/>
        <c:axPos val="l"/>
        <c:title>
          <c:tx>
            <c:rich>
              <a:bodyPr rot="-5400000" spcFirstLastPara="1" vertOverflow="ellipsis" vert="horz" wrap="square" anchor="ctr" anchorCtr="1"/>
              <a:lstStyle/>
              <a:p>
                <a:pPr>
                  <a:defRPr sz="1000" b="1" i="0" u="none" strike="noStrike" kern="1200" baseline="0">
                    <a:solidFill>
                      <a:srgbClr val="2A3663"/>
                    </a:solidFill>
                    <a:latin typeface="IBM Plex Sans" panose="020B0503050203000203" pitchFamily="34" charset="0"/>
                    <a:ea typeface="Roboto" panose="02000000000000000000" pitchFamily="2" charset="0"/>
                    <a:cs typeface="Segoe UI Semibold" panose="020B0702040204020203" pitchFamily="34" charset="0"/>
                  </a:defRPr>
                </a:pPr>
                <a:r>
                  <a:rPr lang="en-PH">
                    <a:solidFill>
                      <a:srgbClr val="2A3663"/>
                    </a:solidFill>
                  </a:rPr>
                  <a:t>Trips</a:t>
                </a:r>
                <a:r>
                  <a:rPr lang="en-PH" baseline="0">
                    <a:solidFill>
                      <a:srgbClr val="2A3663"/>
                    </a:solidFill>
                  </a:rPr>
                  <a:t> (Mil.)</a:t>
                </a:r>
                <a:endParaRPr lang="en-PH">
                  <a:solidFill>
                    <a:srgbClr val="2A3663"/>
                  </a:solidFill>
                </a:endParaRPr>
              </a:p>
            </c:rich>
          </c:tx>
          <c:layout>
            <c:manualLayout>
              <c:xMode val="edge"/>
              <c:yMode val="edge"/>
              <c:x val="1.7923184738236828E-2"/>
              <c:y val="0.3371720317261210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rgbClr val="2A3663"/>
                  </a:solidFill>
                  <a:latin typeface="IBM Plex Sans" panose="020B0503050203000203" pitchFamily="34" charset="0"/>
                  <a:ea typeface="Roboto" panose="02000000000000000000" pitchFamily="2" charset="0"/>
                  <a:cs typeface="Segoe UI Semibold" panose="020B0702040204020203" pitchFamily="34" charset="0"/>
                </a:defRPr>
              </a:pPr>
              <a:endParaRPr lang="en-PH"/>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crossAx val="726073904"/>
        <c:crosses val="autoZero"/>
        <c:crossBetween val="between"/>
        <c:majorUnit val="0.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IBM Plex Sans" panose="020B0503050203000203" pitchFamily="34" charset="0"/>
              <a:ea typeface="Roboto" panose="02000000000000000000" pitchFamily="2" charset="0"/>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BF5"/>
    </a:solidFill>
    <a:ln w="38100" cap="flat" cmpd="sng" algn="ctr">
      <a:solidFill>
        <a:srgbClr val="2A3663"/>
      </a:solidFill>
      <a:round/>
    </a:ln>
    <a:effectLst/>
  </c:spPr>
  <c:txPr>
    <a:bodyPr/>
    <a:lstStyle/>
    <a:p>
      <a:pPr>
        <a:defRPr b="1">
          <a:latin typeface="IBM Plex Sans" panose="020B0503050203000203" pitchFamily="34" charset="0"/>
          <a:ea typeface="Roboto" panose="02000000000000000000" pitchFamily="2"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[Finland's_Post-Pandemic_Tourism.xlsx]Pivot Tables!PivotTable2</c:name>
    <c:fmtId val="11"/>
  </c:pivotSource>
  <c:chart>
    <c:title>
      <c:tx>
        <c:rich>
          <a:bodyPr rot="0" spcFirstLastPara="1" vertOverflow="ellipsis" vert="horz" wrap="square" anchor="ctr" anchorCtr="1"/>
          <a:lstStyle/>
          <a:p>
            <a:pPr>
              <a:defRPr sz="1400" b="1" i="0" u="none" strike="noStrike" kern="1200" spc="0" baseline="0">
                <a:solidFill>
                  <a:srgbClr val="E38E49"/>
                </a:solidFill>
                <a:latin typeface="IBM Plex Sans" panose="020B0503050203000203" pitchFamily="34" charset="0"/>
                <a:ea typeface="+mn-ea"/>
                <a:cs typeface="+mn-cs"/>
              </a:defRPr>
            </a:pPr>
            <a:r>
              <a:rPr lang="en-PH" sz="1400" b="1">
                <a:solidFill>
                  <a:srgbClr val="E38E49"/>
                </a:solidFill>
              </a:rPr>
              <a:t>SPENDING</a:t>
            </a:r>
            <a:r>
              <a:rPr lang="en-PH" sz="1400" b="1" baseline="0">
                <a:solidFill>
                  <a:srgbClr val="E38E49"/>
                </a:solidFill>
              </a:rPr>
              <a:t> BEHAVIOR</a:t>
            </a:r>
          </a:p>
          <a:p>
            <a:pPr>
              <a:defRPr b="1">
                <a:solidFill>
                  <a:srgbClr val="E38E49"/>
                </a:solidFill>
              </a:defRPr>
            </a:pPr>
            <a:r>
              <a:rPr lang="en-PH" sz="800" b="1" baseline="0">
                <a:solidFill>
                  <a:srgbClr val="2A3663"/>
                </a:solidFill>
              </a:rPr>
              <a:t>MILLIONS</a:t>
            </a:r>
            <a:endParaRPr lang="en-PH" sz="800" b="1">
              <a:solidFill>
                <a:srgbClr val="2A3663"/>
              </a:solidFill>
            </a:endParaRPr>
          </a:p>
        </c:rich>
      </c:tx>
      <c:layout>
        <c:manualLayout>
          <c:xMode val="edge"/>
          <c:yMode val="edge"/>
          <c:x val="0.27911024263206707"/>
          <c:y val="6.644850174738441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E38E49"/>
              </a:solidFill>
              <a:latin typeface="IBM Plex Sans" panose="020B0503050203000203" pitchFamily="34" charset="0"/>
              <a:ea typeface="+mn-ea"/>
              <a:cs typeface="+mn-cs"/>
            </a:defRPr>
          </a:pPr>
          <a:endParaRPr lang="en-US"/>
        </a:p>
      </c:txPr>
    </c:title>
    <c:autoTitleDeleted val="0"/>
    <c:pivotFmts>
      <c:pivotFmt>
        <c:idx val="0"/>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rgbClr val="E38E49"/>
            </a:solidFill>
            <a:round/>
          </a:ln>
          <a:effectLst/>
        </c:spPr>
        <c:marker>
          <c:symbol val="circle"/>
          <c:size val="5"/>
          <c:spPr>
            <a:solidFill>
              <a:schemeClr val="accent1"/>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rgbClr val="E38E49"/>
            </a:solidFill>
            <a:round/>
          </a:ln>
          <a:effectLst/>
        </c:spPr>
        <c:marker>
          <c:symbol val="circle"/>
          <c:size val="5"/>
          <c:spPr>
            <a:solidFill>
              <a:schemeClr val="accent1"/>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rgbClr val="E38E49"/>
            </a:solidFill>
            <a:round/>
          </a:ln>
          <a:effectLst/>
        </c:spPr>
        <c:marker>
          <c:symbol val="circle"/>
          <c:size val="5"/>
          <c:spPr>
            <a:solidFill>
              <a:schemeClr val="accent1"/>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rgbClr val="2A3663"/>
                  </a:solidFill>
                  <a:latin typeface="IBM Plex Sans" panose="020B050305020300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rgbClr val="E38E49"/>
            </a:solidFill>
            <a:round/>
          </a:ln>
          <a:effectLst/>
        </c:spPr>
        <c:marker>
          <c:symbol val="circle"/>
          <c:size val="5"/>
          <c:spPr>
            <a:solidFill>
              <a:schemeClr val="accent1"/>
            </a:solidFill>
            <a:ln w="9525">
              <a:solidFill>
                <a:srgbClr val="E38E49"/>
              </a:solidFill>
            </a:ln>
            <a:effectLst/>
          </c:spPr>
        </c:marker>
        <c:dLbl>
          <c:idx val="0"/>
          <c:layout>
            <c:manualLayout>
              <c:x val="-0.23177935835677735"/>
              <c:y val="-2.069842274676436E-2"/>
            </c:manualLayout>
          </c:layout>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rgbClr val="E38E49"/>
            </a:solidFill>
            <a:round/>
          </a:ln>
          <a:effectLst/>
        </c:spPr>
        <c:marker>
          <c:symbol val="circle"/>
          <c:size val="5"/>
          <c:spPr>
            <a:solidFill>
              <a:schemeClr val="accent1"/>
            </a:solidFill>
            <a:ln w="9525">
              <a:solidFill>
                <a:srgbClr val="E38E49"/>
              </a:solidFill>
            </a:ln>
            <a:effectLst/>
          </c:spPr>
        </c:marker>
        <c:dLbl>
          <c:idx val="0"/>
          <c:layout>
            <c:manualLayout>
              <c:x val="-8.1608519708941077E-2"/>
              <c:y val="-0.12198372509137782"/>
            </c:manualLayout>
          </c:layout>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77630985482205"/>
          <c:y val="0.43453839515064463"/>
          <c:w val="0.79641322257859859"/>
          <c:h val="0.29031215952567968"/>
        </c:manualLayout>
      </c:layout>
      <c:lineChart>
        <c:grouping val="standard"/>
        <c:varyColors val="0"/>
        <c:ser>
          <c:idx val="0"/>
          <c:order val="0"/>
          <c:tx>
            <c:strRef>
              <c:f>'Pivot Tables'!$B$9</c:f>
              <c:strCache>
                <c:ptCount val="1"/>
                <c:pt idx="0">
                  <c:v>Total</c:v>
                </c:pt>
              </c:strCache>
            </c:strRef>
          </c:tx>
          <c:spPr>
            <a:ln w="28575" cap="rnd">
              <a:solidFill>
                <a:srgbClr val="E38E49"/>
              </a:solidFill>
              <a:round/>
            </a:ln>
            <a:effectLst/>
          </c:spPr>
          <c:marker>
            <c:symbol val="circle"/>
            <c:size val="5"/>
            <c:spPr>
              <a:solidFill>
                <a:schemeClr val="accent1"/>
              </a:solidFill>
              <a:ln w="9525">
                <a:solidFill>
                  <a:srgbClr val="E38E49"/>
                </a:solidFill>
              </a:ln>
              <a:effectLst/>
            </c:spPr>
          </c:marker>
          <c:dPt>
            <c:idx val="0"/>
            <c:marker>
              <c:symbol val="circle"/>
              <c:size val="5"/>
              <c:spPr>
                <a:solidFill>
                  <a:schemeClr val="accent1"/>
                </a:solidFill>
                <a:ln w="9525">
                  <a:solidFill>
                    <a:srgbClr val="E38E49"/>
                  </a:solidFill>
                </a:ln>
                <a:effectLst/>
              </c:spPr>
            </c:marker>
            <c:bubble3D val="0"/>
            <c:spPr>
              <a:ln w="28575" cap="rnd">
                <a:solidFill>
                  <a:srgbClr val="E38E49"/>
                </a:solidFill>
                <a:round/>
              </a:ln>
              <a:effectLst/>
            </c:spPr>
            <c:extLst>
              <c:ext xmlns:c16="http://schemas.microsoft.com/office/drawing/2014/chart" uri="{C3380CC4-5D6E-409C-BE32-E72D297353CC}">
                <c16:uniqueId val="{00000000-FE44-440D-8ED7-FBA2CF7CADC6}"/>
              </c:ext>
            </c:extLst>
          </c:dPt>
          <c:dPt>
            <c:idx val="1"/>
            <c:marker>
              <c:symbol val="circle"/>
              <c:size val="5"/>
              <c:spPr>
                <a:solidFill>
                  <a:schemeClr val="accent1"/>
                </a:solidFill>
                <a:ln w="9525">
                  <a:solidFill>
                    <a:srgbClr val="E38E49"/>
                  </a:solidFill>
                </a:ln>
                <a:effectLst/>
              </c:spPr>
            </c:marker>
            <c:bubble3D val="0"/>
            <c:spPr>
              <a:ln w="28575" cap="rnd">
                <a:solidFill>
                  <a:srgbClr val="E38E49"/>
                </a:solidFill>
                <a:round/>
              </a:ln>
              <a:effectLst/>
            </c:spPr>
            <c:extLst>
              <c:ext xmlns:c16="http://schemas.microsoft.com/office/drawing/2014/chart" uri="{C3380CC4-5D6E-409C-BE32-E72D297353CC}">
                <c16:uniqueId val="{00000002-7130-4AA0-A702-90EFE3D2B9AE}"/>
              </c:ext>
            </c:extLst>
          </c:dPt>
          <c:dLbls>
            <c:dLbl>
              <c:idx val="0"/>
              <c:layout>
                <c:manualLayout>
                  <c:x val="-0.23177935835677735"/>
                  <c:y val="-2.0698422746764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E44-440D-8ED7-FBA2CF7CADC6}"/>
                </c:ext>
              </c:extLst>
            </c:dLbl>
            <c:dLbl>
              <c:idx val="1"/>
              <c:layout>
                <c:manualLayout>
                  <c:x val="-8.1608519708941077E-2"/>
                  <c:y val="-0.1219837250913778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130-4AA0-A702-90EFE3D2B9AE}"/>
                </c:ext>
              </c:extLst>
            </c:dLbl>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rgbClr val="2A3663"/>
                    </a:solidFill>
                    <a:latin typeface="IBM Plex Sans" panose="020B0503050203000203"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Tables'!$A$10:$A$12</c:f>
              <c:strCache>
                <c:ptCount val="2"/>
                <c:pt idx="0">
                  <c:v>2023</c:v>
                </c:pt>
                <c:pt idx="1">
                  <c:v>2024</c:v>
                </c:pt>
              </c:strCache>
            </c:strRef>
          </c:cat>
          <c:val>
            <c:numRef>
              <c:f>'Pivot Tables'!$B$10:$B$12</c:f>
              <c:numCache>
                <c:formatCode>_-* #,##0.0\ [$€-40B]_-;\-* #,##0.0\ [$€-40B]_-;_-* "-"??\ [$€-40B]_-;_-@_-</c:formatCode>
                <c:ptCount val="2"/>
                <c:pt idx="0">
                  <c:v>2124.3000000000002</c:v>
                </c:pt>
                <c:pt idx="1">
                  <c:v>2210.4999999999995</c:v>
                </c:pt>
              </c:numCache>
            </c:numRef>
          </c:val>
          <c:smooth val="0"/>
          <c:extLst>
            <c:ext xmlns:c16="http://schemas.microsoft.com/office/drawing/2014/chart" uri="{C3380CC4-5D6E-409C-BE32-E72D297353CC}">
              <c16:uniqueId val="{00000000-E36B-4E0E-9910-23331B82C014}"/>
            </c:ext>
          </c:extLst>
        </c:ser>
        <c:dLbls>
          <c:showLegendKey val="0"/>
          <c:showVal val="0"/>
          <c:showCatName val="0"/>
          <c:showSerName val="0"/>
          <c:showPercent val="0"/>
          <c:showBubbleSize val="0"/>
        </c:dLbls>
        <c:marker val="1"/>
        <c:smooth val="0"/>
        <c:axId val="883987032"/>
        <c:axId val="883985952"/>
      </c:lineChart>
      <c:catAx>
        <c:axId val="883987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2A3663"/>
                </a:solidFill>
                <a:latin typeface="IBM Plex Sans" panose="020B0503050203000203" pitchFamily="34" charset="0"/>
                <a:ea typeface="+mn-ea"/>
                <a:cs typeface="+mn-cs"/>
              </a:defRPr>
            </a:pPr>
            <a:endParaRPr lang="en-US"/>
          </a:p>
        </c:txPr>
        <c:crossAx val="883985952"/>
        <c:crosses val="autoZero"/>
        <c:auto val="1"/>
        <c:lblAlgn val="ctr"/>
        <c:lblOffset val="100"/>
        <c:noMultiLvlLbl val="0"/>
      </c:catAx>
      <c:valAx>
        <c:axId val="883985952"/>
        <c:scaling>
          <c:orientation val="minMax"/>
        </c:scaling>
        <c:delete val="1"/>
        <c:axPos val="l"/>
        <c:numFmt formatCode="_-* #,##0.0\ [$€-40B]_-;\-* #,##0.0\ [$€-40B]_-;_-* &quot;-&quot;??\ [$€-40B]_-;_-@_-" sourceLinked="1"/>
        <c:majorTickMark val="none"/>
        <c:minorTickMark val="none"/>
        <c:tickLblPos val="nextTo"/>
        <c:crossAx val="883987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BF5"/>
    </a:solidFill>
    <a:ln w="38100" cap="flat" cmpd="sng" algn="ctr">
      <a:solidFill>
        <a:srgbClr val="2A3663"/>
      </a:solidFill>
      <a:round/>
    </a:ln>
    <a:effectLst/>
  </c:spPr>
  <c:txPr>
    <a:bodyPr/>
    <a:lstStyle/>
    <a:p>
      <a:pPr>
        <a:defRPr>
          <a:latin typeface="IBM Plex Sans" panose="020B050305020300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[Finland's_Post-Pandemic_Tourism.xlsx]Pivot Tables!PivotTable6</c:name>
    <c:fmtId val="5"/>
  </c:pivotSource>
  <c:chart>
    <c:title>
      <c:tx>
        <c:rich>
          <a:bodyPr rot="0" spcFirstLastPara="1" vertOverflow="ellipsis" vert="horz" wrap="square" anchor="ctr" anchorCtr="1"/>
          <a:lstStyle/>
          <a:p>
            <a:pPr>
              <a:defRPr sz="1400" b="1" i="0" u="none" strike="noStrike" kern="1200" spc="0" baseline="0">
                <a:solidFill>
                  <a:srgbClr val="E38E49"/>
                </a:solidFill>
                <a:latin typeface="IBM Plex Sans" panose="020B0503050203000203" pitchFamily="34" charset="0"/>
                <a:ea typeface="+mn-ea"/>
                <a:cs typeface="+mn-cs"/>
              </a:defRPr>
            </a:pPr>
            <a:r>
              <a:rPr lang="en-PH" sz="1400" b="1">
                <a:solidFill>
                  <a:srgbClr val="E38E49"/>
                </a:solidFill>
              </a:rPr>
              <a:t>HOW</a:t>
            </a:r>
            <a:r>
              <a:rPr lang="en-PH" sz="1400" b="1" baseline="0">
                <a:solidFill>
                  <a:srgbClr val="E38E49"/>
                </a:solidFill>
              </a:rPr>
              <a:t> LONG ON AVERAGE?</a:t>
            </a:r>
            <a:endParaRPr lang="en-PH" sz="1400" b="1">
              <a:solidFill>
                <a:srgbClr val="E38E49"/>
              </a:solidFill>
            </a:endParaRPr>
          </a:p>
        </c:rich>
      </c:tx>
      <c:layout>
        <c:manualLayout>
          <c:xMode val="edge"/>
          <c:yMode val="edge"/>
          <c:x val="0.23130673522740319"/>
          <c:y val="6.423513209068652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E38E49"/>
              </a:solidFill>
              <a:latin typeface="IBM Plex Sans" panose="020B0503050203000203" pitchFamily="34" charset="0"/>
              <a:ea typeface="+mn-ea"/>
              <a:cs typeface="+mn-cs"/>
            </a:defRPr>
          </a:pPr>
          <a:endParaRPr lang="en-PH"/>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E38E49"/>
            </a:solidFill>
            <a:round/>
          </a:ln>
          <a:effectLst/>
        </c:spPr>
        <c:marker>
          <c:symbol val="circle"/>
          <c:size val="5"/>
          <c:spPr>
            <a:solidFill>
              <a:schemeClr val="accent2"/>
            </a:solidFill>
            <a:ln w="9525">
              <a:solidFill>
                <a:srgbClr val="E38E49"/>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E38E49"/>
            </a:solidFill>
            <a:round/>
          </a:ln>
          <a:effectLst/>
        </c:spPr>
        <c:marker>
          <c:symbol val="circle"/>
          <c:size val="5"/>
          <c:spPr>
            <a:solidFill>
              <a:schemeClr val="accent2"/>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E38E49"/>
            </a:solidFill>
            <a:round/>
          </a:ln>
          <a:effectLst/>
        </c:spPr>
        <c:marker>
          <c:symbol val="circle"/>
          <c:size val="5"/>
          <c:spPr>
            <a:solidFill>
              <a:schemeClr val="accent2"/>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E38E49"/>
            </a:solidFill>
            <a:round/>
          </a:ln>
          <a:effectLst/>
        </c:spPr>
        <c:marker>
          <c:symbol val="circle"/>
          <c:size val="5"/>
          <c:spPr>
            <a:solidFill>
              <a:schemeClr val="accent2"/>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rgbClr val="E38E49"/>
            </a:solidFill>
            <a:round/>
          </a:ln>
          <a:effectLst/>
        </c:spPr>
        <c:marker>
          <c:symbol val="circle"/>
          <c:size val="5"/>
          <c:spPr>
            <a:solidFill>
              <a:schemeClr val="accent1"/>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rgbClr val="2A3663"/>
            </a:solidFill>
            <a:round/>
          </a:ln>
          <a:effectLst/>
        </c:spPr>
        <c:marker>
          <c:symbol val="circle"/>
          <c:size val="5"/>
          <c:spPr>
            <a:solidFill>
              <a:schemeClr val="accent2"/>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Tables'!$B$16:$B$17</c:f>
              <c:strCache>
                <c:ptCount val="1"/>
                <c:pt idx="0">
                  <c:v>Business</c:v>
                </c:pt>
              </c:strCache>
            </c:strRef>
          </c:tx>
          <c:spPr>
            <a:ln w="28575" cap="rnd">
              <a:solidFill>
                <a:srgbClr val="E38E49"/>
              </a:solidFill>
              <a:round/>
            </a:ln>
            <a:effectLst/>
          </c:spPr>
          <c:marker>
            <c:symbol val="circle"/>
            <c:size val="5"/>
            <c:spPr>
              <a:solidFill>
                <a:schemeClr val="accent1"/>
              </a:solidFill>
              <a:ln w="9525">
                <a:solidFill>
                  <a:srgbClr val="E38E49"/>
                </a:solidFill>
              </a:ln>
              <a:effectLst/>
            </c:spPr>
          </c:marker>
          <c:cat>
            <c:strRef>
              <c:f>'Pivot Tables'!$A$18:$A$24</c:f>
              <c:strCache>
                <c:ptCount val="6"/>
                <c:pt idx="0">
                  <c:v>2023Q2</c:v>
                </c:pt>
                <c:pt idx="1">
                  <c:v>2023Q3</c:v>
                </c:pt>
                <c:pt idx="2">
                  <c:v>2023Q4</c:v>
                </c:pt>
                <c:pt idx="3">
                  <c:v>2024Q1</c:v>
                </c:pt>
                <c:pt idx="4">
                  <c:v>2024Q2</c:v>
                </c:pt>
                <c:pt idx="5">
                  <c:v>2024Q3</c:v>
                </c:pt>
              </c:strCache>
            </c:strRef>
          </c:cat>
          <c:val>
            <c:numRef>
              <c:f>'Pivot Tables'!$B$18:$B$24</c:f>
              <c:numCache>
                <c:formatCode>0</c:formatCode>
                <c:ptCount val="6"/>
                <c:pt idx="0">
                  <c:v>7.5</c:v>
                </c:pt>
                <c:pt idx="1">
                  <c:v>9.75</c:v>
                </c:pt>
                <c:pt idx="2">
                  <c:v>8</c:v>
                </c:pt>
                <c:pt idx="3">
                  <c:v>8.75</c:v>
                </c:pt>
                <c:pt idx="4">
                  <c:v>9</c:v>
                </c:pt>
                <c:pt idx="5">
                  <c:v>11.25</c:v>
                </c:pt>
              </c:numCache>
            </c:numRef>
          </c:val>
          <c:smooth val="0"/>
          <c:extLst>
            <c:ext xmlns:c16="http://schemas.microsoft.com/office/drawing/2014/chart" uri="{C3380CC4-5D6E-409C-BE32-E72D297353CC}">
              <c16:uniqueId val="{00000000-378F-4D95-8516-308B7BC7E963}"/>
            </c:ext>
          </c:extLst>
        </c:ser>
        <c:ser>
          <c:idx val="1"/>
          <c:order val="1"/>
          <c:tx>
            <c:strRef>
              <c:f>'Pivot Tables'!$C$16:$C$17</c:f>
              <c:strCache>
                <c:ptCount val="1"/>
                <c:pt idx="0">
                  <c:v>Leisure</c:v>
                </c:pt>
              </c:strCache>
            </c:strRef>
          </c:tx>
          <c:spPr>
            <a:ln w="28575" cap="rnd">
              <a:solidFill>
                <a:srgbClr val="2A3663"/>
              </a:solidFill>
              <a:round/>
            </a:ln>
            <a:effectLst/>
          </c:spPr>
          <c:marker>
            <c:symbol val="circle"/>
            <c:size val="5"/>
            <c:spPr>
              <a:solidFill>
                <a:schemeClr val="accent2"/>
              </a:solidFill>
              <a:ln w="9525">
                <a:solidFill>
                  <a:srgbClr val="2A3663"/>
                </a:solidFill>
              </a:ln>
              <a:effectLst/>
            </c:spPr>
          </c:marker>
          <c:cat>
            <c:strRef>
              <c:f>'Pivot Tables'!$A$18:$A$24</c:f>
              <c:strCache>
                <c:ptCount val="6"/>
                <c:pt idx="0">
                  <c:v>2023Q2</c:v>
                </c:pt>
                <c:pt idx="1">
                  <c:v>2023Q3</c:v>
                </c:pt>
                <c:pt idx="2">
                  <c:v>2023Q4</c:v>
                </c:pt>
                <c:pt idx="3">
                  <c:v>2024Q1</c:v>
                </c:pt>
                <c:pt idx="4">
                  <c:v>2024Q2</c:v>
                </c:pt>
                <c:pt idx="5">
                  <c:v>2024Q3</c:v>
                </c:pt>
              </c:strCache>
            </c:strRef>
          </c:cat>
          <c:val>
            <c:numRef>
              <c:f>'Pivot Tables'!$C$18:$C$24</c:f>
              <c:numCache>
                <c:formatCode>0</c:formatCode>
                <c:ptCount val="6"/>
                <c:pt idx="0">
                  <c:v>8</c:v>
                </c:pt>
                <c:pt idx="1">
                  <c:v>8.25</c:v>
                </c:pt>
                <c:pt idx="2">
                  <c:v>6.75</c:v>
                </c:pt>
                <c:pt idx="3">
                  <c:v>7</c:v>
                </c:pt>
                <c:pt idx="4">
                  <c:v>6.5</c:v>
                </c:pt>
                <c:pt idx="5">
                  <c:v>7.25</c:v>
                </c:pt>
              </c:numCache>
            </c:numRef>
          </c:val>
          <c:smooth val="0"/>
          <c:extLst>
            <c:ext xmlns:c16="http://schemas.microsoft.com/office/drawing/2014/chart" uri="{C3380CC4-5D6E-409C-BE32-E72D297353CC}">
              <c16:uniqueId val="{00000001-9857-4192-95A1-4D43B9FD788B}"/>
            </c:ext>
          </c:extLst>
        </c:ser>
        <c:dLbls>
          <c:showLegendKey val="0"/>
          <c:showVal val="0"/>
          <c:showCatName val="0"/>
          <c:showSerName val="0"/>
          <c:showPercent val="0"/>
          <c:showBubbleSize val="0"/>
        </c:dLbls>
        <c:marker val="1"/>
        <c:smooth val="0"/>
        <c:axId val="767854592"/>
        <c:axId val="767853512"/>
      </c:lineChart>
      <c:catAx>
        <c:axId val="76785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2A3663"/>
                </a:solidFill>
                <a:latin typeface="IBM Plex Sans" panose="020B0503050203000203" pitchFamily="34" charset="0"/>
                <a:ea typeface="+mn-ea"/>
                <a:cs typeface="+mn-cs"/>
              </a:defRPr>
            </a:pPr>
            <a:endParaRPr lang="en-US"/>
          </a:p>
        </c:txPr>
        <c:crossAx val="767853512"/>
        <c:crosses val="autoZero"/>
        <c:auto val="1"/>
        <c:lblAlgn val="ctr"/>
        <c:lblOffset val="100"/>
        <c:noMultiLvlLbl val="0"/>
      </c:catAx>
      <c:valAx>
        <c:axId val="767853512"/>
        <c:scaling>
          <c:orientation val="minMax"/>
          <c:min val="4"/>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IBM Plex Sans" panose="020B0503050203000203" pitchFamily="34" charset="0"/>
                <a:ea typeface="+mn-ea"/>
                <a:cs typeface="+mn-cs"/>
              </a:defRPr>
            </a:pPr>
            <a:endParaRPr lang="en-US"/>
          </a:p>
        </c:txPr>
        <c:crossAx val="767854592"/>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rgbClr val="2A3663"/>
              </a:solidFill>
              <a:latin typeface="IBM Plex Sans" panose="020B050305020300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BF5"/>
    </a:solidFill>
    <a:ln w="38100" cap="flat" cmpd="sng" algn="ctr">
      <a:solidFill>
        <a:srgbClr val="2A3663"/>
      </a:solidFill>
      <a:round/>
    </a:ln>
    <a:effectLst/>
  </c:spPr>
  <c:txPr>
    <a:bodyPr/>
    <a:lstStyle/>
    <a:p>
      <a:pPr>
        <a:defRPr>
          <a:latin typeface="IBM Plex Sans" panose="020B050305020300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[Finland's_Post-Pandemic_Tourism.xlsx]Pivot Tables!PivotTable7</c:name>
    <c:fmtId val="8"/>
  </c:pivotSource>
  <c:chart>
    <c:title>
      <c:tx>
        <c:rich>
          <a:bodyPr rot="0" spcFirstLastPara="1" vertOverflow="ellipsis" vert="horz" wrap="square" anchor="ctr" anchorCtr="1"/>
          <a:lstStyle/>
          <a:p>
            <a:pPr>
              <a:defRPr sz="1400" b="1" i="0" u="none" strike="noStrike" kern="1200" spc="0" baseline="0">
                <a:ln>
                  <a:noFill/>
                </a:ln>
                <a:solidFill>
                  <a:srgbClr val="E38E49"/>
                </a:solidFill>
                <a:latin typeface="IBM Plex Sans" panose="020B0503050203000203" pitchFamily="34" charset="0"/>
                <a:ea typeface="+mn-ea"/>
                <a:cs typeface="+mn-cs"/>
              </a:defRPr>
            </a:pPr>
            <a:r>
              <a:rPr lang="en-PH" sz="1400" b="1">
                <a:ln>
                  <a:noFill/>
                </a:ln>
                <a:solidFill>
                  <a:srgbClr val="E38E49"/>
                </a:solidFill>
              </a:rPr>
              <a:t>LIKELIHOOD</a:t>
            </a:r>
            <a:r>
              <a:rPr lang="en-PH" sz="1400" b="1" baseline="0">
                <a:ln>
                  <a:noFill/>
                </a:ln>
                <a:solidFill>
                  <a:srgbClr val="E38E49"/>
                </a:solidFill>
              </a:rPr>
              <a:t> TO RETURN</a:t>
            </a:r>
            <a:endParaRPr lang="en-PH" sz="1400" b="1">
              <a:ln>
                <a:noFill/>
              </a:ln>
              <a:solidFill>
                <a:srgbClr val="E38E49"/>
              </a:solidFill>
            </a:endParaRPr>
          </a:p>
        </c:rich>
      </c:tx>
      <c:layout>
        <c:manualLayout>
          <c:xMode val="edge"/>
          <c:yMode val="edge"/>
          <c:x val="0.24634202872916319"/>
          <c:y val="0.10253059980595244"/>
        </c:manualLayout>
      </c:layout>
      <c:overlay val="0"/>
      <c:spPr>
        <a:noFill/>
        <a:ln>
          <a:noFill/>
        </a:ln>
        <a:effectLst/>
      </c:spPr>
      <c:txPr>
        <a:bodyPr rot="0" spcFirstLastPara="1" vertOverflow="ellipsis" vert="horz" wrap="square" anchor="ctr" anchorCtr="1"/>
        <a:lstStyle/>
        <a:p>
          <a:pPr>
            <a:defRPr sz="1400" b="1" i="0" u="none" strike="noStrike" kern="1200" spc="0" baseline="0">
              <a:ln>
                <a:noFill/>
              </a:ln>
              <a:solidFill>
                <a:srgbClr val="E38E49"/>
              </a:solidFill>
              <a:latin typeface="IBM Plex Sans" panose="020B0503050203000203" pitchFamily="34" charset="0"/>
              <a:ea typeface="+mn-ea"/>
              <a:cs typeface="+mn-cs"/>
            </a:defRPr>
          </a:pPr>
          <a:endParaRPr lang="en-PH"/>
        </a:p>
      </c:txPr>
    </c:title>
    <c:autoTitleDeleted val="0"/>
    <c:pivotFmts>
      <c:pivotFmt>
        <c:idx val="0"/>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38E49"/>
            </a:solidFill>
            <a:round/>
          </a:ln>
          <a:effectLst/>
        </c:spPr>
        <c:marker>
          <c:symbol val="circle"/>
          <c:size val="5"/>
          <c:spPr>
            <a:solidFill>
              <a:schemeClr val="accent2"/>
            </a:solidFill>
            <a:ln w="9525">
              <a:solidFill>
                <a:srgbClr val="E38E49"/>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38E49"/>
            </a:solidFill>
            <a:round/>
          </a:ln>
          <a:effectLst/>
        </c:spPr>
        <c:marker>
          <c:symbol val="circle"/>
          <c:size val="5"/>
          <c:spPr>
            <a:solidFill>
              <a:schemeClr val="accent2"/>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38E49"/>
            </a:solidFill>
            <a:round/>
          </a:ln>
          <a:effectLst/>
        </c:spPr>
        <c:marker>
          <c:symbol val="circle"/>
          <c:size val="5"/>
          <c:spPr>
            <a:solidFill>
              <a:schemeClr val="accent2"/>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2A3663"/>
            </a:solidFill>
            <a:round/>
          </a:ln>
          <a:effectLst/>
        </c:spPr>
        <c:marker>
          <c:symbol val="circle"/>
          <c:size val="5"/>
          <c:spPr>
            <a:solidFill>
              <a:schemeClr val="accent1"/>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38E49"/>
            </a:solidFill>
            <a:round/>
          </a:ln>
          <a:effectLst/>
        </c:spPr>
        <c:marker>
          <c:symbol val="circle"/>
          <c:size val="5"/>
          <c:spPr>
            <a:solidFill>
              <a:schemeClr val="accent2"/>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E38E49"/>
            </a:solidFill>
            <a:round/>
          </a:ln>
          <a:effectLst/>
        </c:spPr>
        <c:marker>
          <c:symbol val="circle"/>
          <c:size val="5"/>
          <c:spPr>
            <a:solidFill>
              <a:schemeClr val="accent1"/>
            </a:solidFill>
            <a:ln w="9525">
              <a:solidFill>
                <a:srgbClr val="E38E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2A3663"/>
            </a:solidFill>
            <a:round/>
          </a:ln>
          <a:effectLst/>
        </c:spPr>
        <c:marker>
          <c:symbol val="circle"/>
          <c:size val="5"/>
          <c:spPr>
            <a:solidFill>
              <a:schemeClr val="accent2"/>
            </a:solidFill>
            <a:ln w="9525">
              <a:solidFill>
                <a:srgbClr val="2A366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Tables'!$B$32</c:f>
              <c:strCache>
                <c:ptCount val="1"/>
                <c:pt idx="0">
                  <c:v>Average of Return (Summer)</c:v>
                </c:pt>
              </c:strCache>
            </c:strRef>
          </c:tx>
          <c:spPr>
            <a:ln w="28575" cap="rnd">
              <a:solidFill>
                <a:srgbClr val="E38E49"/>
              </a:solidFill>
              <a:round/>
            </a:ln>
            <a:effectLst/>
          </c:spPr>
          <c:marker>
            <c:symbol val="circle"/>
            <c:size val="5"/>
            <c:spPr>
              <a:solidFill>
                <a:schemeClr val="accent1"/>
              </a:solidFill>
              <a:ln w="9525">
                <a:solidFill>
                  <a:srgbClr val="E38E49"/>
                </a:solidFill>
              </a:ln>
              <a:effectLst/>
            </c:spPr>
          </c:marker>
          <c:cat>
            <c:strRef>
              <c:f>'Pivot Tables'!$A$33:$A$39</c:f>
              <c:strCache>
                <c:ptCount val="6"/>
                <c:pt idx="0">
                  <c:v>2023Q2</c:v>
                </c:pt>
                <c:pt idx="1">
                  <c:v>2023Q3</c:v>
                </c:pt>
                <c:pt idx="2">
                  <c:v>2023Q4</c:v>
                </c:pt>
                <c:pt idx="3">
                  <c:v>2024Q1</c:v>
                </c:pt>
                <c:pt idx="4">
                  <c:v>2024Q2</c:v>
                </c:pt>
                <c:pt idx="5">
                  <c:v>2024Q3</c:v>
                </c:pt>
              </c:strCache>
            </c:strRef>
          </c:cat>
          <c:val>
            <c:numRef>
              <c:f>'Pivot Tables'!$B$33:$B$39</c:f>
              <c:numCache>
                <c:formatCode>0.0</c:formatCode>
                <c:ptCount val="6"/>
                <c:pt idx="0">
                  <c:v>3.8375000000000004</c:v>
                </c:pt>
                <c:pt idx="1">
                  <c:v>3.9124999999999996</c:v>
                </c:pt>
                <c:pt idx="2">
                  <c:v>3.7124999999999999</c:v>
                </c:pt>
                <c:pt idx="3">
                  <c:v>3.7875000000000001</c:v>
                </c:pt>
                <c:pt idx="4">
                  <c:v>3.9375</c:v>
                </c:pt>
                <c:pt idx="5">
                  <c:v>4.0500000000000007</c:v>
                </c:pt>
              </c:numCache>
            </c:numRef>
          </c:val>
          <c:smooth val="0"/>
          <c:extLst>
            <c:ext xmlns:c16="http://schemas.microsoft.com/office/drawing/2014/chart" uri="{C3380CC4-5D6E-409C-BE32-E72D297353CC}">
              <c16:uniqueId val="{00000000-5365-42CE-8872-98328DAEDC7E}"/>
            </c:ext>
          </c:extLst>
        </c:ser>
        <c:ser>
          <c:idx val="1"/>
          <c:order val="1"/>
          <c:tx>
            <c:strRef>
              <c:f>'Pivot Tables'!$C$32</c:f>
              <c:strCache>
                <c:ptCount val="1"/>
                <c:pt idx="0">
                  <c:v>Average of Return (Winter)</c:v>
                </c:pt>
              </c:strCache>
            </c:strRef>
          </c:tx>
          <c:spPr>
            <a:ln w="28575" cap="rnd">
              <a:solidFill>
                <a:srgbClr val="2A3663"/>
              </a:solidFill>
              <a:round/>
            </a:ln>
            <a:effectLst/>
          </c:spPr>
          <c:marker>
            <c:symbol val="circle"/>
            <c:size val="5"/>
            <c:spPr>
              <a:solidFill>
                <a:schemeClr val="accent2"/>
              </a:solidFill>
              <a:ln w="9525">
                <a:solidFill>
                  <a:srgbClr val="2A3663"/>
                </a:solidFill>
              </a:ln>
              <a:effectLst/>
            </c:spPr>
          </c:marker>
          <c:cat>
            <c:strRef>
              <c:f>'Pivot Tables'!$A$33:$A$39</c:f>
              <c:strCache>
                <c:ptCount val="6"/>
                <c:pt idx="0">
                  <c:v>2023Q2</c:v>
                </c:pt>
                <c:pt idx="1">
                  <c:v>2023Q3</c:v>
                </c:pt>
                <c:pt idx="2">
                  <c:v>2023Q4</c:v>
                </c:pt>
                <c:pt idx="3">
                  <c:v>2024Q1</c:v>
                </c:pt>
                <c:pt idx="4">
                  <c:v>2024Q2</c:v>
                </c:pt>
                <c:pt idx="5">
                  <c:v>2024Q3</c:v>
                </c:pt>
              </c:strCache>
            </c:strRef>
          </c:cat>
          <c:val>
            <c:numRef>
              <c:f>'Pivot Tables'!$C$33:$C$39</c:f>
              <c:numCache>
                <c:formatCode>0.0</c:formatCode>
                <c:ptCount val="6"/>
                <c:pt idx="0">
                  <c:v>3.1500000000000004</c:v>
                </c:pt>
                <c:pt idx="1">
                  <c:v>3.1875000000000004</c:v>
                </c:pt>
                <c:pt idx="2">
                  <c:v>3.55</c:v>
                </c:pt>
                <c:pt idx="3">
                  <c:v>3.6375000000000002</c:v>
                </c:pt>
                <c:pt idx="4">
                  <c:v>3.25</c:v>
                </c:pt>
                <c:pt idx="5">
                  <c:v>3.2874999999999996</c:v>
                </c:pt>
              </c:numCache>
            </c:numRef>
          </c:val>
          <c:smooth val="0"/>
          <c:extLst>
            <c:ext xmlns:c16="http://schemas.microsoft.com/office/drawing/2014/chart" uri="{C3380CC4-5D6E-409C-BE32-E72D297353CC}">
              <c16:uniqueId val="{00000001-5365-42CE-8872-98328DAEDC7E}"/>
            </c:ext>
          </c:extLst>
        </c:ser>
        <c:dLbls>
          <c:showLegendKey val="0"/>
          <c:showVal val="0"/>
          <c:showCatName val="0"/>
          <c:showSerName val="0"/>
          <c:showPercent val="0"/>
          <c:showBubbleSize val="0"/>
        </c:dLbls>
        <c:marker val="1"/>
        <c:smooth val="0"/>
        <c:axId val="769912240"/>
        <c:axId val="769911520"/>
      </c:lineChart>
      <c:catAx>
        <c:axId val="76991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2A3663"/>
                </a:solidFill>
                <a:latin typeface="IBM Plex Sans" panose="020B0503050203000203" pitchFamily="34" charset="0"/>
                <a:ea typeface="+mn-ea"/>
                <a:cs typeface="+mn-cs"/>
              </a:defRPr>
            </a:pPr>
            <a:endParaRPr lang="en-US"/>
          </a:p>
        </c:txPr>
        <c:crossAx val="769911520"/>
        <c:crosses val="autoZero"/>
        <c:auto val="1"/>
        <c:lblAlgn val="ctr"/>
        <c:lblOffset val="100"/>
        <c:noMultiLvlLbl val="0"/>
      </c:catAx>
      <c:valAx>
        <c:axId val="769911520"/>
        <c:scaling>
          <c:orientation val="minMax"/>
          <c:max val="5"/>
          <c:min val="1"/>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IBM Plex Sans" panose="020B0503050203000203" pitchFamily="34" charset="0"/>
                <a:ea typeface="+mn-ea"/>
                <a:cs typeface="+mn-cs"/>
              </a:defRPr>
            </a:pPr>
            <a:endParaRPr lang="en-US"/>
          </a:p>
        </c:txPr>
        <c:crossAx val="769912240"/>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IBM Plex Sans" panose="020B050305020300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BF5"/>
    </a:solidFill>
    <a:ln w="38100" cap="flat" cmpd="sng" algn="ctr">
      <a:solidFill>
        <a:srgbClr val="2A3663"/>
      </a:solidFill>
      <a:round/>
    </a:ln>
    <a:effectLst/>
  </c:spPr>
  <c:txPr>
    <a:bodyPr/>
    <a:lstStyle/>
    <a:p>
      <a:pPr>
        <a:defRPr>
          <a:latin typeface="IBM Plex Sans" panose="020B050305020300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[Finland's_Post-Pandemic_Tourism.xlsx]Pivot Tables!PivotTable3</c:name>
    <c:fmtId val="17"/>
  </c:pivotSource>
  <c:chart>
    <c:title>
      <c:tx>
        <c:rich>
          <a:bodyPr rot="0" spcFirstLastPara="1" vertOverflow="ellipsis" vert="horz" wrap="square" anchor="ctr" anchorCtr="1"/>
          <a:lstStyle/>
          <a:p>
            <a:pPr>
              <a:defRPr sz="1400" b="1" i="0" u="none" strike="noStrike" kern="1200" spc="0" baseline="0">
                <a:solidFill>
                  <a:srgbClr val="E38E49"/>
                </a:solidFill>
                <a:latin typeface="IBM Plex Sans" panose="020B0503050203000203" pitchFamily="34" charset="0"/>
                <a:ea typeface="+mn-ea"/>
                <a:cs typeface="+mn-cs"/>
              </a:defRPr>
            </a:pPr>
            <a:r>
              <a:rPr lang="en-PH" sz="1400" b="1">
                <a:solidFill>
                  <a:srgbClr val="E38E49"/>
                </a:solidFill>
              </a:rPr>
              <a:t>WHO'S</a:t>
            </a:r>
            <a:r>
              <a:rPr lang="en-PH" sz="1400" b="1" baseline="0">
                <a:solidFill>
                  <a:srgbClr val="E38E49"/>
                </a:solidFill>
              </a:rPr>
              <a:t> TRAVELING MOST?</a:t>
            </a:r>
            <a:endParaRPr lang="en-PH" sz="1400" b="1">
              <a:solidFill>
                <a:srgbClr val="E38E49"/>
              </a:solidFill>
            </a:endParaRPr>
          </a:p>
        </c:rich>
      </c:tx>
      <c:layout>
        <c:manualLayout>
          <c:xMode val="edge"/>
          <c:yMode val="edge"/>
          <c:x val="0.24184838797370356"/>
          <c:y val="9.504649990265721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E38E49"/>
              </a:solidFill>
              <a:latin typeface="IBM Plex Sans" panose="020B0503050203000203" pitchFamily="34" charset="0"/>
              <a:ea typeface="+mn-ea"/>
              <a:cs typeface="+mn-cs"/>
            </a:defRPr>
          </a:pPr>
          <a:endParaRPr lang="en-PH"/>
        </a:p>
      </c:txPr>
    </c:title>
    <c:autoTitleDeleted val="0"/>
    <c:pivotFmts>
      <c:pivotFmt>
        <c:idx val="0"/>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2A3663"/>
          </a:solidFill>
          <a:ln>
            <a:noFill/>
          </a:ln>
          <a:effectLst/>
        </c:spPr>
        <c:marker>
          <c:symbol val="none"/>
        </c:marker>
        <c:dLbl>
          <c:idx val="0"/>
          <c:spPr>
            <a:solidFill>
              <a:srgbClr val="2A3663"/>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FBF8EB"/>
                  </a:solidFill>
                  <a:latin typeface="IBM Plex Sans" panose="020B050305020300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B59F78"/>
          </a:solidFill>
          <a:ln>
            <a:noFill/>
          </a:ln>
          <a:effectLst/>
        </c:spPr>
        <c:marker>
          <c:symbol val="none"/>
        </c:marker>
        <c:dLbl>
          <c:idx val="0"/>
          <c:spPr>
            <a:solidFill>
              <a:srgbClr val="B59F78"/>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2A36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DFBF5"/>
                  </a:solidFill>
                  <a:latin typeface="IBM Plex Sans" panose="020B050305020300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37386015620091"/>
          <c:y val="0.18890483942319294"/>
          <c:w val="0.67444255887524796"/>
          <c:h val="0.67056619345453017"/>
        </c:manualLayout>
      </c:layout>
      <c:barChart>
        <c:barDir val="col"/>
        <c:grouping val="stacked"/>
        <c:varyColors val="0"/>
        <c:ser>
          <c:idx val="0"/>
          <c:order val="0"/>
          <c:tx>
            <c:strRef>
              <c:f>'Pivot Tables'!$N$5:$N$6</c:f>
              <c:strCache>
                <c:ptCount val="1"/>
                <c:pt idx="0">
                  <c:v>45 - 64</c:v>
                </c:pt>
              </c:strCache>
            </c:strRef>
          </c:tx>
          <c:spPr>
            <a:solidFill>
              <a:srgbClr val="B59F78"/>
            </a:solidFill>
            <a:ln>
              <a:noFill/>
            </a:ln>
            <a:effectLst/>
          </c:spPr>
          <c:invertIfNegative val="0"/>
          <c:dLbls>
            <c:spPr>
              <a:solidFill>
                <a:srgbClr val="B59F78"/>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IBM Plex Sans" panose="020B0503050203000203"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Tables'!$M$7:$M$13</c:f>
              <c:strCache>
                <c:ptCount val="6"/>
                <c:pt idx="0">
                  <c:v>2023Q2</c:v>
                </c:pt>
                <c:pt idx="1">
                  <c:v>2023Q3</c:v>
                </c:pt>
                <c:pt idx="2">
                  <c:v>2023Q4</c:v>
                </c:pt>
                <c:pt idx="3">
                  <c:v>2024Q1</c:v>
                </c:pt>
                <c:pt idx="4">
                  <c:v>2024Q2</c:v>
                </c:pt>
                <c:pt idx="5">
                  <c:v>2024Q3</c:v>
                </c:pt>
              </c:strCache>
            </c:strRef>
          </c:cat>
          <c:val>
            <c:numRef>
              <c:f>'Pivot Tables'!$N$7:$N$13</c:f>
              <c:numCache>
                <c:formatCode>0.0</c:formatCode>
                <c:ptCount val="6"/>
                <c:pt idx="0">
                  <c:v>0.38599999999999995</c:v>
                </c:pt>
                <c:pt idx="1">
                  <c:v>0.52500000000000002</c:v>
                </c:pt>
                <c:pt idx="2">
                  <c:v>0.31900000000000006</c:v>
                </c:pt>
                <c:pt idx="3">
                  <c:v>0.39900000000000002</c:v>
                </c:pt>
                <c:pt idx="4">
                  <c:v>0.40299999999999997</c:v>
                </c:pt>
                <c:pt idx="5">
                  <c:v>0.51500000000000001</c:v>
                </c:pt>
              </c:numCache>
            </c:numRef>
          </c:val>
          <c:extLst>
            <c:ext xmlns:c16="http://schemas.microsoft.com/office/drawing/2014/chart" uri="{C3380CC4-5D6E-409C-BE32-E72D297353CC}">
              <c16:uniqueId val="{00000000-D397-425D-AA02-910A66C2B80C}"/>
            </c:ext>
          </c:extLst>
        </c:ser>
        <c:ser>
          <c:idx val="1"/>
          <c:order val="1"/>
          <c:tx>
            <c:strRef>
              <c:f>'Pivot Tables'!$O$5:$O$6</c:f>
              <c:strCache>
                <c:ptCount val="1"/>
                <c:pt idx="0">
                  <c:v>25 - 44</c:v>
                </c:pt>
              </c:strCache>
            </c:strRef>
          </c:tx>
          <c:spPr>
            <a:solidFill>
              <a:srgbClr val="2A3663"/>
            </a:solidFill>
            <a:ln>
              <a:noFill/>
            </a:ln>
            <a:effectLst/>
          </c:spPr>
          <c:invertIfNegative val="0"/>
          <c:dLbls>
            <c:spPr>
              <a:solidFill>
                <a:srgbClr val="2A3663"/>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FBF8EB"/>
                    </a:solidFill>
                    <a:latin typeface="IBM Plex Sans" panose="020B0503050203000203"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Tables'!$M$7:$M$13</c:f>
              <c:strCache>
                <c:ptCount val="6"/>
                <c:pt idx="0">
                  <c:v>2023Q2</c:v>
                </c:pt>
                <c:pt idx="1">
                  <c:v>2023Q3</c:v>
                </c:pt>
                <c:pt idx="2">
                  <c:v>2023Q4</c:v>
                </c:pt>
                <c:pt idx="3">
                  <c:v>2024Q1</c:v>
                </c:pt>
                <c:pt idx="4">
                  <c:v>2024Q2</c:v>
                </c:pt>
                <c:pt idx="5">
                  <c:v>2024Q3</c:v>
                </c:pt>
              </c:strCache>
            </c:strRef>
          </c:cat>
          <c:val>
            <c:numRef>
              <c:f>'Pivot Tables'!$O$7:$O$13</c:f>
              <c:numCache>
                <c:formatCode>0.0</c:formatCode>
                <c:ptCount val="6"/>
                <c:pt idx="0">
                  <c:v>0.502</c:v>
                </c:pt>
                <c:pt idx="1">
                  <c:v>0.66900000000000004</c:v>
                </c:pt>
                <c:pt idx="2">
                  <c:v>0.49699999999999994</c:v>
                </c:pt>
                <c:pt idx="3">
                  <c:v>0.55200000000000005</c:v>
                </c:pt>
                <c:pt idx="4">
                  <c:v>0.54200000000000004</c:v>
                </c:pt>
                <c:pt idx="5">
                  <c:v>0.59</c:v>
                </c:pt>
              </c:numCache>
            </c:numRef>
          </c:val>
          <c:extLst>
            <c:ext xmlns:c16="http://schemas.microsoft.com/office/drawing/2014/chart" uri="{C3380CC4-5D6E-409C-BE32-E72D297353CC}">
              <c16:uniqueId val="{00000001-5CA7-4DC4-9FEE-2A75F31C2553}"/>
            </c:ext>
          </c:extLst>
        </c:ser>
        <c:dLbls>
          <c:dLblPos val="ctr"/>
          <c:showLegendKey val="0"/>
          <c:showVal val="1"/>
          <c:showCatName val="0"/>
          <c:showSerName val="0"/>
          <c:showPercent val="0"/>
          <c:showBubbleSize val="0"/>
        </c:dLbls>
        <c:gapWidth val="150"/>
        <c:overlap val="100"/>
        <c:axId val="625984880"/>
        <c:axId val="835144152"/>
      </c:barChart>
      <c:catAx>
        <c:axId val="625984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2A3663"/>
                </a:solidFill>
                <a:latin typeface="IBM Plex Sans" panose="020B0503050203000203" pitchFamily="34" charset="0"/>
                <a:ea typeface="+mn-ea"/>
                <a:cs typeface="+mn-cs"/>
              </a:defRPr>
            </a:pPr>
            <a:endParaRPr lang="en-US"/>
          </a:p>
        </c:txPr>
        <c:crossAx val="835144152"/>
        <c:crosses val="autoZero"/>
        <c:auto val="1"/>
        <c:lblAlgn val="ctr"/>
        <c:lblOffset val="100"/>
        <c:noMultiLvlLbl val="0"/>
      </c:catAx>
      <c:valAx>
        <c:axId val="835144152"/>
        <c:scaling>
          <c:orientation val="minMax"/>
        </c:scaling>
        <c:delete val="1"/>
        <c:axPos val="l"/>
        <c:title>
          <c:tx>
            <c:rich>
              <a:bodyPr rot="-5400000" spcFirstLastPara="1" vertOverflow="ellipsis" vert="horz" wrap="square" anchor="ctr" anchorCtr="1"/>
              <a:lstStyle/>
              <a:p>
                <a:pPr>
                  <a:defRPr sz="900" b="1" i="0" u="none" strike="noStrike" kern="1200" baseline="0">
                    <a:solidFill>
                      <a:srgbClr val="2A3663"/>
                    </a:solidFill>
                    <a:latin typeface="IBM Plex Sans" panose="020B0503050203000203" pitchFamily="34" charset="0"/>
                    <a:ea typeface="+mn-ea"/>
                    <a:cs typeface="+mn-cs"/>
                  </a:defRPr>
                </a:pPr>
                <a:r>
                  <a:rPr lang="en-PH" sz="900" b="1">
                    <a:solidFill>
                      <a:srgbClr val="2A3663"/>
                    </a:solidFill>
                  </a:rPr>
                  <a:t>TOTAL</a:t>
                </a:r>
                <a:r>
                  <a:rPr lang="en-PH" sz="900" b="1" baseline="0">
                    <a:solidFill>
                      <a:srgbClr val="2A3663"/>
                    </a:solidFill>
                  </a:rPr>
                  <a:t> TRIPS (MIL)</a:t>
                </a:r>
                <a:endParaRPr lang="en-PH" sz="900" b="1">
                  <a:solidFill>
                    <a:srgbClr val="2A3663"/>
                  </a:solidFill>
                </a:endParaRPr>
              </a:p>
            </c:rich>
          </c:tx>
          <c:layout>
            <c:manualLayout>
              <c:xMode val="edge"/>
              <c:yMode val="edge"/>
              <c:x val="6.1704032219412515E-2"/>
              <c:y val="0.3186191111491903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rgbClr val="2A3663"/>
                  </a:solidFill>
                  <a:latin typeface="IBM Plex Sans" panose="020B0503050203000203" pitchFamily="34" charset="0"/>
                  <a:ea typeface="+mn-ea"/>
                  <a:cs typeface="+mn-cs"/>
                </a:defRPr>
              </a:pPr>
              <a:endParaRPr lang="en-PH"/>
            </a:p>
          </c:txPr>
        </c:title>
        <c:numFmt formatCode="0.0" sourceLinked="1"/>
        <c:majorTickMark val="out"/>
        <c:minorTickMark val="none"/>
        <c:tickLblPos val="nextTo"/>
        <c:crossAx val="625984880"/>
        <c:crosses val="autoZero"/>
        <c:crossBetween val="between"/>
      </c:valAx>
      <c:spPr>
        <a:noFill/>
        <a:ln>
          <a:noFill/>
        </a:ln>
        <a:effectLst/>
      </c:spPr>
    </c:plotArea>
    <c:legend>
      <c:legendPos val="r"/>
      <c:layout>
        <c:manualLayout>
          <c:xMode val="edge"/>
          <c:yMode val="edge"/>
          <c:x val="0.8129731459899544"/>
          <c:y val="0.46135247466817947"/>
          <c:w val="0.14937606005676951"/>
          <c:h val="0.1795833185022546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IBM Plex Sans" panose="020B050305020300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BF5"/>
    </a:solidFill>
    <a:ln w="38100" cap="flat" cmpd="sng" algn="ctr">
      <a:solidFill>
        <a:srgbClr val="2A3663"/>
      </a:solidFill>
      <a:round/>
    </a:ln>
    <a:effectLst/>
  </c:spPr>
  <c:txPr>
    <a:bodyPr/>
    <a:lstStyle/>
    <a:p>
      <a:pPr>
        <a:defRPr>
          <a:latin typeface="IBM Plex Sans" panose="020B050305020300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[Finland's_Post-Pandemic_Tourism.xlsx]Pivot Tables!PivotTable1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400" b="1">
                <a:solidFill>
                  <a:srgbClr val="E38E49"/>
                </a:solidFill>
                <a:latin typeface="IBM Plex Sans" panose="020B0503050203000203" pitchFamily="34" charset="0"/>
              </a:rPr>
              <a:t>TRENDS</a:t>
            </a:r>
            <a:r>
              <a:rPr lang="en-PH" sz="1400" b="1" baseline="0">
                <a:solidFill>
                  <a:srgbClr val="E38E49"/>
                </a:solidFill>
                <a:latin typeface="IBM Plex Sans" panose="020B0503050203000203" pitchFamily="34" charset="0"/>
              </a:rPr>
              <a:t> IN VISITORS</a:t>
            </a:r>
            <a:endParaRPr lang="en-PH" sz="1400" b="1">
              <a:solidFill>
                <a:srgbClr val="E38E49"/>
              </a:solidFill>
              <a:latin typeface="IBM Plex Sans" panose="020B0503050203000203" pitchFamily="34" charset="0"/>
            </a:endParaRPr>
          </a:p>
        </c:rich>
      </c:tx>
      <c:layout>
        <c:manualLayout>
          <c:xMode val="edge"/>
          <c:yMode val="edge"/>
          <c:x val="0.34122971585073608"/>
          <c:y val="3.27924621232538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2A36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2A3663"/>
            </a:solidFill>
            <a:round/>
          </a:ln>
          <a:effectLst/>
        </c:spPr>
        <c:marker>
          <c:symbol val="none"/>
        </c:marker>
        <c:dLbl>
          <c:idx val="0"/>
          <c:layout>
            <c:manualLayout>
              <c:x val="-9.6212647557942718E-2"/>
              <c:y val="-2.119540024234932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A3663"/>
            </a:solidFill>
            <a:round/>
          </a:ln>
          <a:effectLst/>
        </c:spPr>
        <c:marker>
          <c:symbol val="none"/>
        </c:marker>
        <c:dLbl>
          <c:idx val="0"/>
          <c:layout>
            <c:manualLayout>
              <c:x val="-9.254422772037818E-2"/>
              <c:y val="3.507321985746390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2A3663"/>
            </a:solidFill>
            <a:round/>
          </a:ln>
          <a:effectLst/>
        </c:spPr>
        <c:marker>
          <c:symbol val="none"/>
        </c:marker>
        <c:dLbl>
          <c:idx val="0"/>
          <c:layout>
            <c:manualLayout>
              <c:x val="-9.5879154845436854E-2"/>
              <c:y val="-2.366904407558917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2A3663"/>
            </a:solidFill>
            <a:round/>
          </a:ln>
          <a:effectLst/>
        </c:spPr>
        <c:marker>
          <c:symbol val="none"/>
        </c:marker>
        <c:dLbl>
          <c:idx val="0"/>
          <c:layout>
            <c:manualLayout>
              <c:x val="-5.9750777657301225E-2"/>
              <c:y val="-3.657943175318320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2A36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2A3663"/>
            </a:solidFill>
            <a:round/>
          </a:ln>
          <a:effectLst/>
        </c:spPr>
        <c:marker>
          <c:symbol val="none"/>
        </c:marker>
        <c:dLbl>
          <c:idx val="0"/>
          <c:layout>
            <c:manualLayout>
              <c:x val="-9.6212647557942718E-2"/>
              <c:y val="-2.119540024234932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2A3663"/>
            </a:solidFill>
            <a:round/>
          </a:ln>
          <a:effectLst/>
        </c:spPr>
        <c:marker>
          <c:symbol val="none"/>
        </c:marker>
        <c:dLbl>
          <c:idx val="0"/>
          <c:layout>
            <c:manualLayout>
              <c:x val="-9.0320942970339033E-2"/>
              <c:y val="-4.51863568715792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2A3663"/>
            </a:solidFill>
            <a:round/>
          </a:ln>
          <a:effectLst/>
        </c:spPr>
        <c:marker>
          <c:symbol val="none"/>
        </c:marker>
        <c:dLbl>
          <c:idx val="0"/>
          <c:layout>
            <c:manualLayout>
              <c:x val="-5.9750777657301225E-2"/>
              <c:y val="-3.657943175318320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2A3663"/>
            </a:solidFill>
            <a:round/>
          </a:ln>
          <a:effectLst/>
        </c:spPr>
        <c:marker>
          <c:symbol val="none"/>
        </c:marker>
        <c:dLbl>
          <c:idx val="0"/>
          <c:layout>
            <c:manualLayout>
              <c:x val="-9.254422772037818E-2"/>
              <c:y val="3.507321985746390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2A3663"/>
            </a:solidFill>
            <a:round/>
          </a:ln>
          <a:effectLst/>
        </c:spPr>
        <c:marker>
          <c:symbol val="none"/>
        </c:marker>
        <c:dLbl>
          <c:idx val="0"/>
          <c:layout>
            <c:manualLayout>
              <c:x val="-9.5879154845436854E-2"/>
              <c:y val="-2.366904407558917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2A36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2A3663"/>
            </a:solidFill>
            <a:round/>
          </a:ln>
          <a:effectLst/>
        </c:spPr>
        <c:marker>
          <c:symbol val="none"/>
        </c:marker>
        <c:dLbl>
          <c:idx val="0"/>
          <c:layout>
            <c:manualLayout>
              <c:x val="-9.6212647557942718E-2"/>
              <c:y val="-2.119540024234932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2A3663"/>
            </a:solidFill>
            <a:round/>
          </a:ln>
          <a:effectLst/>
        </c:spPr>
        <c:marker>
          <c:symbol val="none"/>
        </c:marker>
        <c:dLbl>
          <c:idx val="0"/>
          <c:layout>
            <c:manualLayout>
              <c:x val="-9.0320942970339033E-2"/>
              <c:y val="-4.51863568715792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2A3663"/>
            </a:solidFill>
            <a:round/>
          </a:ln>
          <a:effectLst/>
        </c:spPr>
        <c:marker>
          <c:symbol val="none"/>
        </c:marker>
      </c:pivotFmt>
      <c:pivotFmt>
        <c:idx val="21"/>
        <c:spPr>
          <a:solidFill>
            <a:schemeClr val="accent1"/>
          </a:solidFill>
          <a:ln w="28575" cap="rnd">
            <a:solidFill>
              <a:srgbClr val="2A3663"/>
            </a:solidFill>
            <a:round/>
          </a:ln>
          <a:effectLst/>
        </c:spPr>
        <c:marker>
          <c:symbol val="none"/>
        </c:marker>
      </c:pivotFmt>
      <c:pivotFmt>
        <c:idx val="22"/>
        <c:spPr>
          <a:solidFill>
            <a:schemeClr val="accent1"/>
          </a:solidFill>
          <a:ln w="28575" cap="rnd">
            <a:solidFill>
              <a:srgbClr val="2A3663"/>
            </a:solidFill>
            <a:round/>
          </a:ln>
          <a:effectLst/>
        </c:spPr>
        <c:marker>
          <c:symbol val="none"/>
        </c:marker>
      </c:pivotFmt>
      <c:pivotFmt>
        <c:idx val="23"/>
        <c:spPr>
          <a:solidFill>
            <a:schemeClr val="accent1"/>
          </a:solidFill>
          <a:ln w="28575" cap="rnd">
            <a:solidFill>
              <a:srgbClr val="2A3663"/>
            </a:solidFill>
            <a:round/>
          </a:ln>
          <a:effectLst/>
        </c:spPr>
        <c:marker>
          <c:symbol val="none"/>
        </c:marker>
        <c:dLbl>
          <c:idx val="0"/>
          <c:layout>
            <c:manualLayout>
              <c:x val="-9.6212647557942718E-2"/>
              <c:y val="-2.119540024234932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rgbClr val="2A36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rgbClr val="2A3663"/>
            </a:solidFill>
            <a:round/>
          </a:ln>
          <a:effectLst/>
        </c:spPr>
        <c:marker>
          <c:symbol val="none"/>
        </c:marker>
        <c:dLbl>
          <c:idx val="0"/>
          <c:layout>
            <c:manualLayout>
              <c:x val="-9.6212647557942718E-2"/>
              <c:y val="-2.119540024234932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rgbClr val="2A3663"/>
            </a:solidFill>
            <a:round/>
          </a:ln>
          <a:effectLst/>
        </c:spPr>
        <c:marker>
          <c:symbol val="none"/>
        </c:marker>
        <c:dLbl>
          <c:idx val="0"/>
          <c:layout>
            <c:manualLayout>
              <c:x val="-9.0320942970339033E-2"/>
              <c:y val="-4.51863568715792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rgbClr val="2A3663"/>
            </a:solidFill>
            <a:round/>
          </a:ln>
          <a:effectLst/>
        </c:spPr>
        <c:marker>
          <c:symbol val="none"/>
        </c:marker>
      </c:pivotFmt>
      <c:pivotFmt>
        <c:idx val="30"/>
        <c:spPr>
          <a:solidFill>
            <a:schemeClr val="accent1"/>
          </a:solidFill>
          <a:ln w="28575" cap="rnd">
            <a:solidFill>
              <a:srgbClr val="2A3663"/>
            </a:solidFill>
            <a:round/>
          </a:ln>
          <a:effectLst/>
        </c:spPr>
        <c:marker>
          <c:symbol val="none"/>
        </c:marker>
      </c:pivotFmt>
      <c:pivotFmt>
        <c:idx val="31"/>
        <c:spPr>
          <a:solidFill>
            <a:schemeClr val="accent1"/>
          </a:solidFill>
          <a:ln w="28575" cap="rnd">
            <a:solidFill>
              <a:srgbClr val="2A3663"/>
            </a:solidFill>
            <a:round/>
          </a:ln>
          <a:effectLst/>
        </c:spPr>
        <c:marker>
          <c:symbol val="none"/>
        </c:marker>
      </c:pivotFmt>
      <c:pivotFmt>
        <c:idx val="32"/>
        <c:spPr>
          <a:solidFill>
            <a:srgbClr val="E38E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B59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rgbClr val="2A36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rgbClr val="2A3663"/>
            </a:solidFill>
            <a:round/>
          </a:ln>
          <a:effectLst/>
        </c:spPr>
        <c:marker>
          <c:symbol val="none"/>
        </c:marker>
        <c:dLbl>
          <c:idx val="0"/>
          <c:layout>
            <c:manualLayout>
              <c:x val="-9.6212647557942718E-2"/>
              <c:y val="-2.119540024234932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rgbClr val="2A3663"/>
            </a:solidFill>
            <a:round/>
          </a:ln>
          <a:effectLst/>
        </c:spPr>
        <c:marker>
          <c:symbol val="none"/>
        </c:marker>
        <c:dLbl>
          <c:idx val="0"/>
          <c:layout>
            <c:manualLayout>
              <c:x val="-9.0320942970339033E-2"/>
              <c:y val="-4.51863568715792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rgbClr val="2A3663"/>
            </a:solidFill>
            <a:round/>
          </a:ln>
          <a:effectLst/>
        </c:spPr>
        <c:marker>
          <c:symbol val="none"/>
        </c:marker>
      </c:pivotFmt>
      <c:pivotFmt>
        <c:idx val="38"/>
        <c:spPr>
          <a:ln w="28575" cap="rnd">
            <a:solidFill>
              <a:srgbClr val="2A3663"/>
            </a:solidFill>
            <a:round/>
          </a:ln>
          <a:effectLst/>
        </c:spPr>
        <c:marker>
          <c:symbol val="none"/>
        </c:marker>
      </c:pivotFmt>
      <c:pivotFmt>
        <c:idx val="39"/>
        <c:spPr>
          <a:ln w="28575" cap="rnd">
            <a:solidFill>
              <a:srgbClr val="2A3663"/>
            </a:solidFill>
            <a:round/>
          </a:ln>
          <a:effectLst/>
        </c:spPr>
        <c:marker>
          <c:symbol val="none"/>
        </c:marker>
      </c:pivotFmt>
    </c:pivotFmts>
    <c:plotArea>
      <c:layout/>
      <c:barChart>
        <c:barDir val="col"/>
        <c:grouping val="clustered"/>
        <c:varyColors val="0"/>
        <c:ser>
          <c:idx val="0"/>
          <c:order val="0"/>
          <c:tx>
            <c:strRef>
              <c:f>'Pivot Tables'!$H$5</c:f>
              <c:strCache>
                <c:ptCount val="1"/>
                <c:pt idx="0">
                  <c:v>Total Trips (Mil.)</c:v>
                </c:pt>
              </c:strCache>
            </c:strRef>
          </c:tx>
          <c:spPr>
            <a:solidFill>
              <a:srgbClr val="E38E49"/>
            </a:solidFill>
            <a:ln>
              <a:noFill/>
            </a:ln>
            <a:effectLst/>
          </c:spPr>
          <c:invertIfNegative val="0"/>
          <c:cat>
            <c:strRef>
              <c:f>'Pivot Tables'!$G$6:$G$12</c:f>
              <c:strCache>
                <c:ptCount val="6"/>
                <c:pt idx="0">
                  <c:v>2023Q2</c:v>
                </c:pt>
                <c:pt idx="1">
                  <c:v>2023Q3</c:v>
                </c:pt>
                <c:pt idx="2">
                  <c:v>2023Q4</c:v>
                </c:pt>
                <c:pt idx="3">
                  <c:v>2024Q1</c:v>
                </c:pt>
                <c:pt idx="4">
                  <c:v>2024Q2</c:v>
                </c:pt>
                <c:pt idx="5">
                  <c:v>2024Q3</c:v>
                </c:pt>
              </c:strCache>
            </c:strRef>
          </c:cat>
          <c:val>
            <c:numRef>
              <c:f>'Pivot Tables'!$H$6:$H$12</c:f>
              <c:numCache>
                <c:formatCode>0</c:formatCode>
                <c:ptCount val="6"/>
                <c:pt idx="0">
                  <c:v>0.88800000000000001</c:v>
                </c:pt>
                <c:pt idx="1">
                  <c:v>1.194</c:v>
                </c:pt>
                <c:pt idx="2">
                  <c:v>0.81599999999999995</c:v>
                </c:pt>
                <c:pt idx="3">
                  <c:v>0.95100000000000007</c:v>
                </c:pt>
                <c:pt idx="4">
                  <c:v>0.94500000000000006</c:v>
                </c:pt>
                <c:pt idx="5">
                  <c:v>1.105</c:v>
                </c:pt>
              </c:numCache>
            </c:numRef>
          </c:val>
          <c:extLst>
            <c:ext xmlns:c16="http://schemas.microsoft.com/office/drawing/2014/chart" uri="{C3380CC4-5D6E-409C-BE32-E72D297353CC}">
              <c16:uniqueId val="{00000000-C10F-4BB9-95A7-EAC24F56D59A}"/>
            </c:ext>
          </c:extLst>
        </c:ser>
        <c:ser>
          <c:idx val="1"/>
          <c:order val="1"/>
          <c:tx>
            <c:strRef>
              <c:f>'Pivot Tables'!$I$5</c:f>
              <c:strCache>
                <c:ptCount val="1"/>
                <c:pt idx="0">
                  <c:v>Total Overnights (Mil)</c:v>
                </c:pt>
              </c:strCache>
            </c:strRef>
          </c:tx>
          <c:spPr>
            <a:solidFill>
              <a:srgbClr val="B59F78"/>
            </a:solidFill>
            <a:ln>
              <a:noFill/>
            </a:ln>
            <a:effectLst/>
          </c:spPr>
          <c:invertIfNegative val="0"/>
          <c:cat>
            <c:strRef>
              <c:f>'Pivot Tables'!$G$6:$G$12</c:f>
              <c:strCache>
                <c:ptCount val="6"/>
                <c:pt idx="0">
                  <c:v>2023Q2</c:v>
                </c:pt>
                <c:pt idx="1">
                  <c:v>2023Q3</c:v>
                </c:pt>
                <c:pt idx="2">
                  <c:v>2023Q4</c:v>
                </c:pt>
                <c:pt idx="3">
                  <c:v>2024Q1</c:v>
                </c:pt>
                <c:pt idx="4">
                  <c:v>2024Q2</c:v>
                </c:pt>
                <c:pt idx="5">
                  <c:v>2024Q3</c:v>
                </c:pt>
              </c:strCache>
            </c:strRef>
          </c:cat>
          <c:val>
            <c:numRef>
              <c:f>'Pivot Tables'!$I$6:$I$12</c:f>
              <c:numCache>
                <c:formatCode>0</c:formatCode>
                <c:ptCount val="6"/>
                <c:pt idx="0">
                  <c:v>7.7299999999999995</c:v>
                </c:pt>
                <c:pt idx="1">
                  <c:v>10.751000000000001</c:v>
                </c:pt>
                <c:pt idx="2">
                  <c:v>5.927999999999999</c:v>
                </c:pt>
                <c:pt idx="3">
                  <c:v>7.363999999999999</c:v>
                </c:pt>
                <c:pt idx="4">
                  <c:v>7.8039999999999985</c:v>
                </c:pt>
                <c:pt idx="5">
                  <c:v>9.0760000000000005</c:v>
                </c:pt>
              </c:numCache>
            </c:numRef>
          </c:val>
          <c:extLst>
            <c:ext xmlns:c16="http://schemas.microsoft.com/office/drawing/2014/chart" uri="{C3380CC4-5D6E-409C-BE32-E72D297353CC}">
              <c16:uniqueId val="{00000001-C10F-4BB9-95A7-EAC24F56D59A}"/>
            </c:ext>
          </c:extLst>
        </c:ser>
        <c:dLbls>
          <c:showLegendKey val="0"/>
          <c:showVal val="0"/>
          <c:showCatName val="0"/>
          <c:showSerName val="0"/>
          <c:showPercent val="0"/>
          <c:showBubbleSize val="0"/>
        </c:dLbls>
        <c:gapWidth val="75"/>
        <c:overlap val="-25"/>
        <c:axId val="700116928"/>
        <c:axId val="700119808"/>
      </c:barChart>
      <c:lineChart>
        <c:grouping val="standard"/>
        <c:varyColors val="0"/>
        <c:ser>
          <c:idx val="2"/>
          <c:order val="2"/>
          <c:tx>
            <c:strRef>
              <c:f>'Pivot Tables'!$J$5</c:f>
              <c:strCache>
                <c:ptCount val="1"/>
                <c:pt idx="0">
                  <c:v>Spending (in Mil.)</c:v>
                </c:pt>
              </c:strCache>
            </c:strRef>
          </c:tx>
          <c:spPr>
            <a:ln w="28575" cap="rnd">
              <a:solidFill>
                <a:srgbClr val="2A3663"/>
              </a:solidFill>
              <a:round/>
            </a:ln>
            <a:effectLst/>
          </c:spPr>
          <c:marker>
            <c:symbol val="none"/>
          </c:marker>
          <c:dPt>
            <c:idx val="0"/>
            <c:marker>
              <c:symbol val="none"/>
            </c:marker>
            <c:bubble3D val="0"/>
            <c:spPr>
              <a:ln w="28575" cap="rnd">
                <a:solidFill>
                  <a:srgbClr val="2A3663"/>
                </a:solidFill>
                <a:round/>
              </a:ln>
              <a:effectLst/>
            </c:spPr>
            <c:extLst>
              <c:ext xmlns:c16="http://schemas.microsoft.com/office/drawing/2014/chart" uri="{C3380CC4-5D6E-409C-BE32-E72D297353CC}">
                <c16:uniqueId val="{00000002-C10F-4BB9-95A7-EAC24F56D59A}"/>
              </c:ext>
            </c:extLst>
          </c:dPt>
          <c:dPt>
            <c:idx val="1"/>
            <c:marker>
              <c:symbol val="none"/>
            </c:marker>
            <c:bubble3D val="0"/>
            <c:spPr>
              <a:ln w="28575" cap="rnd">
                <a:solidFill>
                  <a:srgbClr val="2A3663"/>
                </a:solidFill>
                <a:round/>
              </a:ln>
              <a:effectLst/>
            </c:spPr>
            <c:extLst>
              <c:ext xmlns:c16="http://schemas.microsoft.com/office/drawing/2014/chart" uri="{C3380CC4-5D6E-409C-BE32-E72D297353CC}">
                <c16:uniqueId val="{00000003-C10F-4BB9-95A7-EAC24F56D59A}"/>
              </c:ext>
            </c:extLst>
          </c:dPt>
          <c:dPt>
            <c:idx val="3"/>
            <c:marker>
              <c:symbol val="none"/>
            </c:marker>
            <c:bubble3D val="0"/>
            <c:spPr>
              <a:ln w="28575" cap="rnd">
                <a:solidFill>
                  <a:srgbClr val="2A3663"/>
                </a:solidFill>
                <a:round/>
              </a:ln>
              <a:effectLst/>
            </c:spPr>
            <c:extLst>
              <c:ext xmlns:c16="http://schemas.microsoft.com/office/drawing/2014/chart" uri="{C3380CC4-5D6E-409C-BE32-E72D297353CC}">
                <c16:uniqueId val="{00000004-C10F-4BB9-95A7-EAC24F56D59A}"/>
              </c:ext>
            </c:extLst>
          </c:dPt>
          <c:dPt>
            <c:idx val="4"/>
            <c:marker>
              <c:symbol val="none"/>
            </c:marker>
            <c:bubble3D val="0"/>
            <c:spPr>
              <a:ln w="28575" cap="rnd">
                <a:solidFill>
                  <a:srgbClr val="2A3663"/>
                </a:solidFill>
                <a:round/>
              </a:ln>
              <a:effectLst/>
            </c:spPr>
            <c:extLst>
              <c:ext xmlns:c16="http://schemas.microsoft.com/office/drawing/2014/chart" uri="{C3380CC4-5D6E-409C-BE32-E72D297353CC}">
                <c16:uniqueId val="{00000005-C10F-4BB9-95A7-EAC24F56D59A}"/>
              </c:ext>
            </c:extLst>
          </c:dPt>
          <c:dPt>
            <c:idx val="5"/>
            <c:marker>
              <c:symbol val="none"/>
            </c:marker>
            <c:bubble3D val="0"/>
            <c:spPr>
              <a:ln w="28575" cap="rnd">
                <a:solidFill>
                  <a:srgbClr val="2A3663"/>
                </a:solidFill>
                <a:round/>
              </a:ln>
              <a:effectLst/>
            </c:spPr>
            <c:extLst>
              <c:ext xmlns:c16="http://schemas.microsoft.com/office/drawing/2014/chart" uri="{C3380CC4-5D6E-409C-BE32-E72D297353CC}">
                <c16:uniqueId val="{00000006-C10F-4BB9-95A7-EAC24F56D59A}"/>
              </c:ext>
            </c:extLst>
          </c:dPt>
          <c:dLbls>
            <c:dLbl>
              <c:idx val="0"/>
              <c:layout>
                <c:manualLayout>
                  <c:x val="-9.6212647557942718E-2"/>
                  <c:y val="-2.119540024234932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0F-4BB9-95A7-EAC24F56D59A}"/>
                </c:ext>
              </c:extLst>
            </c:dLbl>
            <c:dLbl>
              <c:idx val="1"/>
              <c:layout>
                <c:manualLayout>
                  <c:x val="-9.0320942970339033E-2"/>
                  <c:y val="-4.51863568715792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0F-4BB9-95A7-EAC24F56D59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A3663"/>
                    </a:solidFill>
                    <a:latin typeface="IBM Plex Sans" panose="020B050305020300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Tables'!$G$6:$G$12</c:f>
              <c:strCache>
                <c:ptCount val="6"/>
                <c:pt idx="0">
                  <c:v>2023Q2</c:v>
                </c:pt>
                <c:pt idx="1">
                  <c:v>2023Q3</c:v>
                </c:pt>
                <c:pt idx="2">
                  <c:v>2023Q4</c:v>
                </c:pt>
                <c:pt idx="3">
                  <c:v>2024Q1</c:v>
                </c:pt>
                <c:pt idx="4">
                  <c:v>2024Q2</c:v>
                </c:pt>
                <c:pt idx="5">
                  <c:v>2024Q3</c:v>
                </c:pt>
              </c:strCache>
            </c:strRef>
          </c:cat>
          <c:val>
            <c:numRef>
              <c:f>'Pivot Tables'!$J$6:$J$12</c:f>
              <c:numCache>
                <c:formatCode>0</c:formatCode>
                <c:ptCount val="6"/>
                <c:pt idx="0">
                  <c:v>575.80000000000007</c:v>
                </c:pt>
                <c:pt idx="1">
                  <c:v>884.2</c:v>
                </c:pt>
                <c:pt idx="2">
                  <c:v>664.30000000000007</c:v>
                </c:pt>
                <c:pt idx="3">
                  <c:v>850.59999999999991</c:v>
                </c:pt>
                <c:pt idx="4">
                  <c:v>622.5</c:v>
                </c:pt>
                <c:pt idx="5">
                  <c:v>737.40000000000009</c:v>
                </c:pt>
              </c:numCache>
            </c:numRef>
          </c:val>
          <c:smooth val="0"/>
          <c:extLst>
            <c:ext xmlns:c16="http://schemas.microsoft.com/office/drawing/2014/chart" uri="{C3380CC4-5D6E-409C-BE32-E72D297353CC}">
              <c16:uniqueId val="{00000007-C10F-4BB9-95A7-EAC24F56D59A}"/>
            </c:ext>
          </c:extLst>
        </c:ser>
        <c:dLbls>
          <c:showLegendKey val="0"/>
          <c:showVal val="0"/>
          <c:showCatName val="0"/>
          <c:showSerName val="0"/>
          <c:showPercent val="0"/>
          <c:showBubbleSize val="0"/>
        </c:dLbls>
        <c:marker val="1"/>
        <c:smooth val="0"/>
        <c:axId val="831290264"/>
        <c:axId val="831292064"/>
      </c:lineChart>
      <c:catAx>
        <c:axId val="70011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2A3663"/>
                </a:solidFill>
                <a:latin typeface="IBM Plex Sans" panose="020B0503050203000203" pitchFamily="34" charset="0"/>
                <a:ea typeface="+mn-ea"/>
                <a:cs typeface="+mn-cs"/>
              </a:defRPr>
            </a:pPr>
            <a:endParaRPr lang="en-US"/>
          </a:p>
        </c:txPr>
        <c:crossAx val="700119808"/>
        <c:crosses val="autoZero"/>
        <c:auto val="1"/>
        <c:lblAlgn val="ctr"/>
        <c:lblOffset val="100"/>
        <c:noMultiLvlLbl val="0"/>
      </c:catAx>
      <c:valAx>
        <c:axId val="7001198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2A3663"/>
                </a:solidFill>
                <a:latin typeface="+mn-lt"/>
                <a:ea typeface="+mn-ea"/>
                <a:cs typeface="+mn-cs"/>
              </a:defRPr>
            </a:pPr>
            <a:endParaRPr lang="en-US"/>
          </a:p>
        </c:txPr>
        <c:crossAx val="700116928"/>
        <c:crosses val="autoZero"/>
        <c:crossBetween val="between"/>
        <c:majorUnit val="2"/>
      </c:valAx>
      <c:valAx>
        <c:axId val="83129206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rgbClr val="2A3663"/>
                </a:solidFill>
                <a:latin typeface="IBM Plex Sans" panose="020B0503050203000203" pitchFamily="34" charset="0"/>
                <a:ea typeface="+mn-ea"/>
                <a:cs typeface="+mn-cs"/>
              </a:defRPr>
            </a:pPr>
            <a:endParaRPr lang="en-US"/>
          </a:p>
        </c:txPr>
        <c:crossAx val="831290264"/>
        <c:crosses val="max"/>
        <c:crossBetween val="between"/>
      </c:valAx>
      <c:catAx>
        <c:axId val="831290264"/>
        <c:scaling>
          <c:orientation val="minMax"/>
        </c:scaling>
        <c:delete val="1"/>
        <c:axPos val="b"/>
        <c:numFmt formatCode="General" sourceLinked="1"/>
        <c:majorTickMark val="out"/>
        <c:minorTickMark val="none"/>
        <c:tickLblPos val="nextTo"/>
        <c:crossAx val="831292064"/>
        <c:crosses val="autoZero"/>
        <c:auto val="1"/>
        <c:lblAlgn val="ctr"/>
        <c:lblOffset val="100"/>
        <c:noMultiLvlLbl val="0"/>
      </c:cat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IBM Plex Sans" panose="020B050305020300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BF5"/>
    </a:solidFill>
    <a:ln w="38100" cap="flat" cmpd="sng" algn="ctr">
      <a:solidFill>
        <a:srgbClr val="2A366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[Finland's_Post-Pandemic_Tourism.xlsx]Pivot Tables!PivotTable4</c:name>
    <c:fmtId val="3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rgbClr val="FAF6E3"/>
                  </a:solidFill>
                  <a:latin typeface="IBM Plex Sans" panose="020B0503050203000203"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2A3663"/>
          </a:solidFill>
          <a:ln w="19050">
            <a:solidFill>
              <a:schemeClr val="lt1"/>
            </a:solidFill>
          </a:ln>
          <a:effectLst/>
        </c:spPr>
      </c:pivotFmt>
      <c:pivotFmt>
        <c:idx val="5"/>
        <c:spPr>
          <a:solidFill>
            <a:srgbClr val="B59F78"/>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rgbClr val="FAF6E3"/>
                  </a:solidFill>
                  <a:latin typeface="IBM Plex Sans" panose="020B0503050203000203"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2A3663"/>
          </a:solidFill>
          <a:ln w="19050">
            <a:solidFill>
              <a:schemeClr val="lt1"/>
            </a:solidFill>
          </a:ln>
          <a:effectLst/>
        </c:spPr>
      </c:pivotFmt>
      <c:pivotFmt>
        <c:idx val="8"/>
        <c:spPr>
          <a:solidFill>
            <a:srgbClr val="B59F78"/>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FAF6E3"/>
                  </a:solidFill>
                  <a:latin typeface="IBM Plex Sans" panose="020B0503050203000203"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2A3663"/>
          </a:solidFill>
          <a:ln w="19050">
            <a:solidFill>
              <a:schemeClr val="lt1"/>
            </a:solidFill>
          </a:ln>
          <a:effectLst/>
        </c:spPr>
      </c:pivotFmt>
      <c:pivotFmt>
        <c:idx val="11"/>
        <c:spPr>
          <a:solidFill>
            <a:srgbClr val="B59F78"/>
          </a:solidFill>
          <a:ln w="19050">
            <a:solidFill>
              <a:schemeClr val="lt1"/>
            </a:solidFill>
          </a:ln>
          <a:effectLst/>
        </c:spPr>
      </c:pivotFmt>
    </c:pivotFmts>
    <c:plotArea>
      <c:layout>
        <c:manualLayout>
          <c:layoutTarget val="inner"/>
          <c:xMode val="edge"/>
          <c:yMode val="edge"/>
          <c:x val="0.19337233157898043"/>
          <c:y val="0.13673321012250353"/>
          <c:w val="0.83338419949108644"/>
          <c:h val="0.8632668361883844"/>
        </c:manualLayout>
      </c:layout>
      <c:pieChart>
        <c:varyColors val="1"/>
        <c:ser>
          <c:idx val="0"/>
          <c:order val="0"/>
          <c:tx>
            <c:strRef>
              <c:f>'Pivot Tables'!$N$16</c:f>
              <c:strCache>
                <c:ptCount val="1"/>
                <c:pt idx="0">
                  <c:v>Total</c:v>
                </c:pt>
              </c:strCache>
            </c:strRef>
          </c:tx>
          <c:dPt>
            <c:idx val="0"/>
            <c:bubble3D val="0"/>
            <c:spPr>
              <a:solidFill>
                <a:srgbClr val="B59F78"/>
              </a:solidFill>
              <a:ln w="19050">
                <a:solidFill>
                  <a:schemeClr val="lt1"/>
                </a:solidFill>
              </a:ln>
              <a:effectLst/>
            </c:spPr>
            <c:extLst>
              <c:ext xmlns:c16="http://schemas.microsoft.com/office/drawing/2014/chart" uri="{C3380CC4-5D6E-409C-BE32-E72D297353CC}">
                <c16:uniqueId val="{00000001-4A98-41C0-A728-6C674F95EB8A}"/>
              </c:ext>
            </c:extLst>
          </c:dPt>
          <c:dPt>
            <c:idx val="1"/>
            <c:bubble3D val="0"/>
            <c:spPr>
              <a:solidFill>
                <a:srgbClr val="2A3663"/>
              </a:solidFill>
              <a:ln w="19050">
                <a:solidFill>
                  <a:schemeClr val="lt1"/>
                </a:solidFill>
              </a:ln>
              <a:effectLst/>
            </c:spPr>
            <c:extLst>
              <c:ext xmlns:c16="http://schemas.microsoft.com/office/drawing/2014/chart" uri="{C3380CC4-5D6E-409C-BE32-E72D297353CC}">
                <c16:uniqueId val="{00000003-4A98-41C0-A728-6C674F95EB8A}"/>
              </c:ext>
            </c:extLst>
          </c:dPt>
          <c:dLbls>
            <c:spPr>
              <a:noFill/>
              <a:ln>
                <a:noFill/>
              </a:ln>
              <a:effectLst/>
            </c:spPr>
            <c:txPr>
              <a:bodyPr rot="0" spcFirstLastPara="1" vertOverflow="ellipsis" vert="horz" wrap="square" anchor="ctr" anchorCtr="1"/>
              <a:lstStyle/>
              <a:p>
                <a:pPr>
                  <a:defRPr sz="1200" b="1" i="0" u="none" strike="noStrike" kern="1200" baseline="0">
                    <a:solidFill>
                      <a:srgbClr val="FAF6E3"/>
                    </a:solidFill>
                    <a:latin typeface="IBM Plex Sans" panose="020B0503050203000203" pitchFamily="34" charset="0"/>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Tables'!$M$17:$M$19</c:f>
              <c:strCache>
                <c:ptCount val="2"/>
                <c:pt idx="0">
                  <c:v>45 - 64</c:v>
                </c:pt>
                <c:pt idx="1">
                  <c:v>25 - 44</c:v>
                </c:pt>
              </c:strCache>
            </c:strRef>
          </c:cat>
          <c:val>
            <c:numRef>
              <c:f>'Pivot Tables'!$N$17:$N$19</c:f>
              <c:numCache>
                <c:formatCode>0.0</c:formatCode>
                <c:ptCount val="2"/>
                <c:pt idx="0">
                  <c:v>2.5470000000000002</c:v>
                </c:pt>
                <c:pt idx="1">
                  <c:v>3.3520000000000003</c:v>
                </c:pt>
              </c:numCache>
            </c:numRef>
          </c:val>
          <c:extLst>
            <c:ext xmlns:c16="http://schemas.microsoft.com/office/drawing/2014/chart" uri="{C3380CC4-5D6E-409C-BE32-E72D297353CC}">
              <c16:uniqueId val="{00000004-4A98-41C0-A728-6C674F95EB8A}"/>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IBM Plex Sans" panose="020B050305020300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17318</xdr:colOff>
      <xdr:row>1</xdr:row>
      <xdr:rowOff>0</xdr:rowOff>
    </xdr:from>
    <xdr:to>
      <xdr:col>11</xdr:col>
      <xdr:colOff>155864</xdr:colOff>
      <xdr:row>22</xdr:row>
      <xdr:rowOff>132773</xdr:rowOff>
    </xdr:to>
    <xdr:sp macro="" textlink="">
      <xdr:nvSpPr>
        <xdr:cNvPr id="4" name="Rectangle 3">
          <a:extLst>
            <a:ext uri="{FF2B5EF4-FFF2-40B4-BE49-F238E27FC236}">
              <a16:creationId xmlns:a16="http://schemas.microsoft.com/office/drawing/2014/main" id="{36DB513E-F2D7-CD89-33E4-E0541249DBCA}"/>
            </a:ext>
          </a:extLst>
        </xdr:cNvPr>
        <xdr:cNvSpPr/>
      </xdr:nvSpPr>
      <xdr:spPr>
        <a:xfrm>
          <a:off x="311727" y="138545"/>
          <a:ext cx="11378046" cy="5108864"/>
        </a:xfrm>
        <a:prstGeom prst="rect">
          <a:avLst/>
        </a:prstGeom>
        <a:no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2713</xdr:colOff>
      <xdr:row>10</xdr:row>
      <xdr:rowOff>148931</xdr:rowOff>
    </xdr:from>
    <xdr:to>
      <xdr:col>18</xdr:col>
      <xdr:colOff>635000</xdr:colOff>
      <xdr:row>25</xdr:row>
      <xdr:rowOff>69273</xdr:rowOff>
    </xdr:to>
    <xdr:sp macro="" textlink="">
      <xdr:nvSpPr>
        <xdr:cNvPr id="3" name="Rectangle 2">
          <a:extLst>
            <a:ext uri="{FF2B5EF4-FFF2-40B4-BE49-F238E27FC236}">
              <a16:creationId xmlns:a16="http://schemas.microsoft.com/office/drawing/2014/main" id="{0CFD8B33-C8AE-4E67-80C6-C9F405774BEC}"/>
            </a:ext>
          </a:extLst>
        </xdr:cNvPr>
        <xdr:cNvSpPr/>
      </xdr:nvSpPr>
      <xdr:spPr>
        <a:xfrm>
          <a:off x="216304" y="2053931"/>
          <a:ext cx="11034741" cy="2691251"/>
        </a:xfrm>
        <a:prstGeom prst="rect">
          <a:avLst/>
        </a:prstGeom>
        <a:noFill/>
        <a:ln w="76200">
          <a:solidFill>
            <a:srgbClr val="B59F7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285750" marR="0" lvl="0" indent="-285750" algn="l" defTabSz="914400" eaLnBrk="1" fontAlgn="auto" latinLnBrk="0" hangingPunct="1">
            <a:lnSpc>
              <a:spcPct val="100000"/>
            </a:lnSpc>
            <a:spcBef>
              <a:spcPts val="0"/>
            </a:spcBef>
            <a:spcAft>
              <a:spcPts val="0"/>
            </a:spcAft>
            <a:buClrTx/>
            <a:buSzTx/>
            <a:buFont typeface="Wingdings" panose="05000000000000000000" pitchFamily="2" charset="2"/>
            <a:buChar char="q"/>
            <a:tabLst/>
            <a:defRPr/>
          </a:pP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WHAT DOES THE DATA REVEAL ABOUT THE TRAJECTORY OF </a:t>
          </a:r>
          <a:r>
            <a:rPr kumimoji="0" lang="en-PH" sz="1600" b="1"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TOURIST SPENDING BETWEEN 2023 AND 2024</a:t>
          </a: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a:t>
          </a:r>
        </a:p>
        <a:p>
          <a:pPr marL="285750" marR="0" lvl="0" indent="-285750" algn="l" defTabSz="914400" eaLnBrk="1" fontAlgn="auto" latinLnBrk="0" hangingPunct="1">
            <a:lnSpc>
              <a:spcPct val="100000"/>
            </a:lnSpc>
            <a:spcBef>
              <a:spcPts val="0"/>
            </a:spcBef>
            <a:spcAft>
              <a:spcPts val="0"/>
            </a:spcAft>
            <a:buClrTx/>
            <a:buSzTx/>
            <a:buFont typeface="Wingdings" panose="05000000000000000000" pitchFamily="2" charset="2"/>
            <a:buChar char="q"/>
            <a:tabLst/>
            <a:defRPr/>
          </a:pP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WHAT ARE THE </a:t>
          </a:r>
          <a:r>
            <a:rPr kumimoji="0" lang="en-PH" sz="1600" b="1" i="0" u="none" strike="noStrike" kern="1200" cap="none" spc="0" normalizeH="0" baseline="0" noProof="0">
              <a:ln>
                <a:noFill/>
              </a:ln>
              <a:solidFill>
                <a:srgbClr val="E38E49"/>
              </a:solidFill>
              <a:effectLst/>
              <a:uLnTx/>
              <a:uFillTx/>
              <a:latin typeface="IBM Plex Sans" panose="020B0503050203000203" pitchFamily="34" charset="0"/>
              <a:ea typeface="+mn-ea"/>
              <a:cs typeface="+mn-cs"/>
            </a:rPr>
            <a:t>KEY REASONS PEOPLE VISIT </a:t>
          </a: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FINLAND, AND HOW HAVE THESE REASONS VARIED OVER THE PAST YEARS?</a:t>
          </a:r>
          <a:endParaRPr kumimoji="0" lang="en-PH" sz="1600" b="1" i="0" u="none" strike="noStrike" kern="1200" cap="none" spc="0" normalizeH="0" baseline="0" noProof="0">
            <a:ln>
              <a:noFill/>
            </a:ln>
            <a:solidFill>
              <a:srgbClr val="2A3663"/>
            </a:solidFill>
            <a:effectLst/>
            <a:uLnTx/>
            <a:uFillTx/>
            <a:latin typeface="IBM Plex Sans" panose="020B0503050203000203" pitchFamily="34" charset="0"/>
            <a:ea typeface="+mn-ea"/>
            <a:cs typeface="+mn-cs"/>
          </a:endParaRPr>
        </a:p>
        <a:p>
          <a:pPr marL="285750" marR="0" lvl="0" indent="-285750" algn="l" defTabSz="914400" eaLnBrk="1" fontAlgn="auto" latinLnBrk="0" hangingPunct="1">
            <a:lnSpc>
              <a:spcPct val="100000"/>
            </a:lnSpc>
            <a:spcBef>
              <a:spcPts val="0"/>
            </a:spcBef>
            <a:spcAft>
              <a:spcPts val="0"/>
            </a:spcAft>
            <a:buClrTx/>
            <a:buSzTx/>
            <a:buFont typeface="Wingdings" panose="05000000000000000000" pitchFamily="2" charset="2"/>
            <a:buChar char="q"/>
            <a:tabLst/>
            <a:defRPr/>
          </a:pP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ARE CERTAIN </a:t>
          </a:r>
          <a:r>
            <a:rPr kumimoji="0" lang="en-PH" sz="1600" b="1"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DEMOGRAPHICS MORE INCLINED TO VISIT </a:t>
          </a: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FINLAND FOR SPECIFIC REASONS?</a:t>
          </a:r>
        </a:p>
        <a:p>
          <a:pPr marL="285750" marR="0" lvl="0" indent="-285750" algn="l" defTabSz="914400" eaLnBrk="1" fontAlgn="auto" latinLnBrk="0" hangingPunct="1">
            <a:lnSpc>
              <a:spcPct val="100000"/>
            </a:lnSpc>
            <a:spcBef>
              <a:spcPts val="0"/>
            </a:spcBef>
            <a:spcAft>
              <a:spcPts val="0"/>
            </a:spcAft>
            <a:buClrTx/>
            <a:buSzTx/>
            <a:buFont typeface="Wingdings" panose="05000000000000000000" pitchFamily="2" charset="2"/>
            <a:buChar char="q"/>
            <a:tabLst/>
            <a:defRPr/>
          </a:pP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HOW HAVE </a:t>
          </a:r>
          <a:r>
            <a:rPr kumimoji="0" lang="en-PH" sz="1600" b="1" i="0" u="none" strike="noStrike" kern="1200" cap="none" spc="0" normalizeH="0" baseline="0" noProof="0">
              <a:ln>
                <a:noFill/>
              </a:ln>
              <a:solidFill>
                <a:srgbClr val="E38E49"/>
              </a:solidFill>
              <a:effectLst/>
              <a:uLnTx/>
              <a:uFillTx/>
              <a:latin typeface="IBM Plex Sans" panose="020B0503050203000203" pitchFamily="34" charset="0"/>
              <a:ea typeface="+mn-ea"/>
              <a:cs typeface="+mn-cs"/>
            </a:rPr>
            <a:t>VISITOR NUMBERS TO FINLAND CHANGED OVER TIME</a:t>
          </a: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 AND WHICH </a:t>
          </a:r>
          <a:r>
            <a:rPr kumimoji="0" lang="en-PH" sz="1600" b="1" i="0" u="none" strike="noStrike" kern="1200" cap="none" spc="0" normalizeH="0" baseline="0" noProof="0">
              <a:ln>
                <a:noFill/>
              </a:ln>
              <a:solidFill>
                <a:srgbClr val="E38E49"/>
              </a:solidFill>
              <a:effectLst/>
              <a:uLnTx/>
              <a:uFillTx/>
              <a:latin typeface="IBM Plex Sans" panose="020B0503050203000203" pitchFamily="34" charset="0"/>
              <a:ea typeface="+mn-ea"/>
              <a:cs typeface="+mn-cs"/>
            </a:rPr>
            <a:t>QUARTER EXPERIENCED THE HIGHEST TOURIST ARRIVAL</a:t>
          </a: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a:t>
          </a:r>
        </a:p>
        <a:p>
          <a:pPr marL="285750" marR="0" lvl="0" indent="-285750" algn="l" defTabSz="914400" eaLnBrk="1" fontAlgn="auto" latinLnBrk="0" hangingPunct="1">
            <a:lnSpc>
              <a:spcPct val="100000"/>
            </a:lnSpc>
            <a:spcBef>
              <a:spcPts val="0"/>
            </a:spcBef>
            <a:spcAft>
              <a:spcPts val="0"/>
            </a:spcAft>
            <a:buClrTx/>
            <a:buSzTx/>
            <a:buFont typeface="Wingdings" panose="05000000000000000000" pitchFamily="2" charset="2"/>
            <a:buChar char="q"/>
            <a:tabLst/>
            <a:defRPr/>
          </a:pP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HOW DO THE </a:t>
          </a:r>
          <a:r>
            <a:rPr kumimoji="0" lang="en-PH" sz="1600" b="1"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LENGTHS OF STAY FOR BUSINESS TRAVELERS COMPARE TO THOSE OF LEISURE</a:t>
          </a:r>
          <a:r>
            <a:rPr kumimoji="0" lang="en-PH" sz="1600" b="0" i="0" u="none" strike="noStrike" kern="1200" cap="none" spc="0" normalizeH="0" baseline="0" noProof="0">
              <a:ln>
                <a:noFill/>
              </a:ln>
              <a:solidFill>
                <a:srgbClr val="E38E49"/>
              </a:solidFill>
              <a:effectLst/>
              <a:uLnTx/>
              <a:uFillTx/>
              <a:latin typeface="IBM Plex Sans" panose="020B0503050203000203" pitchFamily="34" charset="0"/>
              <a:ea typeface="+mn-ea"/>
              <a:cs typeface="+mn-cs"/>
            </a:rPr>
            <a:t> </a:t>
          </a: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TOURISTS IN FINLAND?</a:t>
          </a:r>
        </a:p>
        <a:p>
          <a:pPr marL="285750" marR="0" lvl="0" indent="-285750" algn="l" defTabSz="914400" eaLnBrk="1" fontAlgn="auto" latinLnBrk="0" hangingPunct="1">
            <a:lnSpc>
              <a:spcPct val="100000"/>
            </a:lnSpc>
            <a:spcBef>
              <a:spcPts val="0"/>
            </a:spcBef>
            <a:spcAft>
              <a:spcPts val="0"/>
            </a:spcAft>
            <a:buClrTx/>
            <a:buSzTx/>
            <a:buFont typeface="Wingdings" panose="05000000000000000000" pitchFamily="2" charset="2"/>
            <a:buChar char="q"/>
            <a:tabLst/>
            <a:defRPr/>
          </a:pP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WHAT TRENDS OR </a:t>
          </a:r>
          <a:r>
            <a:rPr kumimoji="0" lang="en-PH" sz="1600" b="1" i="0" u="none" strike="noStrike" kern="1200" cap="none" spc="0" normalizeH="0" baseline="0" noProof="0">
              <a:ln>
                <a:noFill/>
              </a:ln>
              <a:solidFill>
                <a:srgbClr val="E38E49"/>
              </a:solidFill>
              <a:effectLst/>
              <a:uLnTx/>
              <a:uFillTx/>
              <a:latin typeface="IBM Plex Sans" panose="020B0503050203000203" pitchFamily="34" charset="0"/>
              <a:ea typeface="+mn-ea"/>
              <a:cs typeface="+mn-cs"/>
            </a:rPr>
            <a:t>FACTORS</a:t>
          </a: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 DETERMINE THE</a:t>
          </a:r>
          <a:r>
            <a:rPr kumimoji="0" lang="en-PH" sz="1600" b="1" i="0" u="none" strike="noStrike" kern="1200" cap="none" spc="0" normalizeH="0" baseline="0" noProof="0">
              <a:ln>
                <a:noFill/>
              </a:ln>
              <a:solidFill>
                <a:srgbClr val="E38E49"/>
              </a:solidFill>
              <a:effectLst/>
              <a:uLnTx/>
              <a:uFillTx/>
              <a:latin typeface="IBM Plex Sans" panose="020B0503050203000203" pitchFamily="34" charset="0"/>
              <a:ea typeface="+mn-ea"/>
              <a:cs typeface="+mn-cs"/>
            </a:rPr>
            <a:t> LIKELIHOOD OF VISITORS RETURNING</a:t>
          </a:r>
          <a:r>
            <a:rPr kumimoji="0" lang="en-PH" sz="16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 TO FINLAND?</a:t>
          </a:r>
        </a:p>
      </xdr:txBody>
    </xdr:sp>
    <xdr:clientData/>
  </xdr:twoCellAnchor>
  <xdr:twoCellAnchor>
    <xdr:from>
      <xdr:col>0</xdr:col>
      <xdr:colOff>510485</xdr:colOff>
      <xdr:row>7</xdr:row>
      <xdr:rowOff>155943</xdr:rowOff>
    </xdr:from>
    <xdr:to>
      <xdr:col>5</xdr:col>
      <xdr:colOff>12700</xdr:colOff>
      <xdr:row>10</xdr:row>
      <xdr:rowOff>115236</xdr:rowOff>
    </xdr:to>
    <xdr:sp macro="" textlink="">
      <xdr:nvSpPr>
        <xdr:cNvPr id="6" name="Rectangle 5">
          <a:extLst>
            <a:ext uri="{FF2B5EF4-FFF2-40B4-BE49-F238E27FC236}">
              <a16:creationId xmlns:a16="http://schemas.microsoft.com/office/drawing/2014/main" id="{56051C82-2BF5-D5F3-A4D7-A61A7978ADEE}"/>
            </a:ext>
          </a:extLst>
        </xdr:cNvPr>
        <xdr:cNvSpPr/>
      </xdr:nvSpPr>
      <xdr:spPr>
        <a:xfrm>
          <a:off x="510485" y="1705343"/>
          <a:ext cx="2550215" cy="511743"/>
        </a:xfrm>
        <a:prstGeom prst="rect">
          <a:avLst/>
        </a:prstGeom>
        <a:noFill/>
        <a:ln w="76200">
          <a:solidFill>
            <a:srgbClr val="B59F7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800" b="1" kern="1200" baseline="0">
              <a:solidFill>
                <a:srgbClr val="2A3663"/>
              </a:solidFill>
              <a:latin typeface="IBM Plex Sans" panose="020B0503050203000203" pitchFamily="34" charset="0"/>
            </a:rPr>
            <a:t>DATA QUESTIONS</a:t>
          </a:r>
          <a:endParaRPr lang="en-PH" sz="1800" b="1" kern="1200">
            <a:solidFill>
              <a:srgbClr val="2A3663"/>
            </a:solidFill>
            <a:latin typeface="IBM Plex Sans" panose="020B0503050203000203" pitchFamily="34" charset="0"/>
          </a:endParaRPr>
        </a:p>
      </xdr:txBody>
    </xdr:sp>
    <xdr:clientData/>
  </xdr:twoCellAnchor>
  <xdr:twoCellAnchor>
    <xdr:from>
      <xdr:col>1</xdr:col>
      <xdr:colOff>34635</xdr:colOff>
      <xdr:row>0</xdr:row>
      <xdr:rowOff>141111</xdr:rowOff>
    </xdr:from>
    <xdr:to>
      <xdr:col>18</xdr:col>
      <xdr:colOff>640771</xdr:colOff>
      <xdr:row>4</xdr:row>
      <xdr:rowOff>107950</xdr:rowOff>
    </xdr:to>
    <xdr:sp macro="" textlink="">
      <xdr:nvSpPr>
        <xdr:cNvPr id="9" name="Rectangle 8">
          <a:extLst>
            <a:ext uri="{FF2B5EF4-FFF2-40B4-BE49-F238E27FC236}">
              <a16:creationId xmlns:a16="http://schemas.microsoft.com/office/drawing/2014/main" id="{EBAEBCBC-8076-4128-8C3F-88C42F6D7117}"/>
            </a:ext>
          </a:extLst>
        </xdr:cNvPr>
        <xdr:cNvSpPr/>
      </xdr:nvSpPr>
      <xdr:spPr>
        <a:xfrm>
          <a:off x="456044" y="141111"/>
          <a:ext cx="11008591" cy="728839"/>
        </a:xfrm>
        <a:prstGeom prst="rect">
          <a:avLst/>
        </a:prstGeom>
        <a:solidFill>
          <a:srgbClr val="2A3663"/>
        </a:solidFill>
        <a:ln w="76200">
          <a:solidFill>
            <a:srgbClr val="B59F7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2800" b="1" kern="1200" baseline="0">
              <a:solidFill>
                <a:srgbClr val="FBF8EB"/>
              </a:solidFill>
              <a:latin typeface="IBM Plex Sans" panose="020B0503050203000203" pitchFamily="34" charset="0"/>
            </a:rPr>
            <a:t>FINLAND</a:t>
          </a:r>
          <a:r>
            <a:rPr lang="en-PH" sz="2800" b="1" kern="1200" baseline="0">
              <a:solidFill>
                <a:srgbClr val="B59F78"/>
              </a:solidFill>
              <a:latin typeface="IBM Plex Sans" panose="020B0503050203000203" pitchFamily="34" charset="0"/>
            </a:rPr>
            <a:t> POST-PANDEMIC TOURISM DATA ANALYSIS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6349</xdr:colOff>
      <xdr:row>1</xdr:row>
      <xdr:rowOff>63499</xdr:rowOff>
    </xdr:from>
    <xdr:to>
      <xdr:col>31</xdr:col>
      <xdr:colOff>158750</xdr:colOff>
      <xdr:row>50</xdr:row>
      <xdr:rowOff>109141</xdr:rowOff>
    </xdr:to>
    <xdr:sp macro="" textlink="">
      <xdr:nvSpPr>
        <xdr:cNvPr id="2" name="Rectangle 1">
          <a:extLst>
            <a:ext uri="{FF2B5EF4-FFF2-40B4-BE49-F238E27FC236}">
              <a16:creationId xmlns:a16="http://schemas.microsoft.com/office/drawing/2014/main" id="{38A7FF8D-03C7-4311-A4FC-293CDB66B940}"/>
            </a:ext>
          </a:extLst>
        </xdr:cNvPr>
        <xdr:cNvSpPr/>
      </xdr:nvSpPr>
      <xdr:spPr>
        <a:xfrm>
          <a:off x="186266" y="264582"/>
          <a:ext cx="16397817" cy="9898726"/>
        </a:xfrm>
        <a:prstGeom prst="rect">
          <a:avLst/>
        </a:prstGeom>
        <a:noFill/>
        <a:ln w="76200">
          <a:solidFill>
            <a:srgbClr val="B59F7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kern="1200"/>
        </a:p>
      </xdr:txBody>
    </xdr:sp>
    <xdr:clientData/>
  </xdr:twoCellAnchor>
  <xdr:twoCellAnchor>
    <xdr:from>
      <xdr:col>2</xdr:col>
      <xdr:colOff>4233</xdr:colOff>
      <xdr:row>2</xdr:row>
      <xdr:rowOff>31751</xdr:rowOff>
    </xdr:from>
    <xdr:to>
      <xdr:col>31</xdr:col>
      <xdr:colOff>0</xdr:colOff>
      <xdr:row>7</xdr:row>
      <xdr:rowOff>1511</xdr:rowOff>
    </xdr:to>
    <xdr:sp macro="" textlink="">
      <xdr:nvSpPr>
        <xdr:cNvPr id="4" name="Rectangle 3">
          <a:extLst>
            <a:ext uri="{FF2B5EF4-FFF2-40B4-BE49-F238E27FC236}">
              <a16:creationId xmlns:a16="http://schemas.microsoft.com/office/drawing/2014/main" id="{E9A24BA2-ECDA-44CA-A6B8-A39A62EB332A}"/>
            </a:ext>
          </a:extLst>
        </xdr:cNvPr>
        <xdr:cNvSpPr/>
      </xdr:nvSpPr>
      <xdr:spPr>
        <a:xfrm>
          <a:off x="364066" y="391584"/>
          <a:ext cx="12992101" cy="869344"/>
        </a:xfrm>
        <a:prstGeom prst="rect">
          <a:avLst/>
        </a:prstGeom>
        <a:solidFill>
          <a:srgbClr val="2A3663"/>
        </a:solidFill>
        <a:ln w="76200">
          <a:solidFill>
            <a:srgbClr val="B59F7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4800" b="1" kern="1200" baseline="0">
              <a:solidFill>
                <a:srgbClr val="FBF8EB"/>
              </a:solidFill>
              <a:latin typeface="IBM Plex Sans" panose="020B0503050203000203" pitchFamily="34" charset="0"/>
            </a:rPr>
            <a:t>POST-PANDEMIC</a:t>
          </a:r>
          <a:r>
            <a:rPr lang="en-PH" sz="4800" b="1" kern="1200" baseline="0">
              <a:solidFill>
                <a:srgbClr val="B59F78"/>
              </a:solidFill>
              <a:latin typeface="IBM Plex Sans" panose="020B0503050203000203" pitchFamily="34" charset="0"/>
            </a:rPr>
            <a:t> FINLAND TOURISM DASHBOARD</a:t>
          </a:r>
          <a:endParaRPr lang="en-PH" sz="4800" b="1" kern="1200">
            <a:solidFill>
              <a:srgbClr val="B59F78"/>
            </a:solidFill>
            <a:latin typeface="IBM Plex Sans" panose="020B0503050203000203" pitchFamily="34" charset="0"/>
          </a:endParaRPr>
        </a:p>
      </xdr:txBody>
    </xdr:sp>
    <xdr:clientData/>
  </xdr:twoCellAnchor>
  <xdr:twoCellAnchor editAs="oneCell">
    <xdr:from>
      <xdr:col>2</xdr:col>
      <xdr:colOff>116417</xdr:colOff>
      <xdr:row>19</xdr:row>
      <xdr:rowOff>92602</xdr:rowOff>
    </xdr:from>
    <xdr:to>
      <xdr:col>6</xdr:col>
      <xdr:colOff>0</xdr:colOff>
      <xdr:row>23</xdr:row>
      <xdr:rowOff>148828</xdr:rowOff>
    </xdr:to>
    <mc:AlternateContent xmlns:mc="http://schemas.openxmlformats.org/markup-compatibility/2006" xmlns:a14="http://schemas.microsoft.com/office/drawing/2010/main">
      <mc:Choice Requires="a14">
        <xdr:graphicFrame macro="">
          <xdr:nvGraphicFramePr>
            <xdr:cNvPr id="8" name="Purpose of Trip 2">
              <a:extLst>
                <a:ext uri="{FF2B5EF4-FFF2-40B4-BE49-F238E27FC236}">
                  <a16:creationId xmlns:a16="http://schemas.microsoft.com/office/drawing/2014/main" id="{6262E33A-C8A2-499C-85DF-413363E05764}"/>
                </a:ext>
              </a:extLst>
            </xdr:cNvPr>
            <xdr:cNvGraphicFramePr/>
          </xdr:nvGraphicFramePr>
          <xdr:xfrm>
            <a:off x="0" y="0"/>
            <a:ext cx="0" cy="0"/>
          </xdr:xfrm>
          <a:graphic>
            <a:graphicData uri="http://schemas.microsoft.com/office/drawing/2010/slicer">
              <sle:slicer xmlns:sle="http://schemas.microsoft.com/office/drawing/2010/slicer" name="Purpose of Trip 2"/>
            </a:graphicData>
          </a:graphic>
        </xdr:graphicFrame>
      </mc:Choice>
      <mc:Fallback xmlns="">
        <xdr:sp macro="" textlink="">
          <xdr:nvSpPr>
            <xdr:cNvPr id="0" name=""/>
            <xdr:cNvSpPr>
              <a:spLocks noTextEdit="1"/>
            </xdr:cNvSpPr>
          </xdr:nvSpPr>
          <xdr:spPr>
            <a:xfrm>
              <a:off x="479274" y="3539745"/>
              <a:ext cx="1888369" cy="81454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137584</xdr:colOff>
      <xdr:row>24</xdr:row>
      <xdr:rowOff>119441</xdr:rowOff>
    </xdr:from>
    <xdr:to>
      <xdr:col>6</xdr:col>
      <xdr:colOff>0</xdr:colOff>
      <xdr:row>28</xdr:row>
      <xdr:rowOff>148828</xdr:rowOff>
    </xdr:to>
    <mc:AlternateContent xmlns:mc="http://schemas.openxmlformats.org/markup-compatibility/2006" xmlns:a14="http://schemas.microsoft.com/office/drawing/2010/main">
      <mc:Choice Requires="a14">
        <xdr:graphicFrame macro="">
          <xdr:nvGraphicFramePr>
            <xdr:cNvPr id="10" name="Gender 2">
              <a:extLst>
                <a:ext uri="{FF2B5EF4-FFF2-40B4-BE49-F238E27FC236}">
                  <a16:creationId xmlns:a16="http://schemas.microsoft.com/office/drawing/2014/main" id="{028E15CC-27FF-4FC3-B6F0-572ECE1498F7}"/>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500441" y="4473727"/>
              <a:ext cx="1867202" cy="78770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30</xdr:row>
      <xdr:rowOff>0</xdr:rowOff>
    </xdr:from>
    <xdr:to>
      <xdr:col>6</xdr:col>
      <xdr:colOff>0</xdr:colOff>
      <xdr:row>37</xdr:row>
      <xdr:rowOff>31843</xdr:rowOff>
    </xdr:to>
    <mc:AlternateContent xmlns:mc="http://schemas.openxmlformats.org/markup-compatibility/2006" xmlns:a14="http://schemas.microsoft.com/office/drawing/2010/main">
      <mc:Choice Requires="a14">
        <xdr:graphicFrame macro="">
          <xdr:nvGraphicFramePr>
            <xdr:cNvPr id="12" name="Age Group 2">
              <a:extLst>
                <a:ext uri="{FF2B5EF4-FFF2-40B4-BE49-F238E27FC236}">
                  <a16:creationId xmlns:a16="http://schemas.microsoft.com/office/drawing/2014/main" id="{11055CC2-55AD-4F4D-8BA9-BEB16C509AE7}"/>
                </a:ext>
              </a:extLst>
            </xdr:cNvPr>
            <xdr:cNvGraphicFramePr/>
          </xdr:nvGraphicFramePr>
          <xdr:xfrm>
            <a:off x="0" y="0"/>
            <a:ext cx="0" cy="0"/>
          </xdr:xfrm>
          <a:graphic>
            <a:graphicData uri="http://schemas.microsoft.com/office/drawing/2010/slicer">
              <sle:slicer xmlns:sle="http://schemas.microsoft.com/office/drawing/2010/slicer" name="Age Group 2"/>
            </a:graphicData>
          </a:graphic>
        </xdr:graphicFrame>
      </mc:Choice>
      <mc:Fallback xmlns="">
        <xdr:sp macro="" textlink="">
          <xdr:nvSpPr>
            <xdr:cNvPr id="0" name=""/>
            <xdr:cNvSpPr>
              <a:spLocks noTextEdit="1"/>
            </xdr:cNvSpPr>
          </xdr:nvSpPr>
          <xdr:spPr>
            <a:xfrm>
              <a:off x="544286" y="5442857"/>
              <a:ext cx="1823357" cy="137129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306916</xdr:colOff>
      <xdr:row>8</xdr:row>
      <xdr:rowOff>21166</xdr:rowOff>
    </xdr:from>
    <xdr:to>
      <xdr:col>25</xdr:col>
      <xdr:colOff>433915</xdr:colOff>
      <xdr:row>19</xdr:row>
      <xdr:rowOff>21166</xdr:rowOff>
    </xdr:to>
    <xdr:graphicFrame macro="">
      <xdr:nvGraphicFramePr>
        <xdr:cNvPr id="13" name="Chart 12">
          <a:extLst>
            <a:ext uri="{FF2B5EF4-FFF2-40B4-BE49-F238E27FC236}">
              <a16:creationId xmlns:a16="http://schemas.microsoft.com/office/drawing/2014/main" id="{C6F6CC4A-E0B8-4521-A8BD-A68E8B112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391583</xdr:colOff>
      <xdr:row>8</xdr:row>
      <xdr:rowOff>79379</xdr:rowOff>
    </xdr:from>
    <xdr:to>
      <xdr:col>19</xdr:col>
      <xdr:colOff>21165</xdr:colOff>
      <xdr:row>17</xdr:row>
      <xdr:rowOff>190500</xdr:rowOff>
    </xdr:to>
    <xdr:graphicFrame macro="">
      <xdr:nvGraphicFramePr>
        <xdr:cNvPr id="15" name="Chart 14">
          <a:extLst>
            <a:ext uri="{FF2B5EF4-FFF2-40B4-BE49-F238E27FC236}">
              <a16:creationId xmlns:a16="http://schemas.microsoft.com/office/drawing/2014/main" id="{D0BD41A8-0195-4A54-8C8F-E49855A928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124406</xdr:colOff>
      <xdr:row>34</xdr:row>
      <xdr:rowOff>49608</xdr:rowOff>
    </xdr:from>
    <xdr:to>
      <xdr:col>17</xdr:col>
      <xdr:colOff>464700</xdr:colOff>
      <xdr:row>48</xdr:row>
      <xdr:rowOff>121397</xdr:rowOff>
    </xdr:to>
    <xdr:graphicFrame macro="">
      <xdr:nvGraphicFramePr>
        <xdr:cNvPr id="16" name="Chart 15">
          <a:extLst>
            <a:ext uri="{FF2B5EF4-FFF2-40B4-BE49-F238E27FC236}">
              <a16:creationId xmlns:a16="http://schemas.microsoft.com/office/drawing/2014/main" id="{6037F152-0645-4F89-9FEB-F15848240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90994</xdr:colOff>
      <xdr:row>9</xdr:row>
      <xdr:rowOff>63876</xdr:rowOff>
    </xdr:from>
    <xdr:to>
      <xdr:col>7</xdr:col>
      <xdr:colOff>115560</xdr:colOff>
      <xdr:row>16</xdr:row>
      <xdr:rowOff>39687</xdr:rowOff>
    </xdr:to>
    <xdr:sp macro="" textlink="">
      <xdr:nvSpPr>
        <xdr:cNvPr id="20" name="Rectangle 19">
          <a:extLst>
            <a:ext uri="{FF2B5EF4-FFF2-40B4-BE49-F238E27FC236}">
              <a16:creationId xmlns:a16="http://schemas.microsoft.com/office/drawing/2014/main" id="{F8FBB7A4-F34C-4979-A6B9-F94C6C29E1F2}"/>
            </a:ext>
          </a:extLst>
        </xdr:cNvPr>
        <xdr:cNvSpPr/>
      </xdr:nvSpPr>
      <xdr:spPr>
        <a:xfrm>
          <a:off x="464523" y="1828802"/>
          <a:ext cx="2219052" cy="1348532"/>
        </a:xfrm>
        <a:prstGeom prst="rect">
          <a:avLst/>
        </a:prstGeom>
        <a:solidFill>
          <a:srgbClr val="B59F78"/>
        </a:solidFill>
        <a:ln w="76200">
          <a:solidFill>
            <a:srgbClr val="2A366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2200" b="1" i="0" u="none" strike="noStrike">
              <a:solidFill>
                <a:srgbClr val="FDFBF5"/>
              </a:solidFill>
              <a:effectLst/>
              <a:latin typeface="IBM Plex Sans" panose="020B0503050203000203" pitchFamily="34" charset="0"/>
              <a:ea typeface="+mn-ea"/>
              <a:cs typeface="+mn-cs"/>
            </a:rPr>
            <a:t>€4.33</a:t>
          </a:r>
          <a:r>
            <a:rPr lang="en-PH" sz="2200" b="1" i="0" u="none" strike="noStrike" baseline="0">
              <a:solidFill>
                <a:srgbClr val="FDFBF5"/>
              </a:solidFill>
              <a:effectLst/>
              <a:latin typeface="IBM Plex Sans" panose="020B0503050203000203" pitchFamily="34" charset="0"/>
              <a:ea typeface="+mn-ea"/>
              <a:cs typeface="+mn-cs"/>
            </a:rPr>
            <a:t> BILLION</a:t>
          </a:r>
          <a:endParaRPr lang="en-PH" sz="2200" b="1">
            <a:solidFill>
              <a:srgbClr val="FDFBF5"/>
            </a:solidFill>
            <a:latin typeface="IBM Plex Sans" panose="020B0503050203000203" pitchFamily="34" charset="0"/>
          </a:endParaRPr>
        </a:p>
        <a:p>
          <a:pPr algn="ctr"/>
          <a:r>
            <a:rPr lang="en-PH" sz="1100" b="1" kern="1200" baseline="0">
              <a:solidFill>
                <a:srgbClr val="2A3663"/>
              </a:solidFill>
              <a:latin typeface="IBM Plex Sans" panose="020B0503050203000203" pitchFamily="34" charset="0"/>
            </a:rPr>
            <a:t>INTERNATIONAL TOURISM REVENUE </a:t>
          </a:r>
          <a:endParaRPr lang="en-PH" sz="1100" b="1" kern="1200">
            <a:solidFill>
              <a:srgbClr val="2A3663"/>
            </a:solidFill>
            <a:latin typeface="IBM Plex Sans" panose="020B0503050203000203" pitchFamily="34" charset="0"/>
          </a:endParaRPr>
        </a:p>
      </xdr:txBody>
    </xdr:sp>
    <xdr:clientData/>
  </xdr:twoCellAnchor>
  <xdr:twoCellAnchor>
    <xdr:from>
      <xdr:col>2</xdr:col>
      <xdr:colOff>71552</xdr:colOff>
      <xdr:row>17</xdr:row>
      <xdr:rowOff>144462</xdr:rowOff>
    </xdr:from>
    <xdr:to>
      <xdr:col>7</xdr:col>
      <xdr:colOff>73667</xdr:colOff>
      <xdr:row>47</xdr:row>
      <xdr:rowOff>101599</xdr:rowOff>
    </xdr:to>
    <xdr:sp macro="" textlink="">
      <xdr:nvSpPr>
        <xdr:cNvPr id="21" name="Rectangle 20">
          <a:extLst>
            <a:ext uri="{FF2B5EF4-FFF2-40B4-BE49-F238E27FC236}">
              <a16:creationId xmlns:a16="http://schemas.microsoft.com/office/drawing/2014/main" id="{A3BFEEEF-9769-546D-DC35-88A6999EC968}"/>
            </a:ext>
          </a:extLst>
        </xdr:cNvPr>
        <xdr:cNvSpPr/>
      </xdr:nvSpPr>
      <xdr:spPr>
        <a:xfrm>
          <a:off x="452552" y="3598862"/>
          <a:ext cx="2211915" cy="6053137"/>
        </a:xfrm>
        <a:prstGeom prst="rect">
          <a:avLst/>
        </a:prstGeom>
        <a:solidFill>
          <a:srgbClr val="FDFBF5"/>
        </a:solidFill>
        <a:ln w="76200">
          <a:solidFill>
            <a:srgbClr val="2A366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PH" sz="2400" b="1" kern="1200">
            <a:solidFill>
              <a:srgbClr val="B59F78"/>
            </a:solidFill>
            <a:latin typeface="IBM Plex Sans" panose="020B0503050203000203" pitchFamily="34" charset="0"/>
          </a:endParaRPr>
        </a:p>
      </xdr:txBody>
    </xdr:sp>
    <xdr:clientData/>
  </xdr:twoCellAnchor>
  <xdr:twoCellAnchor editAs="oneCell">
    <xdr:from>
      <xdr:col>3</xdr:col>
      <xdr:colOff>37352</xdr:colOff>
      <xdr:row>19</xdr:row>
      <xdr:rowOff>29766</xdr:rowOff>
    </xdr:from>
    <xdr:to>
      <xdr:col>6</xdr:col>
      <xdr:colOff>59792</xdr:colOff>
      <xdr:row>27</xdr:row>
      <xdr:rowOff>191823</xdr:rowOff>
    </xdr:to>
    <mc:AlternateContent xmlns:mc="http://schemas.openxmlformats.org/markup-compatibility/2006" xmlns:tsle="http://schemas.microsoft.com/office/drawing/2012/timeslicer">
      <mc:Choice Requires="tsle">
        <xdr:graphicFrame macro="">
          <xdr:nvGraphicFramePr>
            <xdr:cNvPr id="22" name="Quarters 2">
              <a:extLst>
                <a:ext uri="{FF2B5EF4-FFF2-40B4-BE49-F238E27FC236}">
                  <a16:creationId xmlns:a16="http://schemas.microsoft.com/office/drawing/2014/main" id="{58427A39-CAAF-8FE5-C855-1C92997740E7}"/>
                </a:ext>
              </a:extLst>
            </xdr:cNvPr>
            <xdr:cNvGraphicFramePr/>
          </xdr:nvGraphicFramePr>
          <xdr:xfrm>
            <a:off x="0" y="0"/>
            <a:ext cx="0" cy="0"/>
          </xdr:xfrm>
          <a:graphic>
            <a:graphicData uri="http://schemas.microsoft.com/office/drawing/2012/timeslicer">
              <tsle:timeslicer name="Quarters 2"/>
            </a:graphicData>
          </a:graphic>
        </xdr:graphicFrame>
      </mc:Choice>
      <mc:Fallback xmlns="">
        <xdr:sp macro="" textlink="">
          <xdr:nvSpPr>
            <xdr:cNvPr id="0" name=""/>
            <xdr:cNvSpPr>
              <a:spLocks noTextEdit="1"/>
            </xdr:cNvSpPr>
          </xdr:nvSpPr>
          <xdr:spPr>
            <a:xfrm>
              <a:off x="597646" y="3755722"/>
              <a:ext cx="1843396" cy="1730880"/>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3</xdr:col>
      <xdr:colOff>46691</xdr:colOff>
      <xdr:row>29</xdr:row>
      <xdr:rowOff>20885</xdr:rowOff>
    </xdr:from>
    <xdr:to>
      <xdr:col>6</xdr:col>
      <xdr:colOff>46691</xdr:colOff>
      <xdr:row>33</xdr:row>
      <xdr:rowOff>83461</xdr:rowOff>
    </xdr:to>
    <mc:AlternateContent xmlns:mc="http://schemas.openxmlformats.org/markup-compatibility/2006" xmlns:a14="http://schemas.microsoft.com/office/drawing/2010/main">
      <mc:Choice Requires="a14">
        <xdr:graphicFrame macro="">
          <xdr:nvGraphicFramePr>
            <xdr:cNvPr id="23" name="Purpose of Trip 3">
              <a:extLst>
                <a:ext uri="{FF2B5EF4-FFF2-40B4-BE49-F238E27FC236}">
                  <a16:creationId xmlns:a16="http://schemas.microsoft.com/office/drawing/2014/main" id="{2EE30269-BD1E-765C-6170-E77B3AB49931}"/>
                </a:ext>
              </a:extLst>
            </xdr:cNvPr>
            <xdr:cNvGraphicFramePr/>
          </xdr:nvGraphicFramePr>
          <xdr:xfrm>
            <a:off x="0" y="0"/>
            <a:ext cx="0" cy="0"/>
          </xdr:xfrm>
          <a:graphic>
            <a:graphicData uri="http://schemas.microsoft.com/office/drawing/2010/slicer">
              <sle:slicer xmlns:sle="http://schemas.microsoft.com/office/drawing/2010/slicer" name="Purpose of Trip 3"/>
            </a:graphicData>
          </a:graphic>
        </xdr:graphicFrame>
      </mc:Choice>
      <mc:Fallback xmlns="">
        <xdr:sp macro="" textlink="">
          <xdr:nvSpPr>
            <xdr:cNvPr id="0" name=""/>
            <xdr:cNvSpPr>
              <a:spLocks noTextEdit="1"/>
            </xdr:cNvSpPr>
          </xdr:nvSpPr>
          <xdr:spPr>
            <a:xfrm>
              <a:off x="606985" y="5707870"/>
              <a:ext cx="1820956" cy="84698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37355</xdr:colOff>
      <xdr:row>34</xdr:row>
      <xdr:rowOff>140074</xdr:rowOff>
    </xdr:from>
    <xdr:to>
      <xdr:col>6</xdr:col>
      <xdr:colOff>37355</xdr:colOff>
      <xdr:row>38</xdr:row>
      <xdr:rowOff>169461</xdr:rowOff>
    </xdr:to>
    <mc:AlternateContent xmlns:mc="http://schemas.openxmlformats.org/markup-compatibility/2006" xmlns:a14="http://schemas.microsoft.com/office/drawing/2010/main">
      <mc:Choice Requires="a14">
        <xdr:graphicFrame macro="">
          <xdr:nvGraphicFramePr>
            <xdr:cNvPr id="24" name="Gender 3">
              <a:extLst>
                <a:ext uri="{FF2B5EF4-FFF2-40B4-BE49-F238E27FC236}">
                  <a16:creationId xmlns:a16="http://schemas.microsoft.com/office/drawing/2014/main" id="{9BA81EA2-A29F-354D-5DE5-62F243987CC1}"/>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597649" y="6807574"/>
              <a:ext cx="1820956" cy="8137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85795</xdr:colOff>
      <xdr:row>40</xdr:row>
      <xdr:rowOff>37792</xdr:rowOff>
    </xdr:from>
    <xdr:to>
      <xdr:col>6</xdr:col>
      <xdr:colOff>56029</xdr:colOff>
      <xdr:row>46</xdr:row>
      <xdr:rowOff>19424</xdr:rowOff>
    </xdr:to>
    <mc:AlternateContent xmlns:mc="http://schemas.openxmlformats.org/markup-compatibility/2006" xmlns:a14="http://schemas.microsoft.com/office/drawing/2010/main">
      <mc:Choice Requires="a14">
        <xdr:graphicFrame macro="">
          <xdr:nvGraphicFramePr>
            <xdr:cNvPr id="25" name="Age Group 3">
              <a:extLst>
                <a:ext uri="{FF2B5EF4-FFF2-40B4-BE49-F238E27FC236}">
                  <a16:creationId xmlns:a16="http://schemas.microsoft.com/office/drawing/2014/main" id="{B9210ABF-151A-F843-DC43-C71EE6F0FC3E}"/>
                </a:ext>
              </a:extLst>
            </xdr:cNvPr>
            <xdr:cNvGraphicFramePr/>
          </xdr:nvGraphicFramePr>
          <xdr:xfrm>
            <a:off x="0" y="0"/>
            <a:ext cx="0" cy="0"/>
          </xdr:xfrm>
          <a:graphic>
            <a:graphicData uri="http://schemas.microsoft.com/office/drawing/2010/slicer">
              <sle:slicer xmlns:sle="http://schemas.microsoft.com/office/drawing/2010/slicer" name="Age Group 3"/>
            </a:graphicData>
          </a:graphic>
        </xdr:graphicFrame>
      </mc:Choice>
      <mc:Fallback xmlns="">
        <xdr:sp macro="" textlink="">
          <xdr:nvSpPr>
            <xdr:cNvPr id="0" name=""/>
            <xdr:cNvSpPr>
              <a:spLocks noTextEdit="1"/>
            </xdr:cNvSpPr>
          </xdr:nvSpPr>
          <xdr:spPr>
            <a:xfrm>
              <a:off x="646089" y="7881910"/>
              <a:ext cx="1791190" cy="115824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262603</xdr:colOff>
      <xdr:row>38</xdr:row>
      <xdr:rowOff>86914</xdr:rowOff>
    </xdr:from>
    <xdr:to>
      <xdr:col>25</xdr:col>
      <xdr:colOff>599945</xdr:colOff>
      <xdr:row>49</xdr:row>
      <xdr:rowOff>86915</xdr:rowOff>
    </xdr:to>
    <xdr:graphicFrame macro="">
      <xdr:nvGraphicFramePr>
        <xdr:cNvPr id="19" name="Chart 18">
          <a:extLst>
            <a:ext uri="{FF2B5EF4-FFF2-40B4-BE49-F238E27FC236}">
              <a16:creationId xmlns:a16="http://schemas.microsoft.com/office/drawing/2014/main" id="{A8399874-55AA-4FAC-98CE-11747DD86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474470</xdr:colOff>
      <xdr:row>19</xdr:row>
      <xdr:rowOff>19845</xdr:rowOff>
    </xdr:from>
    <xdr:to>
      <xdr:col>14</xdr:col>
      <xdr:colOff>466912</xdr:colOff>
      <xdr:row>32</xdr:row>
      <xdr:rowOff>74706</xdr:rowOff>
    </xdr:to>
    <xdr:graphicFrame macro="">
      <xdr:nvGraphicFramePr>
        <xdr:cNvPr id="26" name="Chart 25">
          <a:extLst>
            <a:ext uri="{FF2B5EF4-FFF2-40B4-BE49-F238E27FC236}">
              <a16:creationId xmlns:a16="http://schemas.microsoft.com/office/drawing/2014/main" id="{144877C0-3C5F-4F3B-B5CB-FCAA4425B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446484</xdr:colOff>
      <xdr:row>20</xdr:row>
      <xdr:rowOff>114738</xdr:rowOff>
    </xdr:from>
    <xdr:to>
      <xdr:col>29</xdr:col>
      <xdr:colOff>186764</xdr:colOff>
      <xdr:row>33</xdr:row>
      <xdr:rowOff>49611</xdr:rowOff>
    </xdr:to>
    <xdr:graphicFrame macro="">
      <xdr:nvGraphicFramePr>
        <xdr:cNvPr id="3" name="Chart 2">
          <a:extLst>
            <a:ext uri="{FF2B5EF4-FFF2-40B4-BE49-F238E27FC236}">
              <a16:creationId xmlns:a16="http://schemas.microsoft.com/office/drawing/2014/main" id="{DDA0B1D3-E469-4696-830D-200742B30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390623</xdr:colOff>
      <xdr:row>17</xdr:row>
      <xdr:rowOff>190491</xdr:rowOff>
    </xdr:from>
    <xdr:to>
      <xdr:col>18</xdr:col>
      <xdr:colOff>192184</xdr:colOff>
      <xdr:row>28</xdr:row>
      <xdr:rowOff>45628</xdr:rowOff>
    </xdr:to>
    <xdr:graphicFrame macro="">
      <xdr:nvGraphicFramePr>
        <xdr:cNvPr id="6" name="Chart 5">
          <a:extLst>
            <a:ext uri="{FF2B5EF4-FFF2-40B4-BE49-F238E27FC236}">
              <a16:creationId xmlns:a16="http://schemas.microsoft.com/office/drawing/2014/main" id="{B52B6EF5-85FB-46FA-9B35-864DE552C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447718</xdr:colOff>
      <xdr:row>28</xdr:row>
      <xdr:rowOff>103744</xdr:rowOff>
    </xdr:from>
    <xdr:to>
      <xdr:col>18</xdr:col>
      <xdr:colOff>455858</xdr:colOff>
      <xdr:row>33</xdr:row>
      <xdr:rowOff>86347</xdr:rowOff>
    </xdr:to>
    <xdr:sp macro="" textlink="">
      <xdr:nvSpPr>
        <xdr:cNvPr id="9" name="Rectangle 8">
          <a:extLst>
            <a:ext uri="{FF2B5EF4-FFF2-40B4-BE49-F238E27FC236}">
              <a16:creationId xmlns:a16="http://schemas.microsoft.com/office/drawing/2014/main" id="{374A1D69-7B9E-4FA9-B6F9-83227750D9A2}"/>
            </a:ext>
          </a:extLst>
        </xdr:cNvPr>
        <xdr:cNvSpPr/>
      </xdr:nvSpPr>
      <xdr:spPr>
        <a:xfrm>
          <a:off x="7264630" y="5594626"/>
          <a:ext cx="2436081" cy="963118"/>
        </a:xfrm>
        <a:prstGeom prst="rect">
          <a:avLst/>
        </a:prstGeom>
        <a:no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600" b="0" kern="1200">
              <a:solidFill>
                <a:srgbClr val="2A3663"/>
              </a:solidFill>
              <a:latin typeface="IBM Plex Sans" panose="020B0503050203000203" pitchFamily="34" charset="0"/>
            </a:rPr>
            <a:t>HIGHER</a:t>
          </a:r>
          <a:r>
            <a:rPr lang="en-PH" sz="1600" b="0" kern="1200" baseline="0">
              <a:solidFill>
                <a:srgbClr val="2A3663"/>
              </a:solidFill>
              <a:latin typeface="IBM Plex Sans" panose="020B0503050203000203" pitchFamily="34" charset="0"/>
            </a:rPr>
            <a:t> INTEREST FROM </a:t>
          </a:r>
          <a:r>
            <a:rPr lang="en-PH" sz="1600" b="1" kern="1200" baseline="0">
              <a:solidFill>
                <a:srgbClr val="2A3663"/>
              </a:solidFill>
              <a:latin typeface="IBM Plex Sans" panose="020B0503050203000203" pitchFamily="34" charset="0"/>
            </a:rPr>
            <a:t>YOUNGER TRAVELERS</a:t>
          </a:r>
          <a:endParaRPr lang="en-PH" sz="1600" b="1" kern="1200">
            <a:solidFill>
              <a:srgbClr val="2A3663"/>
            </a:solidFill>
            <a:latin typeface="IBM Plex Sans" panose="020B0503050203000203" pitchFamily="34" charset="0"/>
          </a:endParaRPr>
        </a:p>
      </xdr:txBody>
    </xdr:sp>
    <xdr:clientData/>
  </xdr:twoCellAnchor>
  <xdr:twoCellAnchor>
    <xdr:from>
      <xdr:col>7</xdr:col>
      <xdr:colOff>270811</xdr:colOff>
      <xdr:row>10</xdr:row>
      <xdr:rowOff>58363</xdr:rowOff>
    </xdr:from>
    <xdr:to>
      <xdr:col>11</xdr:col>
      <xdr:colOff>409718</xdr:colOff>
      <xdr:row>16</xdr:row>
      <xdr:rowOff>44128</xdr:rowOff>
    </xdr:to>
    <xdr:sp macro="" textlink="">
      <xdr:nvSpPr>
        <xdr:cNvPr id="14" name="Rectangle 13">
          <a:extLst>
            <a:ext uri="{FF2B5EF4-FFF2-40B4-BE49-F238E27FC236}">
              <a16:creationId xmlns:a16="http://schemas.microsoft.com/office/drawing/2014/main" id="{51AAFC0B-8D69-421F-B257-CD8CEE04F917}"/>
            </a:ext>
          </a:extLst>
        </xdr:cNvPr>
        <xdr:cNvSpPr/>
      </xdr:nvSpPr>
      <xdr:spPr>
        <a:xfrm>
          <a:off x="2831978" y="2069196"/>
          <a:ext cx="2594240" cy="1192265"/>
        </a:xfrm>
        <a:prstGeom prst="rect">
          <a:avLst/>
        </a:prstGeom>
        <a:no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2000" b="1" kern="1200">
              <a:solidFill>
                <a:srgbClr val="2A3663"/>
              </a:solidFill>
              <a:latin typeface="IBM Plex Sans" panose="020B0503050203000203" pitchFamily="34" charset="0"/>
            </a:rPr>
            <a:t>2024</a:t>
          </a:r>
          <a:r>
            <a:rPr lang="en-PH" sz="2000" b="1" kern="1200" baseline="0">
              <a:solidFill>
                <a:srgbClr val="2A3663"/>
              </a:solidFill>
              <a:latin typeface="IBM Plex Sans" panose="020B0503050203000203" pitchFamily="34" charset="0"/>
            </a:rPr>
            <a:t> </a:t>
          </a:r>
        </a:p>
        <a:p>
          <a:pPr algn="ctr"/>
          <a:r>
            <a:rPr lang="en-PH" sz="2000" b="0" kern="1200" baseline="0">
              <a:solidFill>
                <a:srgbClr val="2A3663"/>
              </a:solidFill>
              <a:latin typeface="IBM Plex Sans" panose="020B0503050203000203" pitchFamily="34" charset="0"/>
            </a:rPr>
            <a:t>SAW A </a:t>
          </a:r>
          <a:r>
            <a:rPr lang="en-PH" sz="2000" b="1" kern="1200" baseline="0">
              <a:solidFill>
                <a:srgbClr val="E38E49"/>
              </a:solidFill>
              <a:latin typeface="IBM Plex Sans" panose="020B0503050203000203" pitchFamily="34" charset="0"/>
            </a:rPr>
            <a:t>BOOST</a:t>
          </a:r>
          <a:r>
            <a:rPr lang="en-PH" sz="2000" b="1" kern="1200" baseline="0">
              <a:solidFill>
                <a:srgbClr val="2A3663"/>
              </a:solidFill>
              <a:latin typeface="IBM Plex Sans" panose="020B0503050203000203" pitchFamily="34" charset="0"/>
            </a:rPr>
            <a:t> </a:t>
          </a:r>
          <a:r>
            <a:rPr lang="en-PH" sz="2000" b="0" kern="1200" baseline="0">
              <a:solidFill>
                <a:srgbClr val="2A3663"/>
              </a:solidFill>
              <a:latin typeface="IBM Plex Sans" panose="020B0503050203000203" pitchFamily="34" charset="0"/>
            </a:rPr>
            <a:t>IN TOURISM REVENUE</a:t>
          </a:r>
          <a:endParaRPr lang="en-PH" sz="2000" b="0" kern="1200">
            <a:solidFill>
              <a:srgbClr val="2A3663"/>
            </a:solidFill>
            <a:latin typeface="IBM Plex Sans" panose="020B0503050203000203" pitchFamily="34" charset="0"/>
          </a:endParaRPr>
        </a:p>
      </xdr:txBody>
    </xdr:sp>
    <xdr:clientData/>
  </xdr:twoCellAnchor>
  <xdr:twoCellAnchor>
    <xdr:from>
      <xdr:col>25</xdr:col>
      <xdr:colOff>416720</xdr:colOff>
      <xdr:row>8</xdr:row>
      <xdr:rowOff>178593</xdr:rowOff>
    </xdr:from>
    <xdr:to>
      <xdr:col>30</xdr:col>
      <xdr:colOff>99218</xdr:colOff>
      <xdr:row>18</xdr:row>
      <xdr:rowOff>158749</xdr:rowOff>
    </xdr:to>
    <xdr:sp macro="" textlink="">
      <xdr:nvSpPr>
        <xdr:cNvPr id="31" name="Rectangle 30">
          <a:extLst>
            <a:ext uri="{FF2B5EF4-FFF2-40B4-BE49-F238E27FC236}">
              <a16:creationId xmlns:a16="http://schemas.microsoft.com/office/drawing/2014/main" id="{92148B3A-3309-49B5-948B-9E46BE5B6356}"/>
            </a:ext>
          </a:extLst>
        </xdr:cNvPr>
        <xdr:cNvSpPr/>
      </xdr:nvSpPr>
      <xdr:spPr>
        <a:xfrm>
          <a:off x="13880704" y="1686718"/>
          <a:ext cx="2291952" cy="1865312"/>
        </a:xfrm>
        <a:prstGeom prst="rect">
          <a:avLst/>
        </a:prstGeom>
        <a:no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2200" b="1" kern="1200" baseline="0">
              <a:solidFill>
                <a:srgbClr val="B59F78"/>
              </a:solidFill>
              <a:latin typeface="IBM Plex Sans" panose="020B0503050203000203" pitchFamily="34" charset="0"/>
            </a:rPr>
            <a:t>LEISURE TRIPS </a:t>
          </a:r>
          <a:r>
            <a:rPr lang="en-PH" sz="1800" b="0" kern="1200" baseline="0">
              <a:solidFill>
                <a:srgbClr val="2A3663"/>
              </a:solidFill>
              <a:latin typeface="IBM Plex Sans" panose="020B0503050203000203" pitchFamily="34" charset="0"/>
            </a:rPr>
            <a:t>CONSISTENTLY </a:t>
          </a:r>
          <a:r>
            <a:rPr lang="en-PH" sz="1800" b="0" i="1" kern="1200" baseline="0">
              <a:solidFill>
                <a:srgbClr val="2A3663"/>
              </a:solidFill>
              <a:latin typeface="IBM Plex Sans" panose="020B0503050203000203" pitchFamily="34" charset="0"/>
            </a:rPr>
            <a:t>OUTNUMBER</a:t>
          </a:r>
          <a:r>
            <a:rPr lang="en-PH" sz="1800" b="0" kern="1200" baseline="0">
              <a:solidFill>
                <a:srgbClr val="2A3663"/>
              </a:solidFill>
              <a:latin typeface="IBM Plex Sans" panose="020B0503050203000203" pitchFamily="34" charset="0"/>
            </a:rPr>
            <a:t> </a:t>
          </a:r>
          <a:r>
            <a:rPr lang="en-PH" sz="1800" b="1" kern="1200" baseline="0">
              <a:solidFill>
                <a:srgbClr val="2A3663"/>
              </a:solidFill>
              <a:latin typeface="IBM Plex Sans" panose="020B0503050203000203" pitchFamily="34" charset="0"/>
            </a:rPr>
            <a:t>BUSINESS TRIPS</a:t>
          </a:r>
          <a:endParaRPr lang="en-PH" sz="2000" b="1" kern="1200" baseline="0">
            <a:solidFill>
              <a:srgbClr val="2A3663"/>
            </a:solidFill>
            <a:latin typeface="IBM Plex Sans" panose="020B0503050203000203" pitchFamily="34" charset="0"/>
          </a:endParaRPr>
        </a:p>
      </xdr:txBody>
    </xdr:sp>
    <xdr:clientData/>
  </xdr:twoCellAnchor>
  <xdr:twoCellAnchor>
    <xdr:from>
      <xdr:col>18</xdr:col>
      <xdr:colOff>407193</xdr:colOff>
      <xdr:row>33</xdr:row>
      <xdr:rowOff>111522</xdr:rowOff>
    </xdr:from>
    <xdr:to>
      <xdr:col>29</xdr:col>
      <xdr:colOff>111520</xdr:colOff>
      <xdr:row>37</xdr:row>
      <xdr:rowOff>165100</xdr:rowOff>
    </xdr:to>
    <xdr:sp macro="" textlink="">
      <xdr:nvSpPr>
        <xdr:cNvPr id="32" name="Rectangle 31">
          <a:extLst>
            <a:ext uri="{FF2B5EF4-FFF2-40B4-BE49-F238E27FC236}">
              <a16:creationId xmlns:a16="http://schemas.microsoft.com/office/drawing/2014/main" id="{8495C38F-4AED-433A-A208-61497A8FC022}"/>
            </a:ext>
          </a:extLst>
        </xdr:cNvPr>
        <xdr:cNvSpPr/>
      </xdr:nvSpPr>
      <xdr:spPr>
        <a:xfrm>
          <a:off x="9703593" y="6817122"/>
          <a:ext cx="6409927" cy="866378"/>
        </a:xfrm>
        <a:prstGeom prst="rect">
          <a:avLst/>
        </a:prstGeom>
        <a:no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800" b="1" kern="1200" baseline="0">
              <a:solidFill>
                <a:srgbClr val="2A3663"/>
              </a:solidFill>
              <a:latin typeface="IBM Plex Sans" panose="020B0503050203000203" pitchFamily="34" charset="0"/>
            </a:rPr>
            <a:t>Q3 2023</a:t>
          </a:r>
          <a:r>
            <a:rPr lang="en-PH" sz="1800" b="0" kern="1200" baseline="0">
              <a:solidFill>
                <a:srgbClr val="2A3663"/>
              </a:solidFill>
              <a:latin typeface="IBM Plex Sans" panose="020B0503050203000203" pitchFamily="34" charset="0"/>
            </a:rPr>
            <a:t> HAD THE </a:t>
          </a:r>
          <a:r>
            <a:rPr lang="en-PH" sz="1800" b="1" kern="1200" baseline="0">
              <a:solidFill>
                <a:srgbClr val="E38E49"/>
              </a:solidFill>
              <a:latin typeface="IBM Plex Sans" panose="020B0503050203000203" pitchFamily="34" charset="0"/>
            </a:rPr>
            <a:t>HIGHEST TRIPS</a:t>
          </a:r>
          <a:r>
            <a:rPr lang="en-PH" sz="1800" b="0" kern="1200" baseline="0">
              <a:solidFill>
                <a:srgbClr val="2A3663"/>
              </a:solidFill>
              <a:latin typeface="IBM Plex Sans" panose="020B0503050203000203" pitchFamily="34" charset="0"/>
            </a:rPr>
            <a:t>, REFLECTING A </a:t>
          </a:r>
          <a:r>
            <a:rPr lang="en-PH" sz="1800" b="1" kern="1200" baseline="0">
              <a:solidFill>
                <a:srgbClr val="2A3663"/>
              </a:solidFill>
              <a:latin typeface="IBM Plex Sans" panose="020B0503050203000203" pitchFamily="34" charset="0"/>
            </a:rPr>
            <a:t>STRONG SUMMER RECOVERY </a:t>
          </a:r>
          <a:endParaRPr lang="en-PH" sz="1800" b="1" kern="1200">
            <a:solidFill>
              <a:srgbClr val="2A3663"/>
            </a:solidFill>
            <a:latin typeface="IBM Plex Sans" panose="020B0503050203000203" pitchFamily="34" charset="0"/>
          </a:endParaRPr>
        </a:p>
      </xdr:txBody>
    </xdr:sp>
    <xdr:clientData/>
  </xdr:twoCellAnchor>
  <xdr:twoCellAnchor>
    <xdr:from>
      <xdr:col>26</xdr:col>
      <xdr:colOff>27850</xdr:colOff>
      <xdr:row>38</xdr:row>
      <xdr:rowOff>14264</xdr:rowOff>
    </xdr:from>
    <xdr:to>
      <xdr:col>31</xdr:col>
      <xdr:colOff>93381</xdr:colOff>
      <xdr:row>49</xdr:row>
      <xdr:rowOff>14265</xdr:rowOff>
    </xdr:to>
    <xdr:sp macro="" textlink="">
      <xdr:nvSpPr>
        <xdr:cNvPr id="5" name="Rectangle 4">
          <a:extLst>
            <a:ext uri="{FF2B5EF4-FFF2-40B4-BE49-F238E27FC236}">
              <a16:creationId xmlns:a16="http://schemas.microsoft.com/office/drawing/2014/main" id="{53F18134-3D58-4F71-BF77-A4D81A568402}"/>
            </a:ext>
          </a:extLst>
        </xdr:cNvPr>
        <xdr:cNvSpPr/>
      </xdr:nvSpPr>
      <xdr:spPr>
        <a:xfrm>
          <a:off x="14128585" y="7466176"/>
          <a:ext cx="2260017" cy="2157133"/>
        </a:xfrm>
        <a:prstGeom prst="rect">
          <a:avLst/>
        </a:prstGeom>
        <a:no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600" b="0" kern="1200">
              <a:solidFill>
                <a:srgbClr val="2A3663"/>
              </a:solidFill>
              <a:latin typeface="IBM Plex Sans" panose="020B0503050203000203" pitchFamily="34" charset="0"/>
            </a:rPr>
            <a:t>MORE</a:t>
          </a:r>
          <a:r>
            <a:rPr lang="en-PH" sz="1600" b="0" kern="1200" baseline="0">
              <a:solidFill>
                <a:srgbClr val="2A3663"/>
              </a:solidFill>
              <a:latin typeface="IBM Plex Sans" panose="020B0503050203000203" pitchFamily="34" charset="0"/>
            </a:rPr>
            <a:t> TOURISTS </a:t>
          </a:r>
          <a:r>
            <a:rPr lang="en-PH" sz="2000" b="1" kern="1200" baseline="0">
              <a:solidFill>
                <a:srgbClr val="E38E49"/>
              </a:solidFill>
              <a:latin typeface="IBM Plex Sans" panose="020B0503050203000203" pitchFamily="34" charset="0"/>
            </a:rPr>
            <a:t>RETURN IN SUMMER</a:t>
          </a:r>
          <a:r>
            <a:rPr lang="en-PH" sz="1600" b="0" kern="1200" baseline="0">
              <a:solidFill>
                <a:srgbClr val="2A3663"/>
              </a:solidFill>
              <a:latin typeface="IBM Plex Sans" panose="020B0503050203000203" pitchFamily="34" charset="0"/>
            </a:rPr>
            <a:t>, HIGHLIGHTING ITS WIDER APPEAL</a:t>
          </a:r>
          <a:endParaRPr lang="en-PH" sz="1600" b="0" kern="1200">
            <a:solidFill>
              <a:srgbClr val="2A3663"/>
            </a:solidFill>
            <a:latin typeface="IBM Plex Sans" panose="020B0503050203000203" pitchFamily="34" charset="0"/>
          </a:endParaRPr>
        </a:p>
      </xdr:txBody>
    </xdr:sp>
    <xdr:clientData/>
  </xdr:twoCellAnchor>
  <xdr:twoCellAnchor>
    <xdr:from>
      <xdr:col>7</xdr:col>
      <xdr:colOff>190848</xdr:colOff>
      <xdr:row>33</xdr:row>
      <xdr:rowOff>151165</xdr:rowOff>
    </xdr:from>
    <xdr:to>
      <xdr:col>10</xdr:col>
      <xdr:colOff>589475</xdr:colOff>
      <xdr:row>48</xdr:row>
      <xdr:rowOff>186766</xdr:rowOff>
    </xdr:to>
    <xdr:sp macro="" textlink="">
      <xdr:nvSpPr>
        <xdr:cNvPr id="7" name="Rectangle 6">
          <a:extLst>
            <a:ext uri="{FF2B5EF4-FFF2-40B4-BE49-F238E27FC236}">
              <a16:creationId xmlns:a16="http://schemas.microsoft.com/office/drawing/2014/main" id="{41CCB508-B254-4815-BF5F-7939D15B4FCA}"/>
            </a:ext>
          </a:extLst>
        </xdr:cNvPr>
        <xdr:cNvSpPr/>
      </xdr:nvSpPr>
      <xdr:spPr>
        <a:xfrm>
          <a:off x="2758863" y="6622562"/>
          <a:ext cx="2219583" cy="2977145"/>
        </a:xfrm>
        <a:prstGeom prst="rect">
          <a:avLst/>
        </a:prstGeom>
        <a:no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2400" b="1" kern="1200" baseline="0">
              <a:solidFill>
                <a:srgbClr val="E38E49"/>
              </a:solidFill>
              <a:latin typeface="IBM Plex Sans" panose="020B0503050203000203" pitchFamily="34" charset="0"/>
            </a:rPr>
            <a:t>WORK TRIPS </a:t>
          </a:r>
          <a:r>
            <a:rPr lang="en-PH" sz="1800" b="0" kern="1200" baseline="0">
              <a:solidFill>
                <a:srgbClr val="2A3663"/>
              </a:solidFill>
              <a:latin typeface="IBM Plex Sans" panose="020B0503050203000203" pitchFamily="34" charset="0"/>
            </a:rPr>
            <a:t>THRIVE IN FINLAND, WITH BUSINESS TRAVELERS </a:t>
          </a:r>
          <a:r>
            <a:rPr lang="en-PH" sz="2000" b="1" i="1" kern="1200" baseline="0">
              <a:solidFill>
                <a:srgbClr val="E38E49"/>
              </a:solidFill>
              <a:latin typeface="IBM Plex Sans" panose="020B0503050203000203" pitchFamily="34" charset="0"/>
            </a:rPr>
            <a:t>STAYING LONGER</a:t>
          </a:r>
          <a:endParaRPr lang="en-PH" sz="1800" b="1" i="1" kern="1200">
            <a:solidFill>
              <a:srgbClr val="E38E49"/>
            </a:solidFill>
            <a:latin typeface="IBM Plex Sans" panose="020B0503050203000203" pitchFamily="34" charset="0"/>
          </a:endParaRPr>
        </a:p>
      </xdr:txBody>
    </xdr:sp>
    <xdr:clientData/>
  </xdr:twoCellAnchor>
  <xdr:twoCellAnchor>
    <xdr:from>
      <xdr:col>33</xdr:col>
      <xdr:colOff>0</xdr:colOff>
      <xdr:row>8</xdr:row>
      <xdr:rowOff>0</xdr:rowOff>
    </xdr:from>
    <xdr:to>
      <xdr:col>41</xdr:col>
      <xdr:colOff>402789</xdr:colOff>
      <xdr:row>10</xdr:row>
      <xdr:rowOff>121398</xdr:rowOff>
    </xdr:to>
    <xdr:sp macro="" textlink="">
      <xdr:nvSpPr>
        <xdr:cNvPr id="11" name="Rectangle 10">
          <a:extLst>
            <a:ext uri="{FF2B5EF4-FFF2-40B4-BE49-F238E27FC236}">
              <a16:creationId xmlns:a16="http://schemas.microsoft.com/office/drawing/2014/main" id="{69063010-D012-4FE6-8864-477CB9CF85D2}"/>
            </a:ext>
          </a:extLst>
        </xdr:cNvPr>
        <xdr:cNvSpPr/>
      </xdr:nvSpPr>
      <xdr:spPr>
        <a:xfrm>
          <a:off x="17088971" y="1568824"/>
          <a:ext cx="5258671" cy="513603"/>
        </a:xfrm>
        <a:prstGeom prst="rect">
          <a:avLst/>
        </a:prstGeom>
        <a:solidFill>
          <a:srgbClr val="2A3663"/>
        </a:solidFill>
        <a:ln w="76200">
          <a:solidFill>
            <a:srgbClr val="B59F7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2400" b="1" kern="1200" baseline="0">
              <a:solidFill>
                <a:srgbClr val="FBF8EB"/>
              </a:solidFill>
              <a:latin typeface="IBM Plex Sans" panose="020B0503050203000203" pitchFamily="34" charset="0"/>
            </a:rPr>
            <a:t>TOURISM DATA QUESTIONS</a:t>
          </a:r>
          <a:endParaRPr lang="en-PH" sz="2400" b="1" kern="1200">
            <a:solidFill>
              <a:srgbClr val="B59F78"/>
            </a:solidFill>
            <a:latin typeface="IBM Plex Sans" panose="020B0503050203000203" pitchFamily="34" charset="0"/>
          </a:endParaRPr>
        </a:p>
      </xdr:txBody>
    </xdr:sp>
    <xdr:clientData/>
  </xdr:twoCellAnchor>
  <xdr:twoCellAnchor>
    <xdr:from>
      <xdr:col>33</xdr:col>
      <xdr:colOff>509</xdr:colOff>
      <xdr:row>10</xdr:row>
      <xdr:rowOff>145793</xdr:rowOff>
    </xdr:from>
    <xdr:to>
      <xdr:col>50</xdr:col>
      <xdr:colOff>168597</xdr:colOff>
      <xdr:row>30</xdr:row>
      <xdr:rowOff>117778</xdr:rowOff>
    </xdr:to>
    <xdr:sp macro="" textlink="">
      <xdr:nvSpPr>
        <xdr:cNvPr id="17" name="Rectangle 16">
          <a:extLst>
            <a:ext uri="{FF2B5EF4-FFF2-40B4-BE49-F238E27FC236}">
              <a16:creationId xmlns:a16="http://schemas.microsoft.com/office/drawing/2014/main" id="{953D975B-2F57-4D55-ABA4-F388862E1C06}"/>
            </a:ext>
          </a:extLst>
        </xdr:cNvPr>
        <xdr:cNvSpPr/>
      </xdr:nvSpPr>
      <xdr:spPr>
        <a:xfrm>
          <a:off x="17089480" y="2106822"/>
          <a:ext cx="10486838" cy="3894044"/>
        </a:xfrm>
        <a:prstGeom prst="rect">
          <a:avLst/>
        </a:prstGeom>
        <a:solidFill>
          <a:srgbClr val="FDFBF5"/>
        </a:solidFill>
        <a:ln w="76200">
          <a:solidFill>
            <a:srgbClr val="B59F7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285750" indent="-285750" algn="l">
            <a:buFont typeface="Wingdings" panose="05000000000000000000" pitchFamily="2" charset="2"/>
            <a:buChar char="q"/>
          </a:pPr>
          <a:r>
            <a:rPr lang="en-PH" sz="1800" b="0" kern="1200">
              <a:solidFill>
                <a:srgbClr val="2A3663"/>
              </a:solidFill>
              <a:latin typeface="IBM Plex Sans" panose="020B0503050203000203" pitchFamily="34" charset="0"/>
            </a:rPr>
            <a:t>WHAT DOES THE DATA REVEAL ABOUT THE TRAJECTORY OF </a:t>
          </a:r>
          <a:r>
            <a:rPr lang="en-PH" sz="1800" b="1" kern="1200">
              <a:solidFill>
                <a:srgbClr val="2A3663"/>
              </a:solidFill>
              <a:latin typeface="IBM Plex Sans" panose="020B0503050203000203" pitchFamily="34" charset="0"/>
            </a:rPr>
            <a:t>TOURIST</a:t>
          </a:r>
          <a:r>
            <a:rPr lang="en-PH" sz="1800" b="1" kern="1200" baseline="0">
              <a:solidFill>
                <a:srgbClr val="2A3663"/>
              </a:solidFill>
              <a:latin typeface="IBM Plex Sans" panose="020B0503050203000203" pitchFamily="34" charset="0"/>
            </a:rPr>
            <a:t> SPENDING BETWEEN 2023 AND 2024</a:t>
          </a:r>
          <a:r>
            <a:rPr lang="en-PH" sz="1800" b="0" kern="1200" baseline="0">
              <a:solidFill>
                <a:srgbClr val="2A3663"/>
              </a:solidFill>
              <a:latin typeface="IBM Plex Sans" panose="020B0503050203000203" pitchFamily="34" charset="0"/>
            </a:rPr>
            <a:t>?</a:t>
          </a:r>
        </a:p>
        <a:p>
          <a:pPr marL="285750" indent="-285750" algn="l">
            <a:buFont typeface="Wingdings" panose="05000000000000000000" pitchFamily="2" charset="2"/>
            <a:buChar char="q"/>
          </a:pPr>
          <a:r>
            <a:rPr lang="en-PH" sz="1800" b="0" kern="1200" baseline="0">
              <a:solidFill>
                <a:srgbClr val="2A3663"/>
              </a:solidFill>
              <a:latin typeface="IBM Plex Sans" panose="020B0503050203000203" pitchFamily="34" charset="0"/>
            </a:rPr>
            <a:t>WHAT ARE THE </a:t>
          </a:r>
          <a:r>
            <a:rPr lang="en-PH" sz="1800" b="1" kern="1200" baseline="0">
              <a:solidFill>
                <a:srgbClr val="E38E49"/>
              </a:solidFill>
              <a:latin typeface="IBM Plex Sans" panose="020B0503050203000203" pitchFamily="34" charset="0"/>
            </a:rPr>
            <a:t>KEY REASONS PEOPLE VISIT </a:t>
          </a:r>
          <a:r>
            <a:rPr lang="en-PH" sz="1800" b="0" kern="1200" baseline="0">
              <a:solidFill>
                <a:srgbClr val="2A3663"/>
              </a:solidFill>
              <a:latin typeface="IBM Plex Sans" panose="020B0503050203000203" pitchFamily="34" charset="0"/>
            </a:rPr>
            <a:t>FINLAND, AND HOW HAVE THESE REASONS VARIED OVER THE PAST YEARS?</a:t>
          </a:r>
          <a:endParaRPr lang="en-PH" sz="1800" b="1" kern="1200" baseline="0">
            <a:solidFill>
              <a:srgbClr val="2A3663"/>
            </a:solidFill>
            <a:latin typeface="IBM Plex Sans" panose="020B0503050203000203" pitchFamily="34" charset="0"/>
          </a:endParaRPr>
        </a:p>
        <a:p>
          <a:pPr marL="285750" marR="0" lvl="0" indent="-285750" algn="l" defTabSz="914400" eaLnBrk="1" fontAlgn="auto" latinLnBrk="0" hangingPunct="1">
            <a:lnSpc>
              <a:spcPct val="100000"/>
            </a:lnSpc>
            <a:spcBef>
              <a:spcPts val="0"/>
            </a:spcBef>
            <a:spcAft>
              <a:spcPts val="0"/>
            </a:spcAft>
            <a:buClrTx/>
            <a:buSzTx/>
            <a:buFont typeface="Wingdings" panose="05000000000000000000" pitchFamily="2" charset="2"/>
            <a:buChar char="q"/>
            <a:tabLst/>
            <a:defRPr/>
          </a:pPr>
          <a:r>
            <a:rPr kumimoji="0" lang="en-PH" sz="18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ARE CERTAIN </a:t>
          </a:r>
          <a:r>
            <a:rPr kumimoji="0" lang="en-PH" sz="1800" b="1"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DEMOGRAPHICS MORE INCLINED TO VISIT </a:t>
          </a:r>
          <a:r>
            <a:rPr kumimoji="0" lang="en-PH" sz="18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FINLAND FOR SPECIFIC REASONS?</a:t>
          </a:r>
          <a:endParaRPr lang="en-PH" sz="1800" b="0" kern="1200" baseline="0">
            <a:solidFill>
              <a:srgbClr val="2A3663"/>
            </a:solidFill>
            <a:latin typeface="IBM Plex Sans" panose="020B0503050203000203" pitchFamily="34" charset="0"/>
          </a:endParaRPr>
        </a:p>
        <a:p>
          <a:pPr marL="285750" indent="-285750" algn="l">
            <a:buFont typeface="Wingdings" panose="05000000000000000000" pitchFamily="2" charset="2"/>
            <a:buChar char="q"/>
          </a:pPr>
          <a:r>
            <a:rPr lang="en-PH" sz="1800" b="0" kern="1200" baseline="0">
              <a:solidFill>
                <a:srgbClr val="2A3663"/>
              </a:solidFill>
              <a:latin typeface="IBM Plex Sans" panose="020B0503050203000203" pitchFamily="34" charset="0"/>
            </a:rPr>
            <a:t>HOW HAVE </a:t>
          </a:r>
          <a:r>
            <a:rPr lang="en-PH" sz="1800" b="1" kern="1200" baseline="0">
              <a:solidFill>
                <a:srgbClr val="E38E49"/>
              </a:solidFill>
              <a:latin typeface="IBM Plex Sans" panose="020B0503050203000203" pitchFamily="34" charset="0"/>
            </a:rPr>
            <a:t>VISITOR NUMBERS TO FINLAND CHANGED OVER TIME</a:t>
          </a:r>
          <a:r>
            <a:rPr lang="en-PH" sz="1800" b="0" kern="1200" baseline="0">
              <a:solidFill>
                <a:srgbClr val="2A3663"/>
              </a:solidFill>
              <a:latin typeface="IBM Plex Sans" panose="020B0503050203000203" pitchFamily="34" charset="0"/>
            </a:rPr>
            <a:t>, AND WHICH </a:t>
          </a:r>
          <a:r>
            <a:rPr lang="en-PH" sz="1800" b="1" kern="1200" baseline="0">
              <a:solidFill>
                <a:srgbClr val="E38E49"/>
              </a:solidFill>
              <a:latin typeface="IBM Plex Sans" panose="020B0503050203000203" pitchFamily="34" charset="0"/>
            </a:rPr>
            <a:t>QUARTER EXPERIENCED THE HIGHEST TOURIST ARRIVAL</a:t>
          </a:r>
          <a:r>
            <a:rPr lang="en-PH" sz="1800" b="0" kern="1200" baseline="0">
              <a:solidFill>
                <a:srgbClr val="2A3663"/>
              </a:solidFill>
              <a:latin typeface="IBM Plex Sans" panose="020B0503050203000203" pitchFamily="34" charset="0"/>
            </a:rPr>
            <a:t>?</a:t>
          </a:r>
        </a:p>
        <a:p>
          <a:pPr marL="285750" marR="0" lvl="0" indent="-285750" algn="l" defTabSz="914400" eaLnBrk="1" fontAlgn="auto" latinLnBrk="0" hangingPunct="1">
            <a:lnSpc>
              <a:spcPct val="100000"/>
            </a:lnSpc>
            <a:spcBef>
              <a:spcPts val="0"/>
            </a:spcBef>
            <a:spcAft>
              <a:spcPts val="0"/>
            </a:spcAft>
            <a:buClrTx/>
            <a:buSzTx/>
            <a:buFont typeface="Wingdings" panose="05000000000000000000" pitchFamily="2" charset="2"/>
            <a:buChar char="q"/>
            <a:tabLst/>
            <a:defRPr/>
          </a:pPr>
          <a:r>
            <a:rPr kumimoji="0" lang="en-PH" sz="18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HOW DO THE </a:t>
          </a:r>
          <a:r>
            <a:rPr kumimoji="0" lang="en-PH" sz="1800" b="1"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LENGTHS OF STAY FOR BUSINESS TRAVELERS COMPARE TO THOSE OF LEISURE</a:t>
          </a:r>
          <a:r>
            <a:rPr kumimoji="0" lang="en-PH" sz="1800" b="0" i="0" u="none" strike="noStrike" kern="1200" cap="none" spc="0" normalizeH="0" baseline="0" noProof="0">
              <a:ln>
                <a:noFill/>
              </a:ln>
              <a:solidFill>
                <a:srgbClr val="E38E49"/>
              </a:solidFill>
              <a:effectLst/>
              <a:uLnTx/>
              <a:uFillTx/>
              <a:latin typeface="IBM Plex Sans" panose="020B0503050203000203" pitchFamily="34" charset="0"/>
              <a:ea typeface="+mn-ea"/>
              <a:cs typeface="+mn-cs"/>
            </a:rPr>
            <a:t> </a:t>
          </a:r>
          <a:r>
            <a:rPr kumimoji="0" lang="en-PH" sz="1800" b="0" i="0" u="none" strike="noStrike" kern="1200" cap="none" spc="0" normalizeH="0" baseline="0" noProof="0">
              <a:ln>
                <a:noFill/>
              </a:ln>
              <a:solidFill>
                <a:srgbClr val="2A3663"/>
              </a:solidFill>
              <a:effectLst/>
              <a:uLnTx/>
              <a:uFillTx/>
              <a:latin typeface="IBM Plex Sans" panose="020B0503050203000203" pitchFamily="34" charset="0"/>
              <a:ea typeface="+mn-ea"/>
              <a:cs typeface="+mn-cs"/>
            </a:rPr>
            <a:t>TOURISTS IN FINLAND?</a:t>
          </a:r>
          <a:endParaRPr lang="en-PH" sz="1800" b="0" kern="1200" baseline="0">
            <a:solidFill>
              <a:srgbClr val="2A3663"/>
            </a:solidFill>
            <a:latin typeface="IBM Plex Sans" panose="020B0503050203000203" pitchFamily="34" charset="0"/>
          </a:endParaRPr>
        </a:p>
        <a:p>
          <a:pPr marL="285750" indent="-285750" algn="l">
            <a:buFont typeface="Wingdings" panose="05000000000000000000" pitchFamily="2" charset="2"/>
            <a:buChar char="q"/>
          </a:pPr>
          <a:r>
            <a:rPr lang="en-PH" sz="1800" b="0" kern="1200" baseline="0">
              <a:solidFill>
                <a:srgbClr val="2A3663"/>
              </a:solidFill>
              <a:latin typeface="IBM Plex Sans" panose="020B0503050203000203" pitchFamily="34" charset="0"/>
            </a:rPr>
            <a:t>WHAT TRENDS OR </a:t>
          </a:r>
          <a:r>
            <a:rPr lang="en-PH" sz="1800" b="1" kern="1200" baseline="0">
              <a:solidFill>
                <a:srgbClr val="E38E49"/>
              </a:solidFill>
              <a:latin typeface="IBM Plex Sans" panose="020B0503050203000203" pitchFamily="34" charset="0"/>
            </a:rPr>
            <a:t>FACTORS</a:t>
          </a:r>
          <a:r>
            <a:rPr lang="en-PH" sz="1800" b="0" kern="1200" baseline="0">
              <a:solidFill>
                <a:srgbClr val="2A3663"/>
              </a:solidFill>
              <a:latin typeface="IBM Plex Sans" panose="020B0503050203000203" pitchFamily="34" charset="0"/>
            </a:rPr>
            <a:t> DETERMINE THE</a:t>
          </a:r>
          <a:r>
            <a:rPr lang="en-PH" sz="1800" b="1" kern="1200" baseline="0">
              <a:solidFill>
                <a:srgbClr val="E38E49"/>
              </a:solidFill>
              <a:latin typeface="IBM Plex Sans" panose="020B0503050203000203" pitchFamily="34" charset="0"/>
            </a:rPr>
            <a:t> LIKELIHOOD OF VISITORS RETURNING</a:t>
          </a:r>
          <a:r>
            <a:rPr lang="en-PH" sz="1800" b="0" kern="1200" baseline="0">
              <a:solidFill>
                <a:srgbClr val="2A3663"/>
              </a:solidFill>
              <a:latin typeface="IBM Plex Sans" panose="020B0503050203000203" pitchFamily="34" charset="0"/>
            </a:rPr>
            <a:t> TO FINLAND?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9072</xdr:colOff>
      <xdr:row>42</xdr:row>
      <xdr:rowOff>9071</xdr:rowOff>
    </xdr:to>
    <xdr:sp macro="" textlink="">
      <xdr:nvSpPr>
        <xdr:cNvPr id="2" name="Rectangle 1">
          <a:extLst>
            <a:ext uri="{FF2B5EF4-FFF2-40B4-BE49-F238E27FC236}">
              <a16:creationId xmlns:a16="http://schemas.microsoft.com/office/drawing/2014/main" id="{2DF9741E-9F7F-4571-83F5-0430E34EB69B}"/>
            </a:ext>
          </a:extLst>
        </xdr:cNvPr>
        <xdr:cNvSpPr/>
      </xdr:nvSpPr>
      <xdr:spPr>
        <a:xfrm>
          <a:off x="0" y="0"/>
          <a:ext cx="15050635" cy="8391071"/>
        </a:xfrm>
        <a:prstGeom prst="rect">
          <a:avLst/>
        </a:prstGeom>
        <a:no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riol" refreshedDate="45710.887461342594" createdVersion="8" refreshedVersion="8" minRefreshableVersion="3" recordCount="48" xr:uid="{440E3F6F-B585-4990-9E4E-007D0ADDE494}">
  <cacheSource type="worksheet">
    <worksheetSource name="Table689"/>
  </cacheSource>
  <cacheFields count="19">
    <cacheField name="Quarter" numFmtId="0">
      <sharedItems count="6">
        <s v="2023Q2"/>
        <s v="2023Q3"/>
        <s v="2023Q4"/>
        <s v="2024Q1"/>
        <s v="2024Q2"/>
        <s v="2024Q3"/>
      </sharedItems>
    </cacheField>
    <cacheField name="Year" numFmtId="0">
      <sharedItems containsSemiMixedTypes="0" containsString="0" containsNumber="1" containsInteger="1" minValue="2023" maxValue="2024" count="2">
        <n v="2023"/>
        <n v="2024"/>
      </sharedItems>
    </cacheField>
    <cacheField name="Quarters" numFmtId="165">
      <sharedItems containsSemiMixedTypes="0" containsNonDate="0" containsDate="1" containsString="0" minDate="2023-04-01T00:00:00" maxDate="2024-07-02T00:00:00" count="6">
        <d v="2023-04-01T00:00:00"/>
        <d v="2023-07-01T00:00:00"/>
        <d v="2023-10-01T00:00:00"/>
        <d v="2024-01-01T00:00:00"/>
        <d v="2024-04-01T00:00:00"/>
        <d v="2024-07-01T00:00:00"/>
      </sharedItems>
      <fieldGroup par="18"/>
    </cacheField>
    <cacheField name="Purpose of Trip" numFmtId="0">
      <sharedItems count="2">
        <s v="Leisure"/>
        <s v="Business"/>
      </sharedItems>
    </cacheField>
    <cacheField name="Age Group" numFmtId="0">
      <sharedItems count="3">
        <s v="25 - 44"/>
        <s v="45 - 64"/>
        <s v="Total" u="1"/>
      </sharedItems>
    </cacheField>
    <cacheField name="Gender" numFmtId="0">
      <sharedItems count="2">
        <s v="Males"/>
        <s v="Females"/>
      </sharedItems>
    </cacheField>
    <cacheField name="Trips (Mil.)" numFmtId="2">
      <sharedItems containsSemiMixedTypes="0" containsString="0" containsNumber="1" minValue="2.1000000000000001E-2" maxValue="0.251" count="43">
        <n v="0.14499999999999999"/>
        <n v="0.186"/>
        <n v="0.11700000000000001"/>
        <n v="0.10299999999999999"/>
        <n v="0.125"/>
        <n v="4.5999999999999999E-2"/>
        <n v="0.123"/>
        <n v="4.2999999999999997E-2"/>
        <n v="0.251"/>
        <n v="0.248"/>
        <n v="0.22500000000000001"/>
        <n v="0.17599999999999999"/>
        <n v="4.4999999999999998E-2"/>
        <n v="9.1999999999999998E-2"/>
        <n v="3.2000000000000001E-2"/>
        <n v="0.191"/>
        <n v="0.16500000000000001"/>
        <n v="9.5000000000000001E-2"/>
        <n v="0.108"/>
        <n v="0.104"/>
        <n v="3.6999999999999998E-2"/>
        <n v="2.1000000000000001E-2"/>
        <n v="0.20699999999999999"/>
        <n v="0.20499999999999999"/>
        <n v="0.13200000000000001"/>
        <n v="0.127"/>
        <n v="9.9000000000000005E-2"/>
        <n v="4.1000000000000002E-2"/>
        <n v="0.106"/>
        <n v="3.4000000000000002E-2"/>
        <n v="0.16600000000000001"/>
        <n v="0.156"/>
        <n v="0.13800000000000001"/>
        <n v="0.155"/>
        <n v="6.5000000000000002E-2"/>
        <n v="0.12"/>
        <n v="0.24399999999999999"/>
        <n v="0.215"/>
        <n v="0.20100000000000001"/>
        <n v="0.1"/>
        <n v="3.1E-2"/>
        <n v="9.7000000000000003E-2"/>
        <n v="2.5999999999999999E-2"/>
      </sharedItems>
    </cacheField>
    <cacheField name="Overnights (Mil)" numFmtId="2">
      <sharedItems containsSemiMixedTypes="0" containsString="0" containsNumber="1" minValue="8.6999999999999994E-2" maxValue="2.4790000000000001"/>
    </cacheField>
    <cacheField name="Cumulative Trips (Mil.)" numFmtId="2">
      <sharedItems containsSemiMixedTypes="0" containsString="0" containsNumber="1" minValue="3.4000000000000002E-2" maxValue="0.61699999999999999"/>
    </cacheField>
    <cacheField name="Cumulative Overnights (Mil)" numFmtId="2">
      <sharedItems containsSemiMixedTypes="0" containsString="0" containsNumber="1" minValue="0.18" maxValue="5.1920000000000002"/>
    </cacheField>
    <cacheField name="Avg Duration" numFmtId="1">
      <sharedItems containsSemiMixedTypes="0" containsString="0" containsNumber="1" containsInteger="1" minValue="3" maxValue="16"/>
    </cacheField>
    <cacheField name="Median Duration" numFmtId="1">
      <sharedItems containsSemiMixedTypes="0" containsString="0" containsNumber="1" containsInteger="1" minValue="2" maxValue="6"/>
    </cacheField>
    <cacheField name="Spending (Mil.)" numFmtId="1">
      <sharedItems containsSemiMixedTypes="0" containsString="0" containsNumber="1" minValue="9.3000000000000007" maxValue="210.7"/>
    </cacheField>
    <cacheField name="Booking Lead Time" numFmtId="164">
      <sharedItems containsSemiMixedTypes="0" containsString="0" containsNumber="1" minValue="0.9" maxValue="4.8"/>
    </cacheField>
    <cacheField name="Return (Summer)" numFmtId="164">
      <sharedItems containsSemiMixedTypes="0" containsString="0" containsNumber="1" minValue="3.4" maxValue="4.3"/>
    </cacheField>
    <cacheField name="Return (Winter)" numFmtId="164">
      <sharedItems containsSemiMixedTypes="0" containsString="0" containsNumber="1" minValue="2.6" maxValue="4"/>
    </cacheField>
    <cacheField name="Months (Quarters)" numFmtId="0" databaseField="0">
      <fieldGroup base="2">
        <rangePr groupBy="months" startDate="2023-04-01T00:00:00" endDate="2024-07-02T00:00:00"/>
        <groupItems count="14">
          <s v="&lt;01/04/2023"/>
          <s v="Jan"/>
          <s v="Feb"/>
          <s v="Mar"/>
          <s v="Apr"/>
          <s v="May"/>
          <s v="Jun"/>
          <s v="Jul"/>
          <s v="Aug"/>
          <s v="Sep"/>
          <s v="Oct"/>
          <s v="Nov"/>
          <s v="Dec"/>
          <s v="&gt;02/07/2024"/>
        </groupItems>
      </fieldGroup>
    </cacheField>
    <cacheField name="Quarters (Quarters)" numFmtId="0" databaseField="0">
      <fieldGroup base="2">
        <rangePr groupBy="quarters" startDate="2023-04-01T00:00:00" endDate="2024-07-02T00:00:00"/>
        <groupItems count="6">
          <s v="&lt;01/04/2023"/>
          <s v="Qtr1"/>
          <s v="Qtr2"/>
          <s v="Qtr3"/>
          <s v="Qtr4"/>
          <s v="&gt;02/07/2024"/>
        </groupItems>
      </fieldGroup>
    </cacheField>
    <cacheField name="Years (Quarters)" numFmtId="0" databaseField="0">
      <fieldGroup base="2">
        <rangePr groupBy="years" startDate="2023-04-01T00:00:00" endDate="2024-07-02T00:00:00"/>
        <groupItems count="4">
          <s v="&lt;01/04/2023"/>
          <s v="2023"/>
          <s v="2024"/>
          <s v="&gt;02/07/2024"/>
        </groupItems>
      </fieldGroup>
    </cacheField>
  </cacheFields>
  <extLst>
    <ext xmlns:x14="http://schemas.microsoft.com/office/spreadsheetml/2009/9/main" uri="{725AE2AE-9491-48be-B2B4-4EB974FC3084}">
      <x14:pivotCacheDefinition pivotCacheId="4687413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x v="0"/>
    <x v="0"/>
    <x v="0"/>
    <x v="0"/>
    <n v="1.2709999999999999"/>
    <n v="0.14499999999999999"/>
    <n v="1.2709999999999999"/>
    <n v="9"/>
    <n v="3"/>
    <n v="79.3"/>
    <n v="1.9"/>
    <n v="4.2"/>
    <n v="3.5"/>
  </r>
  <r>
    <x v="0"/>
    <x v="0"/>
    <x v="0"/>
    <x v="0"/>
    <x v="0"/>
    <x v="1"/>
    <x v="1"/>
    <n v="1.9119999999999999"/>
    <n v="0.186"/>
    <n v="1.9119999999999999"/>
    <n v="10"/>
    <n v="4"/>
    <n v="123.7"/>
    <n v="2.1"/>
    <n v="4.0999999999999996"/>
    <n v="3.5"/>
  </r>
  <r>
    <x v="0"/>
    <x v="0"/>
    <x v="0"/>
    <x v="0"/>
    <x v="1"/>
    <x v="0"/>
    <x v="2"/>
    <n v="1.101"/>
    <n v="0.11700000000000001"/>
    <n v="1.101"/>
    <n v="9"/>
    <n v="3"/>
    <n v="70.3"/>
    <n v="2.1"/>
    <n v="3.9"/>
    <n v="3.3"/>
  </r>
  <r>
    <x v="0"/>
    <x v="0"/>
    <x v="0"/>
    <x v="0"/>
    <x v="1"/>
    <x v="1"/>
    <x v="3"/>
    <n v="0.39600000000000002"/>
    <n v="0.10299999999999999"/>
    <n v="0.39600000000000002"/>
    <n v="4"/>
    <n v="3"/>
    <n v="42.5"/>
    <n v="2"/>
    <n v="4"/>
    <n v="3.2"/>
  </r>
  <r>
    <x v="0"/>
    <x v="0"/>
    <x v="0"/>
    <x v="1"/>
    <x v="0"/>
    <x v="0"/>
    <x v="4"/>
    <n v="1.7210000000000001"/>
    <n v="0.125"/>
    <n v="1.7210000000000001"/>
    <n v="14"/>
    <n v="4"/>
    <n v="107.8"/>
    <n v="1.3"/>
    <n v="3.9"/>
    <n v="3.2"/>
  </r>
  <r>
    <x v="0"/>
    <x v="0"/>
    <x v="0"/>
    <x v="1"/>
    <x v="0"/>
    <x v="1"/>
    <x v="5"/>
    <n v="0.23100000000000001"/>
    <n v="4.5999999999999999E-2"/>
    <n v="0.23100000000000001"/>
    <n v="5"/>
    <n v="3"/>
    <n v="28.1"/>
    <n v="1.3"/>
    <n v="3.5"/>
    <n v="3.1"/>
  </r>
  <r>
    <x v="0"/>
    <x v="0"/>
    <x v="0"/>
    <x v="1"/>
    <x v="1"/>
    <x v="0"/>
    <x v="6"/>
    <n v="0.91800000000000004"/>
    <n v="0.123"/>
    <n v="0.91800000000000004"/>
    <n v="7"/>
    <n v="3"/>
    <n v="89.7"/>
    <n v="1.2"/>
    <n v="3.5"/>
    <n v="2.8"/>
  </r>
  <r>
    <x v="0"/>
    <x v="0"/>
    <x v="0"/>
    <x v="1"/>
    <x v="1"/>
    <x v="1"/>
    <x v="7"/>
    <n v="0.18"/>
    <n v="4.2999999999999997E-2"/>
    <n v="0.18"/>
    <n v="4"/>
    <n v="3"/>
    <n v="34.4"/>
    <n v="1.8"/>
    <n v="3.6"/>
    <n v="2.6"/>
  </r>
  <r>
    <x v="1"/>
    <x v="0"/>
    <x v="1"/>
    <x v="0"/>
    <x v="0"/>
    <x v="0"/>
    <x v="8"/>
    <n v="2.4790000000000001"/>
    <n v="0.39500000000000002"/>
    <n v="3.75"/>
    <n v="10"/>
    <n v="4"/>
    <n v="159.9"/>
    <n v="2.5"/>
    <n v="4.0999999999999996"/>
    <n v="3.4"/>
  </r>
  <r>
    <x v="1"/>
    <x v="0"/>
    <x v="1"/>
    <x v="0"/>
    <x v="0"/>
    <x v="1"/>
    <x v="9"/>
    <n v="1.78"/>
    <n v="0.434"/>
    <n v="3.6930000000000001"/>
    <n v="7"/>
    <n v="4"/>
    <n v="146.19999999999999"/>
    <n v="2.2999999999999998"/>
    <n v="4.2"/>
    <n v="3.6"/>
  </r>
  <r>
    <x v="1"/>
    <x v="0"/>
    <x v="1"/>
    <x v="0"/>
    <x v="1"/>
    <x v="0"/>
    <x v="10"/>
    <n v="1.976"/>
    <n v="0.34200000000000003"/>
    <n v="3.0760000000000001"/>
    <n v="9"/>
    <n v="5"/>
    <n v="163"/>
    <n v="2.7"/>
    <n v="4.2"/>
    <n v="3"/>
  </r>
  <r>
    <x v="1"/>
    <x v="0"/>
    <x v="1"/>
    <x v="0"/>
    <x v="1"/>
    <x v="1"/>
    <x v="11"/>
    <n v="1.2889999999999999"/>
    <n v="0.27800000000000002"/>
    <n v="1.6850000000000001"/>
    <n v="7"/>
    <n v="4"/>
    <n v="117.5"/>
    <n v="2.6"/>
    <n v="4.2"/>
    <n v="3.1"/>
  </r>
  <r>
    <x v="1"/>
    <x v="0"/>
    <x v="1"/>
    <x v="1"/>
    <x v="0"/>
    <x v="0"/>
    <x v="4"/>
    <n v="2.032"/>
    <n v="0.25"/>
    <n v="3.7530000000000001"/>
    <n v="16"/>
    <n v="4"/>
    <n v="166.6"/>
    <n v="1.8"/>
    <n v="3.7"/>
    <n v="3.2"/>
  </r>
  <r>
    <x v="1"/>
    <x v="0"/>
    <x v="1"/>
    <x v="1"/>
    <x v="0"/>
    <x v="1"/>
    <x v="12"/>
    <n v="0.35299999999999998"/>
    <n v="9.0999999999999998E-2"/>
    <n v="0.58399999999999996"/>
    <n v="8"/>
    <n v="4"/>
    <n v="41.6"/>
    <n v="2.2999999999999998"/>
    <n v="3.9"/>
    <n v="3.3"/>
  </r>
  <r>
    <x v="1"/>
    <x v="0"/>
    <x v="1"/>
    <x v="1"/>
    <x v="1"/>
    <x v="0"/>
    <x v="13"/>
    <n v="0.56699999999999995"/>
    <n v="0.215"/>
    <n v="1.4850000000000001"/>
    <n v="6"/>
    <n v="3"/>
    <n v="68.900000000000006"/>
    <n v="1.3"/>
    <n v="3.4"/>
    <n v="3.1"/>
  </r>
  <r>
    <x v="1"/>
    <x v="0"/>
    <x v="1"/>
    <x v="1"/>
    <x v="1"/>
    <x v="1"/>
    <x v="14"/>
    <n v="0.27500000000000002"/>
    <n v="7.4999999999999997E-2"/>
    <n v="0.45600000000000002"/>
    <n v="9"/>
    <n v="3"/>
    <n v="20.5"/>
    <n v="2.2000000000000002"/>
    <n v="3.6"/>
    <n v="2.8"/>
  </r>
  <r>
    <x v="2"/>
    <x v="0"/>
    <x v="2"/>
    <x v="0"/>
    <x v="0"/>
    <x v="0"/>
    <x v="15"/>
    <n v="1.4419999999999999"/>
    <n v="0.58599999999999997"/>
    <n v="5.1920000000000002"/>
    <n v="8"/>
    <n v="3"/>
    <n v="149.69999999999999"/>
    <n v="4"/>
    <n v="3.8"/>
    <n v="3.9"/>
  </r>
  <r>
    <x v="2"/>
    <x v="0"/>
    <x v="2"/>
    <x v="0"/>
    <x v="0"/>
    <x v="1"/>
    <x v="16"/>
    <n v="0.80500000000000005"/>
    <n v="0.59899999999999998"/>
    <n v="4.4980000000000002"/>
    <n v="5"/>
    <n v="3"/>
    <n v="133.1"/>
    <n v="3.8"/>
    <n v="3.6"/>
    <n v="3.8"/>
  </r>
  <r>
    <x v="2"/>
    <x v="0"/>
    <x v="2"/>
    <x v="0"/>
    <x v="1"/>
    <x v="0"/>
    <x v="17"/>
    <n v="0.49099999999999999"/>
    <n v="0.437"/>
    <n v="3.5680000000000001"/>
    <n v="5"/>
    <n v="3"/>
    <n v="95.1"/>
    <n v="4.8"/>
    <n v="3.4"/>
    <n v="3.6"/>
  </r>
  <r>
    <x v="2"/>
    <x v="0"/>
    <x v="2"/>
    <x v="0"/>
    <x v="1"/>
    <x v="1"/>
    <x v="18"/>
    <n v="0.94499999999999995"/>
    <n v="0.38600000000000001"/>
    <n v="2.63"/>
    <n v="9"/>
    <n v="4"/>
    <n v="86"/>
    <n v="3.7"/>
    <n v="3.8"/>
    <n v="3.7"/>
  </r>
  <r>
    <x v="2"/>
    <x v="0"/>
    <x v="2"/>
    <x v="1"/>
    <x v="0"/>
    <x v="0"/>
    <x v="19"/>
    <n v="1.069"/>
    <n v="0.35399999999999998"/>
    <n v="4.8209999999999997"/>
    <n v="10"/>
    <n v="4"/>
    <n v="83.2"/>
    <n v="1.4"/>
    <n v="3.5"/>
    <n v="3.3"/>
  </r>
  <r>
    <x v="2"/>
    <x v="0"/>
    <x v="2"/>
    <x v="1"/>
    <x v="0"/>
    <x v="1"/>
    <x v="20"/>
    <n v="0.42"/>
    <n v="0.128"/>
    <n v="1.004"/>
    <n v="11"/>
    <n v="3"/>
    <n v="36.200000000000003"/>
    <n v="1.1000000000000001"/>
    <n v="3.9"/>
    <n v="3.5"/>
  </r>
  <r>
    <x v="2"/>
    <x v="0"/>
    <x v="2"/>
    <x v="1"/>
    <x v="1"/>
    <x v="0"/>
    <x v="17"/>
    <n v="0.66900000000000004"/>
    <n v="0.31"/>
    <n v="2.1539999999999999"/>
    <n v="7"/>
    <n v="3"/>
    <n v="71.7"/>
    <n v="0.9"/>
    <n v="3.7"/>
    <n v="3.4"/>
  </r>
  <r>
    <x v="2"/>
    <x v="0"/>
    <x v="2"/>
    <x v="1"/>
    <x v="1"/>
    <x v="1"/>
    <x v="21"/>
    <n v="8.6999999999999994E-2"/>
    <n v="9.6000000000000002E-2"/>
    <n v="0.54300000000000004"/>
    <n v="4"/>
    <n v="2"/>
    <n v="9.3000000000000007"/>
    <n v="1.1000000000000001"/>
    <n v="4"/>
    <n v="3.2"/>
  </r>
  <r>
    <x v="3"/>
    <x v="1"/>
    <x v="3"/>
    <x v="0"/>
    <x v="0"/>
    <x v="0"/>
    <x v="22"/>
    <n v="1.798"/>
    <n v="0.20699999999999999"/>
    <n v="1.798"/>
    <n v="9"/>
    <n v="4"/>
    <n v="210.7"/>
    <n v="2.5"/>
    <n v="3.8"/>
    <n v="3.9"/>
  </r>
  <r>
    <x v="3"/>
    <x v="1"/>
    <x v="3"/>
    <x v="0"/>
    <x v="0"/>
    <x v="1"/>
    <x v="23"/>
    <n v="1.5129999999999999"/>
    <n v="0.20499999999999999"/>
    <n v="1.5129999999999999"/>
    <n v="7"/>
    <n v="5"/>
    <n v="182.4"/>
    <n v="2.7"/>
    <n v="3.9"/>
    <n v="3.9"/>
  </r>
  <r>
    <x v="3"/>
    <x v="1"/>
    <x v="3"/>
    <x v="0"/>
    <x v="1"/>
    <x v="0"/>
    <x v="24"/>
    <n v="0.85"/>
    <n v="0.13200000000000001"/>
    <n v="0.85"/>
    <n v="6"/>
    <n v="6"/>
    <n v="117.9"/>
    <n v="2.9"/>
    <n v="3.8"/>
    <n v="4"/>
  </r>
  <r>
    <x v="3"/>
    <x v="1"/>
    <x v="3"/>
    <x v="0"/>
    <x v="1"/>
    <x v="1"/>
    <x v="25"/>
    <n v="0.78900000000000003"/>
    <n v="0.127"/>
    <n v="0.78900000000000003"/>
    <n v="6"/>
    <n v="5"/>
    <n v="121.5"/>
    <n v="3.3"/>
    <n v="3.9"/>
    <n v="3.9"/>
  </r>
  <r>
    <x v="3"/>
    <x v="1"/>
    <x v="3"/>
    <x v="1"/>
    <x v="0"/>
    <x v="0"/>
    <x v="26"/>
    <n v="0.97699999999999998"/>
    <n v="9.9000000000000005E-2"/>
    <n v="0.97699999999999998"/>
    <n v="10"/>
    <n v="3"/>
    <n v="93.8"/>
    <n v="2.9"/>
    <n v="3.7"/>
    <n v="3.3"/>
  </r>
  <r>
    <x v="3"/>
    <x v="1"/>
    <x v="3"/>
    <x v="1"/>
    <x v="0"/>
    <x v="1"/>
    <x v="27"/>
    <n v="0.44400000000000001"/>
    <n v="4.1000000000000002E-2"/>
    <n v="0.44400000000000001"/>
    <n v="11"/>
    <n v="3"/>
    <n v="28.3"/>
    <n v="1.4"/>
    <n v="3.7"/>
    <n v="3.3"/>
  </r>
  <r>
    <x v="3"/>
    <x v="1"/>
    <x v="3"/>
    <x v="1"/>
    <x v="1"/>
    <x v="0"/>
    <x v="28"/>
    <n v="0.80500000000000005"/>
    <n v="0.106"/>
    <n v="0.80500000000000005"/>
    <n v="8"/>
    <n v="3"/>
    <n v="68.900000000000006"/>
    <n v="2"/>
    <n v="3.9"/>
    <n v="3.5"/>
  </r>
  <r>
    <x v="3"/>
    <x v="1"/>
    <x v="3"/>
    <x v="1"/>
    <x v="1"/>
    <x v="1"/>
    <x v="29"/>
    <n v="0.188"/>
    <n v="3.4000000000000002E-2"/>
    <n v="0.188"/>
    <n v="6"/>
    <n v="3"/>
    <n v="27.1"/>
    <n v="2.6"/>
    <n v="3.6"/>
    <n v="3.3"/>
  </r>
  <r>
    <x v="4"/>
    <x v="1"/>
    <x v="4"/>
    <x v="0"/>
    <x v="0"/>
    <x v="0"/>
    <x v="30"/>
    <n v="1.5369999999999999"/>
    <n v="0.373"/>
    <n v="3.335"/>
    <n v="9"/>
    <n v="3"/>
    <n v="97.3"/>
    <n v="2"/>
    <n v="4.2"/>
    <n v="3.4"/>
  </r>
  <r>
    <x v="4"/>
    <x v="1"/>
    <x v="4"/>
    <x v="0"/>
    <x v="0"/>
    <x v="1"/>
    <x v="31"/>
    <n v="1.2649999999999999"/>
    <n v="0.36199999999999999"/>
    <n v="2.778"/>
    <n v="8"/>
    <n v="3"/>
    <n v="94.2"/>
    <n v="2.7"/>
    <n v="4.2"/>
    <n v="3.5"/>
  </r>
  <r>
    <x v="4"/>
    <x v="1"/>
    <x v="4"/>
    <x v="0"/>
    <x v="1"/>
    <x v="0"/>
    <x v="18"/>
    <n v="0.48099999999999998"/>
    <n v="0.24"/>
    <n v="1.3320000000000001"/>
    <n v="4"/>
    <n v="3"/>
    <n v="59.8"/>
    <n v="2.7"/>
    <n v="4.0999999999999996"/>
    <n v="3.4"/>
  </r>
  <r>
    <x v="4"/>
    <x v="1"/>
    <x v="4"/>
    <x v="0"/>
    <x v="1"/>
    <x v="1"/>
    <x v="32"/>
    <n v="0.66700000000000004"/>
    <n v="0.26500000000000001"/>
    <n v="1.4550000000000001"/>
    <n v="5"/>
    <n v="4"/>
    <n v="76.5"/>
    <n v="2.7"/>
    <n v="4.0999999999999996"/>
    <n v="3.2"/>
  </r>
  <r>
    <x v="4"/>
    <x v="1"/>
    <x v="4"/>
    <x v="1"/>
    <x v="0"/>
    <x v="0"/>
    <x v="33"/>
    <n v="2.1890000000000001"/>
    <n v="0.254"/>
    <n v="3.1659999999999999"/>
    <n v="14"/>
    <n v="4"/>
    <n v="122.5"/>
    <n v="1.5"/>
    <n v="3.8"/>
    <n v="3.4"/>
  </r>
  <r>
    <x v="4"/>
    <x v="1"/>
    <x v="4"/>
    <x v="1"/>
    <x v="0"/>
    <x v="1"/>
    <x v="34"/>
    <n v="0.89100000000000001"/>
    <n v="0.107"/>
    <n v="1.335"/>
    <n v="14"/>
    <n v="4"/>
    <n v="63.3"/>
    <n v="1.2"/>
    <n v="3.5"/>
    <n v="2.8"/>
  </r>
  <r>
    <x v="4"/>
    <x v="1"/>
    <x v="4"/>
    <x v="1"/>
    <x v="1"/>
    <x v="0"/>
    <x v="35"/>
    <n v="0.64500000000000002"/>
    <n v="0.22600000000000001"/>
    <n v="1.4510000000000001"/>
    <n v="5"/>
    <n v="3"/>
    <n v="84.5"/>
    <n v="1.7"/>
    <n v="3.7"/>
    <n v="3"/>
  </r>
  <r>
    <x v="4"/>
    <x v="1"/>
    <x v="4"/>
    <x v="1"/>
    <x v="1"/>
    <x v="1"/>
    <x v="20"/>
    <n v="0.129"/>
    <n v="7.0999999999999994E-2"/>
    <n v="0.317"/>
    <n v="3"/>
    <n v="2"/>
    <n v="24.4"/>
    <n v="2.2000000000000002"/>
    <n v="3.9"/>
    <n v="3.3"/>
  </r>
  <r>
    <x v="5"/>
    <x v="1"/>
    <x v="5"/>
    <x v="0"/>
    <x v="0"/>
    <x v="0"/>
    <x v="36"/>
    <n v="1.7569999999999999"/>
    <n v="0.61699999999999999"/>
    <n v="5.0919999999999996"/>
    <n v="7"/>
    <n v="3"/>
    <n v="155.4"/>
    <n v="2.2000000000000002"/>
    <n v="4.0999999999999996"/>
    <n v="3.5"/>
  </r>
  <r>
    <x v="5"/>
    <x v="1"/>
    <x v="5"/>
    <x v="0"/>
    <x v="0"/>
    <x v="1"/>
    <x v="37"/>
    <n v="1.623"/>
    <n v="0.57599999999999996"/>
    <n v="4.4009999999999998"/>
    <n v="8"/>
    <n v="3"/>
    <n v="115.3"/>
    <n v="2"/>
    <n v="4.2"/>
    <n v="3.6"/>
  </r>
  <r>
    <x v="5"/>
    <x v="1"/>
    <x v="5"/>
    <x v="0"/>
    <x v="1"/>
    <x v="0"/>
    <x v="38"/>
    <n v="1.1859999999999999"/>
    <n v="0.441"/>
    <n v="2.5169999999999999"/>
    <n v="6"/>
    <n v="4"/>
    <n v="139.1"/>
    <n v="3"/>
    <n v="4"/>
    <n v="3.1"/>
  </r>
  <r>
    <x v="5"/>
    <x v="1"/>
    <x v="5"/>
    <x v="0"/>
    <x v="1"/>
    <x v="1"/>
    <x v="15"/>
    <n v="1.5109999999999999"/>
    <n v="0.45700000000000002"/>
    <n v="2.9670000000000001"/>
    <n v="8"/>
    <n v="4"/>
    <n v="124.7"/>
    <n v="2.8"/>
    <n v="4.3"/>
    <n v="3.2"/>
  </r>
  <r>
    <x v="5"/>
    <x v="1"/>
    <x v="5"/>
    <x v="1"/>
    <x v="0"/>
    <x v="0"/>
    <x v="39"/>
    <n v="1.617"/>
    <n v="0.35399999999999998"/>
    <n v="4.7830000000000004"/>
    <n v="16"/>
    <n v="5"/>
    <n v="92.7"/>
    <n v="1.2"/>
    <n v="3.7"/>
    <n v="3.2"/>
  </r>
  <r>
    <x v="5"/>
    <x v="1"/>
    <x v="5"/>
    <x v="1"/>
    <x v="0"/>
    <x v="1"/>
    <x v="40"/>
    <n v="0.29899999999999999"/>
    <n v="0.13700000000000001"/>
    <n v="1.6339999999999999"/>
    <n v="10"/>
    <n v="3"/>
    <n v="16.3"/>
    <n v="1.7"/>
    <n v="4.3"/>
    <n v="3.6"/>
  </r>
  <r>
    <x v="5"/>
    <x v="1"/>
    <x v="5"/>
    <x v="1"/>
    <x v="1"/>
    <x v="0"/>
    <x v="41"/>
    <n v="0.82799999999999996"/>
    <n v="0.32300000000000001"/>
    <n v="2.278"/>
    <n v="9"/>
    <n v="3"/>
    <n v="72.7"/>
    <n v="2.4"/>
    <n v="3.8"/>
    <n v="2.9"/>
  </r>
  <r>
    <x v="5"/>
    <x v="1"/>
    <x v="5"/>
    <x v="1"/>
    <x v="1"/>
    <x v="1"/>
    <x v="42"/>
    <n v="0.255"/>
    <n v="9.8000000000000004E-2"/>
    <n v="0.57199999999999995"/>
    <n v="10"/>
    <n v="4"/>
    <n v="21.2"/>
    <n v="4.5999999999999996"/>
    <n v="4"/>
    <n v="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ACA826-DB5E-4F08-A523-6445AEECA6C3}" name="PivotTable4"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6" rowHeaderCaption="Age Range">
  <location ref="M16:N19" firstHeaderRow="1" firstDataRow="1" firstDataCol="1"/>
  <pivotFields count="19">
    <pivotField showAll="0">
      <items count="7">
        <item x="0"/>
        <item x="1"/>
        <item x="2"/>
        <item x="3"/>
        <item x="4"/>
        <item x="5"/>
        <item t="default"/>
      </items>
    </pivotField>
    <pivotField showAll="0"/>
    <pivotField numFmtId="165" showAll="0">
      <items count="7">
        <item x="0"/>
        <item x="1"/>
        <item x="2"/>
        <item x="3"/>
        <item x="4"/>
        <item x="5"/>
        <item t="default"/>
      </items>
    </pivotField>
    <pivotField showAll="0">
      <items count="3">
        <item x="1"/>
        <item x="0"/>
        <item t="default"/>
      </items>
    </pivotField>
    <pivotField axis="axisRow" showAll="0" sortType="ascending">
      <items count="4">
        <item x="0"/>
        <item x="1"/>
        <item m="1" x="2"/>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numFmtId="2" showAll="0"/>
    <pivotField numFmtId="2" showAll="0"/>
    <pivotField numFmtId="2" showAll="0"/>
    <pivotField numFmtId="2" showAll="0"/>
    <pivotField numFmtId="1" showAll="0"/>
    <pivotField numFmtId="1" showAll="0"/>
    <pivotField numFmtId="1" showAll="0"/>
    <pivotField numFmtId="1"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3">
    <i>
      <x v="1"/>
    </i>
    <i>
      <x/>
    </i>
    <i t="grand">
      <x/>
    </i>
  </rowItems>
  <colItems count="1">
    <i/>
  </colItems>
  <dataFields count="1">
    <dataField name="Total Trips (Mil.)" fld="6" baseField="0" baseItem="0" numFmtId="164"/>
  </dataFields>
  <formats count="16">
    <format dxfId="31">
      <pivotArea type="all" dataOnly="0" outline="0" fieldPosition="0"/>
    </format>
    <format dxfId="32">
      <pivotArea outline="0" collapsedLevelsAreSubtotals="1" fieldPosition="0"/>
    </format>
    <format dxfId="33">
      <pivotArea type="origin" dataOnly="0" labelOnly="1" outline="0" fieldPosition="0"/>
    </format>
    <format dxfId="34">
      <pivotArea field="4" type="button" dataOnly="0" labelOnly="1" outline="0" axis="axisRow" fieldPosition="0"/>
    </format>
    <format dxfId="35">
      <pivotArea type="topRight" dataOnly="0" labelOnly="1" outline="0" fieldPosition="0"/>
    </format>
    <format dxfId="36">
      <pivotArea field="0" type="button" dataOnly="0" labelOnly="1" outline="0"/>
    </format>
    <format dxfId="37">
      <pivotArea dataOnly="0" labelOnly="1" grandRow="1" outline="0" fieldPosition="0"/>
    </format>
    <format dxfId="38">
      <pivotArea dataOnly="0" labelOnly="1" fieldPosition="0">
        <references count="1">
          <reference field="4" count="0"/>
        </references>
      </pivotArea>
    </format>
    <format dxfId="39">
      <pivotArea dataOnly="0" labelOnly="1" grandCol="1" outline="0" fieldPosition="0"/>
    </format>
    <format dxfId="40">
      <pivotArea outline="0" collapsedLevelsAreSubtotals="1" fieldPosition="0"/>
    </format>
    <format dxfId="41">
      <pivotArea type="all" dataOnly="0" outline="0" fieldPosition="0"/>
    </format>
    <format dxfId="42">
      <pivotArea outline="0" collapsedLevelsAreSubtotals="1" fieldPosition="0"/>
    </format>
    <format dxfId="43">
      <pivotArea field="4" type="button" dataOnly="0" labelOnly="1" outline="0" axis="axisRow" fieldPosition="0"/>
    </format>
    <format dxfId="44">
      <pivotArea dataOnly="0" labelOnly="1" fieldPosition="0">
        <references count="1">
          <reference field="4" count="0"/>
        </references>
      </pivotArea>
    </format>
    <format dxfId="45">
      <pivotArea dataOnly="0" labelOnly="1" grandRow="1" outline="0" fieldPosition="0"/>
    </format>
    <format dxfId="46">
      <pivotArea dataOnly="0" labelOnly="1" outline="0" axis="axisValues" fieldPosition="0"/>
    </format>
  </formats>
  <chartFormats count="27">
    <chartFormat chart="8" format="4" series="1">
      <pivotArea type="data" outline="0" fieldPosition="0">
        <references count="1">
          <reference field="4" count="1" selected="0">
            <x v="0"/>
          </reference>
        </references>
      </pivotArea>
    </chartFormat>
    <chartFormat chart="8" format="5" series="1">
      <pivotArea type="data" outline="0" fieldPosition="0">
        <references count="1">
          <reference field="4" count="1" selected="0">
            <x v="1"/>
          </reference>
        </references>
      </pivotArea>
    </chartFormat>
    <chartFormat chart="8" format="6" series="1">
      <pivotArea type="data" outline="0" fieldPosition="0">
        <references count="1">
          <reference field="4" count="1" selected="0">
            <x v="2"/>
          </reference>
        </references>
      </pivotArea>
    </chartFormat>
    <chartFormat chart="8" format="7" series="1">
      <pivotArea type="data" outline="0" fieldPosition="0">
        <references count="2">
          <reference field="4294967294" count="1" selected="0">
            <x v="0"/>
          </reference>
          <reference field="4" count="1" selected="0">
            <x v="0"/>
          </reference>
        </references>
      </pivotArea>
    </chartFormat>
    <chartFormat chart="8" format="8" series="1">
      <pivotArea type="data" outline="0" fieldPosition="0">
        <references count="2">
          <reference field="4294967294" count="1" selected="0">
            <x v="0"/>
          </reference>
          <reference field="4" count="1" selected="0">
            <x v="1"/>
          </reference>
        </references>
      </pivotArea>
    </chartFormat>
    <chartFormat chart="8" format="9" series="1">
      <pivotArea type="data" outline="0" fieldPosition="0">
        <references count="2">
          <reference field="4294967294" count="1" selected="0">
            <x v="0"/>
          </reference>
          <reference field="4" count="1" selected="0">
            <x v="2"/>
          </reference>
        </references>
      </pivotArea>
    </chartFormat>
    <chartFormat chart="8" format="10" series="1">
      <pivotArea type="data" outline="0" fieldPosition="0">
        <references count="1">
          <reference field="4294967294" count="1" selected="0">
            <x v="0"/>
          </reference>
        </references>
      </pivotArea>
    </chartFormat>
    <chartFormat chart="15" format="14" series="1">
      <pivotArea type="data" outline="0" fieldPosition="0">
        <references count="2">
          <reference field="4294967294" count="1" selected="0">
            <x v="0"/>
          </reference>
          <reference field="4" count="1" selected="0">
            <x v="0"/>
          </reference>
        </references>
      </pivotArea>
    </chartFormat>
    <chartFormat chart="15" format="15" series="1">
      <pivotArea type="data" outline="0" fieldPosition="0">
        <references count="2">
          <reference field="4294967294" count="1" selected="0">
            <x v="0"/>
          </reference>
          <reference field="4" count="1" selected="0">
            <x v="1"/>
          </reference>
        </references>
      </pivotArea>
    </chartFormat>
    <chartFormat chart="15" format="16" series="1">
      <pivotArea type="data" outline="0" fieldPosition="0">
        <references count="2">
          <reference field="4294967294" count="1" selected="0">
            <x v="0"/>
          </reference>
          <reference field="4" count="1" selected="0">
            <x v="2"/>
          </reference>
        </references>
      </pivotArea>
    </chartFormat>
    <chartFormat chart="15" format="17" series="1">
      <pivotArea type="data" outline="0" fieldPosition="0">
        <references count="1">
          <reference field="4294967294" count="1" selected="0">
            <x v="0"/>
          </reference>
        </references>
      </pivotArea>
    </chartFormat>
    <chartFormat chart="16" format="18" series="1">
      <pivotArea type="data" outline="0" fieldPosition="0">
        <references count="2">
          <reference field="4294967294" count="1" selected="0">
            <x v="0"/>
          </reference>
          <reference field="4" count="1" selected="0">
            <x v="0"/>
          </reference>
        </references>
      </pivotArea>
    </chartFormat>
    <chartFormat chart="16" format="19" series="1">
      <pivotArea type="data" outline="0" fieldPosition="0">
        <references count="2">
          <reference field="4294967294" count="1" selected="0">
            <x v="0"/>
          </reference>
          <reference field="4" count="1" selected="0">
            <x v="1"/>
          </reference>
        </references>
      </pivotArea>
    </chartFormat>
    <chartFormat chart="16" format="20" series="1">
      <pivotArea type="data" outline="0" fieldPosition="0">
        <references count="2">
          <reference field="4294967294" count="1" selected="0">
            <x v="0"/>
          </reference>
          <reference field="4" count="1" selected="0">
            <x v="2"/>
          </reference>
        </references>
      </pivotArea>
    </chartFormat>
    <chartFormat chart="17" format="21" series="1">
      <pivotArea type="data" outline="0" fieldPosition="0">
        <references count="2">
          <reference field="4294967294" count="1" selected="0">
            <x v="0"/>
          </reference>
          <reference field="4" count="1" selected="0">
            <x v="0"/>
          </reference>
        </references>
      </pivotArea>
    </chartFormat>
    <chartFormat chart="17" format="22" series="1">
      <pivotArea type="data" outline="0" fieldPosition="0">
        <references count="2">
          <reference field="4294967294" count="1" selected="0">
            <x v="0"/>
          </reference>
          <reference field="4" count="1" selected="0">
            <x v="1"/>
          </reference>
        </references>
      </pivotArea>
    </chartFormat>
    <chartFormat chart="17" format="23" series="1">
      <pivotArea type="data" outline="0" fieldPosition="0">
        <references count="2">
          <reference field="4294967294" count="1" selected="0">
            <x v="0"/>
          </reference>
          <reference field="4" count="1" selected="0">
            <x v="2"/>
          </reference>
        </references>
      </pivotArea>
    </chartFormat>
    <chartFormat chart="22" format="0" series="1">
      <pivotArea type="data" outline="0" fieldPosition="0">
        <references count="2">
          <reference field="4294967294" count="1" selected="0">
            <x v="0"/>
          </reference>
          <reference field="4" count="1" selected="0">
            <x v="0"/>
          </reference>
        </references>
      </pivotArea>
    </chartFormat>
    <chartFormat chart="22" format="1" series="1">
      <pivotArea type="data" outline="0" fieldPosition="0">
        <references count="2">
          <reference field="4294967294" count="1" selected="0">
            <x v="0"/>
          </reference>
          <reference field="4" count="1" selected="0">
            <x v="1"/>
          </reference>
        </references>
      </pivotArea>
    </chartFormat>
    <chartFormat chart="22" format="2" series="1">
      <pivotArea type="data" outline="0" fieldPosition="0">
        <references count="2">
          <reference field="4294967294" count="1" selected="0">
            <x v="0"/>
          </reference>
          <reference field="4" count="1" selected="0">
            <x v="2"/>
          </reference>
        </references>
      </pivotArea>
    </chartFormat>
    <chartFormat chart="23" format="11" series="1">
      <pivotArea type="data" outline="0" fieldPosition="0">
        <references count="2">
          <reference field="4294967294" count="1" selected="0">
            <x v="0"/>
          </reference>
          <reference field="4" count="1" selected="0">
            <x v="0"/>
          </reference>
        </references>
      </pivotArea>
    </chartFormat>
    <chartFormat chart="23" format="12" series="1">
      <pivotArea type="data" outline="0" fieldPosition="0">
        <references count="2">
          <reference field="4294967294" count="1" selected="0">
            <x v="0"/>
          </reference>
          <reference field="4" count="1" selected="0">
            <x v="1"/>
          </reference>
        </references>
      </pivotArea>
    </chartFormat>
    <chartFormat chart="23" format="13" series="1">
      <pivotArea type="data" outline="0" fieldPosition="0">
        <references count="2">
          <reference field="4294967294" count="1" selected="0">
            <x v="0"/>
          </reference>
          <reference field="4" count="1" selected="0">
            <x v="2"/>
          </reference>
        </references>
      </pivotArea>
    </chartFormat>
    <chartFormat chart="23" format="14" series="1">
      <pivotArea type="data" outline="0" fieldPosition="0">
        <references count="1">
          <reference field="4294967294" count="1" selected="0">
            <x v="0"/>
          </reference>
        </references>
      </pivotArea>
    </chartFormat>
    <chartFormat chart="30" format="9" series="1">
      <pivotArea type="data" outline="0" fieldPosition="0">
        <references count="1">
          <reference field="4294967294" count="1" selected="0">
            <x v="0"/>
          </reference>
        </references>
      </pivotArea>
    </chartFormat>
    <chartFormat chart="30" format="10">
      <pivotArea type="data" outline="0" fieldPosition="0">
        <references count="2">
          <reference field="4294967294" count="1" selected="0">
            <x v="0"/>
          </reference>
          <reference field="4" count="1" selected="0">
            <x v="0"/>
          </reference>
        </references>
      </pivotArea>
    </chartFormat>
    <chartFormat chart="30" format="11">
      <pivotArea type="data" outline="0" fieldPosition="0">
        <references count="2">
          <reference field="4294967294" count="1" selected="0">
            <x v="0"/>
          </reference>
          <reference field="4" count="1" selected="0">
            <x v="1"/>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ACB38AE-4120-4D82-9CB8-9A14C9811654}" name="PivotTable2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Quarter">
  <location ref="L2:N9" firstHeaderRow="0" firstDataRow="1" firstDataCol="1"/>
  <pivotFields count="19">
    <pivotField axis="axisRow" showAll="0">
      <items count="7">
        <item x="0"/>
        <item x="1"/>
        <item x="2"/>
        <item x="3"/>
        <item x="4"/>
        <item x="5"/>
        <item t="default"/>
      </items>
    </pivotField>
    <pivotField showAll="0"/>
    <pivotField numFmtId="165" showAll="0">
      <items count="7">
        <item x="0"/>
        <item x="1"/>
        <item x="2"/>
        <item x="3"/>
        <item x="4"/>
        <item x="5"/>
        <item t="default"/>
      </items>
    </pivotField>
    <pivotField showAll="0">
      <items count="3">
        <item x="1"/>
        <item x="0"/>
        <item t="default"/>
      </items>
    </pivotField>
    <pivotField showAll="0">
      <items count="4">
        <item x="0"/>
        <item x="1"/>
        <item m="1" x="2"/>
        <item t="default"/>
      </items>
    </pivotField>
    <pivotField showAll="0"/>
    <pivotField dataField="1" numFmtId="2" showAll="0">
      <items count="44">
        <item x="21"/>
        <item x="42"/>
        <item x="40"/>
        <item x="14"/>
        <item x="29"/>
        <item x="20"/>
        <item x="27"/>
        <item x="7"/>
        <item x="12"/>
        <item x="5"/>
        <item x="34"/>
        <item x="13"/>
        <item x="17"/>
        <item x="41"/>
        <item x="26"/>
        <item x="39"/>
        <item x="3"/>
        <item x="19"/>
        <item x="28"/>
        <item x="18"/>
        <item x="2"/>
        <item x="35"/>
        <item x="6"/>
        <item x="4"/>
        <item x="25"/>
        <item x="24"/>
        <item x="32"/>
        <item x="0"/>
        <item x="33"/>
        <item x="31"/>
        <item x="16"/>
        <item x="30"/>
        <item x="11"/>
        <item x="1"/>
        <item x="15"/>
        <item x="38"/>
        <item x="23"/>
        <item x="22"/>
        <item x="37"/>
        <item x="10"/>
        <item x="36"/>
        <item x="9"/>
        <item x="8"/>
        <item t="default"/>
      </items>
    </pivotField>
    <pivotField dataField="1" numFmtId="2" showAll="0"/>
    <pivotField numFmtId="2" showAll="0"/>
    <pivotField numFmtId="2" showAll="0"/>
    <pivotField numFmtId="1" showAll="0"/>
    <pivotField numFmtId="1" showAll="0"/>
    <pivotField numFmtId="1" showAll="0"/>
    <pivotField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0"/>
  </rowFields>
  <rowItems count="7">
    <i>
      <x/>
    </i>
    <i>
      <x v="1"/>
    </i>
    <i>
      <x v="2"/>
    </i>
    <i>
      <x v="3"/>
    </i>
    <i>
      <x v="4"/>
    </i>
    <i>
      <x v="5"/>
    </i>
    <i t="grand">
      <x/>
    </i>
  </rowItems>
  <colFields count="1">
    <field x="-2"/>
  </colFields>
  <colItems count="2">
    <i>
      <x/>
    </i>
    <i i="1">
      <x v="1"/>
    </i>
  </colItems>
  <dataFields count="2">
    <dataField name="Sum of Trips (Mil.)" fld="6" showDataAs="percentOfTotal" baseField="0" baseItem="0" numFmtId="10"/>
    <dataField name="Sum of Overnights (Mil)" fld="7" showDataAs="percentOfTotal" baseField="0" baseItem="0" numFmtId="1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B16B400-05FD-4906-89AE-46EAABFB5E0E}" name="PivotTable2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urpose">
  <location ref="H2:I5" firstHeaderRow="1" firstDataRow="1" firstDataCol="1"/>
  <pivotFields count="19">
    <pivotField showAll="0"/>
    <pivotField showAll="0"/>
    <pivotField numFmtId="165" showAll="0">
      <items count="7">
        <item x="0"/>
        <item x="1"/>
        <item x="2"/>
        <item x="3"/>
        <item x="4"/>
        <item x="5"/>
        <item t="default"/>
      </items>
    </pivotField>
    <pivotField axis="axisRow" showAll="0">
      <items count="3">
        <item x="1"/>
        <item x="0"/>
        <item t="default"/>
      </items>
    </pivotField>
    <pivotField showAll="0"/>
    <pivotField showAll="0"/>
    <pivotField dataField="1" numFmtId="2" showAll="0">
      <items count="44">
        <item x="21"/>
        <item x="42"/>
        <item x="40"/>
        <item x="14"/>
        <item x="29"/>
        <item x="20"/>
        <item x="27"/>
        <item x="7"/>
        <item x="12"/>
        <item x="5"/>
        <item x="34"/>
        <item x="13"/>
        <item x="17"/>
        <item x="41"/>
        <item x="26"/>
        <item x="39"/>
        <item x="3"/>
        <item x="19"/>
        <item x="28"/>
        <item x="18"/>
        <item x="2"/>
        <item x="35"/>
        <item x="6"/>
        <item x="4"/>
        <item x="25"/>
        <item x="24"/>
        <item x="32"/>
        <item x="0"/>
        <item x="33"/>
        <item x="31"/>
        <item x="16"/>
        <item x="30"/>
        <item x="11"/>
        <item x="1"/>
        <item x="15"/>
        <item x="38"/>
        <item x="23"/>
        <item x="22"/>
        <item x="37"/>
        <item x="10"/>
        <item x="36"/>
        <item x="9"/>
        <item x="8"/>
        <item t="default"/>
      </items>
    </pivotField>
    <pivotField numFmtId="2" showAll="0"/>
    <pivotField numFmtId="2" showAll="0"/>
    <pivotField numFmtId="2" showAll="0"/>
    <pivotField numFmtId="1" showAll="0"/>
    <pivotField numFmtId="1" showAll="0"/>
    <pivotField numFmtId="1" showAll="0"/>
    <pivotField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3"/>
  </rowFields>
  <rowItems count="3">
    <i>
      <x/>
    </i>
    <i>
      <x v="1"/>
    </i>
    <i t="grand">
      <x/>
    </i>
  </rowItems>
  <colItems count="1">
    <i/>
  </colItems>
  <dataFields count="1">
    <dataField name="Sum of Trips (Mil.)" fld="6" showDataAs="percentOfTotal" baseField="0" baseItem="0" numFmtId="1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7218F64-49F7-4577-AD6B-B818EB37F38C}" name="PivotTable2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Group">
  <location ref="H7:I10" firstHeaderRow="1" firstDataRow="1" firstDataCol="1"/>
  <pivotFields count="19">
    <pivotField showAll="0"/>
    <pivotField showAll="0"/>
    <pivotField numFmtId="165" showAll="0">
      <items count="7">
        <item x="0"/>
        <item x="1"/>
        <item x="2"/>
        <item x="3"/>
        <item x="4"/>
        <item x="5"/>
        <item t="default"/>
      </items>
    </pivotField>
    <pivotField showAll="0">
      <items count="3">
        <item x="1"/>
        <item x="0"/>
        <item t="default"/>
      </items>
    </pivotField>
    <pivotField axis="axisRow" showAll="0">
      <items count="4">
        <item x="0"/>
        <item x="1"/>
        <item m="1" x="2"/>
        <item t="default"/>
      </items>
    </pivotField>
    <pivotField showAll="0"/>
    <pivotField dataField="1" numFmtId="2" showAll="0">
      <items count="44">
        <item x="21"/>
        <item x="42"/>
        <item x="40"/>
        <item x="14"/>
        <item x="29"/>
        <item x="20"/>
        <item x="27"/>
        <item x="7"/>
        <item x="12"/>
        <item x="5"/>
        <item x="34"/>
        <item x="13"/>
        <item x="17"/>
        <item x="41"/>
        <item x="26"/>
        <item x="39"/>
        <item x="3"/>
        <item x="19"/>
        <item x="28"/>
        <item x="18"/>
        <item x="2"/>
        <item x="35"/>
        <item x="6"/>
        <item x="4"/>
        <item x="25"/>
        <item x="24"/>
        <item x="32"/>
        <item x="0"/>
        <item x="33"/>
        <item x="31"/>
        <item x="16"/>
        <item x="30"/>
        <item x="11"/>
        <item x="1"/>
        <item x="15"/>
        <item x="38"/>
        <item x="23"/>
        <item x="22"/>
        <item x="37"/>
        <item x="10"/>
        <item x="36"/>
        <item x="9"/>
        <item x="8"/>
        <item t="default"/>
      </items>
    </pivotField>
    <pivotField numFmtId="2" showAll="0"/>
    <pivotField numFmtId="2" showAll="0"/>
    <pivotField numFmtId="2" showAll="0"/>
    <pivotField numFmtId="1" showAll="0"/>
    <pivotField numFmtId="1" showAll="0"/>
    <pivotField numFmtId="1" showAll="0"/>
    <pivotField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4"/>
  </rowFields>
  <rowItems count="3">
    <i>
      <x/>
    </i>
    <i>
      <x v="1"/>
    </i>
    <i t="grand">
      <x/>
    </i>
  </rowItems>
  <colItems count="1">
    <i/>
  </colItems>
  <dataFields count="1">
    <dataField name="Sum of Trips (Mil.)" fld="6" showDataAs="percentOfTotal" baseField="0" baseItem="0" numFmtId="1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30D0C40-A69A-4CE8-806A-D8614DC38A2D}" name="PivotTable2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Group">
  <location ref="H12:I15" firstHeaderRow="1" firstDataRow="1" firstDataCol="1"/>
  <pivotFields count="19">
    <pivotField showAll="0"/>
    <pivotField showAll="0"/>
    <pivotField numFmtId="165" showAll="0">
      <items count="7">
        <item x="0"/>
        <item x="1"/>
        <item x="2"/>
        <item x="3"/>
        <item x="4"/>
        <item x="5"/>
        <item t="default"/>
      </items>
    </pivotField>
    <pivotField showAll="0">
      <items count="3">
        <item x="1"/>
        <item x="0"/>
        <item t="default"/>
      </items>
    </pivotField>
    <pivotField axis="axisRow" showAll="0">
      <items count="4">
        <item x="0"/>
        <item x="1"/>
        <item m="1" x="2"/>
        <item t="default"/>
      </items>
    </pivotField>
    <pivotField showAll="0"/>
    <pivotField numFmtId="2" showAll="0">
      <items count="44">
        <item x="21"/>
        <item x="42"/>
        <item x="40"/>
        <item x="14"/>
        <item x="29"/>
        <item x="20"/>
        <item x="27"/>
        <item x="7"/>
        <item x="12"/>
        <item x="5"/>
        <item x="34"/>
        <item x="13"/>
        <item x="17"/>
        <item x="41"/>
        <item x="26"/>
        <item x="39"/>
        <item x="3"/>
        <item x="19"/>
        <item x="28"/>
        <item x="18"/>
        <item x="2"/>
        <item x="35"/>
        <item x="6"/>
        <item x="4"/>
        <item x="25"/>
        <item x="24"/>
        <item x="32"/>
        <item x="0"/>
        <item x="33"/>
        <item x="31"/>
        <item x="16"/>
        <item x="30"/>
        <item x="11"/>
        <item x="1"/>
        <item x="15"/>
        <item x="38"/>
        <item x="23"/>
        <item x="22"/>
        <item x="37"/>
        <item x="10"/>
        <item x="36"/>
        <item x="9"/>
        <item x="8"/>
        <item t="default"/>
      </items>
    </pivotField>
    <pivotField numFmtId="2" showAll="0"/>
    <pivotField numFmtId="2" showAll="0"/>
    <pivotField numFmtId="2" showAll="0"/>
    <pivotField numFmtId="1" showAll="0"/>
    <pivotField numFmtId="1" showAll="0"/>
    <pivotField dataField="1" numFmtId="1" showAll="0"/>
    <pivotField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4"/>
  </rowFields>
  <rowItems count="3">
    <i>
      <x/>
    </i>
    <i>
      <x v="1"/>
    </i>
    <i t="grand">
      <x/>
    </i>
  </rowItems>
  <colItems count="1">
    <i/>
  </colItems>
  <dataFields count="1">
    <dataField name="Sum of Spending (Mil.)" fld="12" showDataAs="percentOfTotal" baseField="0" baseItem="0" numFmtId="1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14A747-B274-452A-ACAA-64F95AFFC56E}" name="PivotTable2"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Year">
  <location ref="A9:B12" firstHeaderRow="1" firstDataRow="1" firstDataCol="1" rowPageCount="3" colPageCount="1"/>
  <pivotFields count="19">
    <pivotField showAll="0">
      <items count="7">
        <item x="0"/>
        <item x="1"/>
        <item x="2"/>
        <item x="3"/>
        <item x="4"/>
        <item x="5"/>
        <item t="default"/>
      </items>
    </pivotField>
    <pivotField axis="axisRow" showAll="0">
      <items count="3">
        <item x="0"/>
        <item x="1"/>
        <item t="default"/>
      </items>
    </pivotField>
    <pivotField numFmtId="165" showAll="0">
      <items count="7">
        <item x="0"/>
        <item x="1"/>
        <item x="2"/>
        <item x="3"/>
        <item x="4"/>
        <item x="5"/>
        <item t="default"/>
      </items>
    </pivotField>
    <pivotField axis="axisPage" showAll="0">
      <items count="3">
        <item x="1"/>
        <item x="0"/>
        <item t="default"/>
      </items>
    </pivotField>
    <pivotField axis="axisPage" multipleItemSelectionAllowed="1" showAll="0">
      <items count="4">
        <item x="0"/>
        <item x="1"/>
        <item m="1" x="2"/>
        <item t="default"/>
      </items>
    </pivotField>
    <pivotField axis="axisPage" multipleItemSelectionAllowed="1" showAll="0">
      <items count="3">
        <item x="1"/>
        <item x="0"/>
        <item t="default"/>
      </items>
    </pivotField>
    <pivotField numFmtId="2" showAll="0"/>
    <pivotField numFmtId="2" showAll="0"/>
    <pivotField numFmtId="2" showAll="0"/>
    <pivotField numFmtId="2" showAll="0"/>
    <pivotField numFmtId="1" showAll="0"/>
    <pivotField numFmtId="1" showAll="0"/>
    <pivotField dataField="1" numFmtId="1" showAll="0"/>
    <pivotField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3">
    <i>
      <x/>
    </i>
    <i>
      <x v="1"/>
    </i>
    <i t="grand">
      <x/>
    </i>
  </rowItems>
  <colItems count="1">
    <i/>
  </colItems>
  <pageFields count="3">
    <pageField fld="3" hier="-1"/>
    <pageField fld="4" hier="-1"/>
    <pageField fld="5" hier="-1"/>
  </pageFields>
  <dataFields count="1">
    <dataField name="Spending Total (Mil.)" fld="12" baseField="0" baseItem="0" numFmtId="166"/>
  </dataFields>
  <formats count="14">
    <format dxfId="78">
      <pivotArea type="all" dataOnly="0" outline="0" fieldPosition="0"/>
    </format>
    <format dxfId="79">
      <pivotArea outline="0" collapsedLevelsAreSubtotals="1" fieldPosition="0"/>
    </format>
    <format dxfId="80">
      <pivotArea field="0" type="button" dataOnly="0" labelOnly="1" outline="0"/>
    </format>
    <format dxfId="81">
      <pivotArea dataOnly="0" labelOnly="1" grandRow="1" outline="0" fieldPosition="0"/>
    </format>
    <format dxfId="82">
      <pivotArea dataOnly="0" labelOnly="1" outline="0" axis="axisValues" fieldPosition="0"/>
    </format>
    <format dxfId="83">
      <pivotArea type="all" dataOnly="0" outline="0" fieldPosition="0"/>
    </format>
    <format dxfId="84">
      <pivotArea outline="0" collapsedLevelsAreSubtotals="1" fieldPosition="0"/>
    </format>
    <format dxfId="85">
      <pivotArea field="1" type="button" dataOnly="0" labelOnly="1" outline="0" axis="axisRow" fieldPosition="0"/>
    </format>
    <format dxfId="86">
      <pivotArea dataOnly="0" labelOnly="1" fieldPosition="0">
        <references count="1">
          <reference field="1" count="0"/>
        </references>
      </pivotArea>
    </format>
    <format dxfId="87">
      <pivotArea dataOnly="0" labelOnly="1" grandRow="1" outline="0" fieldPosition="0"/>
    </format>
    <format dxfId="88">
      <pivotArea dataOnly="0" labelOnly="1" outline="0" axis="axisValues" fieldPosition="0"/>
    </format>
    <format dxfId="89">
      <pivotArea outline="0" collapsedLevelsAreSubtotals="1" fieldPosition="0"/>
    </format>
    <format dxfId="90">
      <pivotArea outline="0" collapsedLevelsAreSubtotals="1" fieldPosition="0"/>
    </format>
    <format dxfId="91">
      <pivotArea dataOnly="0" labelOnly="1" outline="0" axis="axisValues" fieldPosition="0"/>
    </format>
  </formats>
  <chartFormats count="3">
    <chartFormat chart="11" format="28" series="1">
      <pivotArea type="data" outline="0" fieldPosition="0">
        <references count="1">
          <reference field="4294967294" count="1" selected="0">
            <x v="0"/>
          </reference>
        </references>
      </pivotArea>
    </chartFormat>
    <chartFormat chart="11" format="29">
      <pivotArea type="data" outline="0" fieldPosition="0">
        <references count="2">
          <reference field="4294967294" count="1" selected="0">
            <x v="0"/>
          </reference>
          <reference field="1" count="1" selected="0">
            <x v="0"/>
          </reference>
        </references>
      </pivotArea>
    </chartFormat>
    <chartFormat chart="11" format="30">
      <pivotArea type="data" outline="0" fieldPosition="0">
        <references count="2">
          <reference field="4294967294" count="1" selected="0">
            <x v="0"/>
          </reference>
          <reference field="1" count="1" selected="0">
            <x v="1"/>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10B585-5BA8-4074-8389-8C607386FA7F}" name="PivotTable5"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9" rowHeaderCaption="Quarter" colHeaderCaption="Quarters">
  <location ref="G16:J24" firstHeaderRow="1" firstDataRow="2" firstDataCol="1"/>
  <pivotFields count="19">
    <pivotField axis="axisRow" showAll="0">
      <items count="7">
        <item x="0"/>
        <item x="1"/>
        <item x="2"/>
        <item x="3"/>
        <item x="4"/>
        <item x="5"/>
        <item t="default"/>
      </items>
    </pivotField>
    <pivotField showAll="0"/>
    <pivotField numFmtId="165" showAll="0">
      <items count="7">
        <item x="0"/>
        <item x="1"/>
        <item x="2"/>
        <item x="3"/>
        <item x="4"/>
        <item x="5"/>
        <item t="default"/>
      </items>
    </pivotField>
    <pivotField axis="axisCol" showAll="0">
      <items count="3">
        <item x="1"/>
        <item x="0"/>
        <item t="default"/>
      </items>
    </pivotField>
    <pivotField showAll="0">
      <items count="4">
        <item x="0"/>
        <item x="1"/>
        <item m="1" x="2"/>
        <item t="default"/>
      </items>
    </pivotField>
    <pivotField showAll="0">
      <items count="3">
        <item x="1"/>
        <item x="0"/>
        <item t="default"/>
      </items>
    </pivotField>
    <pivotField dataField="1" numFmtId="2" showAll="0"/>
    <pivotField numFmtId="2" showAll="0"/>
    <pivotField numFmtId="2" showAll="0"/>
    <pivotField numFmtId="2" showAll="0"/>
    <pivotField numFmtId="1" showAll="0"/>
    <pivotField numFmtId="1" showAll="0"/>
    <pivotField numFmtId="1" showAll="0"/>
    <pivotField numFmtId="1"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7">
    <i>
      <x/>
    </i>
    <i>
      <x v="1"/>
    </i>
    <i>
      <x v="2"/>
    </i>
    <i>
      <x v="3"/>
    </i>
    <i>
      <x v="4"/>
    </i>
    <i>
      <x v="5"/>
    </i>
    <i t="grand">
      <x/>
    </i>
  </rowItems>
  <colFields count="1">
    <field x="3"/>
  </colFields>
  <colItems count="3">
    <i>
      <x/>
    </i>
    <i>
      <x v="1"/>
    </i>
    <i t="grand">
      <x/>
    </i>
  </colItems>
  <dataFields count="1">
    <dataField name="Sum of Trips (Mil.)" fld="6" baseField="0" baseItem="0" numFmtId="2"/>
  </dataFields>
  <formats count="7">
    <format dxfId="24">
      <pivotArea type="all" dataOnly="0" outline="0" fieldPosition="0"/>
    </format>
    <format dxfId="25">
      <pivotArea outline="0" collapsedLevelsAreSubtotals="1" fieldPosition="0"/>
    </format>
    <format dxfId="26">
      <pivotArea type="origin" dataOnly="0" labelOnly="1" outline="0" fieldPosition="0"/>
    </format>
    <format dxfId="27">
      <pivotArea field="3" type="button" dataOnly="0" labelOnly="1" outline="0" axis="axisCol" fieldPosition="0"/>
    </format>
    <format dxfId="28">
      <pivotArea type="topRight" dataOnly="0" labelOnly="1" outline="0" fieldPosition="0"/>
    </format>
    <format dxfId="29">
      <pivotArea field="0" type="button" dataOnly="0" labelOnly="1" outline="0" axis="axisRow" fieldPosition="0"/>
    </format>
    <format dxfId="30">
      <pivotArea dataOnly="0" labelOnly="1" grandRow="1" outline="0" fieldPosition="0"/>
    </format>
  </formats>
  <chartFormats count="4">
    <chartFormat chart="36" format="22" series="1">
      <pivotArea type="data" outline="0" fieldPosition="0"/>
    </chartFormat>
    <chartFormat chart="36" format="23" series="1">
      <pivotArea type="data" outline="0" fieldPosition="0">
        <references count="1">
          <reference field="4294967294" count="1" selected="0">
            <x v="0"/>
          </reference>
        </references>
      </pivotArea>
    </chartFormat>
    <chartFormat chart="36" format="24" series="1">
      <pivotArea type="data" outline="0" fieldPosition="0">
        <references count="2">
          <reference field="4294967294" count="1" selected="0">
            <x v="0"/>
          </reference>
          <reference field="3" count="1" selected="0">
            <x v="1"/>
          </reference>
        </references>
      </pivotArea>
    </chartFormat>
    <chartFormat chart="36" format="25" series="1">
      <pivotArea type="data" outline="0" fieldPosition="0">
        <references count="2">
          <reference field="4294967294" count="1" selected="0">
            <x v="0"/>
          </reference>
          <reference field="3" count="1" selected="0">
            <x v="0"/>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3B3637-4802-43E3-B4AE-2462A29A9B2D}" name="PivotTable3"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rowHeaderCaption="Quarter" colHeaderCaption="Age Range">
  <location ref="M5:P13" firstHeaderRow="1" firstDataRow="2" firstDataCol="1"/>
  <pivotFields count="19">
    <pivotField axis="axisRow" showAll="0">
      <items count="7">
        <item x="0"/>
        <item x="1"/>
        <item x="2"/>
        <item x="3"/>
        <item x="4"/>
        <item x="5"/>
        <item t="default"/>
      </items>
    </pivotField>
    <pivotField showAll="0"/>
    <pivotField numFmtId="165" showAll="0">
      <items count="7">
        <item x="0"/>
        <item x="1"/>
        <item x="2"/>
        <item x="3"/>
        <item x="4"/>
        <item x="5"/>
        <item t="default"/>
      </items>
    </pivotField>
    <pivotField showAll="0">
      <items count="3">
        <item x="1"/>
        <item x="0"/>
        <item t="default"/>
      </items>
    </pivotField>
    <pivotField axis="axisCol" showAll="0" sortType="descending">
      <items count="4">
        <item m="1" x="2"/>
        <item x="1"/>
        <item x="0"/>
        <item t="default"/>
      </items>
    </pivotField>
    <pivotField showAll="0">
      <items count="3">
        <item x="1"/>
        <item x="0"/>
        <item t="default"/>
      </items>
    </pivotField>
    <pivotField dataField="1" numFmtId="2" showAll="0"/>
    <pivotField numFmtId="2" showAll="0"/>
    <pivotField numFmtId="2" showAll="0"/>
    <pivotField numFmtId="2" showAll="0"/>
    <pivotField numFmtId="1" showAll="0"/>
    <pivotField numFmtId="1" showAll="0"/>
    <pivotField numFmtId="1" showAll="0"/>
    <pivotField numFmtId="1"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7">
    <i>
      <x/>
    </i>
    <i>
      <x v="1"/>
    </i>
    <i>
      <x v="2"/>
    </i>
    <i>
      <x v="3"/>
    </i>
    <i>
      <x v="4"/>
    </i>
    <i>
      <x v="5"/>
    </i>
    <i t="grand">
      <x/>
    </i>
  </rowItems>
  <colFields count="1">
    <field x="4"/>
  </colFields>
  <colItems count="3">
    <i>
      <x v="1"/>
    </i>
    <i>
      <x v="2"/>
    </i>
    <i t="grand">
      <x/>
    </i>
  </colItems>
  <dataFields count="1">
    <dataField name="Sum of Trips (Mil.)" fld="6" baseField="0" baseItem="0" numFmtId="164"/>
  </dataFields>
  <formats count="12">
    <format dxfId="47">
      <pivotArea type="all" dataOnly="0" outline="0" fieldPosition="0"/>
    </format>
    <format dxfId="48">
      <pivotArea outline="0" collapsedLevelsAreSubtotals="1" fieldPosition="0"/>
    </format>
    <format dxfId="49">
      <pivotArea type="origin" dataOnly="0" labelOnly="1" outline="0" fieldPosition="0"/>
    </format>
    <format dxfId="50">
      <pivotArea field="4" type="button" dataOnly="0" labelOnly="1" outline="0" axis="axisCol" fieldPosition="0"/>
    </format>
    <format dxfId="51">
      <pivotArea type="topRight" dataOnly="0" labelOnly="1" outline="0" fieldPosition="0"/>
    </format>
    <format dxfId="52">
      <pivotArea field="0" type="button" dataOnly="0" labelOnly="1" outline="0" axis="axisRow" fieldPosition="0"/>
    </format>
    <format dxfId="53">
      <pivotArea dataOnly="0" labelOnly="1" fieldPosition="0">
        <references count="1">
          <reference field="0" count="0"/>
        </references>
      </pivotArea>
    </format>
    <format dxfId="54">
      <pivotArea dataOnly="0" labelOnly="1" grandRow="1" outline="0" fieldPosition="0"/>
    </format>
    <format dxfId="55">
      <pivotArea dataOnly="0" labelOnly="1" fieldPosition="0">
        <references count="1">
          <reference field="4" count="0"/>
        </references>
      </pivotArea>
    </format>
    <format dxfId="56">
      <pivotArea dataOnly="0" labelOnly="1" grandCol="1" outline="0" fieldPosition="0"/>
    </format>
    <format dxfId="57">
      <pivotArea outline="0" collapsedLevelsAreSubtotals="1" fieldPosition="0"/>
    </format>
    <format dxfId="58">
      <pivotArea type="all" dataOnly="0" outline="0" fieldPosition="0"/>
    </format>
  </formats>
  <chartFormats count="10">
    <chartFormat chart="16" format="18" series="1">
      <pivotArea type="data" outline="0" fieldPosition="0">
        <references count="2">
          <reference field="4294967294" count="1" selected="0">
            <x v="0"/>
          </reference>
          <reference field="4" count="1" selected="0">
            <x v="2"/>
          </reference>
        </references>
      </pivotArea>
    </chartFormat>
    <chartFormat chart="16" format="19" series="1">
      <pivotArea type="data" outline="0" fieldPosition="0">
        <references count="2">
          <reference field="4294967294" count="1" selected="0">
            <x v="0"/>
          </reference>
          <reference field="4" count="1" selected="0">
            <x v="1"/>
          </reference>
        </references>
      </pivotArea>
    </chartFormat>
    <chartFormat chart="16" format="20" series="1">
      <pivotArea type="data" outline="0" fieldPosition="0">
        <references count="2">
          <reference field="4294967294" count="1" selected="0">
            <x v="0"/>
          </reference>
          <reference field="4" count="1" selected="0">
            <x v="0"/>
          </reference>
        </references>
      </pivotArea>
    </chartFormat>
    <chartFormat chart="17" format="21" series="1">
      <pivotArea type="data" outline="0" fieldPosition="0">
        <references count="2">
          <reference field="4294967294" count="1" selected="0">
            <x v="0"/>
          </reference>
          <reference field="4" count="1" selected="0">
            <x v="2"/>
          </reference>
        </references>
      </pivotArea>
    </chartFormat>
    <chartFormat chart="17" format="22" series="1">
      <pivotArea type="data" outline="0" fieldPosition="0">
        <references count="2">
          <reference field="4294967294" count="1" selected="0">
            <x v="0"/>
          </reference>
          <reference field="4" count="1" selected="0">
            <x v="1"/>
          </reference>
        </references>
      </pivotArea>
    </chartFormat>
    <chartFormat chart="17" format="23" series="1">
      <pivotArea type="data" outline="0" fieldPosition="0">
        <references count="2">
          <reference field="4294967294" count="1" selected="0">
            <x v="0"/>
          </reference>
          <reference field="4" count="1" selected="0">
            <x v="0"/>
          </reference>
        </references>
      </pivotArea>
    </chartFormat>
    <chartFormat chart="22" format="0" series="1">
      <pivotArea type="data" outline="0" fieldPosition="0">
        <references count="2">
          <reference field="4294967294" count="1" selected="0">
            <x v="0"/>
          </reference>
          <reference field="4" count="1" selected="0">
            <x v="2"/>
          </reference>
        </references>
      </pivotArea>
    </chartFormat>
    <chartFormat chart="22" format="1" series="1">
      <pivotArea type="data" outline="0" fieldPosition="0">
        <references count="2">
          <reference field="4294967294" count="1" selected="0">
            <x v="0"/>
          </reference>
          <reference field="4" count="1" selected="0">
            <x v="1"/>
          </reference>
        </references>
      </pivotArea>
    </chartFormat>
    <chartFormat chart="22" format="2" series="1">
      <pivotArea type="data" outline="0" fieldPosition="0">
        <references count="2">
          <reference field="4294967294" count="1" selected="0">
            <x v="0"/>
          </reference>
          <reference field="4" count="1" selected="0">
            <x v="0"/>
          </reference>
        </references>
      </pivotArea>
    </chartFormat>
    <chartFormat chart="17" format="24" series="1">
      <pivotArea type="data" outline="0" fieldPosition="0">
        <references count="1">
          <reference field="4294967294" count="1" selected="0">
            <x v="0"/>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5AD74E-E463-44BF-98D9-EFF074B6AEFE}" name="PivotTable6"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rowHeaderCaption="Quarter" colHeaderCaption="Purpose of Trip">
  <location ref="A16:D24" firstHeaderRow="1" firstDataRow="2" firstDataCol="1"/>
  <pivotFields count="19">
    <pivotField axis="axisRow" showAll="0">
      <items count="7">
        <item x="0"/>
        <item x="1"/>
        <item x="2"/>
        <item x="3"/>
        <item x="4"/>
        <item x="5"/>
        <item t="default"/>
      </items>
    </pivotField>
    <pivotField showAll="0"/>
    <pivotField numFmtId="165" showAll="0">
      <items count="7">
        <item x="0"/>
        <item x="1"/>
        <item x="2"/>
        <item x="3"/>
        <item x="4"/>
        <item x="5"/>
        <item t="default"/>
      </items>
    </pivotField>
    <pivotField axis="axisCol" showAll="0">
      <items count="3">
        <item x="1"/>
        <item x="0"/>
        <item t="default"/>
      </items>
    </pivotField>
    <pivotField showAll="0">
      <items count="4">
        <item x="0"/>
        <item x="1"/>
        <item m="1" x="2"/>
        <item t="default"/>
      </items>
    </pivotField>
    <pivotField showAll="0">
      <items count="3">
        <item x="1"/>
        <item x="0"/>
        <item t="default"/>
      </items>
    </pivotField>
    <pivotField numFmtId="2" showAll="0"/>
    <pivotField numFmtId="2" showAll="0"/>
    <pivotField numFmtId="2" showAll="0"/>
    <pivotField numFmtId="2" showAll="0"/>
    <pivotField dataField="1" numFmtId="1" showAll="0"/>
    <pivotField numFmtId="1" showAll="0"/>
    <pivotField numFmtId="1" showAll="0"/>
    <pivotField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0"/>
  </rowFields>
  <rowItems count="7">
    <i>
      <x/>
    </i>
    <i>
      <x v="1"/>
    </i>
    <i>
      <x v="2"/>
    </i>
    <i>
      <x v="3"/>
    </i>
    <i>
      <x v="4"/>
    </i>
    <i>
      <x v="5"/>
    </i>
    <i t="grand">
      <x/>
    </i>
  </rowItems>
  <colFields count="1">
    <field x="3"/>
  </colFields>
  <colItems count="3">
    <i>
      <x/>
    </i>
    <i>
      <x v="1"/>
    </i>
    <i t="grand">
      <x/>
    </i>
  </colItems>
  <dataFields count="1">
    <dataField name="Average of Avg Duration" fld="10" subtotal="average" baseField="0" baseItem="0" numFmtId="1"/>
  </dataFields>
  <formats count="11">
    <format dxfId="13">
      <pivotArea type="all" dataOnly="0" outline="0" fieldPosition="0"/>
    </format>
    <format dxfId="14">
      <pivotArea outline="0" collapsedLevelsAreSubtotals="1" fieldPosition="0"/>
    </format>
    <format dxfId="15">
      <pivotArea type="origin" dataOnly="0" labelOnly="1" outline="0" fieldPosition="0"/>
    </format>
    <format dxfId="16">
      <pivotArea field="3" type="button" dataOnly="0" labelOnly="1" outline="0" axis="axisCol" fieldPosition="0"/>
    </format>
    <format dxfId="17">
      <pivotArea type="topRight" dataOnly="0" labelOnly="1" outline="0" fieldPosition="0"/>
    </format>
    <format dxfId="18">
      <pivotArea field="0" type="button" dataOnly="0" labelOnly="1" outline="0" axis="axisRow" fieldPosition="0"/>
    </format>
    <format dxfId="19">
      <pivotArea dataOnly="0" labelOnly="1" fieldPosition="0">
        <references count="1">
          <reference field="0" count="0"/>
        </references>
      </pivotArea>
    </format>
    <format dxfId="20">
      <pivotArea dataOnly="0" labelOnly="1" grandRow="1" outline="0" fieldPosition="0"/>
    </format>
    <format dxfId="21">
      <pivotArea dataOnly="0" labelOnly="1" fieldPosition="0">
        <references count="1">
          <reference field="3" count="0"/>
        </references>
      </pivotArea>
    </format>
    <format dxfId="22">
      <pivotArea dataOnly="0" labelOnly="1" grandCol="1" outline="0" fieldPosition="0"/>
    </format>
    <format dxfId="23">
      <pivotArea type="all" dataOnly="0" outline="0" fieldPosition="0"/>
    </format>
  </formats>
  <chartFormats count="3">
    <chartFormat chart="5" format="21" series="1">
      <pivotArea type="data" outline="0" fieldPosition="0">
        <references count="2">
          <reference field="4294967294" count="1" selected="0">
            <x v="0"/>
          </reference>
          <reference field="3" count="1" selected="0">
            <x v="0"/>
          </reference>
        </references>
      </pivotArea>
    </chartFormat>
    <chartFormat chart="5" format="22" series="1">
      <pivotArea type="data" outline="0" fieldPosition="0">
        <references count="2">
          <reference field="4294967294" count="1" selected="0">
            <x v="0"/>
          </reference>
          <reference field="3" count="1" selected="0">
            <x v="1"/>
          </reference>
        </references>
      </pivotArea>
    </chartFormat>
    <chartFormat chart="5" format="23" series="1">
      <pivotArea type="data" outline="0" fieldPosition="0">
        <references count="1">
          <reference field="4294967294" count="1" selected="0">
            <x v="0"/>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683198-0F56-43D6-85D1-46740F0C819A}" name="PivotTable7"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rowHeaderCaption="Quarter">
  <location ref="A32:C39" firstHeaderRow="0" firstDataRow="1" firstDataCol="1" rowPageCount="3" colPageCount="1"/>
  <pivotFields count="19">
    <pivotField axis="axisRow" showAll="0">
      <items count="7">
        <item x="0"/>
        <item x="1"/>
        <item x="2"/>
        <item x="3"/>
        <item x="4"/>
        <item x="5"/>
        <item t="default"/>
      </items>
    </pivotField>
    <pivotField showAll="0"/>
    <pivotField numFmtId="165" showAll="0">
      <items count="7">
        <item x="0"/>
        <item x="1"/>
        <item x="2"/>
        <item x="3"/>
        <item x="4"/>
        <item x="5"/>
        <item t="default"/>
      </items>
    </pivotField>
    <pivotField axis="axisPage" showAll="0">
      <items count="3">
        <item x="1"/>
        <item x="0"/>
        <item t="default"/>
      </items>
    </pivotField>
    <pivotField axis="axisPage" multipleItemSelectionAllowed="1" showAll="0">
      <items count="4">
        <item x="0"/>
        <item x="1"/>
        <item m="1" x="2"/>
        <item t="default"/>
      </items>
    </pivotField>
    <pivotField axis="axisPage" showAll="0">
      <items count="3">
        <item x="1"/>
        <item x="0"/>
        <item t="default"/>
      </items>
    </pivotField>
    <pivotField numFmtId="2" showAll="0"/>
    <pivotField numFmtId="2" showAll="0"/>
    <pivotField numFmtId="2" showAll="0"/>
    <pivotField numFmtId="2" showAll="0"/>
    <pivotField numFmtId="1" showAll="0"/>
    <pivotField numFmtId="1" showAll="0"/>
    <pivotField numFmtId="1" showAll="0"/>
    <pivotField numFmtId="164" showAll="0"/>
    <pivotField dataField="1"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7">
    <i>
      <x/>
    </i>
    <i>
      <x v="1"/>
    </i>
    <i>
      <x v="2"/>
    </i>
    <i>
      <x v="3"/>
    </i>
    <i>
      <x v="4"/>
    </i>
    <i>
      <x v="5"/>
    </i>
    <i t="grand">
      <x/>
    </i>
  </rowItems>
  <colFields count="1">
    <field x="-2"/>
  </colFields>
  <colItems count="2">
    <i>
      <x/>
    </i>
    <i i="1">
      <x v="1"/>
    </i>
  </colItems>
  <pageFields count="3">
    <pageField fld="3" hier="-1"/>
    <pageField fld="4" hier="-1"/>
    <pageField fld="5" hier="-1"/>
  </pageFields>
  <dataFields count="2">
    <dataField name="Average of Return (Summer)" fld="14" subtotal="average" baseField="0" baseItem="0" numFmtId="164"/>
    <dataField name="Average of Return (Winter)" fld="15" subtotal="average" baseField="0" baseItem="0" numFmtId="164"/>
  </dataFields>
  <formats count="13">
    <format dxfId="0">
      <pivotArea type="all" dataOnly="0" outline="0" fieldPosition="0"/>
    </format>
    <format dxfId="1">
      <pivotArea outline="0" collapsedLevelsAreSubtotals="1" fieldPosition="0"/>
    </format>
    <format dxfId="2">
      <pivotArea field="0" type="button" dataOnly="0" labelOnly="1" outline="0" axis="axisRow" fieldPosition="0"/>
    </format>
    <format dxfId="3">
      <pivotArea dataOnly="0" labelOnly="1" fieldPosition="0">
        <references count="1">
          <reference field="0" count="0"/>
        </references>
      </pivotArea>
    </format>
    <format dxfId="4">
      <pivotArea dataOnly="0" labelOnly="1" grandRow="1" outline="0" fieldPosition="0"/>
    </format>
    <format dxfId="5">
      <pivotArea dataOnly="0" labelOnly="1" outline="0" fieldPosition="0">
        <references count="1">
          <reference field="4294967294" count="2">
            <x v="0"/>
            <x v="1"/>
          </reference>
        </references>
      </pivotArea>
    </format>
    <format dxfId="6">
      <pivotArea outline="0" collapsedLevelsAreSubtotals="1" fieldPosition="0"/>
    </format>
    <format dxfId="7">
      <pivotArea type="all" dataOnly="0" outline="0" fieldPosition="0"/>
    </format>
    <format dxfId="8">
      <pivotArea outline="0" collapsedLevelsAreSubtotals="1" fieldPosition="0"/>
    </format>
    <format dxfId="9">
      <pivotArea field="0" type="button" dataOnly="0" labelOnly="1" outline="0" axis="axisRow" fieldPosition="0"/>
    </format>
    <format dxfId="10">
      <pivotArea dataOnly="0" labelOnly="1" fieldPosition="0">
        <references count="1">
          <reference field="0" count="0"/>
        </references>
      </pivotArea>
    </format>
    <format dxfId="11">
      <pivotArea dataOnly="0" labelOnly="1" grandRow="1" outline="0" fieldPosition="0"/>
    </format>
    <format dxfId="12">
      <pivotArea dataOnly="0" labelOnly="1" outline="0" fieldPosition="0">
        <references count="1">
          <reference field="4294967294" count="2">
            <x v="0"/>
            <x v="1"/>
          </reference>
        </references>
      </pivotArea>
    </format>
  </formats>
  <chartFormats count="2">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FCA6A0-FF65-4F80-8FE5-6FD030C46A00}" name="PivotTable1"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rowHeaderCaption="Quarter">
  <location ref="G5:J12" firstHeaderRow="0" firstDataRow="1" firstDataCol="1"/>
  <pivotFields count="19">
    <pivotField axis="axisRow" showAll="0">
      <items count="7">
        <item x="0"/>
        <item x="1"/>
        <item x="2"/>
        <item x="3"/>
        <item x="4"/>
        <item x="5"/>
        <item t="default"/>
      </items>
    </pivotField>
    <pivotField showAll="0"/>
    <pivotField numFmtId="165" showAll="0">
      <items count="7">
        <item x="0"/>
        <item x="1"/>
        <item x="2"/>
        <item x="3"/>
        <item x="4"/>
        <item x="5"/>
        <item t="default"/>
      </items>
    </pivotField>
    <pivotField showAll="0">
      <items count="3">
        <item x="1"/>
        <item x="0"/>
        <item t="default"/>
      </items>
    </pivotField>
    <pivotField showAll="0">
      <items count="4">
        <item x="0"/>
        <item x="1"/>
        <item m="1" x="2"/>
        <item t="default"/>
      </items>
    </pivotField>
    <pivotField showAll="0">
      <items count="3">
        <item x="1"/>
        <item x="0"/>
        <item t="default"/>
      </items>
    </pivotField>
    <pivotField dataField="1" numFmtId="2" showAll="0"/>
    <pivotField dataField="1" numFmtId="2" showAll="0"/>
    <pivotField numFmtId="2" showAll="0"/>
    <pivotField numFmtId="2" showAll="0"/>
    <pivotField numFmtId="1" showAll="0"/>
    <pivotField numFmtId="1" showAll="0"/>
    <pivotField dataField="1" numFmtId="1" showAll="0"/>
    <pivotField numFmtId="164"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7">
    <i>
      <x/>
    </i>
    <i>
      <x v="1"/>
    </i>
    <i>
      <x v="2"/>
    </i>
    <i>
      <x v="3"/>
    </i>
    <i>
      <x v="4"/>
    </i>
    <i>
      <x v="5"/>
    </i>
    <i t="grand">
      <x/>
    </i>
  </rowItems>
  <colFields count="1">
    <field x="-2"/>
  </colFields>
  <colItems count="3">
    <i>
      <x/>
    </i>
    <i i="1">
      <x v="1"/>
    </i>
    <i i="2">
      <x v="2"/>
    </i>
  </colItems>
  <dataFields count="3">
    <dataField name="Total Trips (Mil.)" fld="6" baseField="0" baseItem="0" numFmtId="2"/>
    <dataField name="Total Overnights (Mil)" fld="7" baseField="0" baseItem="0" numFmtId="2"/>
    <dataField name="Spending (in Mil.)" fld="12" baseField="0" baseItem="0" numFmtId="1"/>
  </dataFields>
  <formats count="19">
    <format dxfId="59">
      <pivotArea outline="0" collapsedLevelsAreSubtotals="1" fieldPosition="0"/>
    </format>
    <format dxfId="60">
      <pivotArea type="all" dataOnly="0" outline="0" fieldPosition="0"/>
    </format>
    <format dxfId="61">
      <pivotArea outline="0" collapsedLevelsAreSubtotals="1" fieldPosition="0"/>
    </format>
    <format dxfId="62">
      <pivotArea field="0" type="button" dataOnly="0" labelOnly="1" outline="0" axis="axisRow" fieldPosition="0"/>
    </format>
    <format dxfId="63">
      <pivotArea dataOnly="0" labelOnly="1" fieldPosition="0">
        <references count="1">
          <reference field="0" count="0"/>
        </references>
      </pivotArea>
    </format>
    <format dxfId="64">
      <pivotArea dataOnly="0" labelOnly="1" grandRow="1" outline="0" fieldPosition="0"/>
    </format>
    <format dxfId="65">
      <pivotArea dataOnly="0" labelOnly="1" outline="0" fieldPosition="0">
        <references count="1">
          <reference field="4294967294" count="3">
            <x v="0"/>
            <x v="1"/>
            <x v="2"/>
          </reference>
        </references>
      </pivotArea>
    </format>
    <format dxfId="66">
      <pivotArea type="all" dataOnly="0" outline="0" fieldPosition="0"/>
    </format>
    <format dxfId="67">
      <pivotArea outline="0" collapsedLevelsAreSubtotals="1" fieldPosition="0"/>
    </format>
    <format dxfId="68">
      <pivotArea field="0" type="button" dataOnly="0" labelOnly="1" outline="0" axis="axisRow" fieldPosition="0"/>
    </format>
    <format dxfId="69">
      <pivotArea dataOnly="0" labelOnly="1" fieldPosition="0">
        <references count="1">
          <reference field="0" count="0"/>
        </references>
      </pivotArea>
    </format>
    <format dxfId="70">
      <pivotArea dataOnly="0" labelOnly="1" grandRow="1" outline="0" fieldPosition="0"/>
    </format>
    <format dxfId="71">
      <pivotArea dataOnly="0" labelOnly="1" outline="0" fieldPosition="0">
        <references count="1">
          <reference field="4294967294" count="3">
            <x v="0"/>
            <x v="1"/>
            <x v="2"/>
          </reference>
        </references>
      </pivotArea>
    </format>
    <format dxfId="72">
      <pivotArea type="all" dataOnly="0" outline="0" fieldPosition="0"/>
    </format>
    <format dxfId="73">
      <pivotArea outline="0" collapsedLevelsAreSubtotals="1" fieldPosition="0"/>
    </format>
    <format dxfId="74">
      <pivotArea field="0" type="button" dataOnly="0" labelOnly="1" outline="0" axis="axisRow" fieldPosition="0"/>
    </format>
    <format dxfId="75">
      <pivotArea dataOnly="0" labelOnly="1" fieldPosition="0">
        <references count="1">
          <reference field="0" count="0"/>
        </references>
      </pivotArea>
    </format>
    <format dxfId="76">
      <pivotArea dataOnly="0" labelOnly="1" grandRow="1" outline="0" fieldPosition="0"/>
    </format>
    <format dxfId="77">
      <pivotArea dataOnly="0" labelOnly="1" outline="0" fieldPosition="0">
        <references count="1">
          <reference field="4294967294" count="3">
            <x v="0"/>
            <x v="1"/>
            <x v="2"/>
          </reference>
        </references>
      </pivotArea>
    </format>
  </formats>
  <chartFormats count="16">
    <chartFormat chart="1" format="3"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1"/>
          </reference>
        </references>
      </pivotArea>
    </chartFormat>
    <chartFormat chart="1" format="5">
      <pivotArea type="data" outline="0" fieldPosition="0">
        <references count="2">
          <reference field="4294967294" count="1" selected="0">
            <x v="0"/>
          </reference>
          <reference field="0" count="1" selected="0">
            <x v="5"/>
          </reference>
        </references>
      </pivotArea>
    </chartFormat>
    <chartFormat chart="1" format="6">
      <pivotArea type="data" outline="0" fieldPosition="0">
        <references count="2">
          <reference field="4294967294" count="1" selected="0">
            <x v="1"/>
          </reference>
          <reference field="0" count="1" selected="0">
            <x v="5"/>
          </reference>
        </references>
      </pivotArea>
    </chartFormat>
    <chartFormat chart="1" format="5" series="1">
      <pivotArea type="data" outline="0" fieldPosition="0">
        <references count="1">
          <reference field="4294967294" count="1" selected="0">
            <x v="2"/>
          </reference>
        </references>
      </pivotArea>
    </chartFormat>
    <chartFormat chart="0" format="5" series="1">
      <pivotArea type="data" outline="0" fieldPosition="0">
        <references count="1">
          <reference field="4294967294" count="1" selected="0">
            <x v="2"/>
          </reference>
        </references>
      </pivotArea>
    </chartFormat>
    <chartFormat chart="16" format="32" series="1">
      <pivotArea type="data" outline="0" fieldPosition="0">
        <references count="1">
          <reference field="4294967294" count="1" selected="0">
            <x v="0"/>
          </reference>
        </references>
      </pivotArea>
    </chartFormat>
    <chartFormat chart="16" format="33" series="1">
      <pivotArea type="data" outline="0" fieldPosition="0">
        <references count="1">
          <reference field="4294967294" count="1" selected="0">
            <x v="1"/>
          </reference>
        </references>
      </pivotArea>
    </chartFormat>
    <chartFormat chart="16" format="34" series="1">
      <pivotArea type="data" outline="0" fieldPosition="0">
        <references count="1">
          <reference field="4294967294" count="1" selected="0">
            <x v="2"/>
          </reference>
        </references>
      </pivotArea>
    </chartFormat>
    <chartFormat chart="16" format="35">
      <pivotArea type="data" outline="0" fieldPosition="0">
        <references count="2">
          <reference field="4294967294" count="1" selected="0">
            <x v="2"/>
          </reference>
          <reference field="0" count="1" selected="0">
            <x v="0"/>
          </reference>
        </references>
      </pivotArea>
    </chartFormat>
    <chartFormat chart="16" format="36">
      <pivotArea type="data" outline="0" fieldPosition="0">
        <references count="2">
          <reference field="4294967294" count="1" selected="0">
            <x v="2"/>
          </reference>
          <reference field="0" count="1" selected="0">
            <x v="1"/>
          </reference>
        </references>
      </pivotArea>
    </chartFormat>
    <chartFormat chart="16" format="37">
      <pivotArea type="data" outline="0" fieldPosition="0">
        <references count="2">
          <reference field="4294967294" count="1" selected="0">
            <x v="2"/>
          </reference>
          <reference field="0" count="1" selected="0">
            <x v="3"/>
          </reference>
        </references>
      </pivotArea>
    </chartFormat>
    <chartFormat chart="16" format="38">
      <pivotArea type="data" outline="0" fieldPosition="0">
        <references count="2">
          <reference field="4294967294" count="1" selected="0">
            <x v="2"/>
          </reference>
          <reference field="0" count="1" selected="0">
            <x v="4"/>
          </reference>
        </references>
      </pivotArea>
    </chartFormat>
    <chartFormat chart="16" format="39">
      <pivotArea type="data" outline="0" fieldPosition="0">
        <references count="2">
          <reference field="4294967294" count="1" selected="0">
            <x v="2"/>
          </reference>
          <reference field="0" count="1" selected="0">
            <x v="5"/>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6A0D32C-8FCC-4888-87BD-2C07E3ED7E91}" name="PivotTable2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location ref="Q2:S5" firstHeaderRow="0" firstDataRow="1" firstDataCol="1"/>
  <pivotFields count="19">
    <pivotField showAll="0"/>
    <pivotField axis="axisRow" showAll="0">
      <items count="3">
        <item x="0"/>
        <item x="1"/>
        <item t="default"/>
      </items>
    </pivotField>
    <pivotField numFmtId="165" showAll="0">
      <items count="7">
        <item x="0"/>
        <item x="1"/>
        <item x="2"/>
        <item x="3"/>
        <item x="4"/>
        <item x="5"/>
        <item t="default"/>
      </items>
    </pivotField>
    <pivotField showAll="0">
      <items count="3">
        <item x="1"/>
        <item x="0"/>
        <item t="default"/>
      </items>
    </pivotField>
    <pivotField showAll="0">
      <items count="4">
        <item x="0"/>
        <item x="1"/>
        <item m="1" x="2"/>
        <item t="default"/>
      </items>
    </pivotField>
    <pivotField showAll="0"/>
    <pivotField numFmtId="2" showAll="0">
      <items count="44">
        <item x="21"/>
        <item x="42"/>
        <item x="40"/>
        <item x="14"/>
        <item x="29"/>
        <item x="20"/>
        <item x="27"/>
        <item x="7"/>
        <item x="12"/>
        <item x="5"/>
        <item x="34"/>
        <item x="13"/>
        <item x="17"/>
        <item x="41"/>
        <item x="26"/>
        <item x="39"/>
        <item x="3"/>
        <item x="19"/>
        <item x="28"/>
        <item x="18"/>
        <item x="2"/>
        <item x="35"/>
        <item x="6"/>
        <item x="4"/>
        <item x="25"/>
        <item x="24"/>
        <item x="32"/>
        <item x="0"/>
        <item x="33"/>
        <item x="31"/>
        <item x="16"/>
        <item x="30"/>
        <item x="11"/>
        <item x="1"/>
        <item x="15"/>
        <item x="38"/>
        <item x="23"/>
        <item x="22"/>
        <item x="37"/>
        <item x="10"/>
        <item x="36"/>
        <item x="9"/>
        <item x="8"/>
        <item t="default"/>
      </items>
    </pivotField>
    <pivotField numFmtId="2" showAll="0"/>
    <pivotField numFmtId="2" showAll="0"/>
    <pivotField numFmtId="2" showAll="0"/>
    <pivotField numFmtId="1" showAll="0"/>
    <pivotField numFmtId="1" showAll="0"/>
    <pivotField numFmtId="1" showAll="0"/>
    <pivotField numFmtId="164" showAll="0"/>
    <pivotField dataField="1" numFmtId="164" showAll="0"/>
    <pivotField dataField="1" numFmtId="164" showAll="0"/>
    <pivotField showAll="0" defaultSubtotal="0"/>
    <pivotField showAll="0" defaultSubtotal="0"/>
    <pivotField showAll="0" defaultSubtotal="0">
      <items count="4">
        <item x="0"/>
        <item x="1"/>
        <item x="2"/>
        <item x="3"/>
      </items>
    </pivotField>
  </pivotFields>
  <rowFields count="1">
    <field x="1"/>
  </rowFields>
  <rowItems count="3">
    <i>
      <x/>
    </i>
    <i>
      <x v="1"/>
    </i>
    <i t="grand">
      <x/>
    </i>
  </rowItems>
  <colFields count="1">
    <field x="-2"/>
  </colFields>
  <colItems count="2">
    <i>
      <x/>
    </i>
    <i i="1">
      <x v="1"/>
    </i>
  </colItems>
  <dataFields count="2">
    <dataField name="Average of Return (Summer)" fld="14" subtotal="average" baseField="1" baseItem="0" numFmtId="164"/>
    <dataField name="Average of Return (Winter)" fld="15" subtotal="average" baseField="1" baseItem="0"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91C127-A7C1-4113-9F45-130FDD2CE89C}" name="PivotTable2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urpose">
  <location ref="L12:M15" firstHeaderRow="1" firstDataRow="1" firstDataCol="1"/>
  <pivotFields count="19">
    <pivotField showAll="0"/>
    <pivotField showAll="0">
      <items count="3">
        <item x="0"/>
        <item x="1"/>
        <item t="default"/>
      </items>
    </pivotField>
    <pivotField numFmtId="165" showAll="0">
      <items count="7">
        <item x="0"/>
        <item x="1"/>
        <item x="2"/>
        <item x="3"/>
        <item x="4"/>
        <item x="5"/>
        <item t="default"/>
      </items>
    </pivotField>
    <pivotField axis="axisRow" showAll="0">
      <items count="3">
        <item x="1"/>
        <item x="0"/>
        <item t="default"/>
      </items>
    </pivotField>
    <pivotField showAll="0">
      <items count="4">
        <item x="0"/>
        <item x="1"/>
        <item m="1" x="2"/>
        <item t="default"/>
      </items>
    </pivotField>
    <pivotField showAll="0"/>
    <pivotField numFmtId="2" showAll="0">
      <items count="44">
        <item x="21"/>
        <item x="42"/>
        <item x="40"/>
        <item x="14"/>
        <item x="29"/>
        <item x="20"/>
        <item x="27"/>
        <item x="7"/>
        <item x="12"/>
        <item x="5"/>
        <item x="34"/>
        <item x="13"/>
        <item x="17"/>
        <item x="41"/>
        <item x="26"/>
        <item x="39"/>
        <item x="3"/>
        <item x="19"/>
        <item x="28"/>
        <item x="18"/>
        <item x="2"/>
        <item x="35"/>
        <item x="6"/>
        <item x="4"/>
        <item x="25"/>
        <item x="24"/>
        <item x="32"/>
        <item x="0"/>
        <item x="33"/>
        <item x="31"/>
        <item x="16"/>
        <item x="30"/>
        <item x="11"/>
        <item x="1"/>
        <item x="15"/>
        <item x="38"/>
        <item x="23"/>
        <item x="22"/>
        <item x="37"/>
        <item x="10"/>
        <item x="36"/>
        <item x="9"/>
        <item x="8"/>
        <item t="default"/>
      </items>
    </pivotField>
    <pivotField numFmtId="2" showAll="0"/>
    <pivotField numFmtId="2" showAll="0"/>
    <pivotField numFmtId="2" showAll="0"/>
    <pivotField dataField="1" numFmtId="1" showAll="0"/>
    <pivotField numFmtId="1" showAll="0"/>
    <pivotField numFmtId="1" showAll="0"/>
    <pivotField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3"/>
  </rowFields>
  <rowItems count="3">
    <i>
      <x/>
    </i>
    <i>
      <x v="1"/>
    </i>
    <i t="grand">
      <x/>
    </i>
  </rowItems>
  <colItems count="1">
    <i/>
  </colItems>
  <dataFields count="1">
    <dataField name="Average of Avg Duration" fld="10" subtotal="average" baseField="3" baseItem="0" numFmtId="1"/>
  </dataFields>
  <formats count="1">
    <format dxfId="92">
      <pivotArea collapsedLevelsAreSubtotals="1" fieldPosition="0">
        <references count="1">
          <reference field="3" count="0"/>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1CE7DCC9-1431-49F0-B266-32B2B1FFFE96}" sourceName="Age Group">
  <pivotTables>
    <pivotTable tabId="12" name="PivotTable2"/>
    <pivotTable tabId="12" name="PivotTable1"/>
    <pivotTable tabId="12" name="PivotTable3"/>
    <pivotTable tabId="12" name="PivotTable4"/>
    <pivotTable tabId="12" name="PivotTable5"/>
    <pivotTable tabId="12" name="PivotTable6"/>
    <pivotTable tabId="12" name="PivotTable7"/>
  </pivotTables>
  <data>
    <tabular pivotCacheId="468741337">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54ADD9F-46D3-4F09-B261-A0BC774A4037}" sourceName="Gender">
  <pivotTables>
    <pivotTable tabId="12" name="PivotTable2"/>
    <pivotTable tabId="12" name="PivotTable1"/>
    <pivotTable tabId="12" name="PivotTable3"/>
    <pivotTable tabId="12" name="PivotTable4"/>
    <pivotTable tabId="12" name="PivotTable5"/>
    <pivotTable tabId="12" name="PivotTable6"/>
    <pivotTable tabId="12" name="PivotTable7"/>
  </pivotTables>
  <data>
    <tabular pivotCacheId="46874133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_of_Trip" xr10:uid="{17BFBDD2-D8ED-4D7F-817B-535ED4EEEF26}" sourceName="Purpose of Trip">
  <pivotTables>
    <pivotTable tabId="12" name="PivotTable2"/>
    <pivotTable tabId="12" name="PivotTable1"/>
    <pivotTable tabId="12" name="PivotTable3"/>
    <pivotTable tabId="12" name="PivotTable4"/>
    <pivotTable tabId="12" name="PivotTable5"/>
    <pivotTable tabId="12" name="PivotTable6"/>
    <pivotTable tabId="12" name="PivotTable7"/>
  </pivotTables>
  <data>
    <tabular pivotCacheId="46874133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2" xr10:uid="{E1398C11-E1A3-4C14-A9F1-28C33CE09547}" cache="Slicer_Age_Group" caption="Age Group" style="NavyBlue_Gold Slicer" rowHeight="251883"/>
  <slicer name="Age Group 3" xr10:uid="{58119E6C-0A26-414B-868B-580066941701}" cache="Slicer_Age_Group" caption="Age Group" style="NavyBlue_Gold Slicer" rowHeight="251883"/>
  <slicer name="Gender 2" xr10:uid="{AA0FC27B-6DA6-4292-9EE6-476A71920E57}" cache="Slicer_Gender" caption="Gender" columnCount="2" style="NavyBlue_Gold Slicer" rowHeight="251883"/>
  <slicer name="Gender 3" xr10:uid="{D23E76CA-DA2B-4709-9070-DE09192BE177}" cache="Slicer_Gender" caption="Gender" columnCount="2" style="NavyBlue_Gold Slicer" rowHeight="251883"/>
  <slicer name="Purpose of Trip 2" xr10:uid="{EBEF95B2-B096-4DDE-9694-5CED72FDC380}" cache="Slicer_Purpose_of_Trip" caption="Purpose of Trip" columnCount="2" style="NavyBlue_Gold Slicer" rowHeight="251883"/>
  <slicer name="Purpose of Trip 3" xr10:uid="{8B192CA9-904A-484D-97D3-CE987ACBEED8}" cache="Slicer_Purpose_of_Trip" caption="Purpose of Trip" columnCount="2" style="NavyBlue_Gold Slice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E048AA-C9A3-46DD-870E-F93C0044A808}" name="Table689" displayName="Table689" ref="A1:P49" totalsRowShown="0" headerRowDxfId="115" dataDxfId="114">
  <autoFilter ref="A1:P49" xr:uid="{0CE048AA-C9A3-46DD-870E-F93C0044A808}"/>
  <tableColumns count="16">
    <tableColumn id="1" xr3:uid="{430C3846-48C3-4A24-B490-B0E878FD8A1D}" name="Quarter" dataDxfId="113"/>
    <tableColumn id="12" xr3:uid="{632BD6FF-9021-45B8-83A1-0FFAA9337882}" name="Year" dataDxfId="112"/>
    <tableColumn id="18" xr3:uid="{D1BE012A-AC2E-4C37-9B2E-1135553F603C}" name="Quarters" dataDxfId="111"/>
    <tableColumn id="2" xr3:uid="{9B131631-651D-4859-9956-8EB5DA281D3F}" name="Purpose of Trip" dataDxfId="110"/>
    <tableColumn id="3" xr3:uid="{73366FB9-B4D5-4B41-80B9-92FB9D816230}" name="Age Group" dataDxfId="109"/>
    <tableColumn id="4" xr3:uid="{C4336F16-4B96-4929-A6D8-FFDDBF58B262}" name="Gender" dataDxfId="108"/>
    <tableColumn id="5" xr3:uid="{01239CFE-4CB5-457B-9D81-39DE4329E1AA}" name="Trips (Mil.)" dataDxfId="107"/>
    <tableColumn id="6" xr3:uid="{4BC134C1-08E0-489A-B2D3-C8F1A51B3E98}" name="Overnights (Mil)" dataDxfId="106"/>
    <tableColumn id="7" xr3:uid="{7C7C7A80-604E-450B-B450-3AEBEF7231B6}" name="Cumulative Trips (Mil.)" dataDxfId="105"/>
    <tableColumn id="8" xr3:uid="{EE96B8B2-9CDE-46F5-A87A-24483230E509}" name="Cumulative Overnights (Mil)" dataDxfId="104"/>
    <tableColumn id="9" xr3:uid="{38EE9AF0-E1F0-4926-B544-A09DED37484A}" name="Avg Duration" dataDxfId="103"/>
    <tableColumn id="10" xr3:uid="{B8DD2CD5-4146-4EFE-A5EB-0C72C0FDF81F}" name="Median Duration" dataDxfId="102"/>
    <tableColumn id="11" xr3:uid="{6CD3AA55-E041-4F4D-B1AD-A9C4A74964CE}" name="Spending (Mil.)" dataDxfId="101"/>
    <tableColumn id="14" xr3:uid="{B6B46618-A830-4848-AF7A-733C3531CA8C}" name="Booking Lead Time" dataDxfId="100"/>
    <tableColumn id="15" xr3:uid="{075BE801-ABB5-4269-9F06-8E600A57D799}" name="Return (Summer)" dataDxfId="99"/>
    <tableColumn id="16" xr3:uid="{45838319-2F8F-4FB5-99D8-C708DD959FB5}" name="Return (Winter)" dataDxfId="9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Quarters" xr10:uid="{F858E3CB-A62B-4848-8810-25D04DFFAF41}" sourceName="Quarters">
  <pivotTables>
    <pivotTable tabId="12" name="PivotTable2"/>
    <pivotTable tabId="12" name="PivotTable1"/>
    <pivotTable tabId="12" name="PivotTable3"/>
    <pivotTable tabId="12" name="PivotTable4"/>
    <pivotTable tabId="12" name="PivotTable5"/>
    <pivotTable tabId="12" name="PivotTable6"/>
    <pivotTable tabId="12" name="PivotTable7"/>
  </pivotTables>
  <state minimalRefreshVersion="6" lastRefreshVersion="6" pivotCacheId="46874133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Quarters 2" xr10:uid="{11F910A4-C40F-4EA8-A805-5BBCD6CAF01B}" cache="NativeTimeline_Quarters" caption="Quarters" level="1" selectionLevel="1" scrollPosition="2023-09-27T00:00:00"/>
</timelines>
</file>

<file path=xl/worksheets/_rels/sheet1.xml.rels><?xml version="1.0" encoding="UTF-8" standalone="yes"?>
<Relationships xmlns="http://schemas.openxmlformats.org/package/2006/relationships"><Relationship Id="rId3" Type="http://schemas.openxmlformats.org/officeDocument/2006/relationships/hyperlink" Target="https://www.linkedin.com/in/qva-oriol/" TargetMode="External"/><Relationship Id="rId2" Type="http://schemas.openxmlformats.org/officeDocument/2006/relationships/hyperlink" Target="https://queenoriol.github.io/" TargetMode="External"/><Relationship Id="rId1" Type="http://schemas.openxmlformats.org/officeDocument/2006/relationships/hyperlink" Target="https://visitfinland.stat.fi/PXWeb/pxweb/en/VisitFinland/VisitFinland__Matkailijamittari/visitfinland_ulma_pxt_143l.px/"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F99E1-27D8-4B74-A012-AE23FDB06CA8}">
  <dimension ref="B1:L40"/>
  <sheetViews>
    <sheetView showGridLines="0" zoomScale="110" zoomScaleNormal="110" workbookViewId="0">
      <selection activeCell="E21" sqref="E21"/>
    </sheetView>
  </sheetViews>
  <sheetFormatPr defaultRowHeight="15.5" x14ac:dyDescent="0.4"/>
  <cols>
    <col min="1" max="1" width="4.1796875" style="1" customWidth="1"/>
    <col min="2" max="2" width="8.26953125" style="1" customWidth="1"/>
    <col min="3" max="3" width="17.36328125" style="1" bestFit="1" customWidth="1"/>
    <col min="4" max="4" width="3.90625" style="1" customWidth="1"/>
    <col min="5" max="5" width="86.7265625" style="1" customWidth="1"/>
    <col min="6" max="9" width="8.7265625" style="1"/>
    <col min="10" max="10" width="7" style="1" customWidth="1"/>
    <col min="11" max="11" width="2.6328125" style="1" customWidth="1"/>
    <col min="12" max="12" width="2.26953125" style="1" customWidth="1"/>
    <col min="13" max="16384" width="8.7265625" style="1"/>
  </cols>
  <sheetData>
    <row r="1" spans="2:12" ht="19" customHeight="1" x14ac:dyDescent="0.4"/>
    <row r="2" spans="2:12" ht="27" x14ac:dyDescent="0.65">
      <c r="B2" s="38" t="s">
        <v>96</v>
      </c>
      <c r="C2" s="38"/>
      <c r="D2" s="38"/>
      <c r="E2" s="38"/>
      <c r="F2" s="38"/>
      <c r="G2" s="38"/>
      <c r="H2" s="38"/>
      <c r="I2" s="38"/>
      <c r="J2" s="38"/>
      <c r="K2" s="38"/>
      <c r="L2" s="38"/>
    </row>
    <row r="3" spans="2:12" ht="19.5" customHeight="1" x14ac:dyDescent="0.4">
      <c r="B3" s="39"/>
      <c r="C3" s="39"/>
      <c r="D3" s="39"/>
      <c r="E3" s="39"/>
      <c r="F3" s="39"/>
      <c r="G3" s="39"/>
      <c r="H3" s="39"/>
      <c r="I3" s="39"/>
      <c r="J3" s="39"/>
      <c r="K3" s="39"/>
      <c r="L3" s="39"/>
    </row>
    <row r="4" spans="2:12" ht="19.5" x14ac:dyDescent="0.5">
      <c r="C4" s="34" t="s">
        <v>97</v>
      </c>
      <c r="D4" s="29"/>
      <c r="E4" s="40" t="s">
        <v>107</v>
      </c>
      <c r="F4" s="40"/>
      <c r="G4" s="40"/>
      <c r="H4" s="40"/>
      <c r="I4" s="40"/>
      <c r="J4" s="40"/>
      <c r="K4" s="40"/>
      <c r="L4" s="40"/>
    </row>
    <row r="5" spans="2:12" ht="18" x14ac:dyDescent="0.45">
      <c r="C5" s="34" t="s">
        <v>98</v>
      </c>
      <c r="D5" s="29"/>
      <c r="E5" s="32" t="s">
        <v>104</v>
      </c>
    </row>
    <row r="6" spans="2:12" ht="18" x14ac:dyDescent="0.45">
      <c r="C6" s="34" t="s">
        <v>99</v>
      </c>
      <c r="D6" s="29"/>
      <c r="E6" s="32" t="s">
        <v>105</v>
      </c>
    </row>
    <row r="7" spans="2:12" ht="18" x14ac:dyDescent="0.45">
      <c r="C7" s="34" t="s">
        <v>100</v>
      </c>
      <c r="D7" s="29"/>
      <c r="E7" s="32" t="s">
        <v>106</v>
      </c>
    </row>
    <row r="8" spans="2:12" ht="18" x14ac:dyDescent="0.45">
      <c r="C8" s="34" t="s">
        <v>101</v>
      </c>
      <c r="D8" s="29"/>
      <c r="E8" s="33" t="s">
        <v>114</v>
      </c>
    </row>
    <row r="9" spans="2:12" ht="17" customHeight="1" x14ac:dyDescent="0.45">
      <c r="C9" s="34" t="s">
        <v>102</v>
      </c>
      <c r="D9" s="29"/>
      <c r="E9" s="42" t="s">
        <v>108</v>
      </c>
      <c r="F9" s="42"/>
      <c r="G9" s="42"/>
      <c r="H9" s="42"/>
      <c r="I9" s="42"/>
      <c r="J9" s="42"/>
    </row>
    <row r="10" spans="2:12" ht="18" x14ac:dyDescent="0.45">
      <c r="C10" s="34"/>
      <c r="D10" s="29"/>
      <c r="E10" s="42"/>
      <c r="F10" s="42"/>
      <c r="G10" s="42"/>
      <c r="H10" s="42"/>
      <c r="I10" s="42"/>
      <c r="J10" s="42"/>
    </row>
    <row r="11" spans="2:12" ht="18" x14ac:dyDescent="0.45">
      <c r="C11" s="34"/>
      <c r="D11" s="29"/>
      <c r="E11" s="30"/>
    </row>
    <row r="12" spans="2:12" ht="18" x14ac:dyDescent="0.45">
      <c r="C12" s="34" t="s">
        <v>103</v>
      </c>
      <c r="D12" s="29"/>
      <c r="E12" s="41" t="s">
        <v>109</v>
      </c>
      <c r="F12" s="41"/>
      <c r="G12" s="41"/>
      <c r="H12" s="41"/>
      <c r="I12" s="41"/>
      <c r="J12" s="41"/>
    </row>
    <row r="13" spans="2:12" ht="18" x14ac:dyDescent="0.45">
      <c r="C13" s="34"/>
      <c r="D13" s="29"/>
      <c r="E13" s="36" t="s">
        <v>110</v>
      </c>
      <c r="F13" s="36"/>
      <c r="G13" s="36"/>
      <c r="H13" s="36"/>
      <c r="I13" s="36"/>
      <c r="J13" s="36"/>
    </row>
    <row r="14" spans="2:12" ht="18" x14ac:dyDescent="0.45">
      <c r="C14" s="34"/>
      <c r="D14" s="29"/>
      <c r="E14" s="37" t="s">
        <v>112</v>
      </c>
      <c r="F14" s="37"/>
      <c r="G14" s="37"/>
      <c r="H14" s="37"/>
      <c r="I14" s="37"/>
      <c r="J14" s="37"/>
    </row>
    <row r="15" spans="2:12" ht="18" x14ac:dyDescent="0.45">
      <c r="C15" s="34"/>
      <c r="D15" s="29"/>
      <c r="E15" s="36" t="s">
        <v>117</v>
      </c>
      <c r="F15" s="36"/>
      <c r="G15" s="36"/>
      <c r="H15" s="36"/>
      <c r="I15" s="36"/>
      <c r="J15" s="36"/>
    </row>
    <row r="16" spans="2:12" ht="18" x14ac:dyDescent="0.45">
      <c r="C16" s="34"/>
      <c r="D16" s="29"/>
      <c r="E16" s="36" t="s">
        <v>111</v>
      </c>
      <c r="F16" s="36"/>
      <c r="G16" s="36"/>
      <c r="H16" s="36"/>
      <c r="I16" s="36"/>
      <c r="J16" s="36"/>
    </row>
    <row r="17" spans="3:10" ht="18" x14ac:dyDescent="0.45">
      <c r="C17" s="34"/>
      <c r="D17" s="29"/>
      <c r="E17" s="36" t="s">
        <v>113</v>
      </c>
      <c r="F17" s="36"/>
      <c r="G17" s="36"/>
      <c r="H17" s="36"/>
      <c r="I17" s="36"/>
      <c r="J17" s="36"/>
    </row>
    <row r="18" spans="3:10" ht="18" x14ac:dyDescent="0.45">
      <c r="C18" s="34"/>
      <c r="D18" s="29"/>
      <c r="E18" s="32"/>
      <c r="F18" s="32"/>
      <c r="G18" s="32"/>
      <c r="H18" s="32"/>
      <c r="I18" s="32"/>
      <c r="J18" s="32"/>
    </row>
    <row r="19" spans="3:10" ht="18" x14ac:dyDescent="0.45">
      <c r="C19" s="34" t="s">
        <v>88</v>
      </c>
      <c r="D19" s="29"/>
      <c r="E19" s="32" t="s">
        <v>115</v>
      </c>
    </row>
    <row r="20" spans="3:10" ht="18" x14ac:dyDescent="0.45">
      <c r="C20" s="35"/>
      <c r="E20" s="33" t="s">
        <v>116</v>
      </c>
    </row>
    <row r="21" spans="3:10" ht="18" x14ac:dyDescent="0.45">
      <c r="C21" s="35"/>
      <c r="E21" s="77" t="s">
        <v>129</v>
      </c>
    </row>
    <row r="22" spans="3:10" ht="18" x14ac:dyDescent="0.45">
      <c r="C22" s="35"/>
      <c r="E22" s="30"/>
    </row>
    <row r="23" spans="3:10" ht="18" x14ac:dyDescent="0.45">
      <c r="C23" s="35"/>
    </row>
    <row r="24" spans="3:10" ht="18" x14ac:dyDescent="0.45">
      <c r="C24" s="35"/>
      <c r="E24" s="36"/>
      <c r="F24" s="36"/>
      <c r="G24" s="36"/>
      <c r="H24" s="36"/>
      <c r="I24" s="36"/>
      <c r="J24" s="36"/>
    </row>
    <row r="25" spans="3:10" ht="18" x14ac:dyDescent="0.45">
      <c r="C25" s="35"/>
      <c r="E25" s="30"/>
    </row>
    <row r="26" spans="3:10" ht="17" x14ac:dyDescent="0.45">
      <c r="E26" s="30"/>
    </row>
    <row r="27" spans="3:10" ht="17" x14ac:dyDescent="0.45">
      <c r="E27" s="30"/>
    </row>
    <row r="28" spans="3:10" ht="17" x14ac:dyDescent="0.45">
      <c r="E28" s="30"/>
    </row>
    <row r="29" spans="3:10" ht="17" x14ac:dyDescent="0.45">
      <c r="E29" s="30"/>
    </row>
    <row r="30" spans="3:10" ht="17" x14ac:dyDescent="0.45">
      <c r="E30" s="31"/>
    </row>
    <row r="31" spans="3:10" ht="17" x14ac:dyDescent="0.45">
      <c r="E31" s="31"/>
    </row>
    <row r="32" spans="3:10" ht="17" x14ac:dyDescent="0.45">
      <c r="E32" s="31"/>
    </row>
    <row r="33" spans="5:5" ht="17" x14ac:dyDescent="0.45">
      <c r="E33" s="31"/>
    </row>
    <row r="34" spans="5:5" ht="17" x14ac:dyDescent="0.45">
      <c r="E34" s="31"/>
    </row>
    <row r="35" spans="5:5" ht="17" x14ac:dyDescent="0.45">
      <c r="E35" s="31"/>
    </row>
    <row r="36" spans="5:5" ht="17" x14ac:dyDescent="0.45">
      <c r="E36" s="31"/>
    </row>
    <row r="37" spans="5:5" ht="17" x14ac:dyDescent="0.45">
      <c r="E37" s="31"/>
    </row>
    <row r="38" spans="5:5" ht="17" x14ac:dyDescent="0.45">
      <c r="E38" s="31"/>
    </row>
    <row r="39" spans="5:5" ht="17" x14ac:dyDescent="0.45">
      <c r="E39" s="31"/>
    </row>
    <row r="40" spans="5:5" ht="17" x14ac:dyDescent="0.45">
      <c r="E40" s="31"/>
    </row>
  </sheetData>
  <mergeCells count="11">
    <mergeCell ref="E24:J24"/>
    <mergeCell ref="E15:J15"/>
    <mergeCell ref="E14:J14"/>
    <mergeCell ref="B2:L2"/>
    <mergeCell ref="B3:L3"/>
    <mergeCell ref="E4:L4"/>
    <mergeCell ref="E12:J12"/>
    <mergeCell ref="E13:J13"/>
    <mergeCell ref="E17:J17"/>
    <mergeCell ref="E16:J16"/>
    <mergeCell ref="E9:J10"/>
  </mergeCells>
  <hyperlinks>
    <hyperlink ref="E8" r:id="rId1" xr:uid="{8E93A8E4-5520-4239-971C-14E4386C7D5F}"/>
    <hyperlink ref="E21" r:id="rId2" xr:uid="{33ED85B0-D66E-4886-A650-D78CD01E3DD3}"/>
    <hyperlink ref="E20" r:id="rId3" xr:uid="{C0D994EF-0800-4DF4-80EB-80E9C4DF640F}"/>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8BE7-797F-4663-8A5C-FDF472E47C9F}">
  <dimension ref="A3:A7"/>
  <sheetViews>
    <sheetView showGridLines="0" zoomScale="110" zoomScaleNormal="110" workbookViewId="0">
      <selection activeCell="T57" sqref="T57"/>
    </sheetView>
  </sheetViews>
  <sheetFormatPr defaultRowHeight="14.5" x14ac:dyDescent="0.35"/>
  <cols>
    <col min="1" max="1" width="3.08984375" customWidth="1"/>
    <col min="19" max="19" width="9.54296875" customWidth="1"/>
  </cols>
  <sheetData>
    <row r="3" ht="15.5" customHeight="1" x14ac:dyDescent="0.35"/>
    <row r="4" ht="15.5" customHeight="1" x14ac:dyDescent="0.35"/>
    <row r="5" ht="15.5" customHeight="1" x14ac:dyDescent="0.35"/>
    <row r="6" ht="15.5" customHeight="1" x14ac:dyDescent="0.35"/>
    <row r="7" ht="15.5" customHeight="1"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3A603-22FC-4BDD-89B4-B78F864B50CD}">
  <dimension ref="A1"/>
  <sheetViews>
    <sheetView showGridLines="0" showRowColHeaders="0" zoomScale="68" zoomScaleNormal="68" workbookViewId="0">
      <selection activeCell="BA52" sqref="BA52"/>
    </sheetView>
  </sheetViews>
  <sheetFormatPr defaultRowHeight="15.5" x14ac:dyDescent="0.4"/>
  <cols>
    <col min="1" max="3" width="2.6328125" style="1" customWidth="1"/>
    <col min="4" max="6" width="8.7265625" style="1"/>
    <col min="7" max="7" width="2.6328125" style="1" customWidth="1"/>
    <col min="8" max="29" width="8.7265625" style="1"/>
    <col min="30" max="32" width="2.6328125" style="1" customWidth="1"/>
    <col min="33" max="16384" width="8.7265625" style="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A4CFC-EFC6-47D3-9E40-88859BCBBE62}">
  <dimension ref="A1:V39"/>
  <sheetViews>
    <sheetView showGridLines="0" zoomScale="78" zoomScaleNormal="78" workbookViewId="0">
      <selection activeCell="BA52" sqref="BA52"/>
    </sheetView>
  </sheetViews>
  <sheetFormatPr defaultRowHeight="15.5" x14ac:dyDescent="0.4"/>
  <cols>
    <col min="1" max="1" width="24.453125" style="1" bestFit="1" customWidth="1"/>
    <col min="2" max="2" width="28.54296875" style="1" bestFit="1" customWidth="1"/>
    <col min="3" max="3" width="27" style="1" bestFit="1" customWidth="1"/>
    <col min="4" max="4" width="12.26953125" style="1" bestFit="1" customWidth="1"/>
    <col min="5" max="5" width="5.08984375" style="1" customWidth="1"/>
    <col min="6" max="6" width="4.36328125" style="1" customWidth="1"/>
    <col min="7" max="7" width="18.54296875" style="1" bestFit="1" customWidth="1"/>
    <col min="8" max="8" width="16.7265625" style="1" bestFit="1" customWidth="1"/>
    <col min="9" max="9" width="21.90625" style="1" bestFit="1" customWidth="1"/>
    <col min="10" max="10" width="17.90625" style="1" bestFit="1" customWidth="1"/>
    <col min="11" max="11" width="3.7265625" style="1" customWidth="1"/>
    <col min="12" max="12" width="4.08984375" style="1" customWidth="1"/>
    <col min="13" max="13" width="18.54296875" style="1" bestFit="1" customWidth="1"/>
    <col min="14" max="14" width="16.7265625" style="1" bestFit="1" customWidth="1"/>
    <col min="15" max="15" width="7.7265625" style="1" bestFit="1" customWidth="1"/>
    <col min="16" max="16" width="12.26953125" style="1" bestFit="1" customWidth="1"/>
    <col min="17" max="17" width="2.6328125" style="1" customWidth="1"/>
    <col min="18" max="18" width="9" style="1" bestFit="1" customWidth="1"/>
    <col min="19" max="19" width="6.54296875" style="1" bestFit="1" customWidth="1"/>
    <col min="20" max="20" width="11.08984375" style="1" bestFit="1" customWidth="1"/>
    <col min="21" max="21" width="13.1796875" style="1" bestFit="1" customWidth="1"/>
    <col min="22" max="22" width="12.08984375" style="1" bestFit="1" customWidth="1"/>
    <col min="23" max="16384" width="8.7265625" style="1"/>
  </cols>
  <sheetData>
    <row r="1" spans="1:22" ht="15.5" customHeight="1" x14ac:dyDescent="0.4">
      <c r="A1" s="43" t="s">
        <v>37</v>
      </c>
      <c r="B1" s="43"/>
      <c r="C1" s="43"/>
      <c r="D1" s="43"/>
      <c r="E1" s="43"/>
      <c r="F1" s="43"/>
      <c r="G1" s="43"/>
      <c r="H1" s="43"/>
      <c r="I1" s="43"/>
      <c r="J1" s="43"/>
      <c r="K1" s="43"/>
      <c r="L1" s="43"/>
      <c r="M1" s="43"/>
      <c r="N1" s="43"/>
      <c r="O1" s="43"/>
      <c r="P1" s="43"/>
      <c r="Q1" s="43"/>
    </row>
    <row r="2" spans="1:22" ht="15.5" customHeight="1" x14ac:dyDescent="0.4">
      <c r="A2" s="43"/>
      <c r="B2" s="43"/>
      <c r="C2" s="43"/>
      <c r="D2" s="43"/>
      <c r="E2" s="43"/>
      <c r="F2" s="43"/>
      <c r="G2" s="43"/>
      <c r="H2" s="43"/>
      <c r="I2" s="43"/>
      <c r="J2" s="43"/>
      <c r="K2" s="43"/>
      <c r="L2" s="43"/>
      <c r="M2" s="43"/>
      <c r="N2" s="43"/>
      <c r="O2" s="43"/>
      <c r="P2" s="43"/>
      <c r="Q2" s="43"/>
    </row>
    <row r="4" spans="1:22" ht="17" x14ac:dyDescent="0.45">
      <c r="A4" s="44" t="s">
        <v>38</v>
      </c>
      <c r="B4" s="44"/>
      <c r="G4" s="44" t="s">
        <v>39</v>
      </c>
      <c r="H4" s="44"/>
      <c r="I4" s="44"/>
      <c r="J4" s="44"/>
      <c r="M4" s="44" t="s">
        <v>40</v>
      </c>
      <c r="N4" s="44"/>
      <c r="O4" s="44"/>
      <c r="P4" s="44"/>
    </row>
    <row r="5" spans="1:22" x14ac:dyDescent="0.4">
      <c r="A5" s="2" t="s">
        <v>1</v>
      </c>
      <c r="B5" s="3" t="s">
        <v>32</v>
      </c>
      <c r="G5" s="15" t="s">
        <v>0</v>
      </c>
      <c r="H5" s="4" t="s">
        <v>29</v>
      </c>
      <c r="I5" s="4" t="s">
        <v>30</v>
      </c>
      <c r="J5" s="4" t="s">
        <v>31</v>
      </c>
      <c r="M5" s="2" t="s">
        <v>28</v>
      </c>
      <c r="N5" s="2" t="s">
        <v>41</v>
      </c>
      <c r="O5" s="3"/>
      <c r="P5" s="3"/>
    </row>
    <row r="6" spans="1:22" x14ac:dyDescent="0.4">
      <c r="A6" s="2" t="s">
        <v>2</v>
      </c>
      <c r="B6" s="3" t="s">
        <v>32</v>
      </c>
      <c r="G6" s="4" t="s">
        <v>10</v>
      </c>
      <c r="H6" s="16">
        <v>0.88800000000000001</v>
      </c>
      <c r="I6" s="16">
        <v>7.7299999999999995</v>
      </c>
      <c r="J6" s="16">
        <v>575.80000000000007</v>
      </c>
      <c r="M6" s="2" t="s">
        <v>0</v>
      </c>
      <c r="N6" s="3" t="s">
        <v>15</v>
      </c>
      <c r="O6" s="3" t="s">
        <v>14</v>
      </c>
      <c r="P6" s="3" t="s">
        <v>22</v>
      </c>
    </row>
    <row r="7" spans="1:22" x14ac:dyDescent="0.4">
      <c r="A7" s="2" t="s">
        <v>3</v>
      </c>
      <c r="B7" s="3" t="s">
        <v>32</v>
      </c>
      <c r="G7" s="4" t="s">
        <v>17</v>
      </c>
      <c r="H7" s="16">
        <v>1.194</v>
      </c>
      <c r="I7" s="16">
        <v>10.751000000000001</v>
      </c>
      <c r="J7" s="16">
        <v>884.2</v>
      </c>
      <c r="M7" s="4" t="s">
        <v>10</v>
      </c>
      <c r="N7" s="6">
        <v>0.38599999999999995</v>
      </c>
      <c r="O7" s="6">
        <v>0.502</v>
      </c>
      <c r="P7" s="6">
        <v>0.8879999999999999</v>
      </c>
    </row>
    <row r="8" spans="1:22" x14ac:dyDescent="0.4">
      <c r="A8" s="3"/>
      <c r="B8" s="3"/>
      <c r="G8" s="4" t="s">
        <v>18</v>
      </c>
      <c r="H8" s="16">
        <v>0.81599999999999995</v>
      </c>
      <c r="I8" s="16">
        <v>5.927999999999999</v>
      </c>
      <c r="J8" s="16">
        <v>664.30000000000007</v>
      </c>
      <c r="M8" s="4" t="s">
        <v>17</v>
      </c>
      <c r="N8" s="6">
        <v>0.52500000000000002</v>
      </c>
      <c r="O8" s="6">
        <v>0.66900000000000004</v>
      </c>
      <c r="P8" s="6">
        <v>1.194</v>
      </c>
    </row>
    <row r="9" spans="1:22" x14ac:dyDescent="0.4">
      <c r="A9" s="2" t="s">
        <v>36</v>
      </c>
      <c r="B9" s="17" t="s">
        <v>95</v>
      </c>
      <c r="C9"/>
      <c r="D9"/>
      <c r="G9" s="4" t="s">
        <v>19</v>
      </c>
      <c r="H9" s="16">
        <v>0.95100000000000007</v>
      </c>
      <c r="I9" s="16">
        <v>7.363999999999999</v>
      </c>
      <c r="J9" s="16">
        <v>850.59999999999991</v>
      </c>
      <c r="M9" s="4" t="s">
        <v>18</v>
      </c>
      <c r="N9" s="6">
        <v>0.31900000000000006</v>
      </c>
      <c r="O9" s="6">
        <v>0.49699999999999994</v>
      </c>
      <c r="P9" s="6">
        <v>0.81600000000000006</v>
      </c>
      <c r="Q9"/>
      <c r="R9"/>
      <c r="S9"/>
      <c r="T9"/>
      <c r="U9"/>
      <c r="V9"/>
    </row>
    <row r="10" spans="1:22" x14ac:dyDescent="0.4">
      <c r="A10" s="4">
        <v>2023</v>
      </c>
      <c r="B10" s="18">
        <v>2124.3000000000002</v>
      </c>
      <c r="C10"/>
      <c r="D10"/>
      <c r="G10" s="4" t="s">
        <v>20</v>
      </c>
      <c r="H10" s="16">
        <v>0.94500000000000006</v>
      </c>
      <c r="I10" s="16">
        <v>7.8039999999999985</v>
      </c>
      <c r="J10" s="16">
        <v>622.5</v>
      </c>
      <c r="M10" s="4" t="s">
        <v>19</v>
      </c>
      <c r="N10" s="6">
        <v>0.39900000000000002</v>
      </c>
      <c r="O10" s="6">
        <v>0.55200000000000005</v>
      </c>
      <c r="P10" s="6">
        <v>0.95100000000000007</v>
      </c>
      <c r="Q10"/>
      <c r="R10"/>
      <c r="S10"/>
      <c r="T10"/>
      <c r="U10"/>
      <c r="V10"/>
    </row>
    <row r="11" spans="1:22" x14ac:dyDescent="0.4">
      <c r="A11" s="4">
        <v>2024</v>
      </c>
      <c r="B11" s="18">
        <v>2210.4999999999995</v>
      </c>
      <c r="C11"/>
      <c r="D11"/>
      <c r="G11" s="4" t="s">
        <v>21</v>
      </c>
      <c r="H11" s="16">
        <v>1.105</v>
      </c>
      <c r="I11" s="16">
        <v>9.0760000000000005</v>
      </c>
      <c r="J11" s="16">
        <v>737.40000000000009</v>
      </c>
      <c r="M11" s="4" t="s">
        <v>20</v>
      </c>
      <c r="N11" s="6">
        <v>0.40299999999999997</v>
      </c>
      <c r="O11" s="6">
        <v>0.54200000000000004</v>
      </c>
      <c r="P11" s="6">
        <v>0.94500000000000006</v>
      </c>
      <c r="Q11"/>
      <c r="R11"/>
      <c r="S11"/>
      <c r="T11"/>
      <c r="U11"/>
      <c r="V11"/>
    </row>
    <row r="12" spans="1:22" x14ac:dyDescent="0.4">
      <c r="A12" s="4" t="s">
        <v>22</v>
      </c>
      <c r="B12" s="18">
        <v>4334.7999999999993</v>
      </c>
      <c r="C12"/>
      <c r="D12"/>
      <c r="G12" s="4" t="s">
        <v>22</v>
      </c>
      <c r="H12" s="16">
        <v>5.8989999999999991</v>
      </c>
      <c r="I12" s="16">
        <v>48.652999999999999</v>
      </c>
      <c r="J12" s="16">
        <v>4334.8</v>
      </c>
      <c r="M12" s="4" t="s">
        <v>21</v>
      </c>
      <c r="N12" s="6">
        <v>0.51500000000000001</v>
      </c>
      <c r="O12" s="6">
        <v>0.59</v>
      </c>
      <c r="P12" s="6">
        <v>1.105</v>
      </c>
      <c r="Q12"/>
      <c r="R12"/>
      <c r="S12"/>
      <c r="T12"/>
      <c r="U12"/>
      <c r="V12"/>
    </row>
    <row r="13" spans="1:22" x14ac:dyDescent="0.4">
      <c r="A13"/>
      <c r="B13"/>
      <c r="C13"/>
      <c r="D13"/>
      <c r="E13"/>
      <c r="F13"/>
      <c r="G13" s="8"/>
      <c r="H13" s="8"/>
      <c r="I13" s="8"/>
      <c r="J13" s="8"/>
      <c r="M13" s="4" t="s">
        <v>22</v>
      </c>
      <c r="N13" s="6">
        <v>2.5470000000000002</v>
      </c>
      <c r="O13" s="6">
        <v>3.3519999999999994</v>
      </c>
      <c r="P13" s="6">
        <v>5.8989999999999991</v>
      </c>
      <c r="Q13"/>
      <c r="R13"/>
      <c r="S13"/>
      <c r="T13"/>
      <c r="U13"/>
      <c r="V13"/>
    </row>
    <row r="14" spans="1:22" x14ac:dyDescent="0.4">
      <c r="A14"/>
      <c r="B14"/>
      <c r="C14"/>
      <c r="D14"/>
      <c r="E14"/>
      <c r="F14"/>
      <c r="G14"/>
      <c r="H14"/>
      <c r="I14"/>
      <c r="J14"/>
      <c r="O14"/>
      <c r="P14"/>
      <c r="Q14"/>
      <c r="R14"/>
      <c r="S14"/>
      <c r="T14"/>
      <c r="U14"/>
      <c r="V14"/>
    </row>
    <row r="15" spans="1:22" ht="17" x14ac:dyDescent="0.45">
      <c r="A15" s="44" t="s">
        <v>43</v>
      </c>
      <c r="B15" s="44"/>
      <c r="C15" s="44"/>
      <c r="D15" s="44"/>
      <c r="F15" s="7"/>
      <c r="G15" s="44" t="s">
        <v>42</v>
      </c>
      <c r="H15" s="44"/>
      <c r="I15" s="44"/>
      <c r="J15" s="44"/>
      <c r="K15"/>
      <c r="L15"/>
      <c r="M15"/>
      <c r="N15"/>
      <c r="O15"/>
      <c r="P15"/>
      <c r="Q15"/>
      <c r="R15"/>
      <c r="S15"/>
      <c r="T15"/>
      <c r="U15"/>
      <c r="V15"/>
    </row>
    <row r="16" spans="1:22" x14ac:dyDescent="0.4">
      <c r="A16" s="2" t="s">
        <v>35</v>
      </c>
      <c r="B16" s="2" t="s">
        <v>1</v>
      </c>
      <c r="C16" s="3"/>
      <c r="D16" s="3"/>
      <c r="G16" s="2" t="s">
        <v>28</v>
      </c>
      <c r="H16" s="2" t="s">
        <v>23</v>
      </c>
      <c r="I16" s="3"/>
      <c r="J16" s="3"/>
      <c r="M16" s="2" t="s">
        <v>41</v>
      </c>
      <c r="N16" s="3" t="s">
        <v>29</v>
      </c>
      <c r="O16"/>
      <c r="P16"/>
      <c r="Q16"/>
      <c r="R16"/>
      <c r="S16"/>
      <c r="T16"/>
      <c r="U16"/>
      <c r="V16"/>
    </row>
    <row r="17" spans="1:22" x14ac:dyDescent="0.4">
      <c r="A17" s="2" t="s">
        <v>0</v>
      </c>
      <c r="B17" s="3" t="s">
        <v>16</v>
      </c>
      <c r="C17" s="3" t="s">
        <v>11</v>
      </c>
      <c r="D17" s="3" t="s">
        <v>22</v>
      </c>
      <c r="G17" s="2" t="s">
        <v>0</v>
      </c>
      <c r="H17" s="3" t="s">
        <v>16</v>
      </c>
      <c r="I17" s="3" t="s">
        <v>11</v>
      </c>
      <c r="J17" s="3" t="s">
        <v>22</v>
      </c>
      <c r="M17" s="4" t="s">
        <v>15</v>
      </c>
      <c r="N17" s="6">
        <v>2.5470000000000002</v>
      </c>
      <c r="O17"/>
      <c r="P17"/>
      <c r="Q17"/>
      <c r="R17"/>
      <c r="S17"/>
      <c r="T17"/>
      <c r="U17"/>
      <c r="V17"/>
    </row>
    <row r="18" spans="1:22" x14ac:dyDescent="0.4">
      <c r="A18" s="4" t="s">
        <v>10</v>
      </c>
      <c r="B18" s="5">
        <v>7.5</v>
      </c>
      <c r="C18" s="5">
        <v>8</v>
      </c>
      <c r="D18" s="5">
        <v>7.75</v>
      </c>
      <c r="G18" s="4" t="s">
        <v>10</v>
      </c>
      <c r="H18" s="6">
        <v>0.33699999999999997</v>
      </c>
      <c r="I18" s="6">
        <v>0.55099999999999993</v>
      </c>
      <c r="J18" s="6">
        <v>0.8879999999999999</v>
      </c>
      <c r="M18" s="4" t="s">
        <v>14</v>
      </c>
      <c r="N18" s="6">
        <v>3.3520000000000003</v>
      </c>
      <c r="O18"/>
      <c r="P18"/>
      <c r="Q18"/>
      <c r="R18"/>
      <c r="S18"/>
      <c r="T18"/>
      <c r="U18"/>
      <c r="V18"/>
    </row>
    <row r="19" spans="1:22" x14ac:dyDescent="0.4">
      <c r="A19" s="4" t="s">
        <v>17</v>
      </c>
      <c r="B19" s="5">
        <v>9.75</v>
      </c>
      <c r="C19" s="5">
        <v>8.25</v>
      </c>
      <c r="D19" s="5">
        <v>9</v>
      </c>
      <c r="G19" s="4" t="s">
        <v>17</v>
      </c>
      <c r="H19" s="6">
        <v>0.29400000000000004</v>
      </c>
      <c r="I19" s="6">
        <v>0.89999999999999991</v>
      </c>
      <c r="J19" s="6">
        <v>1.194</v>
      </c>
      <c r="M19" s="4" t="s">
        <v>22</v>
      </c>
      <c r="N19" s="6">
        <v>5.8990000000000009</v>
      </c>
      <c r="O19"/>
      <c r="P19"/>
      <c r="Q19"/>
      <c r="R19"/>
      <c r="S19"/>
      <c r="T19"/>
      <c r="U19"/>
      <c r="V19"/>
    </row>
    <row r="20" spans="1:22" x14ac:dyDescent="0.4">
      <c r="A20" s="4" t="s">
        <v>18</v>
      </c>
      <c r="B20" s="5">
        <v>8</v>
      </c>
      <c r="C20" s="5">
        <v>6.75</v>
      </c>
      <c r="D20" s="5">
        <v>7.375</v>
      </c>
      <c r="G20" s="4" t="s">
        <v>18</v>
      </c>
      <c r="H20" s="6">
        <v>0.25700000000000001</v>
      </c>
      <c r="I20" s="6">
        <v>0.55899999999999994</v>
      </c>
      <c r="J20" s="6">
        <v>0.81599999999999995</v>
      </c>
    </row>
    <row r="21" spans="1:22" x14ac:dyDescent="0.4">
      <c r="A21" s="4" t="s">
        <v>19</v>
      </c>
      <c r="B21" s="5">
        <v>8.75</v>
      </c>
      <c r="C21" s="5">
        <v>7</v>
      </c>
      <c r="D21" s="5">
        <v>7.875</v>
      </c>
      <c r="G21" s="4" t="s">
        <v>19</v>
      </c>
      <c r="H21" s="6">
        <v>0.28000000000000003</v>
      </c>
      <c r="I21" s="6">
        <v>0.67100000000000004</v>
      </c>
      <c r="J21" s="6">
        <v>0.95100000000000007</v>
      </c>
    </row>
    <row r="22" spans="1:22" x14ac:dyDescent="0.4">
      <c r="A22" s="4" t="s">
        <v>20</v>
      </c>
      <c r="B22" s="5">
        <v>9</v>
      </c>
      <c r="C22" s="5">
        <v>6.5</v>
      </c>
      <c r="D22" s="5">
        <v>7.75</v>
      </c>
      <c r="G22" s="4" t="s">
        <v>20</v>
      </c>
      <c r="H22" s="6">
        <v>0.37699999999999995</v>
      </c>
      <c r="I22" s="6">
        <v>0.56800000000000006</v>
      </c>
      <c r="J22" s="6">
        <v>0.94500000000000006</v>
      </c>
    </row>
    <row r="23" spans="1:22" x14ac:dyDescent="0.4">
      <c r="A23" s="4" t="s">
        <v>21</v>
      </c>
      <c r="B23" s="5">
        <v>11.25</v>
      </c>
      <c r="C23" s="5">
        <v>7.25</v>
      </c>
      <c r="D23" s="5">
        <v>9.25</v>
      </c>
      <c r="G23" s="4" t="s">
        <v>21</v>
      </c>
      <c r="H23" s="6">
        <v>0.254</v>
      </c>
      <c r="I23" s="6">
        <v>0.85099999999999998</v>
      </c>
      <c r="J23" s="6">
        <v>1.105</v>
      </c>
    </row>
    <row r="24" spans="1:22" x14ac:dyDescent="0.4">
      <c r="A24" s="4" t="s">
        <v>22</v>
      </c>
      <c r="B24" s="5">
        <v>9.0416666666666661</v>
      </c>
      <c r="C24" s="5">
        <v>7.291666666666667</v>
      </c>
      <c r="D24" s="5">
        <v>8.1666666666666661</v>
      </c>
      <c r="G24" s="4" t="s">
        <v>22</v>
      </c>
      <c r="H24" s="6">
        <v>1.7990000000000002</v>
      </c>
      <c r="I24" s="6">
        <v>4.0999999999999996</v>
      </c>
      <c r="J24" s="6">
        <v>5.8989999999999991</v>
      </c>
    </row>
    <row r="27" spans="1:22" ht="17" x14ac:dyDescent="0.45">
      <c r="A27" s="44" t="s">
        <v>44</v>
      </c>
      <c r="B27" s="44"/>
      <c r="C27" s="44"/>
      <c r="D27" s="7"/>
    </row>
    <row r="28" spans="1:22" x14ac:dyDescent="0.4">
      <c r="A28" s="2" t="s">
        <v>1</v>
      </c>
      <c r="B28" s="3" t="s">
        <v>32</v>
      </c>
      <c r="C28" s="3"/>
    </row>
    <row r="29" spans="1:22" x14ac:dyDescent="0.4">
      <c r="A29" s="2" t="s">
        <v>2</v>
      </c>
      <c r="B29" s="3" t="s">
        <v>32</v>
      </c>
      <c r="C29" s="3"/>
    </row>
    <row r="30" spans="1:22" x14ac:dyDescent="0.4">
      <c r="A30" s="2" t="s">
        <v>3</v>
      </c>
      <c r="B30" s="3" t="s">
        <v>32</v>
      </c>
      <c r="C30" s="3"/>
    </row>
    <row r="31" spans="1:22" x14ac:dyDescent="0.4">
      <c r="A31" s="3"/>
      <c r="B31" s="3"/>
      <c r="C31" s="3"/>
    </row>
    <row r="32" spans="1:22" x14ac:dyDescent="0.4">
      <c r="A32" s="2" t="s">
        <v>0</v>
      </c>
      <c r="B32" s="3" t="s">
        <v>33</v>
      </c>
      <c r="C32" s="3" t="s">
        <v>34</v>
      </c>
    </row>
    <row r="33" spans="1:3" x14ac:dyDescent="0.4">
      <c r="A33" s="4" t="s">
        <v>10</v>
      </c>
      <c r="B33" s="6">
        <v>3.8375000000000004</v>
      </c>
      <c r="C33" s="6">
        <v>3.1500000000000004</v>
      </c>
    </row>
    <row r="34" spans="1:3" x14ac:dyDescent="0.4">
      <c r="A34" s="4" t="s">
        <v>17</v>
      </c>
      <c r="B34" s="6">
        <v>3.9124999999999996</v>
      </c>
      <c r="C34" s="6">
        <v>3.1875000000000004</v>
      </c>
    </row>
    <row r="35" spans="1:3" x14ac:dyDescent="0.4">
      <c r="A35" s="4" t="s">
        <v>18</v>
      </c>
      <c r="B35" s="6">
        <v>3.7124999999999999</v>
      </c>
      <c r="C35" s="6">
        <v>3.55</v>
      </c>
    </row>
    <row r="36" spans="1:3" x14ac:dyDescent="0.4">
      <c r="A36" s="4" t="s">
        <v>19</v>
      </c>
      <c r="B36" s="6">
        <v>3.7875000000000001</v>
      </c>
      <c r="C36" s="6">
        <v>3.6375000000000002</v>
      </c>
    </row>
    <row r="37" spans="1:3" x14ac:dyDescent="0.4">
      <c r="A37" s="4" t="s">
        <v>20</v>
      </c>
      <c r="B37" s="6">
        <v>3.9375</v>
      </c>
      <c r="C37" s="6">
        <v>3.25</v>
      </c>
    </row>
    <row r="38" spans="1:3" x14ac:dyDescent="0.4">
      <c r="A38" s="4" t="s">
        <v>21</v>
      </c>
      <c r="B38" s="6">
        <v>4.0500000000000007</v>
      </c>
      <c r="C38" s="6">
        <v>3.2874999999999996</v>
      </c>
    </row>
    <row r="39" spans="1:3" x14ac:dyDescent="0.4">
      <c r="A39" s="4" t="s">
        <v>22</v>
      </c>
      <c r="B39" s="6">
        <v>3.8729166666666672</v>
      </c>
      <c r="C39" s="6">
        <v>3.34375</v>
      </c>
    </row>
  </sheetData>
  <mergeCells count="7">
    <mergeCell ref="A1:Q2"/>
    <mergeCell ref="A27:C27"/>
    <mergeCell ref="A4:B4"/>
    <mergeCell ref="M4:P4"/>
    <mergeCell ref="G15:J15"/>
    <mergeCell ref="G4:J4"/>
    <mergeCell ref="A15:D15"/>
  </mergeCells>
  <pageMargins left="0.7" right="0.7" top="0.75" bottom="0.75" header="0.3" footer="0.3"/>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B3F5D-8679-4B71-B99D-A03A3F3ADC7F}">
  <dimension ref="A1:S58"/>
  <sheetViews>
    <sheetView tabSelected="1" workbookViewId="0">
      <selection activeCell="A16" sqref="A16"/>
    </sheetView>
  </sheetViews>
  <sheetFormatPr defaultRowHeight="15.5" x14ac:dyDescent="0.4"/>
  <cols>
    <col min="1" max="1" width="37.7265625" style="1" bestFit="1" customWidth="1"/>
    <col min="2" max="3" width="14.08984375" style="1" bestFit="1" customWidth="1"/>
    <col min="4" max="4" width="27.81640625" style="1" bestFit="1" customWidth="1"/>
    <col min="5" max="7" width="8.7265625" style="1"/>
    <col min="8" max="8" width="10.08984375" style="1" bestFit="1" customWidth="1"/>
    <col min="9" max="9" width="18.7265625" style="1" bestFit="1" customWidth="1"/>
    <col min="10" max="11" width="8.7265625" style="1"/>
    <col min="12" max="12" width="10.08984375" style="1" bestFit="1" customWidth="1"/>
    <col min="13" max="13" width="19.90625" style="1" bestFit="1" customWidth="1"/>
    <col min="14" max="14" width="19.54296875" style="1" bestFit="1" customWidth="1"/>
    <col min="15" max="16" width="8.7265625" style="1"/>
    <col min="17" max="17" width="10.08984375" style="1" bestFit="1" customWidth="1"/>
    <col min="18" max="18" width="23.54296875" style="1" bestFit="1" customWidth="1"/>
    <col min="19" max="19" width="22.1796875" style="1" bestFit="1" customWidth="1"/>
    <col min="20" max="16384" width="8.7265625" style="1"/>
  </cols>
  <sheetData>
    <row r="1" spans="1:19" x14ac:dyDescent="0.4">
      <c r="A1" s="45" t="s">
        <v>123</v>
      </c>
      <c r="B1" s="45"/>
      <c r="C1" s="45"/>
      <c r="D1" s="45"/>
    </row>
    <row r="2" spans="1:19" x14ac:dyDescent="0.4">
      <c r="A2" s="48" t="s">
        <v>130</v>
      </c>
      <c r="B2" s="49">
        <v>2023</v>
      </c>
      <c r="C2" s="49">
        <v>2024</v>
      </c>
      <c r="D2" s="49" t="s">
        <v>131</v>
      </c>
      <c r="H2" s="53" t="s">
        <v>126</v>
      </c>
      <c r="I2" s="54" t="s">
        <v>28</v>
      </c>
      <c r="J2"/>
      <c r="L2" s="53" t="s">
        <v>0</v>
      </c>
      <c r="M2" s="53" t="s">
        <v>28</v>
      </c>
      <c r="N2" s="64" t="s">
        <v>128</v>
      </c>
      <c r="Q2" s="53" t="s">
        <v>36</v>
      </c>
      <c r="R2" s="53" t="s">
        <v>33</v>
      </c>
      <c r="S2" s="64" t="s">
        <v>34</v>
      </c>
    </row>
    <row r="3" spans="1:19" x14ac:dyDescent="0.4">
      <c r="A3" s="48" t="s">
        <v>118</v>
      </c>
      <c r="B3" s="50">
        <f>SUM(Cleaned_Tourism_Data!G2:G25)</f>
        <v>2.8980000000000001</v>
      </c>
      <c r="C3" s="50">
        <f>SUM(Cleaned_Tourism_Data!G26:G49)</f>
        <v>3.0009999999999994</v>
      </c>
      <c r="D3" s="47">
        <f>(C3-B3)/B3</f>
        <v>3.5541752933057044E-2</v>
      </c>
      <c r="H3" s="55" t="s">
        <v>16</v>
      </c>
      <c r="I3" s="56">
        <v>0.30496694354975412</v>
      </c>
      <c r="J3"/>
      <c r="L3" s="55" t="s">
        <v>10</v>
      </c>
      <c r="M3" s="65">
        <v>0.15053398881166302</v>
      </c>
      <c r="N3" s="68">
        <v>0.1588802334902267</v>
      </c>
      <c r="Q3" s="55">
        <v>2023</v>
      </c>
      <c r="R3" s="71">
        <v>3.8208333333333342</v>
      </c>
      <c r="S3" s="72">
        <v>3.2958333333333338</v>
      </c>
    </row>
    <row r="4" spans="1:19" x14ac:dyDescent="0.4">
      <c r="A4" s="48" t="s">
        <v>119</v>
      </c>
      <c r="B4" s="50">
        <f>SUM(Cleaned_Tourism_Data!M2:M25)/1000</f>
        <v>2.1243000000000003</v>
      </c>
      <c r="C4" s="50">
        <f>SUM(Cleaned_Tourism_Data!M26:M49)/1000</f>
        <v>2.2104999999999997</v>
      </c>
      <c r="D4" s="47">
        <f>(C4-B4)/B4</f>
        <v>4.0578072776914456E-2</v>
      </c>
      <c r="H4" s="57" t="s">
        <v>11</v>
      </c>
      <c r="I4" s="58">
        <v>0.69503305645024582</v>
      </c>
      <c r="J4"/>
      <c r="L4" s="57" t="s">
        <v>17</v>
      </c>
      <c r="M4" s="66">
        <v>0.20240718765892526</v>
      </c>
      <c r="N4" s="69">
        <v>0.22097301296939553</v>
      </c>
      <c r="Q4" s="57">
        <v>2024</v>
      </c>
      <c r="R4" s="73">
        <v>3.9250000000000003</v>
      </c>
      <c r="S4" s="74">
        <v>3.3916666666666671</v>
      </c>
    </row>
    <row r="5" spans="1:19" x14ac:dyDescent="0.4">
      <c r="A5" s="48" t="s">
        <v>120</v>
      </c>
      <c r="B5" s="50">
        <f>AVERAGE(Cleaned_Tourism_Data!K6:K9,Cleaned_Tourism_Data!K14:K17,Cleaned_Tourism_Data!K22:K25)</f>
        <v>8.4166666666666661</v>
      </c>
      <c r="C5" s="50">
        <f>AVERAGE(Cleaned_Tourism_Data!K30:K33,Cleaned_Tourism_Data!K38:K41,Cleaned_Tourism_Data!K46:K49)</f>
        <v>9.6666666666666661</v>
      </c>
      <c r="D5" s="47">
        <f>(C5-B5)/B5</f>
        <v>0.14851485148514854</v>
      </c>
      <c r="H5" s="59" t="s">
        <v>22</v>
      </c>
      <c r="I5" s="60">
        <v>1</v>
      </c>
      <c r="J5"/>
      <c r="L5" s="57" t="s">
        <v>18</v>
      </c>
      <c r="M5" s="66">
        <v>0.13832853025936601</v>
      </c>
      <c r="N5" s="69">
        <v>0.1218424352044067</v>
      </c>
      <c r="Q5" s="59" t="s">
        <v>22</v>
      </c>
      <c r="R5" s="75">
        <v>3.8729166666666672</v>
      </c>
      <c r="S5" s="76">
        <v>3.34375</v>
      </c>
    </row>
    <row r="6" spans="1:19" x14ac:dyDescent="0.4">
      <c r="A6" s="48" t="s">
        <v>121</v>
      </c>
      <c r="B6" s="50">
        <f>B10</f>
        <v>733.02277432712219</v>
      </c>
      <c r="C6" s="50">
        <f>C10</f>
        <v>736.5878040653115</v>
      </c>
      <c r="D6" s="47">
        <f>(C6-B6)/B6</f>
        <v>4.8634638145613231E-3</v>
      </c>
      <c r="H6"/>
      <c r="I6"/>
      <c r="J6"/>
      <c r="L6" s="57" t="s">
        <v>19</v>
      </c>
      <c r="M6" s="66">
        <v>0.16121376504492291</v>
      </c>
      <c r="N6" s="69">
        <v>0.15135757301708011</v>
      </c>
    </row>
    <row r="7" spans="1:19" x14ac:dyDescent="0.4">
      <c r="A7" s="48" t="s">
        <v>122</v>
      </c>
      <c r="B7" s="50">
        <f>AVERAGE(Cleaned_Tourism_Data!O2:O25)</f>
        <v>3.8208333333333342</v>
      </c>
      <c r="C7" s="50">
        <f>AVERAGE(Cleaned_Tourism_Data!O26:O49)</f>
        <v>3.9250000000000003</v>
      </c>
      <c r="D7" s="52">
        <f>C7-B7</f>
        <v>0.10416666666666607</v>
      </c>
      <c r="H7" s="53" t="s">
        <v>2</v>
      </c>
      <c r="I7" s="54" t="s">
        <v>28</v>
      </c>
      <c r="J7"/>
      <c r="L7" s="57" t="s">
        <v>20</v>
      </c>
      <c r="M7" s="66">
        <v>0.16019664349889814</v>
      </c>
      <c r="N7" s="69">
        <v>0.16040120855856779</v>
      </c>
    </row>
    <row r="8" spans="1:19" x14ac:dyDescent="0.4">
      <c r="A8" s="48" t="s">
        <v>125</v>
      </c>
      <c r="B8" s="50">
        <f>AVERAGE(Cleaned_Tourism_Data!P2:P25)</f>
        <v>3.2958333333333338</v>
      </c>
      <c r="C8" s="50">
        <f>AVERAGE(Cleaned_Tourism_Data!P26:P49)</f>
        <v>3.3916666666666671</v>
      </c>
      <c r="D8" s="52">
        <f>C8-B8</f>
        <v>9.5833333333333215E-2</v>
      </c>
      <c r="H8" s="55" t="s">
        <v>14</v>
      </c>
      <c r="I8" s="56">
        <v>0.56823190371249366</v>
      </c>
      <c r="J8"/>
      <c r="L8" s="57" t="s">
        <v>21</v>
      </c>
      <c r="M8" s="66">
        <v>0.18731988472622479</v>
      </c>
      <c r="N8" s="69">
        <v>0.18654553676032312</v>
      </c>
    </row>
    <row r="9" spans="1:19" x14ac:dyDescent="0.4">
      <c r="H9" s="57" t="s">
        <v>15</v>
      </c>
      <c r="I9" s="58">
        <v>0.43176809628750634</v>
      </c>
      <c r="J9"/>
      <c r="L9" s="59" t="s">
        <v>22</v>
      </c>
      <c r="M9" s="67">
        <v>1</v>
      </c>
      <c r="N9" s="70">
        <v>1</v>
      </c>
    </row>
    <row r="10" spans="1:19" x14ac:dyDescent="0.4">
      <c r="A10" s="46" t="s">
        <v>124</v>
      </c>
      <c r="B10" s="51">
        <f>B4*1000/B3</f>
        <v>733.02277432712219</v>
      </c>
      <c r="C10" s="51">
        <f>C4*1000/C3</f>
        <v>736.5878040653115</v>
      </c>
      <c r="H10" s="59" t="s">
        <v>22</v>
      </c>
      <c r="I10" s="60">
        <v>1</v>
      </c>
      <c r="J10"/>
    </row>
    <row r="11" spans="1:19" x14ac:dyDescent="0.4">
      <c r="H11"/>
      <c r="I11"/>
      <c r="J11"/>
    </row>
    <row r="12" spans="1:19" x14ac:dyDescent="0.4">
      <c r="A12"/>
      <c r="B12"/>
      <c r="C12"/>
      <c r="H12" s="53" t="s">
        <v>2</v>
      </c>
      <c r="I12" s="54" t="s">
        <v>127</v>
      </c>
      <c r="J12"/>
      <c r="L12" s="53" t="s">
        <v>126</v>
      </c>
      <c r="M12" s="54" t="s">
        <v>35</v>
      </c>
    </row>
    <row r="13" spans="1:19" x14ac:dyDescent="0.4">
      <c r="A13"/>
      <c r="B13"/>
      <c r="C13"/>
      <c r="H13" s="55" t="s">
        <v>14</v>
      </c>
      <c r="I13" s="56">
        <v>0.583094952477623</v>
      </c>
      <c r="J13"/>
      <c r="L13" s="55" t="s">
        <v>16</v>
      </c>
      <c r="M13" s="62">
        <v>9.0416666666666661</v>
      </c>
    </row>
    <row r="14" spans="1:19" x14ac:dyDescent="0.4">
      <c r="A14"/>
      <c r="B14"/>
      <c r="C14"/>
      <c r="H14" s="57" t="s">
        <v>15</v>
      </c>
      <c r="I14" s="58">
        <v>0.41690504752237695</v>
      </c>
      <c r="J14"/>
      <c r="L14" s="57" t="s">
        <v>11</v>
      </c>
      <c r="M14" s="63">
        <v>7.291666666666667</v>
      </c>
    </row>
    <row r="15" spans="1:19" x14ac:dyDescent="0.4">
      <c r="A15"/>
      <c r="B15"/>
      <c r="C15"/>
      <c r="H15" s="59" t="s">
        <v>22</v>
      </c>
      <c r="I15" s="60">
        <v>1</v>
      </c>
      <c r="J15"/>
      <c r="L15" s="59" t="s">
        <v>22</v>
      </c>
      <c r="M15" s="61">
        <v>8.1666666666666661</v>
      </c>
    </row>
    <row r="16" spans="1:19" x14ac:dyDescent="0.4">
      <c r="A16"/>
      <c r="B16"/>
      <c r="C16"/>
      <c r="H16"/>
      <c r="I16"/>
      <c r="J16"/>
    </row>
    <row r="17" spans="1:10" x14ac:dyDescent="0.4">
      <c r="A17"/>
      <c r="B17"/>
      <c r="C17"/>
      <c r="H17"/>
      <c r="I17"/>
      <c r="J17"/>
    </row>
    <row r="18" spans="1:10" x14ac:dyDescent="0.4">
      <c r="A18"/>
      <c r="B18"/>
      <c r="C18"/>
      <c r="H18"/>
      <c r="I18"/>
      <c r="J18"/>
    </row>
    <row r="19" spans="1:10" x14ac:dyDescent="0.4">
      <c r="A19"/>
      <c r="B19"/>
      <c r="C19"/>
      <c r="H19"/>
      <c r="I19"/>
      <c r="J19"/>
    </row>
    <row r="20" spans="1:10" x14ac:dyDescent="0.4">
      <c r="A20"/>
      <c r="B20"/>
      <c r="C20"/>
      <c r="H20"/>
      <c r="I20"/>
      <c r="J20"/>
    </row>
    <row r="21" spans="1:10" x14ac:dyDescent="0.4">
      <c r="A21"/>
      <c r="B21"/>
      <c r="C21"/>
      <c r="H21"/>
      <c r="I21"/>
      <c r="J21"/>
    </row>
    <row r="22" spans="1:10" x14ac:dyDescent="0.4">
      <c r="A22"/>
      <c r="B22"/>
      <c r="C22"/>
      <c r="H22"/>
      <c r="I22"/>
      <c r="J22"/>
    </row>
    <row r="23" spans="1:10" x14ac:dyDescent="0.4">
      <c r="A23"/>
      <c r="B23"/>
      <c r="C23"/>
      <c r="H23"/>
      <c r="I23"/>
      <c r="J23"/>
    </row>
    <row r="24" spans="1:10" x14ac:dyDescent="0.4">
      <c r="A24"/>
      <c r="B24"/>
      <c r="C24"/>
      <c r="H24"/>
      <c r="I24"/>
      <c r="J24"/>
    </row>
    <row r="25" spans="1:10" x14ac:dyDescent="0.4">
      <c r="A25"/>
      <c r="B25"/>
      <c r="C25"/>
      <c r="H25"/>
    </row>
    <row r="26" spans="1:10" x14ac:dyDescent="0.4">
      <c r="A26"/>
      <c r="B26"/>
      <c r="C26"/>
      <c r="H26"/>
      <c r="I26"/>
    </row>
    <row r="27" spans="1:10" x14ac:dyDescent="0.4">
      <c r="A27"/>
      <c r="B27"/>
      <c r="C27"/>
      <c r="H27"/>
      <c r="I27"/>
    </row>
    <row r="28" spans="1:10" x14ac:dyDescent="0.4">
      <c r="A28"/>
      <c r="B28"/>
      <c r="C28"/>
      <c r="H28"/>
      <c r="I28"/>
    </row>
    <row r="29" spans="1:10" x14ac:dyDescent="0.4">
      <c r="A29"/>
      <c r="B29"/>
      <c r="C29"/>
      <c r="H29"/>
      <c r="I29"/>
    </row>
    <row r="30" spans="1:10" x14ac:dyDescent="0.4">
      <c r="A30"/>
      <c r="B30"/>
      <c r="C30"/>
      <c r="H30"/>
    </row>
    <row r="31" spans="1:10" x14ac:dyDescent="0.4">
      <c r="A31"/>
      <c r="B31"/>
      <c r="C31"/>
      <c r="H31"/>
      <c r="I31"/>
      <c r="J31"/>
    </row>
    <row r="32" spans="1:10" x14ac:dyDescent="0.4">
      <c r="A32"/>
      <c r="B32"/>
      <c r="C32"/>
      <c r="H32"/>
      <c r="I32"/>
      <c r="J32"/>
    </row>
    <row r="33" spans="1:10" x14ac:dyDescent="0.4">
      <c r="A33"/>
      <c r="B33"/>
      <c r="C33"/>
      <c r="H33"/>
      <c r="I33"/>
      <c r="J33"/>
    </row>
    <row r="34" spans="1:10" x14ac:dyDescent="0.4">
      <c r="A34"/>
      <c r="B34"/>
      <c r="C34"/>
      <c r="H34"/>
      <c r="I34"/>
      <c r="J34"/>
    </row>
    <row r="35" spans="1:10" x14ac:dyDescent="0.4">
      <c r="A35"/>
    </row>
    <row r="36" spans="1:10" x14ac:dyDescent="0.4">
      <c r="A36"/>
      <c r="B36"/>
    </row>
    <row r="37" spans="1:10" x14ac:dyDescent="0.4">
      <c r="A37"/>
      <c r="B37"/>
    </row>
    <row r="38" spans="1:10" x14ac:dyDescent="0.4">
      <c r="A38"/>
      <c r="B38"/>
    </row>
    <row r="39" spans="1:10" x14ac:dyDescent="0.4">
      <c r="A39"/>
      <c r="B39"/>
    </row>
    <row r="40" spans="1:10" x14ac:dyDescent="0.4">
      <c r="A40"/>
    </row>
    <row r="41" spans="1:10" x14ac:dyDescent="0.4">
      <c r="A41"/>
      <c r="B41"/>
      <c r="C41"/>
    </row>
    <row r="42" spans="1:10" x14ac:dyDescent="0.4">
      <c r="A42"/>
      <c r="B42"/>
      <c r="C42"/>
    </row>
    <row r="43" spans="1:10" x14ac:dyDescent="0.4">
      <c r="A43"/>
      <c r="B43"/>
      <c r="C43"/>
    </row>
    <row r="44" spans="1:10" x14ac:dyDescent="0.4">
      <c r="A44"/>
      <c r="B44"/>
      <c r="C44"/>
    </row>
    <row r="45" spans="1:10" x14ac:dyDescent="0.4">
      <c r="A45"/>
      <c r="B45"/>
      <c r="C45"/>
    </row>
    <row r="46" spans="1:10" x14ac:dyDescent="0.4">
      <c r="A46"/>
      <c r="B46"/>
      <c r="C46"/>
    </row>
    <row r="47" spans="1:10" x14ac:dyDescent="0.4">
      <c r="A47"/>
      <c r="B47"/>
      <c r="C47"/>
    </row>
    <row r="48" spans="1:10" x14ac:dyDescent="0.4">
      <c r="A48"/>
      <c r="B48"/>
      <c r="C48"/>
    </row>
    <row r="49" spans="1:3" x14ac:dyDescent="0.4">
      <c r="A49"/>
      <c r="B49"/>
      <c r="C49"/>
    </row>
    <row r="50" spans="1:3" x14ac:dyDescent="0.4">
      <c r="A50"/>
      <c r="B50"/>
      <c r="C50"/>
    </row>
    <row r="51" spans="1:3" x14ac:dyDescent="0.4">
      <c r="A51"/>
      <c r="B51"/>
      <c r="C51"/>
    </row>
    <row r="52" spans="1:3" x14ac:dyDescent="0.4">
      <c r="A52"/>
      <c r="B52"/>
      <c r="C52"/>
    </row>
    <row r="53" spans="1:3" x14ac:dyDescent="0.4">
      <c r="A53"/>
      <c r="B53"/>
      <c r="C53"/>
    </row>
    <row r="54" spans="1:3" x14ac:dyDescent="0.4">
      <c r="A54"/>
      <c r="B54"/>
      <c r="C54"/>
    </row>
    <row r="55" spans="1:3" x14ac:dyDescent="0.4">
      <c r="A55"/>
      <c r="B55"/>
      <c r="C55"/>
    </row>
    <row r="56" spans="1:3" x14ac:dyDescent="0.4">
      <c r="A56"/>
      <c r="B56"/>
      <c r="C56"/>
    </row>
    <row r="57" spans="1:3" x14ac:dyDescent="0.4">
      <c r="A57"/>
      <c r="B57"/>
      <c r="C57"/>
    </row>
    <row r="58" spans="1:3" x14ac:dyDescent="0.4">
      <c r="A58"/>
      <c r="B58"/>
      <c r="C58"/>
    </row>
  </sheetData>
  <mergeCells count="1">
    <mergeCell ref="A1:D1"/>
  </mergeCells>
  <conditionalFormatting sqref="D3:D6">
    <cfRule type="dataBar" priority="1">
      <dataBar>
        <cfvo type="min"/>
        <cfvo type="max"/>
        <color rgb="FF63C384"/>
      </dataBar>
      <extLst>
        <ext xmlns:x14="http://schemas.microsoft.com/office/spreadsheetml/2009/9/main" uri="{B025F937-C7B1-47D3-B67F-A62EFF666E3E}">
          <x14:id>{39B395DC-143E-43B0-8700-47F9B3619648}</x14:id>
        </ext>
      </extLst>
    </cfRule>
  </conditionalFormatting>
  <pageMargins left="0.7" right="0.7" top="0.75" bottom="0.75" header="0.3" footer="0.3"/>
  <ignoredErrors>
    <ignoredError sqref="B3:B7 C3:C7 B8:C8" formulaRange="1"/>
  </ignoredErrors>
  <extLst>
    <ext xmlns:x14="http://schemas.microsoft.com/office/spreadsheetml/2009/9/main" uri="{78C0D931-6437-407d-A8EE-F0AAD7539E65}">
      <x14:conditionalFormattings>
        <x14:conditionalFormatting xmlns:xm="http://schemas.microsoft.com/office/excel/2006/main">
          <x14:cfRule type="dataBar" id="{39B395DC-143E-43B0-8700-47F9B3619648}">
            <x14:dataBar minLength="0" maxLength="100" border="1" negativeBarBorderColorSameAsPositive="0">
              <x14:cfvo type="autoMin"/>
              <x14:cfvo type="autoMax"/>
              <x14:borderColor rgb="FF63C384"/>
              <x14:negativeFillColor rgb="FFFF0000"/>
              <x14:negativeBorderColor rgb="FFFF0000"/>
              <x14:axisColor rgb="FF000000"/>
            </x14:dataBar>
          </x14:cfRule>
          <xm:sqref>D3:D6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5843D-4742-44F1-BFDB-301CEEB00394}">
  <dimension ref="A1:V49"/>
  <sheetViews>
    <sheetView zoomScale="80" zoomScaleNormal="80" workbookViewId="0">
      <selection activeCell="D25" sqref="D25"/>
    </sheetView>
  </sheetViews>
  <sheetFormatPr defaultRowHeight="15.5" x14ac:dyDescent="0.4"/>
  <cols>
    <col min="1" max="1" width="13.26953125" style="27" bestFit="1" customWidth="1"/>
    <col min="2" max="2" width="14.08984375" style="27" bestFit="1" customWidth="1"/>
    <col min="3" max="3" width="16" style="27" bestFit="1" customWidth="1"/>
    <col min="4" max="4" width="15.81640625" style="27" bestFit="1" customWidth="1"/>
    <col min="5" max="5" width="12.90625" style="27" bestFit="1" customWidth="1"/>
    <col min="6" max="6" width="15.90625" style="27" bestFit="1" customWidth="1"/>
    <col min="7" max="7" width="16" style="27" bestFit="1" customWidth="1"/>
    <col min="8" max="9" width="16.453125" style="27" bestFit="1" customWidth="1"/>
    <col min="10" max="10" width="17.90625" style="27" bestFit="1" customWidth="1"/>
    <col min="11" max="11" width="14.1796875" style="27" bestFit="1" customWidth="1"/>
    <col min="12" max="12" width="14.7265625" style="27" bestFit="1" customWidth="1"/>
    <col min="13" max="13" width="13.7265625" style="27" bestFit="1" customWidth="1"/>
    <col min="14" max="14" width="14" style="27" bestFit="1" customWidth="1"/>
    <col min="15" max="15" width="13.81640625" style="27" bestFit="1" customWidth="1"/>
    <col min="16" max="16384" width="8.7265625" style="27"/>
  </cols>
  <sheetData>
    <row r="1" spans="1:22" s="20" customFormat="1" ht="31" x14ac:dyDescent="0.4">
      <c r="A1" s="19" t="s">
        <v>0</v>
      </c>
      <c r="B1" s="19" t="s">
        <v>36</v>
      </c>
      <c r="C1" s="19" t="s">
        <v>23</v>
      </c>
      <c r="D1" s="19" t="s">
        <v>1</v>
      </c>
      <c r="E1" s="19" t="s">
        <v>2</v>
      </c>
      <c r="F1" s="19" t="s">
        <v>3</v>
      </c>
      <c r="G1" s="19" t="s">
        <v>24</v>
      </c>
      <c r="H1" s="19" t="s">
        <v>25</v>
      </c>
      <c r="I1" s="19" t="s">
        <v>26</v>
      </c>
      <c r="J1" s="19" t="s">
        <v>27</v>
      </c>
      <c r="K1" s="19" t="s">
        <v>4</v>
      </c>
      <c r="L1" s="19" t="s">
        <v>5</v>
      </c>
      <c r="M1" s="19" t="s">
        <v>6</v>
      </c>
      <c r="N1" s="19" t="s">
        <v>7</v>
      </c>
      <c r="O1" s="19" t="s">
        <v>8</v>
      </c>
      <c r="P1" s="19" t="s">
        <v>9</v>
      </c>
    </row>
    <row r="2" spans="1:22" x14ac:dyDescent="0.4">
      <c r="A2" s="21" t="s">
        <v>10</v>
      </c>
      <c r="B2" s="21">
        <v>2023</v>
      </c>
      <c r="C2" s="22">
        <f t="shared" ref="C2:C21" si="0">IF(ISNUMBER(SEARCH("Q1", A2)), DATE(LEFT(A2,4), 1, 1),
IF(ISNUMBER(SEARCH("Q2", A2)), DATE(LEFT(A2,4), 4, 1),
IF(ISNUMBER(SEARCH("Q3", A2)), DATE(LEFT(A2,4), 7, 1),
IF(ISNUMBER(SEARCH("Q4", A2)), DATE(LEFT(A2,4), 10, 1), ""))))</f>
        <v>45017</v>
      </c>
      <c r="D2" s="21" t="s">
        <v>11</v>
      </c>
      <c r="E2" s="21" t="s">
        <v>14</v>
      </c>
      <c r="F2" s="21" t="s">
        <v>12</v>
      </c>
      <c r="G2" s="23">
        <v>0.14499999999999999</v>
      </c>
      <c r="H2" s="23">
        <v>1.2709999999999999</v>
      </c>
      <c r="I2" s="23">
        <v>0.14499999999999999</v>
      </c>
      <c r="J2" s="23">
        <v>1.2709999999999999</v>
      </c>
      <c r="K2" s="24">
        <v>9</v>
      </c>
      <c r="L2" s="24">
        <v>3</v>
      </c>
      <c r="M2" s="25">
        <v>79.3</v>
      </c>
      <c r="N2" s="26">
        <v>1.9</v>
      </c>
      <c r="O2" s="26">
        <v>4.2</v>
      </c>
      <c r="P2" s="26">
        <v>3.5</v>
      </c>
    </row>
    <row r="3" spans="1:22" x14ac:dyDescent="0.4">
      <c r="A3" s="21" t="s">
        <v>10</v>
      </c>
      <c r="B3" s="21">
        <v>2023</v>
      </c>
      <c r="C3" s="22">
        <f t="shared" si="0"/>
        <v>45017</v>
      </c>
      <c r="D3" s="21" t="s">
        <v>11</v>
      </c>
      <c r="E3" s="21" t="s">
        <v>14</v>
      </c>
      <c r="F3" s="21" t="s">
        <v>13</v>
      </c>
      <c r="G3" s="23">
        <v>0.186</v>
      </c>
      <c r="H3" s="23">
        <v>1.9119999999999999</v>
      </c>
      <c r="I3" s="23">
        <v>0.186</v>
      </c>
      <c r="J3" s="23">
        <v>1.9119999999999999</v>
      </c>
      <c r="K3" s="24">
        <v>10</v>
      </c>
      <c r="L3" s="24">
        <v>4</v>
      </c>
      <c r="M3" s="25">
        <v>123.7</v>
      </c>
      <c r="N3" s="26">
        <v>2.1</v>
      </c>
      <c r="O3" s="26">
        <v>4.0999999999999996</v>
      </c>
      <c r="P3" s="26">
        <v>3.5</v>
      </c>
    </row>
    <row r="4" spans="1:22" x14ac:dyDescent="0.4">
      <c r="A4" s="21" t="s">
        <v>10</v>
      </c>
      <c r="B4" s="21">
        <v>2023</v>
      </c>
      <c r="C4" s="22">
        <f t="shared" si="0"/>
        <v>45017</v>
      </c>
      <c r="D4" s="21" t="s">
        <v>11</v>
      </c>
      <c r="E4" s="21" t="s">
        <v>15</v>
      </c>
      <c r="F4" s="21" t="s">
        <v>12</v>
      </c>
      <c r="G4" s="23">
        <v>0.11700000000000001</v>
      </c>
      <c r="H4" s="23">
        <v>1.101</v>
      </c>
      <c r="I4" s="23">
        <v>0.11700000000000001</v>
      </c>
      <c r="J4" s="23">
        <v>1.101</v>
      </c>
      <c r="K4" s="24">
        <v>9</v>
      </c>
      <c r="L4" s="24">
        <v>3</v>
      </c>
      <c r="M4" s="25">
        <v>70.3</v>
      </c>
      <c r="N4" s="26">
        <v>2.1</v>
      </c>
      <c r="O4" s="26">
        <v>3.9</v>
      </c>
      <c r="P4" s="26">
        <v>3.3</v>
      </c>
      <c r="V4" s="28"/>
    </row>
    <row r="5" spans="1:22" x14ac:dyDescent="0.4">
      <c r="A5" s="21" t="s">
        <v>10</v>
      </c>
      <c r="B5" s="21">
        <v>2023</v>
      </c>
      <c r="C5" s="22">
        <f t="shared" si="0"/>
        <v>45017</v>
      </c>
      <c r="D5" s="21" t="s">
        <v>11</v>
      </c>
      <c r="E5" s="21" t="s">
        <v>15</v>
      </c>
      <c r="F5" s="21" t="s">
        <v>13</v>
      </c>
      <c r="G5" s="23">
        <v>0.10299999999999999</v>
      </c>
      <c r="H5" s="23">
        <v>0.39600000000000002</v>
      </c>
      <c r="I5" s="23">
        <v>0.10299999999999999</v>
      </c>
      <c r="J5" s="23">
        <v>0.39600000000000002</v>
      </c>
      <c r="K5" s="24">
        <v>4</v>
      </c>
      <c r="L5" s="24">
        <v>3</v>
      </c>
      <c r="M5" s="25">
        <v>42.5</v>
      </c>
      <c r="N5" s="26">
        <v>2</v>
      </c>
      <c r="O5" s="26">
        <v>4</v>
      </c>
      <c r="P5" s="26">
        <v>3.2</v>
      </c>
    </row>
    <row r="6" spans="1:22" x14ac:dyDescent="0.4">
      <c r="A6" s="21" t="s">
        <v>10</v>
      </c>
      <c r="B6" s="21">
        <v>2023</v>
      </c>
      <c r="C6" s="22">
        <f t="shared" si="0"/>
        <v>45017</v>
      </c>
      <c r="D6" s="21" t="s">
        <v>16</v>
      </c>
      <c r="E6" s="21" t="s">
        <v>14</v>
      </c>
      <c r="F6" s="21" t="s">
        <v>12</v>
      </c>
      <c r="G6" s="23">
        <v>0.125</v>
      </c>
      <c r="H6" s="23">
        <v>1.7210000000000001</v>
      </c>
      <c r="I6" s="23">
        <v>0.125</v>
      </c>
      <c r="J6" s="23">
        <v>1.7210000000000001</v>
      </c>
      <c r="K6" s="24">
        <v>14</v>
      </c>
      <c r="L6" s="24">
        <v>4</v>
      </c>
      <c r="M6" s="25">
        <v>107.8</v>
      </c>
      <c r="N6" s="26">
        <v>1.3</v>
      </c>
      <c r="O6" s="26">
        <v>3.9</v>
      </c>
      <c r="P6" s="26">
        <v>3.2</v>
      </c>
    </row>
    <row r="7" spans="1:22" x14ac:dyDescent="0.4">
      <c r="A7" s="21" t="s">
        <v>10</v>
      </c>
      <c r="B7" s="21">
        <v>2023</v>
      </c>
      <c r="C7" s="22">
        <f t="shared" si="0"/>
        <v>45017</v>
      </c>
      <c r="D7" s="21" t="s">
        <v>16</v>
      </c>
      <c r="E7" s="21" t="s">
        <v>14</v>
      </c>
      <c r="F7" s="21" t="s">
        <v>13</v>
      </c>
      <c r="G7" s="23">
        <v>4.5999999999999999E-2</v>
      </c>
      <c r="H7" s="23">
        <v>0.23100000000000001</v>
      </c>
      <c r="I7" s="23">
        <v>4.5999999999999999E-2</v>
      </c>
      <c r="J7" s="23">
        <v>0.23100000000000001</v>
      </c>
      <c r="K7" s="24">
        <v>5</v>
      </c>
      <c r="L7" s="24">
        <v>3</v>
      </c>
      <c r="M7" s="25">
        <v>28.1</v>
      </c>
      <c r="N7" s="26">
        <v>1.3</v>
      </c>
      <c r="O7" s="26">
        <v>3.5</v>
      </c>
      <c r="P7" s="26">
        <v>3.1</v>
      </c>
    </row>
    <row r="8" spans="1:22" x14ac:dyDescent="0.4">
      <c r="A8" s="21" t="s">
        <v>10</v>
      </c>
      <c r="B8" s="21">
        <v>2023</v>
      </c>
      <c r="C8" s="22">
        <f t="shared" si="0"/>
        <v>45017</v>
      </c>
      <c r="D8" s="21" t="s">
        <v>16</v>
      </c>
      <c r="E8" s="21" t="s">
        <v>15</v>
      </c>
      <c r="F8" s="21" t="s">
        <v>12</v>
      </c>
      <c r="G8" s="23">
        <v>0.123</v>
      </c>
      <c r="H8" s="23">
        <v>0.91800000000000004</v>
      </c>
      <c r="I8" s="23">
        <v>0.123</v>
      </c>
      <c r="J8" s="23">
        <v>0.91800000000000004</v>
      </c>
      <c r="K8" s="24">
        <v>7</v>
      </c>
      <c r="L8" s="24">
        <v>3</v>
      </c>
      <c r="M8" s="25">
        <v>89.7</v>
      </c>
      <c r="N8" s="26">
        <v>1.2</v>
      </c>
      <c r="O8" s="26">
        <v>3.5</v>
      </c>
      <c r="P8" s="26">
        <v>2.8</v>
      </c>
    </row>
    <row r="9" spans="1:22" x14ac:dyDescent="0.4">
      <c r="A9" s="21" t="s">
        <v>10</v>
      </c>
      <c r="B9" s="21">
        <v>2023</v>
      </c>
      <c r="C9" s="22">
        <f t="shared" si="0"/>
        <v>45017</v>
      </c>
      <c r="D9" s="21" t="s">
        <v>16</v>
      </c>
      <c r="E9" s="21" t="s">
        <v>15</v>
      </c>
      <c r="F9" s="21" t="s">
        <v>13</v>
      </c>
      <c r="G9" s="23">
        <v>4.2999999999999997E-2</v>
      </c>
      <c r="H9" s="23">
        <v>0.18</v>
      </c>
      <c r="I9" s="23">
        <v>4.2999999999999997E-2</v>
      </c>
      <c r="J9" s="23">
        <v>0.18</v>
      </c>
      <c r="K9" s="24">
        <v>4</v>
      </c>
      <c r="L9" s="24">
        <v>3</v>
      </c>
      <c r="M9" s="25">
        <v>34.4</v>
      </c>
      <c r="N9" s="26">
        <v>1.8</v>
      </c>
      <c r="O9" s="26">
        <v>3.6</v>
      </c>
      <c r="P9" s="26">
        <v>2.6</v>
      </c>
    </row>
    <row r="10" spans="1:22" x14ac:dyDescent="0.4">
      <c r="A10" s="21" t="s">
        <v>17</v>
      </c>
      <c r="B10" s="21">
        <v>2023</v>
      </c>
      <c r="C10" s="22">
        <f t="shared" si="0"/>
        <v>45108</v>
      </c>
      <c r="D10" s="21" t="s">
        <v>11</v>
      </c>
      <c r="E10" s="21" t="s">
        <v>14</v>
      </c>
      <c r="F10" s="21" t="s">
        <v>12</v>
      </c>
      <c r="G10" s="23">
        <v>0.251</v>
      </c>
      <c r="H10" s="23">
        <v>2.4790000000000001</v>
      </c>
      <c r="I10" s="23">
        <v>0.39500000000000002</v>
      </c>
      <c r="J10" s="23">
        <v>3.75</v>
      </c>
      <c r="K10" s="24">
        <v>10</v>
      </c>
      <c r="L10" s="24">
        <v>4</v>
      </c>
      <c r="M10" s="25">
        <v>159.9</v>
      </c>
      <c r="N10" s="26">
        <v>2.5</v>
      </c>
      <c r="O10" s="26">
        <v>4.0999999999999996</v>
      </c>
      <c r="P10" s="26">
        <v>3.4</v>
      </c>
    </row>
    <row r="11" spans="1:22" x14ac:dyDescent="0.4">
      <c r="A11" s="21" t="s">
        <v>17</v>
      </c>
      <c r="B11" s="21">
        <v>2023</v>
      </c>
      <c r="C11" s="22">
        <f t="shared" si="0"/>
        <v>45108</v>
      </c>
      <c r="D11" s="21" t="s">
        <v>11</v>
      </c>
      <c r="E11" s="21" t="s">
        <v>14</v>
      </c>
      <c r="F11" s="21" t="s">
        <v>13</v>
      </c>
      <c r="G11" s="23">
        <v>0.248</v>
      </c>
      <c r="H11" s="23">
        <v>1.78</v>
      </c>
      <c r="I11" s="23">
        <v>0.434</v>
      </c>
      <c r="J11" s="23">
        <v>3.6930000000000001</v>
      </c>
      <c r="K11" s="24">
        <v>7</v>
      </c>
      <c r="L11" s="24">
        <v>4</v>
      </c>
      <c r="M11" s="25">
        <v>146.19999999999999</v>
      </c>
      <c r="N11" s="26">
        <v>2.2999999999999998</v>
      </c>
      <c r="O11" s="26">
        <v>4.2</v>
      </c>
      <c r="P11" s="26">
        <v>3.6</v>
      </c>
    </row>
    <row r="12" spans="1:22" x14ac:dyDescent="0.4">
      <c r="A12" s="21" t="s">
        <v>17</v>
      </c>
      <c r="B12" s="21">
        <v>2023</v>
      </c>
      <c r="C12" s="22">
        <f t="shared" si="0"/>
        <v>45108</v>
      </c>
      <c r="D12" s="21" t="s">
        <v>11</v>
      </c>
      <c r="E12" s="21" t="s">
        <v>15</v>
      </c>
      <c r="F12" s="21" t="s">
        <v>12</v>
      </c>
      <c r="G12" s="23">
        <v>0.22500000000000001</v>
      </c>
      <c r="H12" s="23">
        <v>1.976</v>
      </c>
      <c r="I12" s="23">
        <v>0.34200000000000003</v>
      </c>
      <c r="J12" s="23">
        <v>3.0760000000000001</v>
      </c>
      <c r="K12" s="24">
        <v>9</v>
      </c>
      <c r="L12" s="24">
        <v>5</v>
      </c>
      <c r="M12" s="25">
        <v>163</v>
      </c>
      <c r="N12" s="26">
        <v>2.7</v>
      </c>
      <c r="O12" s="26">
        <v>4.2</v>
      </c>
      <c r="P12" s="26">
        <v>3</v>
      </c>
    </row>
    <row r="13" spans="1:22" x14ac:dyDescent="0.4">
      <c r="A13" s="21" t="s">
        <v>17</v>
      </c>
      <c r="B13" s="21">
        <v>2023</v>
      </c>
      <c r="C13" s="22">
        <f t="shared" si="0"/>
        <v>45108</v>
      </c>
      <c r="D13" s="21" t="s">
        <v>11</v>
      </c>
      <c r="E13" s="21" t="s">
        <v>15</v>
      </c>
      <c r="F13" s="21" t="s">
        <v>13</v>
      </c>
      <c r="G13" s="23">
        <v>0.17599999999999999</v>
      </c>
      <c r="H13" s="23">
        <v>1.2889999999999999</v>
      </c>
      <c r="I13" s="23">
        <v>0.27800000000000002</v>
      </c>
      <c r="J13" s="23">
        <v>1.6850000000000001</v>
      </c>
      <c r="K13" s="24">
        <v>7</v>
      </c>
      <c r="L13" s="24">
        <v>4</v>
      </c>
      <c r="M13" s="25">
        <v>117.5</v>
      </c>
      <c r="N13" s="26">
        <v>2.6</v>
      </c>
      <c r="O13" s="26">
        <v>4.2</v>
      </c>
      <c r="P13" s="26">
        <v>3.1</v>
      </c>
    </row>
    <row r="14" spans="1:22" x14ac:dyDescent="0.4">
      <c r="A14" s="21" t="s">
        <v>17</v>
      </c>
      <c r="B14" s="21">
        <v>2023</v>
      </c>
      <c r="C14" s="22">
        <f t="shared" si="0"/>
        <v>45108</v>
      </c>
      <c r="D14" s="21" t="s">
        <v>16</v>
      </c>
      <c r="E14" s="21" t="s">
        <v>14</v>
      </c>
      <c r="F14" s="21" t="s">
        <v>12</v>
      </c>
      <c r="G14" s="23">
        <v>0.125</v>
      </c>
      <c r="H14" s="23">
        <v>2.032</v>
      </c>
      <c r="I14" s="23">
        <v>0.25</v>
      </c>
      <c r="J14" s="23">
        <v>3.7530000000000001</v>
      </c>
      <c r="K14" s="24">
        <v>16</v>
      </c>
      <c r="L14" s="24">
        <v>4</v>
      </c>
      <c r="M14" s="25">
        <v>166.6</v>
      </c>
      <c r="N14" s="26">
        <v>1.8</v>
      </c>
      <c r="O14" s="26">
        <v>3.7</v>
      </c>
      <c r="P14" s="26">
        <v>3.2</v>
      </c>
    </row>
    <row r="15" spans="1:22" x14ac:dyDescent="0.4">
      <c r="A15" s="21" t="s">
        <v>17</v>
      </c>
      <c r="B15" s="21">
        <v>2023</v>
      </c>
      <c r="C15" s="22">
        <f t="shared" si="0"/>
        <v>45108</v>
      </c>
      <c r="D15" s="21" t="s">
        <v>16</v>
      </c>
      <c r="E15" s="21" t="s">
        <v>14</v>
      </c>
      <c r="F15" s="21" t="s">
        <v>13</v>
      </c>
      <c r="G15" s="23">
        <v>4.4999999999999998E-2</v>
      </c>
      <c r="H15" s="23">
        <v>0.35299999999999998</v>
      </c>
      <c r="I15" s="23">
        <v>9.0999999999999998E-2</v>
      </c>
      <c r="J15" s="23">
        <v>0.58399999999999996</v>
      </c>
      <c r="K15" s="24">
        <v>8</v>
      </c>
      <c r="L15" s="24">
        <v>4</v>
      </c>
      <c r="M15" s="25">
        <v>41.6</v>
      </c>
      <c r="N15" s="26">
        <v>2.2999999999999998</v>
      </c>
      <c r="O15" s="26">
        <v>3.9</v>
      </c>
      <c r="P15" s="26">
        <v>3.3</v>
      </c>
    </row>
    <row r="16" spans="1:22" x14ac:dyDescent="0.4">
      <c r="A16" s="21" t="s">
        <v>17</v>
      </c>
      <c r="B16" s="21">
        <v>2023</v>
      </c>
      <c r="C16" s="22">
        <f t="shared" si="0"/>
        <v>45108</v>
      </c>
      <c r="D16" s="21" t="s">
        <v>16</v>
      </c>
      <c r="E16" s="21" t="s">
        <v>15</v>
      </c>
      <c r="F16" s="21" t="s">
        <v>12</v>
      </c>
      <c r="G16" s="23">
        <v>9.1999999999999998E-2</v>
      </c>
      <c r="H16" s="23">
        <v>0.56699999999999995</v>
      </c>
      <c r="I16" s="23">
        <v>0.215</v>
      </c>
      <c r="J16" s="23">
        <v>1.4850000000000001</v>
      </c>
      <c r="K16" s="24">
        <v>6</v>
      </c>
      <c r="L16" s="24">
        <v>3</v>
      </c>
      <c r="M16" s="25">
        <v>68.900000000000006</v>
      </c>
      <c r="N16" s="26">
        <v>1.3</v>
      </c>
      <c r="O16" s="26">
        <v>3.4</v>
      </c>
      <c r="P16" s="26">
        <v>3.1</v>
      </c>
    </row>
    <row r="17" spans="1:16" x14ac:dyDescent="0.4">
      <c r="A17" s="21" t="s">
        <v>17</v>
      </c>
      <c r="B17" s="21">
        <v>2023</v>
      </c>
      <c r="C17" s="22">
        <f t="shared" si="0"/>
        <v>45108</v>
      </c>
      <c r="D17" s="21" t="s">
        <v>16</v>
      </c>
      <c r="E17" s="21" t="s">
        <v>15</v>
      </c>
      <c r="F17" s="21" t="s">
        <v>13</v>
      </c>
      <c r="G17" s="23">
        <v>3.2000000000000001E-2</v>
      </c>
      <c r="H17" s="23">
        <v>0.27500000000000002</v>
      </c>
      <c r="I17" s="23">
        <v>7.4999999999999997E-2</v>
      </c>
      <c r="J17" s="23">
        <v>0.45600000000000002</v>
      </c>
      <c r="K17" s="24">
        <v>9</v>
      </c>
      <c r="L17" s="24">
        <v>3</v>
      </c>
      <c r="M17" s="25">
        <v>20.5</v>
      </c>
      <c r="N17" s="26">
        <v>2.2000000000000002</v>
      </c>
      <c r="O17" s="26">
        <v>3.6</v>
      </c>
      <c r="P17" s="26">
        <v>2.8</v>
      </c>
    </row>
    <row r="18" spans="1:16" x14ac:dyDescent="0.4">
      <c r="A18" s="21" t="s">
        <v>18</v>
      </c>
      <c r="B18" s="21">
        <v>2023</v>
      </c>
      <c r="C18" s="22">
        <f t="shared" si="0"/>
        <v>45200</v>
      </c>
      <c r="D18" s="21" t="s">
        <v>11</v>
      </c>
      <c r="E18" s="21" t="s">
        <v>14</v>
      </c>
      <c r="F18" s="21" t="s">
        <v>12</v>
      </c>
      <c r="G18" s="23">
        <v>0.191</v>
      </c>
      <c r="H18" s="23">
        <v>1.4419999999999999</v>
      </c>
      <c r="I18" s="23">
        <v>0.58599999999999997</v>
      </c>
      <c r="J18" s="23">
        <v>5.1920000000000002</v>
      </c>
      <c r="K18" s="24">
        <v>8</v>
      </c>
      <c r="L18" s="24">
        <v>3</v>
      </c>
      <c r="M18" s="25">
        <v>149.69999999999999</v>
      </c>
      <c r="N18" s="26">
        <v>4</v>
      </c>
      <c r="O18" s="26">
        <v>3.8</v>
      </c>
      <c r="P18" s="26">
        <v>3.9</v>
      </c>
    </row>
    <row r="19" spans="1:16" x14ac:dyDescent="0.4">
      <c r="A19" s="21" t="s">
        <v>18</v>
      </c>
      <c r="B19" s="21">
        <v>2023</v>
      </c>
      <c r="C19" s="22">
        <f t="shared" si="0"/>
        <v>45200</v>
      </c>
      <c r="D19" s="21" t="s">
        <v>11</v>
      </c>
      <c r="E19" s="21" t="s">
        <v>14</v>
      </c>
      <c r="F19" s="21" t="s">
        <v>13</v>
      </c>
      <c r="G19" s="23">
        <v>0.16500000000000001</v>
      </c>
      <c r="H19" s="23">
        <v>0.80500000000000005</v>
      </c>
      <c r="I19" s="23">
        <v>0.59899999999999998</v>
      </c>
      <c r="J19" s="23">
        <v>4.4980000000000002</v>
      </c>
      <c r="K19" s="24">
        <v>5</v>
      </c>
      <c r="L19" s="24">
        <v>3</v>
      </c>
      <c r="M19" s="25">
        <v>133.1</v>
      </c>
      <c r="N19" s="26">
        <v>3.8</v>
      </c>
      <c r="O19" s="26">
        <v>3.6</v>
      </c>
      <c r="P19" s="26">
        <v>3.8</v>
      </c>
    </row>
    <row r="20" spans="1:16" x14ac:dyDescent="0.4">
      <c r="A20" s="21" t="s">
        <v>18</v>
      </c>
      <c r="B20" s="21">
        <v>2023</v>
      </c>
      <c r="C20" s="22">
        <f t="shared" si="0"/>
        <v>45200</v>
      </c>
      <c r="D20" s="21" t="s">
        <v>11</v>
      </c>
      <c r="E20" s="21" t="s">
        <v>15</v>
      </c>
      <c r="F20" s="21" t="s">
        <v>12</v>
      </c>
      <c r="G20" s="23">
        <v>9.5000000000000001E-2</v>
      </c>
      <c r="H20" s="23">
        <v>0.49099999999999999</v>
      </c>
      <c r="I20" s="23">
        <v>0.437</v>
      </c>
      <c r="J20" s="23">
        <v>3.5680000000000001</v>
      </c>
      <c r="K20" s="24">
        <v>5</v>
      </c>
      <c r="L20" s="24">
        <v>3</v>
      </c>
      <c r="M20" s="25">
        <v>95.1</v>
      </c>
      <c r="N20" s="26">
        <v>4.8</v>
      </c>
      <c r="O20" s="26">
        <v>3.4</v>
      </c>
      <c r="P20" s="26">
        <v>3.6</v>
      </c>
    </row>
    <row r="21" spans="1:16" x14ac:dyDescent="0.4">
      <c r="A21" s="21" t="s">
        <v>18</v>
      </c>
      <c r="B21" s="21">
        <v>2023</v>
      </c>
      <c r="C21" s="22">
        <f t="shared" si="0"/>
        <v>45200</v>
      </c>
      <c r="D21" s="21" t="s">
        <v>11</v>
      </c>
      <c r="E21" s="21" t="s">
        <v>15</v>
      </c>
      <c r="F21" s="21" t="s">
        <v>13</v>
      </c>
      <c r="G21" s="23">
        <v>0.108</v>
      </c>
      <c r="H21" s="23">
        <v>0.94499999999999995</v>
      </c>
      <c r="I21" s="23">
        <v>0.38600000000000001</v>
      </c>
      <c r="J21" s="23">
        <v>2.63</v>
      </c>
      <c r="K21" s="24">
        <v>9</v>
      </c>
      <c r="L21" s="24">
        <v>4</v>
      </c>
      <c r="M21" s="25">
        <v>86</v>
      </c>
      <c r="N21" s="26">
        <v>3.7</v>
      </c>
      <c r="O21" s="26">
        <v>3.8</v>
      </c>
      <c r="P21" s="26">
        <v>3.7</v>
      </c>
    </row>
    <row r="22" spans="1:16" x14ac:dyDescent="0.4">
      <c r="A22" s="21" t="s">
        <v>18</v>
      </c>
      <c r="B22" s="21">
        <v>2023</v>
      </c>
      <c r="C22" s="22">
        <f t="shared" ref="C22:C43" si="1">IF(ISNUMBER(SEARCH("Q1", A22)), DATE(LEFT(A22,4), 1, 1),
IF(ISNUMBER(SEARCH("Q2", A22)), DATE(LEFT(A22,4), 4, 1),
IF(ISNUMBER(SEARCH("Q3", A22)), DATE(LEFT(A22,4), 7, 1),
IF(ISNUMBER(SEARCH("Q4", A22)), DATE(LEFT(A22,4), 10, 1), ""))))</f>
        <v>45200</v>
      </c>
      <c r="D22" s="21" t="s">
        <v>16</v>
      </c>
      <c r="E22" s="21" t="s">
        <v>14</v>
      </c>
      <c r="F22" s="21" t="s">
        <v>12</v>
      </c>
      <c r="G22" s="23">
        <v>0.104</v>
      </c>
      <c r="H22" s="23">
        <v>1.069</v>
      </c>
      <c r="I22" s="23">
        <v>0.35399999999999998</v>
      </c>
      <c r="J22" s="23">
        <v>4.8209999999999997</v>
      </c>
      <c r="K22" s="24">
        <v>10</v>
      </c>
      <c r="L22" s="24">
        <v>4</v>
      </c>
      <c r="M22" s="25">
        <v>83.2</v>
      </c>
      <c r="N22" s="26">
        <v>1.4</v>
      </c>
      <c r="O22" s="26">
        <v>3.5</v>
      </c>
      <c r="P22" s="26">
        <v>3.3</v>
      </c>
    </row>
    <row r="23" spans="1:16" x14ac:dyDescent="0.4">
      <c r="A23" s="21" t="s">
        <v>18</v>
      </c>
      <c r="B23" s="21">
        <v>2023</v>
      </c>
      <c r="C23" s="22">
        <f t="shared" si="1"/>
        <v>45200</v>
      </c>
      <c r="D23" s="21" t="s">
        <v>16</v>
      </c>
      <c r="E23" s="21" t="s">
        <v>14</v>
      </c>
      <c r="F23" s="21" t="s">
        <v>13</v>
      </c>
      <c r="G23" s="23">
        <v>3.6999999999999998E-2</v>
      </c>
      <c r="H23" s="23">
        <v>0.42</v>
      </c>
      <c r="I23" s="23">
        <v>0.128</v>
      </c>
      <c r="J23" s="23">
        <v>1.004</v>
      </c>
      <c r="K23" s="24">
        <v>11</v>
      </c>
      <c r="L23" s="24">
        <v>3</v>
      </c>
      <c r="M23" s="25">
        <v>36.200000000000003</v>
      </c>
      <c r="N23" s="26">
        <v>1.1000000000000001</v>
      </c>
      <c r="O23" s="26">
        <v>3.9</v>
      </c>
      <c r="P23" s="26">
        <v>3.5</v>
      </c>
    </row>
    <row r="24" spans="1:16" x14ac:dyDescent="0.4">
      <c r="A24" s="21" t="s">
        <v>18</v>
      </c>
      <c r="B24" s="21">
        <v>2023</v>
      </c>
      <c r="C24" s="22">
        <f t="shared" si="1"/>
        <v>45200</v>
      </c>
      <c r="D24" s="21" t="s">
        <v>16</v>
      </c>
      <c r="E24" s="21" t="s">
        <v>15</v>
      </c>
      <c r="F24" s="21" t="s">
        <v>12</v>
      </c>
      <c r="G24" s="23">
        <v>9.5000000000000001E-2</v>
      </c>
      <c r="H24" s="23">
        <v>0.66900000000000004</v>
      </c>
      <c r="I24" s="23">
        <v>0.31</v>
      </c>
      <c r="J24" s="23">
        <v>2.1539999999999999</v>
      </c>
      <c r="K24" s="24">
        <v>7</v>
      </c>
      <c r="L24" s="24">
        <v>3</v>
      </c>
      <c r="M24" s="25">
        <v>71.7</v>
      </c>
      <c r="N24" s="26">
        <v>0.9</v>
      </c>
      <c r="O24" s="26">
        <v>3.7</v>
      </c>
      <c r="P24" s="26">
        <v>3.4</v>
      </c>
    </row>
    <row r="25" spans="1:16" x14ac:dyDescent="0.4">
      <c r="A25" s="21" t="s">
        <v>18</v>
      </c>
      <c r="B25" s="21">
        <v>2023</v>
      </c>
      <c r="C25" s="22">
        <f t="shared" si="1"/>
        <v>45200</v>
      </c>
      <c r="D25" s="21" t="s">
        <v>16</v>
      </c>
      <c r="E25" s="21" t="s">
        <v>15</v>
      </c>
      <c r="F25" s="21" t="s">
        <v>13</v>
      </c>
      <c r="G25" s="23">
        <v>2.1000000000000001E-2</v>
      </c>
      <c r="H25" s="23">
        <v>8.6999999999999994E-2</v>
      </c>
      <c r="I25" s="23">
        <v>9.6000000000000002E-2</v>
      </c>
      <c r="J25" s="23">
        <v>0.54300000000000004</v>
      </c>
      <c r="K25" s="24">
        <v>4</v>
      </c>
      <c r="L25" s="24">
        <v>2</v>
      </c>
      <c r="M25" s="25">
        <v>9.3000000000000007</v>
      </c>
      <c r="N25" s="26">
        <v>1.1000000000000001</v>
      </c>
      <c r="O25" s="26">
        <v>4</v>
      </c>
      <c r="P25" s="26">
        <v>3.2</v>
      </c>
    </row>
    <row r="26" spans="1:16" x14ac:dyDescent="0.4">
      <c r="A26" s="21" t="s">
        <v>19</v>
      </c>
      <c r="B26" s="21">
        <v>2024</v>
      </c>
      <c r="C26" s="22">
        <f t="shared" si="1"/>
        <v>45292</v>
      </c>
      <c r="D26" s="21" t="s">
        <v>11</v>
      </c>
      <c r="E26" s="21" t="s">
        <v>14</v>
      </c>
      <c r="F26" s="21" t="s">
        <v>12</v>
      </c>
      <c r="G26" s="23">
        <v>0.20699999999999999</v>
      </c>
      <c r="H26" s="23">
        <v>1.798</v>
      </c>
      <c r="I26" s="23">
        <v>0.20699999999999999</v>
      </c>
      <c r="J26" s="23">
        <v>1.798</v>
      </c>
      <c r="K26" s="24">
        <v>9</v>
      </c>
      <c r="L26" s="24">
        <v>4</v>
      </c>
      <c r="M26" s="25">
        <v>210.7</v>
      </c>
      <c r="N26" s="26">
        <v>2.5</v>
      </c>
      <c r="O26" s="26">
        <v>3.8</v>
      </c>
      <c r="P26" s="26">
        <v>3.9</v>
      </c>
    </row>
    <row r="27" spans="1:16" x14ac:dyDescent="0.4">
      <c r="A27" s="21" t="s">
        <v>19</v>
      </c>
      <c r="B27" s="21">
        <v>2024</v>
      </c>
      <c r="C27" s="22">
        <f t="shared" si="1"/>
        <v>45292</v>
      </c>
      <c r="D27" s="21" t="s">
        <v>11</v>
      </c>
      <c r="E27" s="21" t="s">
        <v>14</v>
      </c>
      <c r="F27" s="21" t="s">
        <v>13</v>
      </c>
      <c r="G27" s="23">
        <v>0.20499999999999999</v>
      </c>
      <c r="H27" s="23">
        <v>1.5129999999999999</v>
      </c>
      <c r="I27" s="23">
        <v>0.20499999999999999</v>
      </c>
      <c r="J27" s="23">
        <v>1.5129999999999999</v>
      </c>
      <c r="K27" s="24">
        <v>7</v>
      </c>
      <c r="L27" s="24">
        <v>5</v>
      </c>
      <c r="M27" s="25">
        <v>182.4</v>
      </c>
      <c r="N27" s="26">
        <v>2.7</v>
      </c>
      <c r="O27" s="26">
        <v>3.9</v>
      </c>
      <c r="P27" s="26">
        <v>3.9</v>
      </c>
    </row>
    <row r="28" spans="1:16" x14ac:dyDescent="0.4">
      <c r="A28" s="21" t="s">
        <v>19</v>
      </c>
      <c r="B28" s="21">
        <v>2024</v>
      </c>
      <c r="C28" s="22">
        <f t="shared" si="1"/>
        <v>45292</v>
      </c>
      <c r="D28" s="21" t="s">
        <v>11</v>
      </c>
      <c r="E28" s="21" t="s">
        <v>15</v>
      </c>
      <c r="F28" s="21" t="s">
        <v>12</v>
      </c>
      <c r="G28" s="23">
        <v>0.13200000000000001</v>
      </c>
      <c r="H28" s="23">
        <v>0.85</v>
      </c>
      <c r="I28" s="23">
        <v>0.13200000000000001</v>
      </c>
      <c r="J28" s="23">
        <v>0.85</v>
      </c>
      <c r="K28" s="24">
        <v>6</v>
      </c>
      <c r="L28" s="24">
        <v>6</v>
      </c>
      <c r="M28" s="25">
        <v>117.9</v>
      </c>
      <c r="N28" s="26">
        <v>2.9</v>
      </c>
      <c r="O28" s="26">
        <v>3.8</v>
      </c>
      <c r="P28" s="26">
        <v>4</v>
      </c>
    </row>
    <row r="29" spans="1:16" x14ac:dyDescent="0.4">
      <c r="A29" s="21" t="s">
        <v>19</v>
      </c>
      <c r="B29" s="21">
        <v>2024</v>
      </c>
      <c r="C29" s="22">
        <f t="shared" si="1"/>
        <v>45292</v>
      </c>
      <c r="D29" s="21" t="s">
        <v>11</v>
      </c>
      <c r="E29" s="21" t="s">
        <v>15</v>
      </c>
      <c r="F29" s="21" t="s">
        <v>13</v>
      </c>
      <c r="G29" s="23">
        <v>0.127</v>
      </c>
      <c r="H29" s="23">
        <v>0.78900000000000003</v>
      </c>
      <c r="I29" s="23">
        <v>0.127</v>
      </c>
      <c r="J29" s="23">
        <v>0.78900000000000003</v>
      </c>
      <c r="K29" s="24">
        <v>6</v>
      </c>
      <c r="L29" s="24">
        <v>5</v>
      </c>
      <c r="M29" s="25">
        <v>121.5</v>
      </c>
      <c r="N29" s="26">
        <v>3.3</v>
      </c>
      <c r="O29" s="26">
        <v>3.9</v>
      </c>
      <c r="P29" s="26">
        <v>3.9</v>
      </c>
    </row>
    <row r="30" spans="1:16" x14ac:dyDescent="0.4">
      <c r="A30" s="21" t="s">
        <v>19</v>
      </c>
      <c r="B30" s="21">
        <v>2024</v>
      </c>
      <c r="C30" s="22">
        <f t="shared" si="1"/>
        <v>45292</v>
      </c>
      <c r="D30" s="21" t="s">
        <v>16</v>
      </c>
      <c r="E30" s="21" t="s">
        <v>14</v>
      </c>
      <c r="F30" s="21" t="s">
        <v>12</v>
      </c>
      <c r="G30" s="23">
        <v>9.9000000000000005E-2</v>
      </c>
      <c r="H30" s="23">
        <v>0.97699999999999998</v>
      </c>
      <c r="I30" s="23">
        <v>9.9000000000000005E-2</v>
      </c>
      <c r="J30" s="23">
        <v>0.97699999999999998</v>
      </c>
      <c r="K30" s="24">
        <v>10</v>
      </c>
      <c r="L30" s="24">
        <v>3</v>
      </c>
      <c r="M30" s="25">
        <v>93.8</v>
      </c>
      <c r="N30" s="26">
        <v>2.9</v>
      </c>
      <c r="O30" s="26">
        <v>3.7</v>
      </c>
      <c r="P30" s="26">
        <v>3.3</v>
      </c>
    </row>
    <row r="31" spans="1:16" x14ac:dyDescent="0.4">
      <c r="A31" s="21" t="s">
        <v>19</v>
      </c>
      <c r="B31" s="21">
        <v>2024</v>
      </c>
      <c r="C31" s="22">
        <f t="shared" si="1"/>
        <v>45292</v>
      </c>
      <c r="D31" s="21" t="s">
        <v>16</v>
      </c>
      <c r="E31" s="21" t="s">
        <v>14</v>
      </c>
      <c r="F31" s="21" t="s">
        <v>13</v>
      </c>
      <c r="G31" s="23">
        <v>4.1000000000000002E-2</v>
      </c>
      <c r="H31" s="23">
        <v>0.44400000000000001</v>
      </c>
      <c r="I31" s="23">
        <v>4.1000000000000002E-2</v>
      </c>
      <c r="J31" s="23">
        <v>0.44400000000000001</v>
      </c>
      <c r="K31" s="24">
        <v>11</v>
      </c>
      <c r="L31" s="24">
        <v>3</v>
      </c>
      <c r="M31" s="25">
        <v>28.3</v>
      </c>
      <c r="N31" s="26">
        <v>1.4</v>
      </c>
      <c r="O31" s="26">
        <v>3.7</v>
      </c>
      <c r="P31" s="26">
        <v>3.3</v>
      </c>
    </row>
    <row r="32" spans="1:16" x14ac:dyDescent="0.4">
      <c r="A32" s="21" t="s">
        <v>19</v>
      </c>
      <c r="B32" s="21">
        <v>2024</v>
      </c>
      <c r="C32" s="22">
        <f t="shared" si="1"/>
        <v>45292</v>
      </c>
      <c r="D32" s="21" t="s">
        <v>16</v>
      </c>
      <c r="E32" s="21" t="s">
        <v>15</v>
      </c>
      <c r="F32" s="21" t="s">
        <v>12</v>
      </c>
      <c r="G32" s="23">
        <v>0.106</v>
      </c>
      <c r="H32" s="23">
        <v>0.80500000000000005</v>
      </c>
      <c r="I32" s="23">
        <v>0.106</v>
      </c>
      <c r="J32" s="23">
        <v>0.80500000000000005</v>
      </c>
      <c r="K32" s="24">
        <v>8</v>
      </c>
      <c r="L32" s="24">
        <v>3</v>
      </c>
      <c r="M32" s="25">
        <v>68.900000000000006</v>
      </c>
      <c r="N32" s="26">
        <v>2</v>
      </c>
      <c r="O32" s="26">
        <v>3.9</v>
      </c>
      <c r="P32" s="26">
        <v>3.5</v>
      </c>
    </row>
    <row r="33" spans="1:16" x14ac:dyDescent="0.4">
      <c r="A33" s="21" t="s">
        <v>19</v>
      </c>
      <c r="B33" s="21">
        <v>2024</v>
      </c>
      <c r="C33" s="22">
        <f t="shared" si="1"/>
        <v>45292</v>
      </c>
      <c r="D33" s="21" t="s">
        <v>16</v>
      </c>
      <c r="E33" s="21" t="s">
        <v>15</v>
      </c>
      <c r="F33" s="21" t="s">
        <v>13</v>
      </c>
      <c r="G33" s="23">
        <v>3.4000000000000002E-2</v>
      </c>
      <c r="H33" s="23">
        <v>0.188</v>
      </c>
      <c r="I33" s="23">
        <v>3.4000000000000002E-2</v>
      </c>
      <c r="J33" s="23">
        <v>0.188</v>
      </c>
      <c r="K33" s="24">
        <v>6</v>
      </c>
      <c r="L33" s="24">
        <v>3</v>
      </c>
      <c r="M33" s="25">
        <v>27.1</v>
      </c>
      <c r="N33" s="26">
        <v>2.6</v>
      </c>
      <c r="O33" s="26">
        <v>3.6</v>
      </c>
      <c r="P33" s="26">
        <v>3.3</v>
      </c>
    </row>
    <row r="34" spans="1:16" x14ac:dyDescent="0.4">
      <c r="A34" s="21" t="s">
        <v>20</v>
      </c>
      <c r="B34" s="21">
        <v>2024</v>
      </c>
      <c r="C34" s="22">
        <f t="shared" si="1"/>
        <v>45383</v>
      </c>
      <c r="D34" s="21" t="s">
        <v>11</v>
      </c>
      <c r="E34" s="21" t="s">
        <v>14</v>
      </c>
      <c r="F34" s="21" t="s">
        <v>12</v>
      </c>
      <c r="G34" s="23">
        <v>0.16600000000000001</v>
      </c>
      <c r="H34" s="23">
        <v>1.5369999999999999</v>
      </c>
      <c r="I34" s="23">
        <v>0.373</v>
      </c>
      <c r="J34" s="23">
        <v>3.335</v>
      </c>
      <c r="K34" s="24">
        <v>9</v>
      </c>
      <c r="L34" s="24">
        <v>3</v>
      </c>
      <c r="M34" s="25">
        <v>97.3</v>
      </c>
      <c r="N34" s="26">
        <v>2</v>
      </c>
      <c r="O34" s="26">
        <v>4.2</v>
      </c>
      <c r="P34" s="26">
        <v>3.4</v>
      </c>
    </row>
    <row r="35" spans="1:16" x14ac:dyDescent="0.4">
      <c r="A35" s="21" t="s">
        <v>20</v>
      </c>
      <c r="B35" s="21">
        <v>2024</v>
      </c>
      <c r="C35" s="22">
        <f t="shared" si="1"/>
        <v>45383</v>
      </c>
      <c r="D35" s="21" t="s">
        <v>11</v>
      </c>
      <c r="E35" s="21" t="s">
        <v>14</v>
      </c>
      <c r="F35" s="21" t="s">
        <v>13</v>
      </c>
      <c r="G35" s="23">
        <v>0.156</v>
      </c>
      <c r="H35" s="23">
        <v>1.2649999999999999</v>
      </c>
      <c r="I35" s="23">
        <v>0.36199999999999999</v>
      </c>
      <c r="J35" s="23">
        <v>2.778</v>
      </c>
      <c r="K35" s="24">
        <v>8</v>
      </c>
      <c r="L35" s="24">
        <v>3</v>
      </c>
      <c r="M35" s="25">
        <v>94.2</v>
      </c>
      <c r="N35" s="26">
        <v>2.7</v>
      </c>
      <c r="O35" s="26">
        <v>4.2</v>
      </c>
      <c r="P35" s="26">
        <v>3.5</v>
      </c>
    </row>
    <row r="36" spans="1:16" x14ac:dyDescent="0.4">
      <c r="A36" s="21" t="s">
        <v>20</v>
      </c>
      <c r="B36" s="21">
        <v>2024</v>
      </c>
      <c r="C36" s="22">
        <f t="shared" si="1"/>
        <v>45383</v>
      </c>
      <c r="D36" s="21" t="s">
        <v>11</v>
      </c>
      <c r="E36" s="21" t="s">
        <v>15</v>
      </c>
      <c r="F36" s="21" t="s">
        <v>12</v>
      </c>
      <c r="G36" s="23">
        <v>0.108</v>
      </c>
      <c r="H36" s="23">
        <v>0.48099999999999998</v>
      </c>
      <c r="I36" s="23">
        <v>0.24</v>
      </c>
      <c r="J36" s="23">
        <v>1.3320000000000001</v>
      </c>
      <c r="K36" s="24">
        <v>4</v>
      </c>
      <c r="L36" s="24">
        <v>3</v>
      </c>
      <c r="M36" s="25">
        <v>59.8</v>
      </c>
      <c r="N36" s="26">
        <v>2.7</v>
      </c>
      <c r="O36" s="26">
        <v>4.0999999999999996</v>
      </c>
      <c r="P36" s="26">
        <v>3.4</v>
      </c>
    </row>
    <row r="37" spans="1:16" x14ac:dyDescent="0.4">
      <c r="A37" s="21" t="s">
        <v>20</v>
      </c>
      <c r="B37" s="21">
        <v>2024</v>
      </c>
      <c r="C37" s="22">
        <f t="shared" si="1"/>
        <v>45383</v>
      </c>
      <c r="D37" s="21" t="s">
        <v>11</v>
      </c>
      <c r="E37" s="21" t="s">
        <v>15</v>
      </c>
      <c r="F37" s="21" t="s">
        <v>13</v>
      </c>
      <c r="G37" s="23">
        <v>0.13800000000000001</v>
      </c>
      <c r="H37" s="23">
        <v>0.66700000000000004</v>
      </c>
      <c r="I37" s="23">
        <v>0.26500000000000001</v>
      </c>
      <c r="J37" s="23">
        <v>1.4550000000000001</v>
      </c>
      <c r="K37" s="24">
        <v>5</v>
      </c>
      <c r="L37" s="24">
        <v>4</v>
      </c>
      <c r="M37" s="25">
        <v>76.5</v>
      </c>
      <c r="N37" s="26">
        <v>2.7</v>
      </c>
      <c r="O37" s="26">
        <v>4.0999999999999996</v>
      </c>
      <c r="P37" s="26">
        <v>3.2</v>
      </c>
    </row>
    <row r="38" spans="1:16" x14ac:dyDescent="0.4">
      <c r="A38" s="21" t="s">
        <v>20</v>
      </c>
      <c r="B38" s="21">
        <v>2024</v>
      </c>
      <c r="C38" s="22">
        <f t="shared" si="1"/>
        <v>45383</v>
      </c>
      <c r="D38" s="21" t="s">
        <v>16</v>
      </c>
      <c r="E38" s="21" t="s">
        <v>14</v>
      </c>
      <c r="F38" s="21" t="s">
        <v>12</v>
      </c>
      <c r="G38" s="23">
        <v>0.155</v>
      </c>
      <c r="H38" s="23">
        <v>2.1890000000000001</v>
      </c>
      <c r="I38" s="23">
        <v>0.254</v>
      </c>
      <c r="J38" s="23">
        <v>3.1659999999999999</v>
      </c>
      <c r="K38" s="24">
        <v>14</v>
      </c>
      <c r="L38" s="24">
        <v>4</v>
      </c>
      <c r="M38" s="25">
        <v>122.5</v>
      </c>
      <c r="N38" s="26">
        <v>1.5</v>
      </c>
      <c r="O38" s="26">
        <v>3.8</v>
      </c>
      <c r="P38" s="26">
        <v>3.4</v>
      </c>
    </row>
    <row r="39" spans="1:16" x14ac:dyDescent="0.4">
      <c r="A39" s="21" t="s">
        <v>20</v>
      </c>
      <c r="B39" s="21">
        <v>2024</v>
      </c>
      <c r="C39" s="22">
        <f t="shared" si="1"/>
        <v>45383</v>
      </c>
      <c r="D39" s="21" t="s">
        <v>16</v>
      </c>
      <c r="E39" s="21" t="s">
        <v>14</v>
      </c>
      <c r="F39" s="21" t="s">
        <v>13</v>
      </c>
      <c r="G39" s="23">
        <v>6.5000000000000002E-2</v>
      </c>
      <c r="H39" s="23">
        <v>0.89100000000000001</v>
      </c>
      <c r="I39" s="23">
        <v>0.107</v>
      </c>
      <c r="J39" s="23">
        <v>1.335</v>
      </c>
      <c r="K39" s="24">
        <v>14</v>
      </c>
      <c r="L39" s="24">
        <v>4</v>
      </c>
      <c r="M39" s="25">
        <v>63.3</v>
      </c>
      <c r="N39" s="26">
        <v>1.2</v>
      </c>
      <c r="O39" s="26">
        <v>3.5</v>
      </c>
      <c r="P39" s="26">
        <v>2.8</v>
      </c>
    </row>
    <row r="40" spans="1:16" x14ac:dyDescent="0.4">
      <c r="A40" s="21" t="s">
        <v>20</v>
      </c>
      <c r="B40" s="21">
        <v>2024</v>
      </c>
      <c r="C40" s="22">
        <f t="shared" si="1"/>
        <v>45383</v>
      </c>
      <c r="D40" s="21" t="s">
        <v>16</v>
      </c>
      <c r="E40" s="21" t="s">
        <v>15</v>
      </c>
      <c r="F40" s="21" t="s">
        <v>12</v>
      </c>
      <c r="G40" s="23">
        <v>0.12</v>
      </c>
      <c r="H40" s="23">
        <v>0.64500000000000002</v>
      </c>
      <c r="I40" s="23">
        <v>0.22600000000000001</v>
      </c>
      <c r="J40" s="23">
        <v>1.4510000000000001</v>
      </c>
      <c r="K40" s="24">
        <v>5</v>
      </c>
      <c r="L40" s="24">
        <v>3</v>
      </c>
      <c r="M40" s="25">
        <v>84.5</v>
      </c>
      <c r="N40" s="26">
        <v>1.7</v>
      </c>
      <c r="O40" s="26">
        <v>3.7</v>
      </c>
      <c r="P40" s="26">
        <v>3</v>
      </c>
    </row>
    <row r="41" spans="1:16" x14ac:dyDescent="0.4">
      <c r="A41" s="21" t="s">
        <v>20</v>
      </c>
      <c r="B41" s="21">
        <v>2024</v>
      </c>
      <c r="C41" s="22">
        <f t="shared" si="1"/>
        <v>45383</v>
      </c>
      <c r="D41" s="21" t="s">
        <v>16</v>
      </c>
      <c r="E41" s="21" t="s">
        <v>15</v>
      </c>
      <c r="F41" s="21" t="s">
        <v>13</v>
      </c>
      <c r="G41" s="23">
        <v>3.6999999999999998E-2</v>
      </c>
      <c r="H41" s="23">
        <v>0.129</v>
      </c>
      <c r="I41" s="23">
        <v>7.0999999999999994E-2</v>
      </c>
      <c r="J41" s="23">
        <v>0.317</v>
      </c>
      <c r="K41" s="24">
        <v>3</v>
      </c>
      <c r="L41" s="24">
        <v>2</v>
      </c>
      <c r="M41" s="25">
        <v>24.4</v>
      </c>
      <c r="N41" s="26">
        <v>2.2000000000000002</v>
      </c>
      <c r="O41" s="26">
        <v>3.9</v>
      </c>
      <c r="P41" s="26">
        <v>3.3</v>
      </c>
    </row>
    <row r="42" spans="1:16" x14ac:dyDescent="0.4">
      <c r="A42" s="21" t="s">
        <v>21</v>
      </c>
      <c r="B42" s="21">
        <v>2024</v>
      </c>
      <c r="C42" s="22">
        <f t="shared" si="1"/>
        <v>45474</v>
      </c>
      <c r="D42" s="21" t="s">
        <v>11</v>
      </c>
      <c r="E42" s="21" t="s">
        <v>14</v>
      </c>
      <c r="F42" s="21" t="s">
        <v>12</v>
      </c>
      <c r="G42" s="23">
        <v>0.24399999999999999</v>
      </c>
      <c r="H42" s="23">
        <v>1.7569999999999999</v>
      </c>
      <c r="I42" s="23">
        <v>0.61699999999999999</v>
      </c>
      <c r="J42" s="23">
        <v>5.0919999999999996</v>
      </c>
      <c r="K42" s="24">
        <v>7</v>
      </c>
      <c r="L42" s="24">
        <v>3</v>
      </c>
      <c r="M42" s="25">
        <v>155.4</v>
      </c>
      <c r="N42" s="26">
        <v>2.2000000000000002</v>
      </c>
      <c r="O42" s="26">
        <v>4.0999999999999996</v>
      </c>
      <c r="P42" s="26">
        <v>3.5</v>
      </c>
    </row>
    <row r="43" spans="1:16" x14ac:dyDescent="0.4">
      <c r="A43" s="21" t="s">
        <v>21</v>
      </c>
      <c r="B43" s="21">
        <v>2024</v>
      </c>
      <c r="C43" s="22">
        <f t="shared" si="1"/>
        <v>45474</v>
      </c>
      <c r="D43" s="21" t="s">
        <v>11</v>
      </c>
      <c r="E43" s="21" t="s">
        <v>14</v>
      </c>
      <c r="F43" s="21" t="s">
        <v>13</v>
      </c>
      <c r="G43" s="23">
        <v>0.215</v>
      </c>
      <c r="H43" s="23">
        <v>1.623</v>
      </c>
      <c r="I43" s="23">
        <v>0.57599999999999996</v>
      </c>
      <c r="J43" s="23">
        <v>4.4009999999999998</v>
      </c>
      <c r="K43" s="24">
        <v>8</v>
      </c>
      <c r="L43" s="24">
        <v>3</v>
      </c>
      <c r="M43" s="25">
        <v>115.3</v>
      </c>
      <c r="N43" s="26">
        <v>2</v>
      </c>
      <c r="O43" s="26">
        <v>4.2</v>
      </c>
      <c r="P43" s="26">
        <v>3.6</v>
      </c>
    </row>
    <row r="44" spans="1:16" x14ac:dyDescent="0.4">
      <c r="A44" s="21" t="s">
        <v>21</v>
      </c>
      <c r="B44" s="21">
        <v>2024</v>
      </c>
      <c r="C44" s="22">
        <f t="shared" ref="C44:C49" si="2">IF(ISNUMBER(SEARCH("Q1", A44)), DATE(LEFT(A44,4), 1, 1),
IF(ISNUMBER(SEARCH("Q2", A44)), DATE(LEFT(A44,4), 4, 1),
IF(ISNUMBER(SEARCH("Q3", A44)), DATE(LEFT(A44,4), 7, 1),
IF(ISNUMBER(SEARCH("Q4", A44)), DATE(LEFT(A44,4), 10, 1), ""))))</f>
        <v>45474</v>
      </c>
      <c r="D44" s="21" t="s">
        <v>11</v>
      </c>
      <c r="E44" s="21" t="s">
        <v>15</v>
      </c>
      <c r="F44" s="21" t="s">
        <v>12</v>
      </c>
      <c r="G44" s="23">
        <v>0.20100000000000001</v>
      </c>
      <c r="H44" s="23">
        <v>1.1859999999999999</v>
      </c>
      <c r="I44" s="23">
        <v>0.441</v>
      </c>
      <c r="J44" s="23">
        <v>2.5169999999999999</v>
      </c>
      <c r="K44" s="24">
        <v>6</v>
      </c>
      <c r="L44" s="24">
        <v>4</v>
      </c>
      <c r="M44" s="25">
        <v>139.1</v>
      </c>
      <c r="N44" s="26">
        <v>3</v>
      </c>
      <c r="O44" s="26">
        <v>4</v>
      </c>
      <c r="P44" s="26">
        <v>3.1</v>
      </c>
    </row>
    <row r="45" spans="1:16" x14ac:dyDescent="0.4">
      <c r="A45" s="21" t="s">
        <v>21</v>
      </c>
      <c r="B45" s="21">
        <v>2024</v>
      </c>
      <c r="C45" s="22">
        <f t="shared" si="2"/>
        <v>45474</v>
      </c>
      <c r="D45" s="21" t="s">
        <v>11</v>
      </c>
      <c r="E45" s="21" t="s">
        <v>15</v>
      </c>
      <c r="F45" s="21" t="s">
        <v>13</v>
      </c>
      <c r="G45" s="23">
        <v>0.191</v>
      </c>
      <c r="H45" s="23">
        <v>1.5109999999999999</v>
      </c>
      <c r="I45" s="23">
        <v>0.45700000000000002</v>
      </c>
      <c r="J45" s="23">
        <v>2.9670000000000001</v>
      </c>
      <c r="K45" s="24">
        <v>8</v>
      </c>
      <c r="L45" s="24">
        <v>4</v>
      </c>
      <c r="M45" s="25">
        <v>124.7</v>
      </c>
      <c r="N45" s="26">
        <v>2.8</v>
      </c>
      <c r="O45" s="26">
        <v>4.3</v>
      </c>
      <c r="P45" s="26">
        <v>3.2</v>
      </c>
    </row>
    <row r="46" spans="1:16" x14ac:dyDescent="0.4">
      <c r="A46" s="21" t="s">
        <v>21</v>
      </c>
      <c r="B46" s="21">
        <v>2024</v>
      </c>
      <c r="C46" s="22">
        <f t="shared" si="2"/>
        <v>45474</v>
      </c>
      <c r="D46" s="21" t="s">
        <v>16</v>
      </c>
      <c r="E46" s="21" t="s">
        <v>14</v>
      </c>
      <c r="F46" s="21" t="s">
        <v>12</v>
      </c>
      <c r="G46" s="23">
        <v>0.1</v>
      </c>
      <c r="H46" s="23">
        <v>1.617</v>
      </c>
      <c r="I46" s="23">
        <v>0.35399999999999998</v>
      </c>
      <c r="J46" s="23">
        <v>4.7830000000000004</v>
      </c>
      <c r="K46" s="24">
        <v>16</v>
      </c>
      <c r="L46" s="24">
        <v>5</v>
      </c>
      <c r="M46" s="25">
        <v>92.7</v>
      </c>
      <c r="N46" s="26">
        <v>1.2</v>
      </c>
      <c r="O46" s="26">
        <v>3.7</v>
      </c>
      <c r="P46" s="26">
        <v>3.2</v>
      </c>
    </row>
    <row r="47" spans="1:16" x14ac:dyDescent="0.4">
      <c r="A47" s="21" t="s">
        <v>21</v>
      </c>
      <c r="B47" s="21">
        <v>2024</v>
      </c>
      <c r="C47" s="22">
        <f t="shared" si="2"/>
        <v>45474</v>
      </c>
      <c r="D47" s="21" t="s">
        <v>16</v>
      </c>
      <c r="E47" s="21" t="s">
        <v>14</v>
      </c>
      <c r="F47" s="21" t="s">
        <v>13</v>
      </c>
      <c r="G47" s="23">
        <v>3.1E-2</v>
      </c>
      <c r="H47" s="23">
        <v>0.29899999999999999</v>
      </c>
      <c r="I47" s="23">
        <v>0.13700000000000001</v>
      </c>
      <c r="J47" s="23">
        <v>1.6339999999999999</v>
      </c>
      <c r="K47" s="24">
        <v>10</v>
      </c>
      <c r="L47" s="24">
        <v>3</v>
      </c>
      <c r="M47" s="25">
        <v>16.3</v>
      </c>
      <c r="N47" s="26">
        <v>1.7</v>
      </c>
      <c r="O47" s="26">
        <v>4.3</v>
      </c>
      <c r="P47" s="26">
        <v>3.6</v>
      </c>
    </row>
    <row r="48" spans="1:16" x14ac:dyDescent="0.4">
      <c r="A48" s="21" t="s">
        <v>21</v>
      </c>
      <c r="B48" s="21">
        <v>2024</v>
      </c>
      <c r="C48" s="22">
        <f t="shared" si="2"/>
        <v>45474</v>
      </c>
      <c r="D48" s="21" t="s">
        <v>16</v>
      </c>
      <c r="E48" s="21" t="s">
        <v>15</v>
      </c>
      <c r="F48" s="21" t="s">
        <v>12</v>
      </c>
      <c r="G48" s="23">
        <v>9.7000000000000003E-2</v>
      </c>
      <c r="H48" s="23">
        <v>0.82799999999999996</v>
      </c>
      <c r="I48" s="23">
        <v>0.32300000000000001</v>
      </c>
      <c r="J48" s="23">
        <v>2.278</v>
      </c>
      <c r="K48" s="24">
        <v>9</v>
      </c>
      <c r="L48" s="24">
        <v>3</v>
      </c>
      <c r="M48" s="25">
        <v>72.7</v>
      </c>
      <c r="N48" s="26">
        <v>2.4</v>
      </c>
      <c r="O48" s="26">
        <v>3.8</v>
      </c>
      <c r="P48" s="26">
        <v>2.9</v>
      </c>
    </row>
    <row r="49" spans="1:16" x14ac:dyDescent="0.4">
      <c r="A49" s="21" t="s">
        <v>21</v>
      </c>
      <c r="B49" s="21">
        <v>2024</v>
      </c>
      <c r="C49" s="22">
        <f t="shared" si="2"/>
        <v>45474</v>
      </c>
      <c r="D49" s="21" t="s">
        <v>16</v>
      </c>
      <c r="E49" s="21" t="s">
        <v>15</v>
      </c>
      <c r="F49" s="21" t="s">
        <v>13</v>
      </c>
      <c r="G49" s="23">
        <v>2.5999999999999999E-2</v>
      </c>
      <c r="H49" s="23">
        <v>0.255</v>
      </c>
      <c r="I49" s="23">
        <v>9.8000000000000004E-2</v>
      </c>
      <c r="J49" s="23">
        <v>0.57199999999999995</v>
      </c>
      <c r="K49" s="24">
        <v>10</v>
      </c>
      <c r="L49" s="24">
        <v>4</v>
      </c>
      <c r="M49" s="25">
        <v>21.2</v>
      </c>
      <c r="N49" s="26">
        <v>4.5999999999999996</v>
      </c>
      <c r="O49" s="26">
        <v>4</v>
      </c>
      <c r="P49" s="26">
        <v>3.2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5462E-9C90-4BD1-82A6-C74D1C84A5A5}">
  <dimension ref="A1:BX138"/>
  <sheetViews>
    <sheetView workbookViewId="0">
      <selection activeCell="T76" sqref="T76"/>
    </sheetView>
  </sheetViews>
  <sheetFormatPr defaultRowHeight="14.5" x14ac:dyDescent="0.35"/>
  <sheetData>
    <row r="1" spans="1:76" ht="18.5" x14ac:dyDescent="0.45">
      <c r="A1" s="9" t="s">
        <v>45</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row>
    <row r="3" spans="1:76" x14ac:dyDescent="0.35">
      <c r="A3" s="10"/>
      <c r="B3" s="10"/>
      <c r="C3" s="10"/>
      <c r="D3" s="10"/>
      <c r="E3" s="11" t="s">
        <v>10</v>
      </c>
      <c r="F3" s="10"/>
      <c r="G3" s="10"/>
      <c r="H3" s="10"/>
      <c r="I3" s="10"/>
      <c r="J3" s="10"/>
      <c r="K3" s="10"/>
      <c r="L3" s="10"/>
      <c r="M3" s="10"/>
      <c r="N3" s="10"/>
      <c r="O3" s="10"/>
      <c r="P3" s="10"/>
      <c r="Q3" s="11" t="s">
        <v>17</v>
      </c>
      <c r="R3" s="10"/>
      <c r="S3" s="10"/>
      <c r="T3" s="10"/>
      <c r="U3" s="10"/>
      <c r="V3" s="10"/>
      <c r="W3" s="10"/>
      <c r="X3" s="10"/>
      <c r="Y3" s="10"/>
      <c r="Z3" s="10"/>
      <c r="AA3" s="10"/>
      <c r="AB3" s="10"/>
      <c r="AC3" s="11" t="s">
        <v>18</v>
      </c>
      <c r="AD3" s="10"/>
      <c r="AE3" s="10"/>
      <c r="AF3" s="10"/>
      <c r="AG3" s="10"/>
      <c r="AH3" s="10"/>
      <c r="AI3" s="10"/>
      <c r="AJ3" s="10"/>
      <c r="AK3" s="10"/>
      <c r="AL3" s="10"/>
      <c r="AM3" s="10"/>
      <c r="AN3" s="10"/>
      <c r="AO3" s="11" t="s">
        <v>19</v>
      </c>
      <c r="AP3" s="10"/>
      <c r="AQ3" s="10"/>
      <c r="AR3" s="10"/>
      <c r="AS3" s="10"/>
      <c r="AT3" s="10"/>
      <c r="AU3" s="10"/>
      <c r="AV3" s="10"/>
      <c r="AW3" s="10"/>
      <c r="AX3" s="10"/>
      <c r="AY3" s="10"/>
      <c r="AZ3" s="10"/>
      <c r="BA3" s="11" t="s">
        <v>20</v>
      </c>
      <c r="BB3" s="10"/>
      <c r="BC3" s="10"/>
      <c r="BD3" s="10"/>
      <c r="BE3" s="10"/>
      <c r="BF3" s="10"/>
      <c r="BG3" s="10"/>
      <c r="BH3" s="10"/>
      <c r="BI3" s="10"/>
      <c r="BJ3" s="10"/>
      <c r="BK3" s="10"/>
      <c r="BL3" s="10"/>
      <c r="BM3" s="11" t="s">
        <v>21</v>
      </c>
      <c r="BN3" s="10"/>
      <c r="BO3" s="10"/>
      <c r="BP3" s="10"/>
      <c r="BQ3" s="10"/>
      <c r="BR3" s="10"/>
      <c r="BS3" s="10"/>
      <c r="BT3" s="10"/>
      <c r="BU3" s="10"/>
      <c r="BV3" s="10"/>
      <c r="BW3" s="10"/>
      <c r="BX3" s="10"/>
    </row>
    <row r="4" spans="1:76" x14ac:dyDescent="0.35">
      <c r="A4" s="10"/>
      <c r="B4" s="10"/>
      <c r="C4" s="10"/>
      <c r="D4" s="10"/>
      <c r="E4" s="11" t="s">
        <v>46</v>
      </c>
      <c r="F4" s="11" t="s">
        <v>47</v>
      </c>
      <c r="G4" s="11" t="s">
        <v>48</v>
      </c>
      <c r="H4" s="11" t="s">
        <v>49</v>
      </c>
      <c r="I4" s="11" t="s">
        <v>50</v>
      </c>
      <c r="J4" s="11" t="s">
        <v>51</v>
      </c>
      <c r="K4" s="11" t="s">
        <v>52</v>
      </c>
      <c r="L4" s="11" t="s">
        <v>53</v>
      </c>
      <c r="M4" s="11" t="s">
        <v>54</v>
      </c>
      <c r="N4" s="11" t="s">
        <v>55</v>
      </c>
      <c r="O4" s="11" t="s">
        <v>56</v>
      </c>
      <c r="P4" s="11" t="s">
        <v>57</v>
      </c>
      <c r="Q4" s="11" t="s">
        <v>46</v>
      </c>
      <c r="R4" s="11" t="s">
        <v>47</v>
      </c>
      <c r="S4" s="11" t="s">
        <v>48</v>
      </c>
      <c r="T4" s="11" t="s">
        <v>49</v>
      </c>
      <c r="U4" s="11" t="s">
        <v>50</v>
      </c>
      <c r="V4" s="11" t="s">
        <v>51</v>
      </c>
      <c r="W4" s="11" t="s">
        <v>52</v>
      </c>
      <c r="X4" s="11" t="s">
        <v>53</v>
      </c>
      <c r="Y4" s="11" t="s">
        <v>54</v>
      </c>
      <c r="Z4" s="11" t="s">
        <v>55</v>
      </c>
      <c r="AA4" s="11" t="s">
        <v>56</v>
      </c>
      <c r="AB4" s="11" t="s">
        <v>57</v>
      </c>
      <c r="AC4" s="11" t="s">
        <v>46</v>
      </c>
      <c r="AD4" s="11" t="s">
        <v>47</v>
      </c>
      <c r="AE4" s="11" t="s">
        <v>48</v>
      </c>
      <c r="AF4" s="11" t="s">
        <v>49</v>
      </c>
      <c r="AG4" s="11" t="s">
        <v>50</v>
      </c>
      <c r="AH4" s="11" t="s">
        <v>51</v>
      </c>
      <c r="AI4" s="11" t="s">
        <v>52</v>
      </c>
      <c r="AJ4" s="11" t="s">
        <v>53</v>
      </c>
      <c r="AK4" s="11" t="s">
        <v>54</v>
      </c>
      <c r="AL4" s="11" t="s">
        <v>55</v>
      </c>
      <c r="AM4" s="11" t="s">
        <v>56</v>
      </c>
      <c r="AN4" s="11" t="s">
        <v>57</v>
      </c>
      <c r="AO4" s="11" t="s">
        <v>46</v>
      </c>
      <c r="AP4" s="11" t="s">
        <v>47</v>
      </c>
      <c r="AQ4" s="11" t="s">
        <v>48</v>
      </c>
      <c r="AR4" s="11" t="s">
        <v>49</v>
      </c>
      <c r="AS4" s="11" t="s">
        <v>50</v>
      </c>
      <c r="AT4" s="11" t="s">
        <v>51</v>
      </c>
      <c r="AU4" s="11" t="s">
        <v>52</v>
      </c>
      <c r="AV4" s="11" t="s">
        <v>53</v>
      </c>
      <c r="AW4" s="11" t="s">
        <v>54</v>
      </c>
      <c r="AX4" s="11" t="s">
        <v>55</v>
      </c>
      <c r="AY4" s="11" t="s">
        <v>56</v>
      </c>
      <c r="AZ4" s="11" t="s">
        <v>57</v>
      </c>
      <c r="BA4" s="11" t="s">
        <v>46</v>
      </c>
      <c r="BB4" s="11" t="s">
        <v>47</v>
      </c>
      <c r="BC4" s="11" t="s">
        <v>48</v>
      </c>
      <c r="BD4" s="11" t="s">
        <v>49</v>
      </c>
      <c r="BE4" s="11" t="s">
        <v>50</v>
      </c>
      <c r="BF4" s="11" t="s">
        <v>51</v>
      </c>
      <c r="BG4" s="11" t="s">
        <v>52</v>
      </c>
      <c r="BH4" s="11" t="s">
        <v>53</v>
      </c>
      <c r="BI4" s="11" t="s">
        <v>54</v>
      </c>
      <c r="BJ4" s="11" t="s">
        <v>55</v>
      </c>
      <c r="BK4" s="11" t="s">
        <v>56</v>
      </c>
      <c r="BL4" s="11" t="s">
        <v>57</v>
      </c>
      <c r="BM4" s="11" t="s">
        <v>46</v>
      </c>
      <c r="BN4" s="11" t="s">
        <v>47</v>
      </c>
      <c r="BO4" s="11" t="s">
        <v>48</v>
      </c>
      <c r="BP4" s="11" t="s">
        <v>49</v>
      </c>
      <c r="BQ4" s="11" t="s">
        <v>50</v>
      </c>
      <c r="BR4" s="11" t="s">
        <v>51</v>
      </c>
      <c r="BS4" s="11" t="s">
        <v>52</v>
      </c>
      <c r="BT4" s="11" t="s">
        <v>53</v>
      </c>
      <c r="BU4" s="11" t="s">
        <v>54</v>
      </c>
      <c r="BV4" s="11" t="s">
        <v>55</v>
      </c>
      <c r="BW4" s="11" t="s">
        <v>56</v>
      </c>
      <c r="BX4" s="11" t="s">
        <v>57</v>
      </c>
    </row>
    <row r="5" spans="1:76" x14ac:dyDescent="0.35">
      <c r="A5" s="11" t="s">
        <v>11</v>
      </c>
      <c r="B5" s="11" t="s">
        <v>58</v>
      </c>
      <c r="C5" s="11" t="s">
        <v>58</v>
      </c>
      <c r="D5" s="11" t="s">
        <v>12</v>
      </c>
      <c r="E5" s="12">
        <v>347000</v>
      </c>
      <c r="F5" s="12">
        <v>3800000</v>
      </c>
      <c r="G5" s="12">
        <v>347000</v>
      </c>
      <c r="H5" s="12">
        <v>3800000</v>
      </c>
      <c r="I5" s="12">
        <v>11</v>
      </c>
      <c r="J5" s="12">
        <v>4</v>
      </c>
      <c r="K5" s="13">
        <v>228.3</v>
      </c>
      <c r="L5" s="12">
        <v>657</v>
      </c>
      <c r="M5" s="12">
        <v>55</v>
      </c>
      <c r="N5" s="13">
        <v>1.9</v>
      </c>
      <c r="O5" s="13">
        <v>4</v>
      </c>
      <c r="P5" s="13">
        <v>3.2</v>
      </c>
      <c r="Q5" s="12">
        <v>646000</v>
      </c>
      <c r="R5" s="12">
        <v>6098000</v>
      </c>
      <c r="S5" s="12">
        <v>994000</v>
      </c>
      <c r="T5" s="12">
        <v>9898000</v>
      </c>
      <c r="U5" s="12">
        <v>9</v>
      </c>
      <c r="V5" s="12">
        <v>4</v>
      </c>
      <c r="W5" s="13">
        <v>438.6</v>
      </c>
      <c r="X5" s="12">
        <v>678</v>
      </c>
      <c r="Y5" s="12">
        <v>65</v>
      </c>
      <c r="Z5" s="13">
        <v>2.7</v>
      </c>
      <c r="AA5" s="13">
        <v>4.0999999999999996</v>
      </c>
      <c r="AB5" s="13">
        <v>3.1</v>
      </c>
      <c r="AC5" s="12">
        <v>366000</v>
      </c>
      <c r="AD5" s="12">
        <v>3108000</v>
      </c>
      <c r="AE5" s="12">
        <v>1359000</v>
      </c>
      <c r="AF5" s="12">
        <v>13005000</v>
      </c>
      <c r="AG5" s="12">
        <v>8</v>
      </c>
      <c r="AH5" s="12">
        <v>4</v>
      </c>
      <c r="AI5" s="13">
        <v>324</v>
      </c>
      <c r="AJ5" s="12">
        <v>886</v>
      </c>
      <c r="AK5" s="12">
        <v>93</v>
      </c>
      <c r="AL5" s="13">
        <v>3.8</v>
      </c>
      <c r="AM5" s="13">
        <v>3.7</v>
      </c>
      <c r="AN5" s="13">
        <v>3.7</v>
      </c>
      <c r="AO5" s="12">
        <v>410000</v>
      </c>
      <c r="AP5" s="12">
        <v>3443000</v>
      </c>
      <c r="AQ5" s="12">
        <v>410000</v>
      </c>
      <c r="AR5" s="12">
        <v>3443000</v>
      </c>
      <c r="AS5" s="12">
        <v>8</v>
      </c>
      <c r="AT5" s="12">
        <v>5</v>
      </c>
      <c r="AU5" s="13">
        <v>387.5</v>
      </c>
      <c r="AV5" s="12">
        <v>944</v>
      </c>
      <c r="AW5" s="12">
        <v>101</v>
      </c>
      <c r="AX5" s="13">
        <v>2.5</v>
      </c>
      <c r="AY5" s="13">
        <v>3.8</v>
      </c>
      <c r="AZ5" s="13">
        <v>3.8</v>
      </c>
      <c r="BA5" s="12">
        <v>367000</v>
      </c>
      <c r="BB5" s="12">
        <v>3769000</v>
      </c>
      <c r="BC5" s="12">
        <v>777000</v>
      </c>
      <c r="BD5" s="12">
        <v>7212000</v>
      </c>
      <c r="BE5" s="12">
        <v>10</v>
      </c>
      <c r="BF5" s="12">
        <v>3</v>
      </c>
      <c r="BG5" s="13">
        <v>262.60000000000002</v>
      </c>
      <c r="BH5" s="12">
        <v>716</v>
      </c>
      <c r="BI5" s="12">
        <v>64</v>
      </c>
      <c r="BJ5" s="13">
        <v>2.4</v>
      </c>
      <c r="BK5" s="13">
        <v>4</v>
      </c>
      <c r="BL5" s="13">
        <v>3.3</v>
      </c>
      <c r="BM5" s="12">
        <v>604000</v>
      </c>
      <c r="BN5" s="12">
        <v>4863000</v>
      </c>
      <c r="BO5" s="12">
        <v>1381000</v>
      </c>
      <c r="BP5" s="12">
        <v>12075000</v>
      </c>
      <c r="BQ5" s="12">
        <v>8</v>
      </c>
      <c r="BR5" s="12">
        <v>4</v>
      </c>
      <c r="BS5" s="13">
        <v>415.1</v>
      </c>
      <c r="BT5" s="12">
        <v>687</v>
      </c>
      <c r="BU5" s="12">
        <v>76</v>
      </c>
      <c r="BV5" s="13">
        <v>2.5</v>
      </c>
      <c r="BW5" s="13">
        <v>4</v>
      </c>
      <c r="BX5" s="13">
        <v>3.2</v>
      </c>
    </row>
    <row r="6" spans="1:76" x14ac:dyDescent="0.35">
      <c r="A6" s="10"/>
      <c r="B6" s="10"/>
      <c r="C6" s="10"/>
      <c r="D6" s="11" t="s">
        <v>13</v>
      </c>
      <c r="E6" s="12">
        <v>394000</v>
      </c>
      <c r="F6" s="12">
        <v>3740000</v>
      </c>
      <c r="G6" s="12">
        <v>394000</v>
      </c>
      <c r="H6" s="12">
        <v>3740000</v>
      </c>
      <c r="I6" s="12">
        <v>10</v>
      </c>
      <c r="J6" s="12">
        <v>4</v>
      </c>
      <c r="K6" s="13">
        <v>251.8</v>
      </c>
      <c r="L6" s="12">
        <v>640</v>
      </c>
      <c r="M6" s="12">
        <v>61</v>
      </c>
      <c r="N6" s="13">
        <v>2.1</v>
      </c>
      <c r="O6" s="13">
        <v>3.9</v>
      </c>
      <c r="P6" s="13">
        <v>3.3</v>
      </c>
      <c r="Q6" s="12">
        <v>600000</v>
      </c>
      <c r="R6" s="12">
        <v>5711000</v>
      </c>
      <c r="S6" s="12">
        <v>993000</v>
      </c>
      <c r="T6" s="12">
        <v>9451000</v>
      </c>
      <c r="U6" s="12">
        <v>10</v>
      </c>
      <c r="V6" s="12">
        <v>4</v>
      </c>
      <c r="W6" s="13">
        <v>379.4</v>
      </c>
      <c r="X6" s="12">
        <v>633</v>
      </c>
      <c r="Y6" s="12">
        <v>60</v>
      </c>
      <c r="Z6" s="13">
        <v>2.5</v>
      </c>
      <c r="AA6" s="13">
        <v>4.0999999999999996</v>
      </c>
      <c r="AB6" s="13">
        <v>3.3</v>
      </c>
      <c r="AC6" s="12">
        <v>353000</v>
      </c>
      <c r="AD6" s="12">
        <v>3334000</v>
      </c>
      <c r="AE6" s="12">
        <v>1346000</v>
      </c>
      <c r="AF6" s="12">
        <v>12785000</v>
      </c>
      <c r="AG6" s="12">
        <v>9</v>
      </c>
      <c r="AH6" s="12">
        <v>4</v>
      </c>
      <c r="AI6" s="13">
        <v>327.9</v>
      </c>
      <c r="AJ6" s="12">
        <v>930</v>
      </c>
      <c r="AK6" s="12">
        <v>89</v>
      </c>
      <c r="AL6" s="13">
        <v>3.5</v>
      </c>
      <c r="AM6" s="13">
        <v>3.7</v>
      </c>
      <c r="AN6" s="13">
        <v>3.8</v>
      </c>
      <c r="AO6" s="12">
        <v>414000</v>
      </c>
      <c r="AP6" s="12">
        <v>3209000</v>
      </c>
      <c r="AQ6" s="12">
        <v>414000</v>
      </c>
      <c r="AR6" s="12">
        <v>3209000</v>
      </c>
      <c r="AS6" s="12">
        <v>8</v>
      </c>
      <c r="AT6" s="12">
        <v>5</v>
      </c>
      <c r="AU6" s="13">
        <v>361.1</v>
      </c>
      <c r="AV6" s="12">
        <v>873</v>
      </c>
      <c r="AW6" s="12">
        <v>100</v>
      </c>
      <c r="AX6" s="13">
        <v>2.8</v>
      </c>
      <c r="AY6" s="13">
        <v>3.9</v>
      </c>
      <c r="AZ6" s="13">
        <v>3.9</v>
      </c>
      <c r="BA6" s="12">
        <v>383000</v>
      </c>
      <c r="BB6" s="12">
        <v>3029000</v>
      </c>
      <c r="BC6" s="12">
        <v>797000</v>
      </c>
      <c r="BD6" s="12">
        <v>6238000</v>
      </c>
      <c r="BE6" s="12">
        <v>8</v>
      </c>
      <c r="BF6" s="12">
        <v>4</v>
      </c>
      <c r="BG6" s="13">
        <v>222.8</v>
      </c>
      <c r="BH6" s="12">
        <v>581</v>
      </c>
      <c r="BI6" s="12">
        <v>65</v>
      </c>
      <c r="BJ6" s="13">
        <v>2.7</v>
      </c>
      <c r="BK6" s="13">
        <v>4.0999999999999996</v>
      </c>
      <c r="BL6" s="13">
        <v>3.3</v>
      </c>
      <c r="BM6" s="12">
        <v>584000</v>
      </c>
      <c r="BN6" s="12">
        <v>5022000</v>
      </c>
      <c r="BO6" s="12">
        <v>1381000</v>
      </c>
      <c r="BP6" s="12">
        <v>11260000</v>
      </c>
      <c r="BQ6" s="12">
        <v>9</v>
      </c>
      <c r="BR6" s="12">
        <v>4</v>
      </c>
      <c r="BS6" s="13">
        <v>348.7</v>
      </c>
      <c r="BT6" s="12">
        <v>597</v>
      </c>
      <c r="BU6" s="12">
        <v>62</v>
      </c>
      <c r="BV6" s="13">
        <v>2.4</v>
      </c>
      <c r="BW6" s="13">
        <v>4.2</v>
      </c>
      <c r="BX6" s="13">
        <v>3.3</v>
      </c>
    </row>
    <row r="7" spans="1:76" x14ac:dyDescent="0.35">
      <c r="A7" s="10"/>
      <c r="B7" s="11" t="s">
        <v>14</v>
      </c>
      <c r="C7" s="11" t="s">
        <v>58</v>
      </c>
      <c r="D7" s="11" t="s">
        <v>12</v>
      </c>
      <c r="E7" s="12">
        <v>145000</v>
      </c>
      <c r="F7" s="12">
        <v>1271000</v>
      </c>
      <c r="G7" s="12">
        <v>145000</v>
      </c>
      <c r="H7" s="12">
        <v>1271000</v>
      </c>
      <c r="I7" s="12">
        <v>9</v>
      </c>
      <c r="J7" s="12">
        <v>3</v>
      </c>
      <c r="K7" s="13">
        <v>79.3</v>
      </c>
      <c r="L7" s="12">
        <v>547</v>
      </c>
      <c r="M7" s="12">
        <v>56</v>
      </c>
      <c r="N7" s="13">
        <v>1.9</v>
      </c>
      <c r="O7" s="13">
        <v>4.2</v>
      </c>
      <c r="P7" s="13">
        <v>3.5</v>
      </c>
      <c r="Q7" s="12">
        <v>251000</v>
      </c>
      <c r="R7" s="12">
        <v>2479000</v>
      </c>
      <c r="S7" s="12">
        <v>395000</v>
      </c>
      <c r="T7" s="12">
        <v>3750000</v>
      </c>
      <c r="U7" s="12">
        <v>10</v>
      </c>
      <c r="V7" s="12">
        <v>4</v>
      </c>
      <c r="W7" s="13">
        <v>159.9</v>
      </c>
      <c r="X7" s="12">
        <v>638</v>
      </c>
      <c r="Y7" s="12">
        <v>59</v>
      </c>
      <c r="Z7" s="13">
        <v>2.5</v>
      </c>
      <c r="AA7" s="13">
        <v>4.0999999999999996</v>
      </c>
      <c r="AB7" s="13">
        <v>3.4</v>
      </c>
      <c r="AC7" s="12">
        <v>191000</v>
      </c>
      <c r="AD7" s="12">
        <v>1442000</v>
      </c>
      <c r="AE7" s="12">
        <v>586000</v>
      </c>
      <c r="AF7" s="12">
        <v>5192000</v>
      </c>
      <c r="AG7" s="12">
        <v>8</v>
      </c>
      <c r="AH7" s="12">
        <v>3</v>
      </c>
      <c r="AI7" s="13">
        <v>149.69999999999999</v>
      </c>
      <c r="AJ7" s="12">
        <v>784</v>
      </c>
      <c r="AK7" s="12">
        <v>92</v>
      </c>
      <c r="AL7" s="13">
        <v>4</v>
      </c>
      <c r="AM7" s="13">
        <v>3.8</v>
      </c>
      <c r="AN7" s="13">
        <v>3.9</v>
      </c>
      <c r="AO7" s="12">
        <v>207000</v>
      </c>
      <c r="AP7" s="12">
        <v>1798000</v>
      </c>
      <c r="AQ7" s="12">
        <v>207000</v>
      </c>
      <c r="AR7" s="12">
        <v>1798000</v>
      </c>
      <c r="AS7" s="12">
        <v>9</v>
      </c>
      <c r="AT7" s="12">
        <v>4</v>
      </c>
      <c r="AU7" s="13">
        <v>210.7</v>
      </c>
      <c r="AV7" s="12">
        <v>1016</v>
      </c>
      <c r="AW7" s="12">
        <v>105</v>
      </c>
      <c r="AX7" s="13">
        <v>2.5</v>
      </c>
      <c r="AY7" s="13">
        <v>3.8</v>
      </c>
      <c r="AZ7" s="13">
        <v>3.9</v>
      </c>
      <c r="BA7" s="12">
        <v>166000</v>
      </c>
      <c r="BB7" s="12">
        <v>1537000</v>
      </c>
      <c r="BC7" s="12">
        <v>373000</v>
      </c>
      <c r="BD7" s="12">
        <v>3335000</v>
      </c>
      <c r="BE7" s="12">
        <v>9</v>
      </c>
      <c r="BF7" s="12">
        <v>3</v>
      </c>
      <c r="BG7" s="13">
        <v>97.3</v>
      </c>
      <c r="BH7" s="12">
        <v>588</v>
      </c>
      <c r="BI7" s="12">
        <v>57</v>
      </c>
      <c r="BJ7" s="13">
        <v>2</v>
      </c>
      <c r="BK7" s="13">
        <v>4.2</v>
      </c>
      <c r="BL7" s="13">
        <v>3.4</v>
      </c>
      <c r="BM7" s="12">
        <v>244000</v>
      </c>
      <c r="BN7" s="12">
        <v>1757000</v>
      </c>
      <c r="BO7" s="12">
        <v>617000</v>
      </c>
      <c r="BP7" s="12">
        <v>5092000</v>
      </c>
      <c r="BQ7" s="12">
        <v>7</v>
      </c>
      <c r="BR7" s="12">
        <v>3</v>
      </c>
      <c r="BS7" s="13">
        <v>155.4</v>
      </c>
      <c r="BT7" s="12">
        <v>638</v>
      </c>
      <c r="BU7" s="12">
        <v>78</v>
      </c>
      <c r="BV7" s="13">
        <v>2.2000000000000002</v>
      </c>
      <c r="BW7" s="13">
        <v>4.0999999999999996</v>
      </c>
      <c r="BX7" s="13">
        <v>3.5</v>
      </c>
    </row>
    <row r="8" spans="1:76" x14ac:dyDescent="0.35">
      <c r="A8" s="10"/>
      <c r="B8" s="10"/>
      <c r="C8" s="10"/>
      <c r="D8" s="11" t="s">
        <v>13</v>
      </c>
      <c r="E8" s="12">
        <v>186000</v>
      </c>
      <c r="F8" s="12">
        <v>1912000</v>
      </c>
      <c r="G8" s="12">
        <v>186000</v>
      </c>
      <c r="H8" s="12">
        <v>1912000</v>
      </c>
      <c r="I8" s="12">
        <v>10</v>
      </c>
      <c r="J8" s="12">
        <v>4</v>
      </c>
      <c r="K8" s="13">
        <v>123.7</v>
      </c>
      <c r="L8" s="12">
        <v>665</v>
      </c>
      <c r="M8" s="12">
        <v>59</v>
      </c>
      <c r="N8" s="13">
        <v>2.1</v>
      </c>
      <c r="O8" s="13">
        <v>4.0999999999999996</v>
      </c>
      <c r="P8" s="13">
        <v>3.5</v>
      </c>
      <c r="Q8" s="12">
        <v>248000</v>
      </c>
      <c r="R8" s="12">
        <v>1780000</v>
      </c>
      <c r="S8" s="12">
        <v>434000</v>
      </c>
      <c r="T8" s="12">
        <v>3693000</v>
      </c>
      <c r="U8" s="12">
        <v>7</v>
      </c>
      <c r="V8" s="12">
        <v>4</v>
      </c>
      <c r="W8" s="13">
        <v>146.19999999999999</v>
      </c>
      <c r="X8" s="12">
        <v>590</v>
      </c>
      <c r="Y8" s="12">
        <v>72</v>
      </c>
      <c r="Z8" s="13">
        <v>2.2999999999999998</v>
      </c>
      <c r="AA8" s="13">
        <v>4.2</v>
      </c>
      <c r="AB8" s="13">
        <v>3.6</v>
      </c>
      <c r="AC8" s="12">
        <v>165000</v>
      </c>
      <c r="AD8" s="12">
        <v>805000</v>
      </c>
      <c r="AE8" s="12">
        <v>599000</v>
      </c>
      <c r="AF8" s="12">
        <v>4498000</v>
      </c>
      <c r="AG8" s="12">
        <v>5</v>
      </c>
      <c r="AH8" s="12">
        <v>3</v>
      </c>
      <c r="AI8" s="13">
        <v>133.1</v>
      </c>
      <c r="AJ8" s="12">
        <v>807</v>
      </c>
      <c r="AK8" s="12">
        <v>137</v>
      </c>
      <c r="AL8" s="13">
        <v>3.8</v>
      </c>
      <c r="AM8" s="13">
        <v>3.6</v>
      </c>
      <c r="AN8" s="13">
        <v>3.8</v>
      </c>
      <c r="AO8" s="12">
        <v>205000</v>
      </c>
      <c r="AP8" s="12">
        <v>1513000</v>
      </c>
      <c r="AQ8" s="12">
        <v>205000</v>
      </c>
      <c r="AR8" s="12">
        <v>1513000</v>
      </c>
      <c r="AS8" s="12">
        <v>7</v>
      </c>
      <c r="AT8" s="12">
        <v>5</v>
      </c>
      <c r="AU8" s="13">
        <v>182.4</v>
      </c>
      <c r="AV8" s="12">
        <v>888</v>
      </c>
      <c r="AW8" s="12">
        <v>106</v>
      </c>
      <c r="AX8" s="13">
        <v>2.7</v>
      </c>
      <c r="AY8" s="13">
        <v>3.9</v>
      </c>
      <c r="AZ8" s="13">
        <v>3.9</v>
      </c>
      <c r="BA8" s="12">
        <v>156000</v>
      </c>
      <c r="BB8" s="12">
        <v>1265000</v>
      </c>
      <c r="BC8" s="12">
        <v>362000</v>
      </c>
      <c r="BD8" s="12">
        <v>2778000</v>
      </c>
      <c r="BE8" s="12">
        <v>8</v>
      </c>
      <c r="BF8" s="12">
        <v>3</v>
      </c>
      <c r="BG8" s="13">
        <v>94.2</v>
      </c>
      <c r="BH8" s="12">
        <v>603</v>
      </c>
      <c r="BI8" s="12">
        <v>66</v>
      </c>
      <c r="BJ8" s="13">
        <v>2.7</v>
      </c>
      <c r="BK8" s="13">
        <v>4.2</v>
      </c>
      <c r="BL8" s="13">
        <v>3.5</v>
      </c>
      <c r="BM8" s="12">
        <v>215000</v>
      </c>
      <c r="BN8" s="12">
        <v>1623000</v>
      </c>
      <c r="BO8" s="12">
        <v>576000</v>
      </c>
      <c r="BP8" s="12">
        <v>4401000</v>
      </c>
      <c r="BQ8" s="12">
        <v>8</v>
      </c>
      <c r="BR8" s="12">
        <v>3</v>
      </c>
      <c r="BS8" s="13">
        <v>115.3</v>
      </c>
      <c r="BT8" s="12">
        <v>537</v>
      </c>
      <c r="BU8" s="12">
        <v>63</v>
      </c>
      <c r="BV8" s="13">
        <v>2</v>
      </c>
      <c r="BW8" s="13">
        <v>4.2</v>
      </c>
      <c r="BX8" s="13">
        <v>3.6</v>
      </c>
    </row>
    <row r="9" spans="1:76" x14ac:dyDescent="0.35">
      <c r="A9" s="10"/>
      <c r="B9" s="11" t="s">
        <v>15</v>
      </c>
      <c r="C9" s="11" t="s">
        <v>58</v>
      </c>
      <c r="D9" s="11" t="s">
        <v>12</v>
      </c>
      <c r="E9" s="12">
        <v>117000</v>
      </c>
      <c r="F9" s="12">
        <v>1101000</v>
      </c>
      <c r="G9" s="12">
        <v>117000</v>
      </c>
      <c r="H9" s="12">
        <v>1101000</v>
      </c>
      <c r="I9" s="12">
        <v>9</v>
      </c>
      <c r="J9" s="12">
        <v>3</v>
      </c>
      <c r="K9" s="13">
        <v>70.3</v>
      </c>
      <c r="L9" s="12">
        <v>602</v>
      </c>
      <c r="M9" s="12">
        <v>58</v>
      </c>
      <c r="N9" s="13">
        <v>2.1</v>
      </c>
      <c r="O9" s="13">
        <v>3.9</v>
      </c>
      <c r="P9" s="13">
        <v>3.3</v>
      </c>
      <c r="Q9" s="12">
        <v>225000</v>
      </c>
      <c r="R9" s="12">
        <v>1976000</v>
      </c>
      <c r="S9" s="12">
        <v>342000</v>
      </c>
      <c r="T9" s="12">
        <v>3076000</v>
      </c>
      <c r="U9" s="12">
        <v>9</v>
      </c>
      <c r="V9" s="12">
        <v>5</v>
      </c>
      <c r="W9" s="13">
        <v>163</v>
      </c>
      <c r="X9" s="12">
        <v>724</v>
      </c>
      <c r="Y9" s="12">
        <v>74</v>
      </c>
      <c r="Z9" s="13">
        <v>2.7</v>
      </c>
      <c r="AA9" s="13">
        <v>4.2</v>
      </c>
      <c r="AB9" s="13">
        <v>3</v>
      </c>
      <c r="AC9" s="12">
        <v>95000</v>
      </c>
      <c r="AD9" s="12">
        <v>491000</v>
      </c>
      <c r="AE9" s="12">
        <v>437000</v>
      </c>
      <c r="AF9" s="12">
        <v>3568000</v>
      </c>
      <c r="AG9" s="12">
        <v>5</v>
      </c>
      <c r="AH9" s="12">
        <v>3</v>
      </c>
      <c r="AI9" s="13">
        <v>95.1</v>
      </c>
      <c r="AJ9" s="12">
        <v>996</v>
      </c>
      <c r="AK9" s="12">
        <v>162</v>
      </c>
      <c r="AL9" s="13">
        <v>4.8</v>
      </c>
      <c r="AM9" s="13">
        <v>3.4</v>
      </c>
      <c r="AN9" s="13">
        <v>3.6</v>
      </c>
      <c r="AO9" s="12">
        <v>132000</v>
      </c>
      <c r="AP9" s="12">
        <v>850000</v>
      </c>
      <c r="AQ9" s="12">
        <v>132000</v>
      </c>
      <c r="AR9" s="12">
        <v>850000</v>
      </c>
      <c r="AS9" s="12">
        <v>6</v>
      </c>
      <c r="AT9" s="12">
        <v>6</v>
      </c>
      <c r="AU9" s="13">
        <v>117.9</v>
      </c>
      <c r="AV9" s="12">
        <v>893</v>
      </c>
      <c r="AW9" s="12">
        <v>120</v>
      </c>
      <c r="AX9" s="13">
        <v>2.9</v>
      </c>
      <c r="AY9" s="13">
        <v>3.8</v>
      </c>
      <c r="AZ9" s="13">
        <v>4</v>
      </c>
      <c r="BA9" s="12">
        <v>108000</v>
      </c>
      <c r="BB9" s="12">
        <v>481000</v>
      </c>
      <c r="BC9" s="12">
        <v>240000</v>
      </c>
      <c r="BD9" s="12">
        <v>1332000</v>
      </c>
      <c r="BE9" s="12">
        <v>4</v>
      </c>
      <c r="BF9" s="12">
        <v>3</v>
      </c>
      <c r="BG9" s="13">
        <v>59.8</v>
      </c>
      <c r="BH9" s="12">
        <v>554</v>
      </c>
      <c r="BI9" s="12">
        <v>102</v>
      </c>
      <c r="BJ9" s="13">
        <v>2.7</v>
      </c>
      <c r="BK9" s="13">
        <v>4.0999999999999996</v>
      </c>
      <c r="BL9" s="13">
        <v>3.4</v>
      </c>
      <c r="BM9" s="12">
        <v>201000</v>
      </c>
      <c r="BN9" s="12">
        <v>1186000</v>
      </c>
      <c r="BO9" s="12">
        <v>441000</v>
      </c>
      <c r="BP9" s="12">
        <v>2517000</v>
      </c>
      <c r="BQ9" s="12">
        <v>6</v>
      </c>
      <c r="BR9" s="12">
        <v>4</v>
      </c>
      <c r="BS9" s="13">
        <v>139.1</v>
      </c>
      <c r="BT9" s="12">
        <v>694</v>
      </c>
      <c r="BU9" s="12">
        <v>100</v>
      </c>
      <c r="BV9" s="13">
        <v>3</v>
      </c>
      <c r="BW9" s="13">
        <v>4</v>
      </c>
      <c r="BX9" s="13">
        <v>3.1</v>
      </c>
    </row>
    <row r="10" spans="1:76" x14ac:dyDescent="0.35">
      <c r="A10" s="10"/>
      <c r="B10" s="10"/>
      <c r="C10" s="10"/>
      <c r="D10" s="11" t="s">
        <v>13</v>
      </c>
      <c r="E10" s="12">
        <v>103000</v>
      </c>
      <c r="F10" s="12">
        <v>396000</v>
      </c>
      <c r="G10" s="12">
        <v>103000</v>
      </c>
      <c r="H10" s="12">
        <v>396000</v>
      </c>
      <c r="I10" s="12">
        <v>4</v>
      </c>
      <c r="J10" s="12">
        <v>3</v>
      </c>
      <c r="K10" s="13">
        <v>42.5</v>
      </c>
      <c r="L10" s="12">
        <v>414</v>
      </c>
      <c r="M10" s="12">
        <v>85</v>
      </c>
      <c r="N10" s="13">
        <v>2</v>
      </c>
      <c r="O10" s="13">
        <v>4</v>
      </c>
      <c r="P10" s="13">
        <v>3.2</v>
      </c>
      <c r="Q10" s="12">
        <v>176000</v>
      </c>
      <c r="R10" s="12">
        <v>1289000</v>
      </c>
      <c r="S10" s="12">
        <v>278000</v>
      </c>
      <c r="T10" s="12">
        <v>1685000</v>
      </c>
      <c r="U10" s="12">
        <v>7</v>
      </c>
      <c r="V10" s="12">
        <v>4</v>
      </c>
      <c r="W10" s="13">
        <v>117.5</v>
      </c>
      <c r="X10" s="12">
        <v>669</v>
      </c>
      <c r="Y10" s="12">
        <v>80</v>
      </c>
      <c r="Z10" s="13">
        <v>2.6</v>
      </c>
      <c r="AA10" s="13">
        <v>4.2</v>
      </c>
      <c r="AB10" s="13">
        <v>3.1</v>
      </c>
      <c r="AC10" s="12">
        <v>108000</v>
      </c>
      <c r="AD10" s="12">
        <v>945000</v>
      </c>
      <c r="AE10" s="12">
        <v>386000</v>
      </c>
      <c r="AF10" s="12">
        <v>2630000</v>
      </c>
      <c r="AG10" s="12">
        <v>9</v>
      </c>
      <c r="AH10" s="12">
        <v>4</v>
      </c>
      <c r="AI10" s="13">
        <v>86</v>
      </c>
      <c r="AJ10" s="12">
        <v>800</v>
      </c>
      <c r="AK10" s="12">
        <v>82</v>
      </c>
      <c r="AL10" s="13">
        <v>3.7</v>
      </c>
      <c r="AM10" s="13">
        <v>3.8</v>
      </c>
      <c r="AN10" s="13">
        <v>3.7</v>
      </c>
      <c r="AO10" s="12">
        <v>127000</v>
      </c>
      <c r="AP10" s="12">
        <v>789000</v>
      </c>
      <c r="AQ10" s="12">
        <v>127000</v>
      </c>
      <c r="AR10" s="12">
        <v>789000</v>
      </c>
      <c r="AS10" s="12">
        <v>6</v>
      </c>
      <c r="AT10" s="12">
        <v>5</v>
      </c>
      <c r="AU10" s="13">
        <v>121.5</v>
      </c>
      <c r="AV10" s="12">
        <v>954</v>
      </c>
      <c r="AW10" s="12">
        <v>133</v>
      </c>
      <c r="AX10" s="13">
        <v>3.3</v>
      </c>
      <c r="AY10" s="13">
        <v>3.9</v>
      </c>
      <c r="AZ10" s="13">
        <v>3.9</v>
      </c>
      <c r="BA10" s="12">
        <v>138000</v>
      </c>
      <c r="BB10" s="12">
        <v>667000</v>
      </c>
      <c r="BC10" s="12">
        <v>265000</v>
      </c>
      <c r="BD10" s="12">
        <v>1455000</v>
      </c>
      <c r="BE10" s="12">
        <v>5</v>
      </c>
      <c r="BF10" s="12">
        <v>4</v>
      </c>
      <c r="BG10" s="13">
        <v>76.5</v>
      </c>
      <c r="BH10" s="12">
        <v>554</v>
      </c>
      <c r="BI10" s="12">
        <v>95</v>
      </c>
      <c r="BJ10" s="13">
        <v>2.7</v>
      </c>
      <c r="BK10" s="13">
        <v>4.0999999999999996</v>
      </c>
      <c r="BL10" s="13">
        <v>3.2</v>
      </c>
      <c r="BM10" s="12">
        <v>191000</v>
      </c>
      <c r="BN10" s="12">
        <v>1511000</v>
      </c>
      <c r="BO10" s="12">
        <v>457000</v>
      </c>
      <c r="BP10" s="12">
        <v>2967000</v>
      </c>
      <c r="BQ10" s="12">
        <v>8</v>
      </c>
      <c r="BR10" s="12">
        <v>4</v>
      </c>
      <c r="BS10" s="13">
        <v>124.7</v>
      </c>
      <c r="BT10" s="12">
        <v>652</v>
      </c>
      <c r="BU10" s="12">
        <v>73</v>
      </c>
      <c r="BV10" s="13">
        <v>2.8</v>
      </c>
      <c r="BW10" s="13">
        <v>4.3</v>
      </c>
      <c r="BX10" s="13">
        <v>3.2</v>
      </c>
    </row>
    <row r="11" spans="1:76" x14ac:dyDescent="0.35">
      <c r="A11" s="11" t="s">
        <v>16</v>
      </c>
      <c r="B11" s="11" t="s">
        <v>58</v>
      </c>
      <c r="C11" s="11" t="s">
        <v>58</v>
      </c>
      <c r="D11" s="11" t="s">
        <v>12</v>
      </c>
      <c r="E11" s="12">
        <v>269000</v>
      </c>
      <c r="F11" s="12">
        <v>3195000</v>
      </c>
      <c r="G11" s="12">
        <v>269000</v>
      </c>
      <c r="H11" s="12">
        <v>3195000</v>
      </c>
      <c r="I11" s="12">
        <v>12</v>
      </c>
      <c r="J11" s="12">
        <v>3</v>
      </c>
      <c r="K11" s="13">
        <v>215.1</v>
      </c>
      <c r="L11" s="12">
        <v>799</v>
      </c>
      <c r="M11" s="12">
        <v>62</v>
      </c>
      <c r="N11" s="13">
        <v>1.3</v>
      </c>
      <c r="O11" s="13">
        <v>3.7</v>
      </c>
      <c r="P11" s="13">
        <v>3</v>
      </c>
      <c r="Q11" s="12">
        <v>232000</v>
      </c>
      <c r="R11" s="12">
        <v>2875000</v>
      </c>
      <c r="S11" s="12">
        <v>501000</v>
      </c>
      <c r="T11" s="12">
        <v>6070000</v>
      </c>
      <c r="U11" s="12">
        <v>12</v>
      </c>
      <c r="V11" s="12">
        <v>3</v>
      </c>
      <c r="W11" s="13">
        <v>249.9</v>
      </c>
      <c r="X11" s="12">
        <v>1075</v>
      </c>
      <c r="Y11" s="12">
        <v>80</v>
      </c>
      <c r="Z11" s="13">
        <v>1.6</v>
      </c>
      <c r="AA11" s="13">
        <v>3.5</v>
      </c>
      <c r="AB11" s="13">
        <v>3.1</v>
      </c>
      <c r="AC11" s="12">
        <v>216000</v>
      </c>
      <c r="AD11" s="12">
        <v>2102000</v>
      </c>
      <c r="AE11" s="12">
        <v>718000</v>
      </c>
      <c r="AF11" s="12">
        <v>8172000</v>
      </c>
      <c r="AG11" s="12">
        <v>10</v>
      </c>
      <c r="AH11" s="12">
        <v>4</v>
      </c>
      <c r="AI11" s="13">
        <v>173.3</v>
      </c>
      <c r="AJ11" s="12">
        <v>801</v>
      </c>
      <c r="AK11" s="12">
        <v>75</v>
      </c>
      <c r="AL11" s="13">
        <v>1.2</v>
      </c>
      <c r="AM11" s="13">
        <v>3.6</v>
      </c>
      <c r="AN11" s="13">
        <v>3.3</v>
      </c>
      <c r="AO11" s="12">
        <v>219000</v>
      </c>
      <c r="AP11" s="12">
        <v>2057000</v>
      </c>
      <c r="AQ11" s="12">
        <v>219000</v>
      </c>
      <c r="AR11" s="12">
        <v>2057000</v>
      </c>
      <c r="AS11" s="12">
        <v>9</v>
      </c>
      <c r="AT11" s="12">
        <v>3</v>
      </c>
      <c r="AU11" s="13">
        <v>174.1</v>
      </c>
      <c r="AV11" s="12">
        <v>796</v>
      </c>
      <c r="AW11" s="12">
        <v>76</v>
      </c>
      <c r="AX11" s="13">
        <v>2.4</v>
      </c>
      <c r="AY11" s="13">
        <v>3.8</v>
      </c>
      <c r="AZ11" s="13">
        <v>3.4</v>
      </c>
      <c r="BA11" s="12">
        <v>296000</v>
      </c>
      <c r="BB11" s="12">
        <v>3286000</v>
      </c>
      <c r="BC11" s="12">
        <v>515000</v>
      </c>
      <c r="BD11" s="12">
        <v>5343000</v>
      </c>
      <c r="BE11" s="12">
        <v>11</v>
      </c>
      <c r="BF11" s="12">
        <v>3</v>
      </c>
      <c r="BG11" s="13">
        <v>228.6</v>
      </c>
      <c r="BH11" s="12">
        <v>771</v>
      </c>
      <c r="BI11" s="12">
        <v>64</v>
      </c>
      <c r="BJ11" s="13">
        <v>1.6</v>
      </c>
      <c r="BK11" s="13">
        <v>3.7</v>
      </c>
      <c r="BL11" s="13">
        <v>3.2</v>
      </c>
      <c r="BM11" s="12">
        <v>214000</v>
      </c>
      <c r="BN11" s="12">
        <v>2744000</v>
      </c>
      <c r="BO11" s="12">
        <v>729000</v>
      </c>
      <c r="BP11" s="12">
        <v>8087000</v>
      </c>
      <c r="BQ11" s="12">
        <v>13</v>
      </c>
      <c r="BR11" s="12">
        <v>4</v>
      </c>
      <c r="BS11" s="13">
        <v>184.9</v>
      </c>
      <c r="BT11" s="12">
        <v>865</v>
      </c>
      <c r="BU11" s="12">
        <v>63</v>
      </c>
      <c r="BV11" s="13">
        <v>1.8</v>
      </c>
      <c r="BW11" s="13">
        <v>3.7</v>
      </c>
      <c r="BX11" s="13">
        <v>3.1</v>
      </c>
    </row>
    <row r="12" spans="1:76" x14ac:dyDescent="0.35">
      <c r="A12" s="10"/>
      <c r="B12" s="10"/>
      <c r="C12" s="10"/>
      <c r="D12" s="11" t="s">
        <v>13</v>
      </c>
      <c r="E12" s="12">
        <v>96000</v>
      </c>
      <c r="F12" s="12">
        <v>744000</v>
      </c>
      <c r="G12" s="12">
        <v>96000</v>
      </c>
      <c r="H12" s="12">
        <v>744000</v>
      </c>
      <c r="I12" s="12">
        <v>8</v>
      </c>
      <c r="J12" s="12">
        <v>3</v>
      </c>
      <c r="K12" s="13">
        <v>76.900000000000006</v>
      </c>
      <c r="L12" s="12">
        <v>802</v>
      </c>
      <c r="M12" s="12">
        <v>91</v>
      </c>
      <c r="N12" s="13">
        <v>1.5</v>
      </c>
      <c r="O12" s="13">
        <v>3.6</v>
      </c>
      <c r="P12" s="13">
        <v>2.9</v>
      </c>
      <c r="Q12" s="12">
        <v>84000</v>
      </c>
      <c r="R12" s="12">
        <v>784000</v>
      </c>
      <c r="S12" s="12">
        <v>179000</v>
      </c>
      <c r="T12" s="12">
        <v>1528000</v>
      </c>
      <c r="U12" s="12">
        <v>9</v>
      </c>
      <c r="V12" s="12">
        <v>3</v>
      </c>
      <c r="W12" s="13">
        <v>71.599999999999994</v>
      </c>
      <c r="X12" s="12">
        <v>856</v>
      </c>
      <c r="Y12" s="12">
        <v>83</v>
      </c>
      <c r="Z12" s="13">
        <v>2.2000000000000002</v>
      </c>
      <c r="AA12" s="13">
        <v>3.7</v>
      </c>
      <c r="AB12" s="13">
        <v>3.1</v>
      </c>
      <c r="AC12" s="12">
        <v>64000</v>
      </c>
      <c r="AD12" s="12">
        <v>793000</v>
      </c>
      <c r="AE12" s="12">
        <v>243000</v>
      </c>
      <c r="AF12" s="12">
        <v>2321000</v>
      </c>
      <c r="AG12" s="12">
        <v>12</v>
      </c>
      <c r="AH12" s="12">
        <v>3</v>
      </c>
      <c r="AI12" s="13">
        <v>51.5</v>
      </c>
      <c r="AJ12" s="12">
        <v>804</v>
      </c>
      <c r="AK12" s="12">
        <v>60</v>
      </c>
      <c r="AL12" s="13">
        <v>1.1000000000000001</v>
      </c>
      <c r="AM12" s="13">
        <v>3.8</v>
      </c>
      <c r="AN12" s="13">
        <v>3.4</v>
      </c>
      <c r="AO12" s="12">
        <v>81000</v>
      </c>
      <c r="AP12" s="12">
        <v>796000</v>
      </c>
      <c r="AQ12" s="12">
        <v>81000</v>
      </c>
      <c r="AR12" s="12">
        <v>796000</v>
      </c>
      <c r="AS12" s="12">
        <v>10</v>
      </c>
      <c r="AT12" s="12">
        <v>3</v>
      </c>
      <c r="AU12" s="13">
        <v>64.7</v>
      </c>
      <c r="AV12" s="12">
        <v>798</v>
      </c>
      <c r="AW12" s="12">
        <v>74</v>
      </c>
      <c r="AX12" s="13">
        <v>2.2000000000000002</v>
      </c>
      <c r="AY12" s="13">
        <v>3.6</v>
      </c>
      <c r="AZ12" s="13">
        <v>3.2</v>
      </c>
      <c r="BA12" s="12">
        <v>112000</v>
      </c>
      <c r="BB12" s="12">
        <v>1214000</v>
      </c>
      <c r="BC12" s="12">
        <v>193000</v>
      </c>
      <c r="BD12" s="12">
        <v>2010000</v>
      </c>
      <c r="BE12" s="12">
        <v>11</v>
      </c>
      <c r="BF12" s="12">
        <v>4</v>
      </c>
      <c r="BG12" s="13">
        <v>98.6</v>
      </c>
      <c r="BH12" s="12">
        <v>877</v>
      </c>
      <c r="BI12" s="12">
        <v>74</v>
      </c>
      <c r="BJ12" s="13">
        <v>1.8</v>
      </c>
      <c r="BK12" s="13">
        <v>3.7</v>
      </c>
      <c r="BL12" s="13">
        <v>3</v>
      </c>
      <c r="BM12" s="12">
        <v>68000</v>
      </c>
      <c r="BN12" s="12">
        <v>742000</v>
      </c>
      <c r="BO12" s="12">
        <v>261000</v>
      </c>
      <c r="BP12" s="12">
        <v>2752000</v>
      </c>
      <c r="BQ12" s="12">
        <v>11</v>
      </c>
      <c r="BR12" s="12">
        <v>4</v>
      </c>
      <c r="BS12" s="13">
        <v>46.6</v>
      </c>
      <c r="BT12" s="12">
        <v>686</v>
      </c>
      <c r="BU12" s="12">
        <v>58</v>
      </c>
      <c r="BV12" s="13">
        <v>2.9</v>
      </c>
      <c r="BW12" s="13">
        <v>4</v>
      </c>
      <c r="BX12" s="13">
        <v>3.4</v>
      </c>
    </row>
    <row r="13" spans="1:76" x14ac:dyDescent="0.35">
      <c r="A13" s="10"/>
      <c r="B13" s="11" t="s">
        <v>14</v>
      </c>
      <c r="C13" s="11" t="s">
        <v>58</v>
      </c>
      <c r="D13" s="11" t="s">
        <v>12</v>
      </c>
      <c r="E13" s="12">
        <v>125000</v>
      </c>
      <c r="F13" s="12">
        <v>1721000</v>
      </c>
      <c r="G13" s="12">
        <v>125000</v>
      </c>
      <c r="H13" s="12">
        <v>1721000</v>
      </c>
      <c r="I13" s="12">
        <v>14</v>
      </c>
      <c r="J13" s="12">
        <v>4</v>
      </c>
      <c r="K13" s="13">
        <v>107.8</v>
      </c>
      <c r="L13" s="12">
        <v>864</v>
      </c>
      <c r="M13" s="12">
        <v>58</v>
      </c>
      <c r="N13" s="13">
        <v>1.3</v>
      </c>
      <c r="O13" s="13">
        <v>3.9</v>
      </c>
      <c r="P13" s="13">
        <v>3.2</v>
      </c>
      <c r="Q13" s="12">
        <v>125000</v>
      </c>
      <c r="R13" s="12">
        <v>2032000</v>
      </c>
      <c r="S13" s="12">
        <v>250000</v>
      </c>
      <c r="T13" s="12">
        <v>3753000</v>
      </c>
      <c r="U13" s="12">
        <v>16</v>
      </c>
      <c r="V13" s="12">
        <v>4</v>
      </c>
      <c r="W13" s="13">
        <v>166.6</v>
      </c>
      <c r="X13" s="12">
        <v>1327</v>
      </c>
      <c r="Y13" s="12">
        <v>77</v>
      </c>
      <c r="Z13" s="13">
        <v>1.8</v>
      </c>
      <c r="AA13" s="13">
        <v>3.7</v>
      </c>
      <c r="AB13" s="13">
        <v>3.2</v>
      </c>
      <c r="AC13" s="12">
        <v>104000</v>
      </c>
      <c r="AD13" s="12">
        <v>1069000</v>
      </c>
      <c r="AE13" s="12">
        <v>354000</v>
      </c>
      <c r="AF13" s="12">
        <v>4821000</v>
      </c>
      <c r="AG13" s="12">
        <v>10</v>
      </c>
      <c r="AH13" s="12">
        <v>4</v>
      </c>
      <c r="AI13" s="13">
        <v>83.2</v>
      </c>
      <c r="AJ13" s="12">
        <v>801</v>
      </c>
      <c r="AK13" s="12">
        <v>71</v>
      </c>
      <c r="AL13" s="13">
        <v>1.4</v>
      </c>
      <c r="AM13" s="13">
        <v>3.5</v>
      </c>
      <c r="AN13" s="13">
        <v>3.3</v>
      </c>
      <c r="AO13" s="12">
        <v>99000</v>
      </c>
      <c r="AP13" s="12">
        <v>977000</v>
      </c>
      <c r="AQ13" s="12">
        <v>99000</v>
      </c>
      <c r="AR13" s="12">
        <v>977000</v>
      </c>
      <c r="AS13" s="12">
        <v>10</v>
      </c>
      <c r="AT13" s="12">
        <v>3</v>
      </c>
      <c r="AU13" s="13">
        <v>93.8</v>
      </c>
      <c r="AV13" s="12">
        <v>947</v>
      </c>
      <c r="AW13" s="12">
        <v>87</v>
      </c>
      <c r="AX13" s="13">
        <v>2.9</v>
      </c>
      <c r="AY13" s="13">
        <v>3.7</v>
      </c>
      <c r="AZ13" s="13">
        <v>3.3</v>
      </c>
      <c r="BA13" s="12">
        <v>155000</v>
      </c>
      <c r="BB13" s="12">
        <v>2189000</v>
      </c>
      <c r="BC13" s="12">
        <v>254000</v>
      </c>
      <c r="BD13" s="12">
        <v>3166000</v>
      </c>
      <c r="BE13" s="12">
        <v>14</v>
      </c>
      <c r="BF13" s="12">
        <v>4</v>
      </c>
      <c r="BG13" s="13">
        <v>122.5</v>
      </c>
      <c r="BH13" s="12">
        <v>792</v>
      </c>
      <c r="BI13" s="12">
        <v>52</v>
      </c>
      <c r="BJ13" s="13">
        <v>1.5</v>
      </c>
      <c r="BK13" s="13">
        <v>3.8</v>
      </c>
      <c r="BL13" s="13">
        <v>3.4</v>
      </c>
      <c r="BM13" s="12">
        <v>100000</v>
      </c>
      <c r="BN13" s="12">
        <v>1617000</v>
      </c>
      <c r="BO13" s="12">
        <v>354000</v>
      </c>
      <c r="BP13" s="12">
        <v>4783000</v>
      </c>
      <c r="BQ13" s="12">
        <v>16</v>
      </c>
      <c r="BR13" s="12">
        <v>5</v>
      </c>
      <c r="BS13" s="13">
        <v>92.7</v>
      </c>
      <c r="BT13" s="12">
        <v>927</v>
      </c>
      <c r="BU13" s="12">
        <v>54</v>
      </c>
      <c r="BV13" s="13">
        <v>1.2</v>
      </c>
      <c r="BW13" s="13">
        <v>3.7</v>
      </c>
      <c r="BX13" s="13">
        <v>3.2</v>
      </c>
    </row>
    <row r="14" spans="1:76" x14ac:dyDescent="0.35">
      <c r="A14" s="10"/>
      <c r="B14" s="10"/>
      <c r="C14" s="10"/>
      <c r="D14" s="11" t="s">
        <v>13</v>
      </c>
      <c r="E14" s="12">
        <v>46000</v>
      </c>
      <c r="F14" s="12">
        <v>231000</v>
      </c>
      <c r="G14" s="12">
        <v>46000</v>
      </c>
      <c r="H14" s="12">
        <v>231000</v>
      </c>
      <c r="I14" s="12">
        <v>5</v>
      </c>
      <c r="J14" s="12">
        <v>3</v>
      </c>
      <c r="K14" s="13">
        <v>28.1</v>
      </c>
      <c r="L14" s="12">
        <v>613</v>
      </c>
      <c r="M14" s="12">
        <v>101</v>
      </c>
      <c r="N14" s="13">
        <v>1.3</v>
      </c>
      <c r="O14" s="13">
        <v>3.5</v>
      </c>
      <c r="P14" s="13">
        <v>3.1</v>
      </c>
      <c r="Q14" s="12">
        <v>45000</v>
      </c>
      <c r="R14" s="12">
        <v>353000</v>
      </c>
      <c r="S14" s="12">
        <v>91000</v>
      </c>
      <c r="T14" s="12">
        <v>584000</v>
      </c>
      <c r="U14" s="12">
        <v>8</v>
      </c>
      <c r="V14" s="12">
        <v>4</v>
      </c>
      <c r="W14" s="13">
        <v>41.6</v>
      </c>
      <c r="X14" s="12">
        <v>915</v>
      </c>
      <c r="Y14" s="12">
        <v>104</v>
      </c>
      <c r="Z14" s="13">
        <v>2.2999999999999998</v>
      </c>
      <c r="AA14" s="13">
        <v>3.9</v>
      </c>
      <c r="AB14" s="13">
        <v>3.3</v>
      </c>
      <c r="AC14" s="12">
        <v>37000</v>
      </c>
      <c r="AD14" s="12">
        <v>420000</v>
      </c>
      <c r="AE14" s="12">
        <v>128000</v>
      </c>
      <c r="AF14" s="12">
        <v>1004000</v>
      </c>
      <c r="AG14" s="12">
        <v>11</v>
      </c>
      <c r="AH14" s="12">
        <v>3</v>
      </c>
      <c r="AI14" s="13">
        <v>36.200000000000003</v>
      </c>
      <c r="AJ14" s="12">
        <v>987</v>
      </c>
      <c r="AK14" s="12">
        <v>79</v>
      </c>
      <c r="AL14" s="13">
        <v>1.1000000000000001</v>
      </c>
      <c r="AM14" s="13">
        <v>3.9</v>
      </c>
      <c r="AN14" s="13">
        <v>3.5</v>
      </c>
      <c r="AO14" s="12">
        <v>41000</v>
      </c>
      <c r="AP14" s="12">
        <v>444000</v>
      </c>
      <c r="AQ14" s="12">
        <v>41000</v>
      </c>
      <c r="AR14" s="12">
        <v>444000</v>
      </c>
      <c r="AS14" s="12">
        <v>11</v>
      </c>
      <c r="AT14" s="12">
        <v>3</v>
      </c>
      <c r="AU14" s="13">
        <v>28.3</v>
      </c>
      <c r="AV14" s="12">
        <v>682</v>
      </c>
      <c r="AW14" s="12">
        <v>58</v>
      </c>
      <c r="AX14" s="13">
        <v>1.4</v>
      </c>
      <c r="AY14" s="13">
        <v>3.7</v>
      </c>
      <c r="AZ14" s="13">
        <v>3.3</v>
      </c>
      <c r="BA14" s="12">
        <v>65000</v>
      </c>
      <c r="BB14" s="12">
        <v>891000</v>
      </c>
      <c r="BC14" s="12">
        <v>107000</v>
      </c>
      <c r="BD14" s="12">
        <v>1335000</v>
      </c>
      <c r="BE14" s="12">
        <v>14</v>
      </c>
      <c r="BF14" s="12">
        <v>4</v>
      </c>
      <c r="BG14" s="13">
        <v>63.3</v>
      </c>
      <c r="BH14" s="12">
        <v>970</v>
      </c>
      <c r="BI14" s="12">
        <v>66</v>
      </c>
      <c r="BJ14" s="13">
        <v>1.2</v>
      </c>
      <c r="BK14" s="13">
        <v>3.5</v>
      </c>
      <c r="BL14" s="13">
        <v>2.8</v>
      </c>
      <c r="BM14" s="12">
        <v>31000</v>
      </c>
      <c r="BN14" s="12">
        <v>299000</v>
      </c>
      <c r="BO14" s="12">
        <v>137000</v>
      </c>
      <c r="BP14" s="12">
        <v>1634000</v>
      </c>
      <c r="BQ14" s="12">
        <v>10</v>
      </c>
      <c r="BR14" s="12">
        <v>3</v>
      </c>
      <c r="BS14" s="13">
        <v>16.3</v>
      </c>
      <c r="BT14" s="12">
        <v>532</v>
      </c>
      <c r="BU14" s="12">
        <v>49</v>
      </c>
      <c r="BV14" s="13">
        <v>1.7</v>
      </c>
      <c r="BW14" s="13">
        <v>4.3</v>
      </c>
      <c r="BX14" s="13">
        <v>3.6</v>
      </c>
    </row>
    <row r="15" spans="1:76" x14ac:dyDescent="0.35">
      <c r="A15" s="10"/>
      <c r="B15" s="11" t="s">
        <v>15</v>
      </c>
      <c r="C15" s="11" t="s">
        <v>58</v>
      </c>
      <c r="D15" s="11" t="s">
        <v>12</v>
      </c>
      <c r="E15" s="12">
        <v>123000</v>
      </c>
      <c r="F15" s="12">
        <v>918000</v>
      </c>
      <c r="G15" s="12">
        <v>123000</v>
      </c>
      <c r="H15" s="12">
        <v>918000</v>
      </c>
      <c r="I15" s="12">
        <v>7</v>
      </c>
      <c r="J15" s="12">
        <v>3</v>
      </c>
      <c r="K15" s="13">
        <v>89.7</v>
      </c>
      <c r="L15" s="12">
        <v>727</v>
      </c>
      <c r="M15" s="12">
        <v>86</v>
      </c>
      <c r="N15" s="13">
        <v>1.2</v>
      </c>
      <c r="O15" s="13">
        <v>3.5</v>
      </c>
      <c r="P15" s="13">
        <v>2.8</v>
      </c>
      <c r="Q15" s="12">
        <v>92000</v>
      </c>
      <c r="R15" s="12">
        <v>567000</v>
      </c>
      <c r="S15" s="12">
        <v>215000</v>
      </c>
      <c r="T15" s="12">
        <v>1485000</v>
      </c>
      <c r="U15" s="12">
        <v>6</v>
      </c>
      <c r="V15" s="12">
        <v>3</v>
      </c>
      <c r="W15" s="13">
        <v>68.900000000000006</v>
      </c>
      <c r="X15" s="12">
        <v>751</v>
      </c>
      <c r="Y15" s="12">
        <v>105</v>
      </c>
      <c r="Z15" s="13">
        <v>1.3</v>
      </c>
      <c r="AA15" s="13">
        <v>3.4</v>
      </c>
      <c r="AB15" s="13">
        <v>3.1</v>
      </c>
      <c r="AC15" s="12">
        <v>95000</v>
      </c>
      <c r="AD15" s="12">
        <v>669000</v>
      </c>
      <c r="AE15" s="12">
        <v>310000</v>
      </c>
      <c r="AF15" s="12">
        <v>2154000</v>
      </c>
      <c r="AG15" s="12">
        <v>7</v>
      </c>
      <c r="AH15" s="12">
        <v>3</v>
      </c>
      <c r="AI15" s="13">
        <v>71.7</v>
      </c>
      <c r="AJ15" s="12">
        <v>759</v>
      </c>
      <c r="AK15" s="12">
        <v>94</v>
      </c>
      <c r="AL15" s="13">
        <v>0.9</v>
      </c>
      <c r="AM15" s="13">
        <v>3.7</v>
      </c>
      <c r="AN15" s="13">
        <v>3.4</v>
      </c>
      <c r="AO15" s="12">
        <v>106000</v>
      </c>
      <c r="AP15" s="12">
        <v>805000</v>
      </c>
      <c r="AQ15" s="12">
        <v>106000</v>
      </c>
      <c r="AR15" s="12">
        <v>805000</v>
      </c>
      <c r="AS15" s="12">
        <v>8</v>
      </c>
      <c r="AT15" s="12">
        <v>3</v>
      </c>
      <c r="AU15" s="13">
        <v>68.900000000000006</v>
      </c>
      <c r="AV15" s="12">
        <v>648</v>
      </c>
      <c r="AW15" s="12">
        <v>76</v>
      </c>
      <c r="AX15" s="13">
        <v>2</v>
      </c>
      <c r="AY15" s="13">
        <v>3.9</v>
      </c>
      <c r="AZ15" s="13">
        <v>3.5</v>
      </c>
      <c r="BA15" s="12">
        <v>120000</v>
      </c>
      <c r="BB15" s="12">
        <v>645000</v>
      </c>
      <c r="BC15" s="12">
        <v>226000</v>
      </c>
      <c r="BD15" s="12">
        <v>1451000</v>
      </c>
      <c r="BE15" s="12">
        <v>5</v>
      </c>
      <c r="BF15" s="12">
        <v>3</v>
      </c>
      <c r="BG15" s="13">
        <v>84.5</v>
      </c>
      <c r="BH15" s="12">
        <v>703</v>
      </c>
      <c r="BI15" s="12">
        <v>110</v>
      </c>
      <c r="BJ15" s="13">
        <v>1.7</v>
      </c>
      <c r="BK15" s="13">
        <v>3.7</v>
      </c>
      <c r="BL15" s="13">
        <v>3</v>
      </c>
      <c r="BM15" s="12">
        <v>97000</v>
      </c>
      <c r="BN15" s="12">
        <v>828000</v>
      </c>
      <c r="BO15" s="12">
        <v>323000</v>
      </c>
      <c r="BP15" s="12">
        <v>2278000</v>
      </c>
      <c r="BQ15" s="12">
        <v>9</v>
      </c>
      <c r="BR15" s="12">
        <v>3</v>
      </c>
      <c r="BS15" s="13">
        <v>72.7</v>
      </c>
      <c r="BT15" s="12">
        <v>751</v>
      </c>
      <c r="BU15" s="12">
        <v>79</v>
      </c>
      <c r="BV15" s="13">
        <v>2.4</v>
      </c>
      <c r="BW15" s="13">
        <v>3.8</v>
      </c>
      <c r="BX15" s="13">
        <v>2.9</v>
      </c>
    </row>
    <row r="16" spans="1:76" x14ac:dyDescent="0.35">
      <c r="A16" s="10"/>
      <c r="B16" s="10"/>
      <c r="C16" s="10"/>
      <c r="D16" s="11" t="s">
        <v>13</v>
      </c>
      <c r="E16" s="12">
        <v>43000</v>
      </c>
      <c r="F16" s="12">
        <v>180000</v>
      </c>
      <c r="G16" s="12">
        <v>43000</v>
      </c>
      <c r="H16" s="12">
        <v>180000</v>
      </c>
      <c r="I16" s="12">
        <v>4</v>
      </c>
      <c r="J16" s="12">
        <v>3</v>
      </c>
      <c r="K16" s="13">
        <v>34.4</v>
      </c>
      <c r="L16" s="12">
        <v>802</v>
      </c>
      <c r="M16" s="12">
        <v>154</v>
      </c>
      <c r="N16" s="13">
        <v>1.8</v>
      </c>
      <c r="O16" s="13">
        <v>3.6</v>
      </c>
      <c r="P16" s="13">
        <v>2.6</v>
      </c>
      <c r="Q16" s="12">
        <v>32000</v>
      </c>
      <c r="R16" s="12">
        <v>275000</v>
      </c>
      <c r="S16" s="12">
        <v>75000</v>
      </c>
      <c r="T16" s="12">
        <v>456000</v>
      </c>
      <c r="U16" s="12">
        <v>9</v>
      </c>
      <c r="V16" s="12">
        <v>3</v>
      </c>
      <c r="W16" s="13">
        <v>20.5</v>
      </c>
      <c r="X16" s="12">
        <v>645</v>
      </c>
      <c r="Y16" s="12">
        <v>67</v>
      </c>
      <c r="Z16" s="13">
        <v>2.2000000000000002</v>
      </c>
      <c r="AA16" s="13">
        <v>3.6</v>
      </c>
      <c r="AB16" s="13">
        <v>2.8</v>
      </c>
      <c r="AC16" s="12">
        <v>21000</v>
      </c>
      <c r="AD16" s="12">
        <v>87000</v>
      </c>
      <c r="AE16" s="12">
        <v>96000</v>
      </c>
      <c r="AF16" s="12">
        <v>543000</v>
      </c>
      <c r="AG16" s="12">
        <v>4</v>
      </c>
      <c r="AH16" s="12">
        <v>2</v>
      </c>
      <c r="AI16" s="13">
        <v>9.3000000000000007</v>
      </c>
      <c r="AJ16" s="12">
        <v>436</v>
      </c>
      <c r="AK16" s="12">
        <v>85</v>
      </c>
      <c r="AL16" s="13">
        <v>1.1000000000000001</v>
      </c>
      <c r="AM16" s="13">
        <v>4</v>
      </c>
      <c r="AN16" s="13">
        <v>3.2</v>
      </c>
      <c r="AO16" s="12">
        <v>34000</v>
      </c>
      <c r="AP16" s="12">
        <v>188000</v>
      </c>
      <c r="AQ16" s="12">
        <v>34000</v>
      </c>
      <c r="AR16" s="12">
        <v>188000</v>
      </c>
      <c r="AS16" s="12">
        <v>6</v>
      </c>
      <c r="AT16" s="12">
        <v>3</v>
      </c>
      <c r="AU16" s="13">
        <v>27.1</v>
      </c>
      <c r="AV16" s="12">
        <v>802</v>
      </c>
      <c r="AW16" s="12">
        <v>122</v>
      </c>
      <c r="AX16" s="13">
        <v>2.6</v>
      </c>
      <c r="AY16" s="13">
        <v>3.6</v>
      </c>
      <c r="AZ16" s="13">
        <v>3.3</v>
      </c>
      <c r="BA16" s="12">
        <v>37000</v>
      </c>
      <c r="BB16" s="12">
        <v>129000</v>
      </c>
      <c r="BC16" s="12">
        <v>71000</v>
      </c>
      <c r="BD16" s="12">
        <v>317000</v>
      </c>
      <c r="BE16" s="12">
        <v>3</v>
      </c>
      <c r="BF16" s="12">
        <v>2</v>
      </c>
      <c r="BG16" s="13">
        <v>24.4</v>
      </c>
      <c r="BH16" s="12">
        <v>654</v>
      </c>
      <c r="BI16" s="12">
        <v>147</v>
      </c>
      <c r="BJ16" s="13">
        <v>2.2000000000000002</v>
      </c>
      <c r="BK16" s="13">
        <v>3.9</v>
      </c>
      <c r="BL16" s="13">
        <v>3.3</v>
      </c>
      <c r="BM16" s="12">
        <v>26000</v>
      </c>
      <c r="BN16" s="12">
        <v>255000</v>
      </c>
      <c r="BO16" s="12">
        <v>98000</v>
      </c>
      <c r="BP16" s="12">
        <v>572000</v>
      </c>
      <c r="BQ16" s="12">
        <v>10</v>
      </c>
      <c r="BR16" s="12">
        <v>4</v>
      </c>
      <c r="BS16" s="13">
        <v>21.2</v>
      </c>
      <c r="BT16" s="12">
        <v>803</v>
      </c>
      <c r="BU16" s="12">
        <v>75</v>
      </c>
      <c r="BV16" s="13">
        <v>4.5999999999999996</v>
      </c>
      <c r="BW16" s="13">
        <v>4</v>
      </c>
      <c r="BX16" s="13">
        <v>3.2</v>
      </c>
    </row>
    <row r="137" spans="1:1" x14ac:dyDescent="0.35">
      <c r="A137" s="10" t="s">
        <v>59</v>
      </c>
    </row>
    <row r="138" spans="1:1" x14ac:dyDescent="0.35">
      <c r="A138" s="10"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088C4-83FD-4325-B719-6D9F62EE484C}">
  <dimension ref="A1:BX146"/>
  <sheetViews>
    <sheetView workbookViewId="0">
      <selection activeCell="R102" sqref="R102"/>
    </sheetView>
  </sheetViews>
  <sheetFormatPr defaultRowHeight="14.5" x14ac:dyDescent="0.35"/>
  <sheetData>
    <row r="1" spans="1:76" ht="18.5" x14ac:dyDescent="0.45">
      <c r="A1" s="9" t="s">
        <v>45</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row>
    <row r="3" spans="1:76" x14ac:dyDescent="0.35">
      <c r="A3" s="10"/>
      <c r="B3" s="10"/>
      <c r="C3" s="10"/>
      <c r="D3" s="10"/>
      <c r="E3" s="11" t="s">
        <v>10</v>
      </c>
      <c r="F3" s="10"/>
      <c r="G3" s="10"/>
      <c r="H3" s="10"/>
      <c r="I3" s="10"/>
      <c r="J3" s="10"/>
      <c r="K3" s="10"/>
      <c r="L3" s="10"/>
      <c r="M3" s="10"/>
      <c r="N3" s="10"/>
      <c r="O3" s="10"/>
      <c r="P3" s="10"/>
      <c r="Q3" s="11" t="s">
        <v>17</v>
      </c>
      <c r="R3" s="10"/>
      <c r="S3" s="10"/>
      <c r="T3" s="10"/>
      <c r="U3" s="10"/>
      <c r="V3" s="10"/>
      <c r="W3" s="10"/>
      <c r="X3" s="10"/>
      <c r="Y3" s="10"/>
      <c r="Z3" s="10"/>
      <c r="AA3" s="10"/>
      <c r="AB3" s="10"/>
      <c r="AC3" s="11" t="s">
        <v>18</v>
      </c>
      <c r="AD3" s="10"/>
      <c r="AE3" s="10"/>
      <c r="AF3" s="10"/>
      <c r="AG3" s="10"/>
      <c r="AH3" s="10"/>
      <c r="AI3" s="10"/>
      <c r="AJ3" s="10"/>
      <c r="AK3" s="10"/>
      <c r="AL3" s="10"/>
      <c r="AM3" s="10"/>
      <c r="AN3" s="10"/>
      <c r="AO3" s="11" t="s">
        <v>19</v>
      </c>
      <c r="AP3" s="10"/>
      <c r="AQ3" s="10"/>
      <c r="AR3" s="10"/>
      <c r="AS3" s="10"/>
      <c r="AT3" s="10"/>
      <c r="AU3" s="10"/>
      <c r="AV3" s="10"/>
      <c r="AW3" s="10"/>
      <c r="AX3" s="10"/>
      <c r="AY3" s="10"/>
      <c r="AZ3" s="10"/>
      <c r="BA3" s="11" t="s">
        <v>20</v>
      </c>
      <c r="BB3" s="10"/>
      <c r="BC3" s="10"/>
      <c r="BD3" s="10"/>
      <c r="BE3" s="10"/>
      <c r="BF3" s="10"/>
      <c r="BG3" s="10"/>
      <c r="BH3" s="10"/>
      <c r="BI3" s="10"/>
      <c r="BJ3" s="10"/>
      <c r="BK3" s="10"/>
      <c r="BL3" s="10"/>
      <c r="BM3" s="11" t="s">
        <v>21</v>
      </c>
      <c r="BN3" s="10"/>
      <c r="BO3" s="10"/>
      <c r="BP3" s="10"/>
      <c r="BQ3" s="10"/>
      <c r="BR3" s="10"/>
      <c r="BS3" s="10"/>
      <c r="BT3" s="10"/>
      <c r="BU3" s="10"/>
      <c r="BV3" s="10"/>
      <c r="BW3" s="10"/>
      <c r="BX3" s="10"/>
    </row>
    <row r="4" spans="1:76" x14ac:dyDescent="0.35">
      <c r="A4" s="10"/>
      <c r="B4" s="10"/>
      <c r="C4" s="10"/>
      <c r="D4" s="10"/>
      <c r="E4" s="11" t="s">
        <v>46</v>
      </c>
      <c r="F4" s="11" t="s">
        <v>47</v>
      </c>
      <c r="G4" s="11" t="s">
        <v>48</v>
      </c>
      <c r="H4" s="11" t="s">
        <v>49</v>
      </c>
      <c r="I4" s="11" t="s">
        <v>50</v>
      </c>
      <c r="J4" s="11" t="s">
        <v>51</v>
      </c>
      <c r="K4" s="11" t="s">
        <v>52</v>
      </c>
      <c r="L4" s="11" t="s">
        <v>53</v>
      </c>
      <c r="M4" s="11" t="s">
        <v>54</v>
      </c>
      <c r="N4" s="11" t="s">
        <v>55</v>
      </c>
      <c r="O4" s="11" t="s">
        <v>56</v>
      </c>
      <c r="P4" s="11" t="s">
        <v>57</v>
      </c>
      <c r="Q4" s="11" t="s">
        <v>46</v>
      </c>
      <c r="R4" s="11" t="s">
        <v>47</v>
      </c>
      <c r="S4" s="11" t="s">
        <v>48</v>
      </c>
      <c r="T4" s="11" t="s">
        <v>49</v>
      </c>
      <c r="U4" s="11" t="s">
        <v>50</v>
      </c>
      <c r="V4" s="11" t="s">
        <v>51</v>
      </c>
      <c r="W4" s="11" t="s">
        <v>52</v>
      </c>
      <c r="X4" s="11" t="s">
        <v>53</v>
      </c>
      <c r="Y4" s="11" t="s">
        <v>54</v>
      </c>
      <c r="Z4" s="11" t="s">
        <v>55</v>
      </c>
      <c r="AA4" s="11" t="s">
        <v>56</v>
      </c>
      <c r="AB4" s="11" t="s">
        <v>57</v>
      </c>
      <c r="AC4" s="11" t="s">
        <v>46</v>
      </c>
      <c r="AD4" s="11" t="s">
        <v>47</v>
      </c>
      <c r="AE4" s="11" t="s">
        <v>48</v>
      </c>
      <c r="AF4" s="11" t="s">
        <v>49</v>
      </c>
      <c r="AG4" s="11" t="s">
        <v>50</v>
      </c>
      <c r="AH4" s="11" t="s">
        <v>51</v>
      </c>
      <c r="AI4" s="11" t="s">
        <v>52</v>
      </c>
      <c r="AJ4" s="11" t="s">
        <v>53</v>
      </c>
      <c r="AK4" s="11" t="s">
        <v>54</v>
      </c>
      <c r="AL4" s="11" t="s">
        <v>55</v>
      </c>
      <c r="AM4" s="11" t="s">
        <v>56</v>
      </c>
      <c r="AN4" s="11" t="s">
        <v>57</v>
      </c>
      <c r="AO4" s="11" t="s">
        <v>46</v>
      </c>
      <c r="AP4" s="11" t="s">
        <v>47</v>
      </c>
      <c r="AQ4" s="11" t="s">
        <v>48</v>
      </c>
      <c r="AR4" s="11" t="s">
        <v>49</v>
      </c>
      <c r="AS4" s="11" t="s">
        <v>50</v>
      </c>
      <c r="AT4" s="11" t="s">
        <v>51</v>
      </c>
      <c r="AU4" s="11" t="s">
        <v>52</v>
      </c>
      <c r="AV4" s="11" t="s">
        <v>53</v>
      </c>
      <c r="AW4" s="11" t="s">
        <v>54</v>
      </c>
      <c r="AX4" s="11" t="s">
        <v>55</v>
      </c>
      <c r="AY4" s="11" t="s">
        <v>56</v>
      </c>
      <c r="AZ4" s="11" t="s">
        <v>57</v>
      </c>
      <c r="BA4" s="11" t="s">
        <v>46</v>
      </c>
      <c r="BB4" s="11" t="s">
        <v>47</v>
      </c>
      <c r="BC4" s="11" t="s">
        <v>48</v>
      </c>
      <c r="BD4" s="11" t="s">
        <v>49</v>
      </c>
      <c r="BE4" s="11" t="s">
        <v>50</v>
      </c>
      <c r="BF4" s="11" t="s">
        <v>51</v>
      </c>
      <c r="BG4" s="11" t="s">
        <v>52</v>
      </c>
      <c r="BH4" s="11" t="s">
        <v>53</v>
      </c>
      <c r="BI4" s="11" t="s">
        <v>54</v>
      </c>
      <c r="BJ4" s="11" t="s">
        <v>55</v>
      </c>
      <c r="BK4" s="11" t="s">
        <v>56</v>
      </c>
      <c r="BL4" s="11" t="s">
        <v>57</v>
      </c>
      <c r="BM4" s="11" t="s">
        <v>46</v>
      </c>
      <c r="BN4" s="11" t="s">
        <v>47</v>
      </c>
      <c r="BO4" s="11" t="s">
        <v>48</v>
      </c>
      <c r="BP4" s="11" t="s">
        <v>49</v>
      </c>
      <c r="BQ4" s="11" t="s">
        <v>50</v>
      </c>
      <c r="BR4" s="11" t="s">
        <v>51</v>
      </c>
      <c r="BS4" s="11" t="s">
        <v>52</v>
      </c>
      <c r="BT4" s="11" t="s">
        <v>53</v>
      </c>
      <c r="BU4" s="11" t="s">
        <v>54</v>
      </c>
      <c r="BV4" s="11" t="s">
        <v>55</v>
      </c>
      <c r="BW4" s="11" t="s">
        <v>56</v>
      </c>
      <c r="BX4" s="11" t="s">
        <v>57</v>
      </c>
    </row>
    <row r="5" spans="1:76" x14ac:dyDescent="0.35">
      <c r="A5" s="11" t="s">
        <v>11</v>
      </c>
      <c r="B5" s="11" t="s">
        <v>58</v>
      </c>
      <c r="C5" s="11" t="s">
        <v>58</v>
      </c>
      <c r="D5" s="11" t="s">
        <v>12</v>
      </c>
      <c r="E5" s="12">
        <v>347000</v>
      </c>
      <c r="F5" s="12">
        <v>3800000</v>
      </c>
      <c r="G5" s="12">
        <v>347000</v>
      </c>
      <c r="H5" s="12">
        <v>3800000</v>
      </c>
      <c r="I5" s="12">
        <v>11</v>
      </c>
      <c r="J5" s="12">
        <v>4</v>
      </c>
      <c r="K5" s="13">
        <v>228.3</v>
      </c>
      <c r="L5" s="12">
        <v>657</v>
      </c>
      <c r="M5" s="12">
        <v>55</v>
      </c>
      <c r="N5" s="13">
        <v>1.9</v>
      </c>
      <c r="O5" s="13">
        <v>4</v>
      </c>
      <c r="P5" s="13">
        <v>3.2</v>
      </c>
      <c r="Q5" s="12">
        <v>646000</v>
      </c>
      <c r="R5" s="12">
        <v>6098000</v>
      </c>
      <c r="S5" s="12">
        <v>994000</v>
      </c>
      <c r="T5" s="12">
        <v>9898000</v>
      </c>
      <c r="U5" s="12">
        <v>9</v>
      </c>
      <c r="V5" s="12">
        <v>4</v>
      </c>
      <c r="W5" s="13">
        <v>438.6</v>
      </c>
      <c r="X5" s="12">
        <v>678</v>
      </c>
      <c r="Y5" s="12">
        <v>65</v>
      </c>
      <c r="Z5" s="13">
        <v>2.7</v>
      </c>
      <c r="AA5" s="13">
        <v>4.0999999999999996</v>
      </c>
      <c r="AB5" s="13">
        <v>3.1</v>
      </c>
      <c r="AC5" s="12">
        <v>366000</v>
      </c>
      <c r="AD5" s="12">
        <v>3108000</v>
      </c>
      <c r="AE5" s="12">
        <v>1359000</v>
      </c>
      <c r="AF5" s="12">
        <v>13005000</v>
      </c>
      <c r="AG5" s="12">
        <v>8</v>
      </c>
      <c r="AH5" s="12">
        <v>4</v>
      </c>
      <c r="AI5" s="13">
        <v>324</v>
      </c>
      <c r="AJ5" s="12">
        <v>886</v>
      </c>
      <c r="AK5" s="12">
        <v>93</v>
      </c>
      <c r="AL5" s="13">
        <v>3.8</v>
      </c>
      <c r="AM5" s="13">
        <v>3.7</v>
      </c>
      <c r="AN5" s="13">
        <v>3.7</v>
      </c>
      <c r="AO5" s="12">
        <v>410000</v>
      </c>
      <c r="AP5" s="12">
        <v>3443000</v>
      </c>
      <c r="AQ5" s="12">
        <v>410000</v>
      </c>
      <c r="AR5" s="12">
        <v>3443000</v>
      </c>
      <c r="AS5" s="12">
        <v>8</v>
      </c>
      <c r="AT5" s="12">
        <v>5</v>
      </c>
      <c r="AU5" s="13">
        <v>387.5</v>
      </c>
      <c r="AV5" s="12">
        <v>944</v>
      </c>
      <c r="AW5" s="12">
        <v>101</v>
      </c>
      <c r="AX5" s="13">
        <v>2.5</v>
      </c>
      <c r="AY5" s="13">
        <v>3.8</v>
      </c>
      <c r="AZ5" s="13">
        <v>3.8</v>
      </c>
      <c r="BA5" s="12">
        <v>367000</v>
      </c>
      <c r="BB5" s="12">
        <v>3769000</v>
      </c>
      <c r="BC5" s="12">
        <v>777000</v>
      </c>
      <c r="BD5" s="12">
        <v>7212000</v>
      </c>
      <c r="BE5" s="12">
        <v>10</v>
      </c>
      <c r="BF5" s="12">
        <v>3</v>
      </c>
      <c r="BG5" s="13">
        <v>262.60000000000002</v>
      </c>
      <c r="BH5" s="12">
        <v>716</v>
      </c>
      <c r="BI5" s="12">
        <v>64</v>
      </c>
      <c r="BJ5" s="13">
        <v>2.4</v>
      </c>
      <c r="BK5" s="13">
        <v>4</v>
      </c>
      <c r="BL5" s="13">
        <v>3.3</v>
      </c>
      <c r="BM5" s="12">
        <v>604000</v>
      </c>
      <c r="BN5" s="12">
        <v>4863000</v>
      </c>
      <c r="BO5" s="12">
        <v>1381000</v>
      </c>
      <c r="BP5" s="12">
        <v>12075000</v>
      </c>
      <c r="BQ5" s="12">
        <v>8</v>
      </c>
      <c r="BR5" s="12">
        <v>4</v>
      </c>
      <c r="BS5" s="13">
        <v>415.1</v>
      </c>
      <c r="BT5" s="12">
        <v>687</v>
      </c>
      <c r="BU5" s="12">
        <v>76</v>
      </c>
      <c r="BV5" s="13">
        <v>2.5</v>
      </c>
      <c r="BW5" s="13">
        <v>4</v>
      </c>
      <c r="BX5" s="13">
        <v>3.2</v>
      </c>
    </row>
    <row r="6" spans="1:76" x14ac:dyDescent="0.35">
      <c r="A6" s="10"/>
      <c r="B6" s="10"/>
      <c r="C6" s="10"/>
      <c r="D6" s="11" t="s">
        <v>13</v>
      </c>
      <c r="E6" s="12">
        <v>394000</v>
      </c>
      <c r="F6" s="12">
        <v>3740000</v>
      </c>
      <c r="G6" s="12">
        <v>394000</v>
      </c>
      <c r="H6" s="12">
        <v>3740000</v>
      </c>
      <c r="I6" s="12">
        <v>10</v>
      </c>
      <c r="J6" s="12">
        <v>4</v>
      </c>
      <c r="K6" s="13">
        <v>251.8</v>
      </c>
      <c r="L6" s="12">
        <v>640</v>
      </c>
      <c r="M6" s="12">
        <v>61</v>
      </c>
      <c r="N6" s="13">
        <v>2.1</v>
      </c>
      <c r="O6" s="13">
        <v>3.9</v>
      </c>
      <c r="P6" s="13">
        <v>3.3</v>
      </c>
      <c r="Q6" s="12">
        <v>600000</v>
      </c>
      <c r="R6" s="12">
        <v>5711000</v>
      </c>
      <c r="S6" s="12">
        <v>993000</v>
      </c>
      <c r="T6" s="12">
        <v>9451000</v>
      </c>
      <c r="U6" s="12">
        <v>10</v>
      </c>
      <c r="V6" s="12">
        <v>4</v>
      </c>
      <c r="W6" s="13">
        <v>379.4</v>
      </c>
      <c r="X6" s="12">
        <v>633</v>
      </c>
      <c r="Y6" s="12">
        <v>60</v>
      </c>
      <c r="Z6" s="13">
        <v>2.5</v>
      </c>
      <c r="AA6" s="13">
        <v>4.0999999999999996</v>
      </c>
      <c r="AB6" s="13">
        <v>3.3</v>
      </c>
      <c r="AC6" s="12">
        <v>353000</v>
      </c>
      <c r="AD6" s="12">
        <v>3334000</v>
      </c>
      <c r="AE6" s="12">
        <v>1346000</v>
      </c>
      <c r="AF6" s="12">
        <v>12785000</v>
      </c>
      <c r="AG6" s="12">
        <v>9</v>
      </c>
      <c r="AH6" s="12">
        <v>4</v>
      </c>
      <c r="AI6" s="13">
        <v>327.9</v>
      </c>
      <c r="AJ6" s="12">
        <v>930</v>
      </c>
      <c r="AK6" s="12">
        <v>89</v>
      </c>
      <c r="AL6" s="13">
        <v>3.5</v>
      </c>
      <c r="AM6" s="13">
        <v>3.7</v>
      </c>
      <c r="AN6" s="13">
        <v>3.8</v>
      </c>
      <c r="AO6" s="12">
        <v>414000</v>
      </c>
      <c r="AP6" s="12">
        <v>3209000</v>
      </c>
      <c r="AQ6" s="12">
        <v>414000</v>
      </c>
      <c r="AR6" s="12">
        <v>3209000</v>
      </c>
      <c r="AS6" s="12">
        <v>8</v>
      </c>
      <c r="AT6" s="12">
        <v>5</v>
      </c>
      <c r="AU6" s="13">
        <v>361.1</v>
      </c>
      <c r="AV6" s="12">
        <v>873</v>
      </c>
      <c r="AW6" s="12">
        <v>100</v>
      </c>
      <c r="AX6" s="13">
        <v>2.8</v>
      </c>
      <c r="AY6" s="13">
        <v>3.9</v>
      </c>
      <c r="AZ6" s="13">
        <v>3.9</v>
      </c>
      <c r="BA6" s="12">
        <v>383000</v>
      </c>
      <c r="BB6" s="12">
        <v>3029000</v>
      </c>
      <c r="BC6" s="12">
        <v>797000</v>
      </c>
      <c r="BD6" s="12">
        <v>6238000</v>
      </c>
      <c r="BE6" s="12">
        <v>8</v>
      </c>
      <c r="BF6" s="12">
        <v>4</v>
      </c>
      <c r="BG6" s="13">
        <v>222.8</v>
      </c>
      <c r="BH6" s="12">
        <v>581</v>
      </c>
      <c r="BI6" s="12">
        <v>65</v>
      </c>
      <c r="BJ6" s="13">
        <v>2.7</v>
      </c>
      <c r="BK6" s="13">
        <v>4.0999999999999996</v>
      </c>
      <c r="BL6" s="13">
        <v>3.3</v>
      </c>
      <c r="BM6" s="12">
        <v>584000</v>
      </c>
      <c r="BN6" s="12">
        <v>5022000</v>
      </c>
      <c r="BO6" s="12">
        <v>1381000</v>
      </c>
      <c r="BP6" s="12">
        <v>11260000</v>
      </c>
      <c r="BQ6" s="12">
        <v>9</v>
      </c>
      <c r="BR6" s="12">
        <v>4</v>
      </c>
      <c r="BS6" s="13">
        <v>348.7</v>
      </c>
      <c r="BT6" s="12">
        <v>597</v>
      </c>
      <c r="BU6" s="12">
        <v>62</v>
      </c>
      <c r="BV6" s="13">
        <v>2.4</v>
      </c>
      <c r="BW6" s="13">
        <v>4.2</v>
      </c>
      <c r="BX6" s="13">
        <v>3.3</v>
      </c>
    </row>
    <row r="7" spans="1:76" x14ac:dyDescent="0.35">
      <c r="A7" s="10"/>
      <c r="B7" s="11" t="s">
        <v>61</v>
      </c>
      <c r="C7" s="11" t="s">
        <v>58</v>
      </c>
      <c r="D7" s="11" t="s">
        <v>12</v>
      </c>
      <c r="E7" s="12">
        <v>30000</v>
      </c>
      <c r="F7" s="12">
        <v>995000</v>
      </c>
      <c r="G7" s="12">
        <v>30000</v>
      </c>
      <c r="H7" s="12">
        <v>995000</v>
      </c>
      <c r="I7" s="12">
        <v>33</v>
      </c>
      <c r="J7" s="12">
        <v>4</v>
      </c>
      <c r="K7" s="13">
        <v>43.5</v>
      </c>
      <c r="L7" s="12">
        <v>1462</v>
      </c>
      <c r="M7" s="12">
        <v>42</v>
      </c>
      <c r="N7" s="13">
        <v>1</v>
      </c>
      <c r="O7" s="13">
        <v>3.9</v>
      </c>
      <c r="P7" s="13">
        <v>3.2</v>
      </c>
      <c r="Q7" s="12">
        <v>74000</v>
      </c>
      <c r="R7" s="12">
        <v>649000</v>
      </c>
      <c r="S7" s="12">
        <v>103000</v>
      </c>
      <c r="T7" s="12">
        <v>1644000</v>
      </c>
      <c r="U7" s="12">
        <v>9</v>
      </c>
      <c r="V7" s="12">
        <v>5</v>
      </c>
      <c r="W7" s="13">
        <v>44.8</v>
      </c>
      <c r="X7" s="12">
        <v>608</v>
      </c>
      <c r="Y7" s="12">
        <v>62</v>
      </c>
      <c r="Z7" s="13">
        <v>2.7</v>
      </c>
      <c r="AA7" s="13">
        <v>4</v>
      </c>
      <c r="AB7" s="13">
        <v>3.2</v>
      </c>
      <c r="AC7" s="12">
        <v>45000</v>
      </c>
      <c r="AD7" s="12">
        <v>878000</v>
      </c>
      <c r="AE7" s="12">
        <v>148000</v>
      </c>
      <c r="AF7" s="12">
        <v>2522000</v>
      </c>
      <c r="AG7" s="12">
        <v>20</v>
      </c>
      <c r="AH7" s="12">
        <v>5</v>
      </c>
      <c r="AI7" s="13">
        <v>53.7</v>
      </c>
      <c r="AJ7" s="12">
        <v>1198</v>
      </c>
      <c r="AK7" s="12">
        <v>58</v>
      </c>
      <c r="AL7" s="13">
        <v>2</v>
      </c>
      <c r="AM7" s="13">
        <v>3.6</v>
      </c>
      <c r="AN7" s="13">
        <v>4</v>
      </c>
      <c r="AO7" s="12">
        <v>45000</v>
      </c>
      <c r="AP7" s="12">
        <v>451000</v>
      </c>
      <c r="AQ7" s="12">
        <v>45000</v>
      </c>
      <c r="AR7" s="12">
        <v>451000</v>
      </c>
      <c r="AS7" s="12">
        <v>10</v>
      </c>
      <c r="AT7" s="12">
        <v>5</v>
      </c>
      <c r="AU7" s="13">
        <v>32.1</v>
      </c>
      <c r="AV7" s="12">
        <v>716</v>
      </c>
      <c r="AW7" s="12">
        <v>65</v>
      </c>
      <c r="AX7" s="13">
        <v>1.6</v>
      </c>
      <c r="AY7" s="13">
        <v>3.5</v>
      </c>
      <c r="AZ7" s="13">
        <v>3.7</v>
      </c>
      <c r="BA7" s="12">
        <v>49000</v>
      </c>
      <c r="BB7" s="12">
        <v>1442000</v>
      </c>
      <c r="BC7" s="12">
        <v>94000</v>
      </c>
      <c r="BD7" s="12">
        <v>1892000</v>
      </c>
      <c r="BE7" s="12">
        <v>30</v>
      </c>
      <c r="BF7" s="12">
        <v>4</v>
      </c>
      <c r="BG7" s="13">
        <v>83.4</v>
      </c>
      <c r="BH7" s="12">
        <v>1715</v>
      </c>
      <c r="BI7" s="12">
        <v>56</v>
      </c>
      <c r="BJ7" s="13">
        <v>1.9</v>
      </c>
      <c r="BK7" s="13">
        <v>3.7</v>
      </c>
      <c r="BL7" s="13">
        <v>3.4</v>
      </c>
      <c r="BM7" s="12">
        <v>74000</v>
      </c>
      <c r="BN7" s="12">
        <v>842000</v>
      </c>
      <c r="BO7" s="12">
        <v>167000</v>
      </c>
      <c r="BP7" s="12">
        <v>2734000</v>
      </c>
      <c r="BQ7" s="12">
        <v>11</v>
      </c>
      <c r="BR7" s="12">
        <v>4</v>
      </c>
      <c r="BS7" s="13">
        <v>60.4</v>
      </c>
      <c r="BT7" s="12">
        <v>818</v>
      </c>
      <c r="BU7" s="12">
        <v>66</v>
      </c>
      <c r="BV7" s="13">
        <v>2.2000000000000002</v>
      </c>
      <c r="BW7" s="13">
        <v>3.8</v>
      </c>
      <c r="BX7" s="13">
        <v>3.2</v>
      </c>
    </row>
    <row r="8" spans="1:76" x14ac:dyDescent="0.35">
      <c r="A8" s="10"/>
      <c r="B8" s="10"/>
      <c r="C8" s="10"/>
      <c r="D8" s="11" t="s">
        <v>13</v>
      </c>
      <c r="E8" s="12">
        <v>41000</v>
      </c>
      <c r="F8" s="12">
        <v>983000</v>
      </c>
      <c r="G8" s="12">
        <v>41000</v>
      </c>
      <c r="H8" s="12">
        <v>983000</v>
      </c>
      <c r="I8" s="12">
        <v>24</v>
      </c>
      <c r="J8" s="12">
        <v>4</v>
      </c>
      <c r="K8" s="13">
        <v>50.8</v>
      </c>
      <c r="L8" s="12">
        <v>1242</v>
      </c>
      <c r="M8" s="12">
        <v>50</v>
      </c>
      <c r="N8" s="13">
        <v>1.5</v>
      </c>
      <c r="O8" s="13">
        <v>3.6</v>
      </c>
      <c r="P8" s="13">
        <v>3.2</v>
      </c>
      <c r="Q8" s="12">
        <v>77000</v>
      </c>
      <c r="R8" s="12">
        <v>999000</v>
      </c>
      <c r="S8" s="12">
        <v>118000</v>
      </c>
      <c r="T8" s="12">
        <v>1982000</v>
      </c>
      <c r="U8" s="12">
        <v>13</v>
      </c>
      <c r="V8" s="12">
        <v>5</v>
      </c>
      <c r="W8" s="13">
        <v>44.4</v>
      </c>
      <c r="X8" s="12">
        <v>579</v>
      </c>
      <c r="Y8" s="12">
        <v>41</v>
      </c>
      <c r="Z8" s="13">
        <v>2.4</v>
      </c>
      <c r="AA8" s="13">
        <v>3.7</v>
      </c>
      <c r="AB8" s="13">
        <v>3.6</v>
      </c>
      <c r="AC8" s="12">
        <v>48000</v>
      </c>
      <c r="AD8" s="12">
        <v>1103000</v>
      </c>
      <c r="AE8" s="12">
        <v>165000</v>
      </c>
      <c r="AF8" s="12">
        <v>3085000</v>
      </c>
      <c r="AG8" s="12">
        <v>23</v>
      </c>
      <c r="AH8" s="12">
        <v>5</v>
      </c>
      <c r="AI8" s="13">
        <v>86.8</v>
      </c>
      <c r="AJ8" s="12">
        <v>1821</v>
      </c>
      <c r="AK8" s="12">
        <v>76</v>
      </c>
      <c r="AL8" s="13">
        <v>1.7</v>
      </c>
      <c r="AM8" s="13">
        <v>3.8</v>
      </c>
      <c r="AN8" s="13">
        <v>3.9</v>
      </c>
      <c r="AO8" s="12">
        <v>56000</v>
      </c>
      <c r="AP8" s="12">
        <v>528000</v>
      </c>
      <c r="AQ8" s="12">
        <v>56000</v>
      </c>
      <c r="AR8" s="12">
        <v>528000</v>
      </c>
      <c r="AS8" s="12">
        <v>9</v>
      </c>
      <c r="AT8" s="12">
        <v>5</v>
      </c>
      <c r="AU8" s="13">
        <v>34</v>
      </c>
      <c r="AV8" s="12">
        <v>604</v>
      </c>
      <c r="AW8" s="12">
        <v>58</v>
      </c>
      <c r="AX8" s="13">
        <v>1.7</v>
      </c>
      <c r="AY8" s="13">
        <v>4</v>
      </c>
      <c r="AZ8" s="13">
        <v>4</v>
      </c>
      <c r="BA8" s="12">
        <v>43000</v>
      </c>
      <c r="BB8" s="12">
        <v>801000</v>
      </c>
      <c r="BC8" s="12">
        <v>99000</v>
      </c>
      <c r="BD8" s="12">
        <v>1329000</v>
      </c>
      <c r="BE8" s="12">
        <v>19</v>
      </c>
      <c r="BF8" s="12">
        <v>5</v>
      </c>
      <c r="BG8" s="13">
        <v>29</v>
      </c>
      <c r="BH8" s="12">
        <v>678</v>
      </c>
      <c r="BI8" s="12">
        <v>34</v>
      </c>
      <c r="BJ8" s="13">
        <v>2</v>
      </c>
      <c r="BK8" s="13">
        <v>3.7</v>
      </c>
      <c r="BL8" s="13">
        <v>3.4</v>
      </c>
      <c r="BM8" s="12">
        <v>92000</v>
      </c>
      <c r="BN8" s="12">
        <v>896000</v>
      </c>
      <c r="BO8" s="12">
        <v>191000</v>
      </c>
      <c r="BP8" s="12">
        <v>2225000</v>
      </c>
      <c r="BQ8" s="12">
        <v>10</v>
      </c>
      <c r="BR8" s="12">
        <v>4</v>
      </c>
      <c r="BS8" s="13">
        <v>51.4</v>
      </c>
      <c r="BT8" s="12">
        <v>560</v>
      </c>
      <c r="BU8" s="12">
        <v>52</v>
      </c>
      <c r="BV8" s="13">
        <v>2.2999999999999998</v>
      </c>
      <c r="BW8" s="13">
        <v>4</v>
      </c>
      <c r="BX8" s="13">
        <v>3.6</v>
      </c>
    </row>
    <row r="9" spans="1:76" x14ac:dyDescent="0.35">
      <c r="A9" s="10"/>
      <c r="B9" s="11" t="s">
        <v>14</v>
      </c>
      <c r="C9" s="11" t="s">
        <v>58</v>
      </c>
      <c r="D9" s="11" t="s">
        <v>12</v>
      </c>
      <c r="E9" s="12">
        <v>145000</v>
      </c>
      <c r="F9" s="12">
        <v>1271000</v>
      </c>
      <c r="G9" s="12">
        <v>145000</v>
      </c>
      <c r="H9" s="12">
        <v>1271000</v>
      </c>
      <c r="I9" s="12">
        <v>9</v>
      </c>
      <c r="J9" s="12">
        <v>3</v>
      </c>
      <c r="K9" s="13">
        <v>79.3</v>
      </c>
      <c r="L9" s="12">
        <v>547</v>
      </c>
      <c r="M9" s="12">
        <v>56</v>
      </c>
      <c r="N9" s="13">
        <v>1.9</v>
      </c>
      <c r="O9" s="13">
        <v>4.2</v>
      </c>
      <c r="P9" s="13">
        <v>3.5</v>
      </c>
      <c r="Q9" s="12">
        <v>251000</v>
      </c>
      <c r="R9" s="12">
        <v>2479000</v>
      </c>
      <c r="S9" s="12">
        <v>395000</v>
      </c>
      <c r="T9" s="12">
        <v>3750000</v>
      </c>
      <c r="U9" s="12">
        <v>10</v>
      </c>
      <c r="V9" s="12">
        <v>4</v>
      </c>
      <c r="W9" s="13">
        <v>159.9</v>
      </c>
      <c r="X9" s="12">
        <v>638</v>
      </c>
      <c r="Y9" s="12">
        <v>59</v>
      </c>
      <c r="Z9" s="13">
        <v>2.5</v>
      </c>
      <c r="AA9" s="13">
        <v>4.0999999999999996</v>
      </c>
      <c r="AB9" s="13">
        <v>3.4</v>
      </c>
      <c r="AC9" s="12">
        <v>191000</v>
      </c>
      <c r="AD9" s="12">
        <v>1442000</v>
      </c>
      <c r="AE9" s="12">
        <v>586000</v>
      </c>
      <c r="AF9" s="12">
        <v>5192000</v>
      </c>
      <c r="AG9" s="12">
        <v>8</v>
      </c>
      <c r="AH9" s="12">
        <v>3</v>
      </c>
      <c r="AI9" s="13">
        <v>149.69999999999999</v>
      </c>
      <c r="AJ9" s="12">
        <v>784</v>
      </c>
      <c r="AK9" s="12">
        <v>92</v>
      </c>
      <c r="AL9" s="13">
        <v>4</v>
      </c>
      <c r="AM9" s="13">
        <v>3.8</v>
      </c>
      <c r="AN9" s="13">
        <v>3.9</v>
      </c>
      <c r="AO9" s="12">
        <v>207000</v>
      </c>
      <c r="AP9" s="12">
        <v>1798000</v>
      </c>
      <c r="AQ9" s="12">
        <v>207000</v>
      </c>
      <c r="AR9" s="12">
        <v>1798000</v>
      </c>
      <c r="AS9" s="12">
        <v>9</v>
      </c>
      <c r="AT9" s="12">
        <v>4</v>
      </c>
      <c r="AU9" s="13">
        <v>210.7</v>
      </c>
      <c r="AV9" s="12">
        <v>1016</v>
      </c>
      <c r="AW9" s="12">
        <v>105</v>
      </c>
      <c r="AX9" s="13">
        <v>2.5</v>
      </c>
      <c r="AY9" s="13">
        <v>3.8</v>
      </c>
      <c r="AZ9" s="13">
        <v>3.9</v>
      </c>
      <c r="BA9" s="12">
        <v>166000</v>
      </c>
      <c r="BB9" s="12">
        <v>1537000</v>
      </c>
      <c r="BC9" s="12">
        <v>373000</v>
      </c>
      <c r="BD9" s="12">
        <v>3335000</v>
      </c>
      <c r="BE9" s="12">
        <v>9</v>
      </c>
      <c r="BF9" s="12">
        <v>3</v>
      </c>
      <c r="BG9" s="13">
        <v>97.3</v>
      </c>
      <c r="BH9" s="12">
        <v>588</v>
      </c>
      <c r="BI9" s="12">
        <v>57</v>
      </c>
      <c r="BJ9" s="13">
        <v>2</v>
      </c>
      <c r="BK9" s="13">
        <v>4.2</v>
      </c>
      <c r="BL9" s="13">
        <v>3.4</v>
      </c>
      <c r="BM9" s="12">
        <v>244000</v>
      </c>
      <c r="BN9" s="12">
        <v>1757000</v>
      </c>
      <c r="BO9" s="12">
        <v>617000</v>
      </c>
      <c r="BP9" s="12">
        <v>5092000</v>
      </c>
      <c r="BQ9" s="12">
        <v>7</v>
      </c>
      <c r="BR9" s="12">
        <v>3</v>
      </c>
      <c r="BS9" s="13">
        <v>155.4</v>
      </c>
      <c r="BT9" s="12">
        <v>638</v>
      </c>
      <c r="BU9" s="12">
        <v>78</v>
      </c>
      <c r="BV9" s="13">
        <v>2.2000000000000002</v>
      </c>
      <c r="BW9" s="13">
        <v>4.0999999999999996</v>
      </c>
      <c r="BX9" s="13">
        <v>3.5</v>
      </c>
    </row>
    <row r="10" spans="1:76" x14ac:dyDescent="0.35">
      <c r="A10" s="10"/>
      <c r="B10" s="10"/>
      <c r="C10" s="10"/>
      <c r="D10" s="11" t="s">
        <v>13</v>
      </c>
      <c r="E10" s="12">
        <v>186000</v>
      </c>
      <c r="F10" s="12">
        <v>1912000</v>
      </c>
      <c r="G10" s="12">
        <v>186000</v>
      </c>
      <c r="H10" s="12">
        <v>1912000</v>
      </c>
      <c r="I10" s="12">
        <v>10</v>
      </c>
      <c r="J10" s="12">
        <v>4</v>
      </c>
      <c r="K10" s="13">
        <v>123.7</v>
      </c>
      <c r="L10" s="12">
        <v>665</v>
      </c>
      <c r="M10" s="12">
        <v>59</v>
      </c>
      <c r="N10" s="13">
        <v>2.1</v>
      </c>
      <c r="O10" s="13">
        <v>4.0999999999999996</v>
      </c>
      <c r="P10" s="13">
        <v>3.5</v>
      </c>
      <c r="Q10" s="12">
        <v>248000</v>
      </c>
      <c r="R10" s="12">
        <v>1780000</v>
      </c>
      <c r="S10" s="12">
        <v>434000</v>
      </c>
      <c r="T10" s="12">
        <v>3693000</v>
      </c>
      <c r="U10" s="12">
        <v>7</v>
      </c>
      <c r="V10" s="12">
        <v>4</v>
      </c>
      <c r="W10" s="13">
        <v>146.19999999999999</v>
      </c>
      <c r="X10" s="12">
        <v>590</v>
      </c>
      <c r="Y10" s="12">
        <v>72</v>
      </c>
      <c r="Z10" s="13">
        <v>2.2999999999999998</v>
      </c>
      <c r="AA10" s="13">
        <v>4.2</v>
      </c>
      <c r="AB10" s="13">
        <v>3.6</v>
      </c>
      <c r="AC10" s="12">
        <v>165000</v>
      </c>
      <c r="AD10" s="12">
        <v>805000</v>
      </c>
      <c r="AE10" s="12">
        <v>599000</v>
      </c>
      <c r="AF10" s="12">
        <v>4498000</v>
      </c>
      <c r="AG10" s="12">
        <v>5</v>
      </c>
      <c r="AH10" s="12">
        <v>3</v>
      </c>
      <c r="AI10" s="13">
        <v>133.1</v>
      </c>
      <c r="AJ10" s="12">
        <v>807</v>
      </c>
      <c r="AK10" s="12">
        <v>137</v>
      </c>
      <c r="AL10" s="13">
        <v>3.8</v>
      </c>
      <c r="AM10" s="13">
        <v>3.6</v>
      </c>
      <c r="AN10" s="13">
        <v>3.8</v>
      </c>
      <c r="AO10" s="12">
        <v>205000</v>
      </c>
      <c r="AP10" s="12">
        <v>1513000</v>
      </c>
      <c r="AQ10" s="12">
        <v>205000</v>
      </c>
      <c r="AR10" s="12">
        <v>1513000</v>
      </c>
      <c r="AS10" s="12">
        <v>7</v>
      </c>
      <c r="AT10" s="12">
        <v>5</v>
      </c>
      <c r="AU10" s="13">
        <v>182.4</v>
      </c>
      <c r="AV10" s="12">
        <v>888</v>
      </c>
      <c r="AW10" s="12">
        <v>106</v>
      </c>
      <c r="AX10" s="13">
        <v>2.7</v>
      </c>
      <c r="AY10" s="13">
        <v>3.9</v>
      </c>
      <c r="AZ10" s="13">
        <v>3.9</v>
      </c>
      <c r="BA10" s="12">
        <v>156000</v>
      </c>
      <c r="BB10" s="12">
        <v>1265000</v>
      </c>
      <c r="BC10" s="12">
        <v>362000</v>
      </c>
      <c r="BD10" s="12">
        <v>2778000</v>
      </c>
      <c r="BE10" s="12">
        <v>8</v>
      </c>
      <c r="BF10" s="12">
        <v>3</v>
      </c>
      <c r="BG10" s="13">
        <v>94.2</v>
      </c>
      <c r="BH10" s="12">
        <v>603</v>
      </c>
      <c r="BI10" s="12">
        <v>66</v>
      </c>
      <c r="BJ10" s="13">
        <v>2.7</v>
      </c>
      <c r="BK10" s="13">
        <v>4.2</v>
      </c>
      <c r="BL10" s="13">
        <v>3.5</v>
      </c>
      <c r="BM10" s="12">
        <v>215000</v>
      </c>
      <c r="BN10" s="12">
        <v>1623000</v>
      </c>
      <c r="BO10" s="12">
        <v>576000</v>
      </c>
      <c r="BP10" s="12">
        <v>4401000</v>
      </c>
      <c r="BQ10" s="12">
        <v>8</v>
      </c>
      <c r="BR10" s="12">
        <v>3</v>
      </c>
      <c r="BS10" s="13">
        <v>115.3</v>
      </c>
      <c r="BT10" s="12">
        <v>537</v>
      </c>
      <c r="BU10" s="12">
        <v>63</v>
      </c>
      <c r="BV10" s="13">
        <v>2</v>
      </c>
      <c r="BW10" s="13">
        <v>4.2</v>
      </c>
      <c r="BX10" s="13">
        <v>3.6</v>
      </c>
    </row>
    <row r="11" spans="1:76" x14ac:dyDescent="0.35">
      <c r="A11" s="10"/>
      <c r="B11" s="11" t="s">
        <v>15</v>
      </c>
      <c r="C11" s="11" t="s">
        <v>58</v>
      </c>
      <c r="D11" s="11" t="s">
        <v>12</v>
      </c>
      <c r="E11" s="12">
        <v>117000</v>
      </c>
      <c r="F11" s="12">
        <v>1101000</v>
      </c>
      <c r="G11" s="12">
        <v>117000</v>
      </c>
      <c r="H11" s="12">
        <v>1101000</v>
      </c>
      <c r="I11" s="12">
        <v>9</v>
      </c>
      <c r="J11" s="12">
        <v>3</v>
      </c>
      <c r="K11" s="13">
        <v>70.3</v>
      </c>
      <c r="L11" s="12">
        <v>602</v>
      </c>
      <c r="M11" s="12">
        <v>58</v>
      </c>
      <c r="N11" s="13">
        <v>2.1</v>
      </c>
      <c r="O11" s="13">
        <v>3.9</v>
      </c>
      <c r="P11" s="13">
        <v>3.3</v>
      </c>
      <c r="Q11" s="12">
        <v>225000</v>
      </c>
      <c r="R11" s="12">
        <v>1976000</v>
      </c>
      <c r="S11" s="12">
        <v>342000</v>
      </c>
      <c r="T11" s="12">
        <v>3076000</v>
      </c>
      <c r="U11" s="12">
        <v>9</v>
      </c>
      <c r="V11" s="12">
        <v>5</v>
      </c>
      <c r="W11" s="13">
        <v>163</v>
      </c>
      <c r="X11" s="12">
        <v>724</v>
      </c>
      <c r="Y11" s="12">
        <v>74</v>
      </c>
      <c r="Z11" s="13">
        <v>2.7</v>
      </c>
      <c r="AA11" s="13">
        <v>4.2</v>
      </c>
      <c r="AB11" s="13">
        <v>3</v>
      </c>
      <c r="AC11" s="12">
        <v>95000</v>
      </c>
      <c r="AD11" s="12">
        <v>491000</v>
      </c>
      <c r="AE11" s="12">
        <v>437000</v>
      </c>
      <c r="AF11" s="12">
        <v>3568000</v>
      </c>
      <c r="AG11" s="12">
        <v>5</v>
      </c>
      <c r="AH11" s="12">
        <v>3</v>
      </c>
      <c r="AI11" s="13">
        <v>95.1</v>
      </c>
      <c r="AJ11" s="12">
        <v>996</v>
      </c>
      <c r="AK11" s="12">
        <v>162</v>
      </c>
      <c r="AL11" s="13">
        <v>4.8</v>
      </c>
      <c r="AM11" s="13">
        <v>3.4</v>
      </c>
      <c r="AN11" s="13">
        <v>3.6</v>
      </c>
      <c r="AO11" s="12">
        <v>132000</v>
      </c>
      <c r="AP11" s="12">
        <v>850000</v>
      </c>
      <c r="AQ11" s="12">
        <v>132000</v>
      </c>
      <c r="AR11" s="12">
        <v>850000</v>
      </c>
      <c r="AS11" s="12">
        <v>6</v>
      </c>
      <c r="AT11" s="12">
        <v>6</v>
      </c>
      <c r="AU11" s="13">
        <v>117.9</v>
      </c>
      <c r="AV11" s="12">
        <v>893</v>
      </c>
      <c r="AW11" s="12">
        <v>120</v>
      </c>
      <c r="AX11" s="13">
        <v>2.9</v>
      </c>
      <c r="AY11" s="13">
        <v>3.8</v>
      </c>
      <c r="AZ11" s="13">
        <v>4</v>
      </c>
      <c r="BA11" s="12">
        <v>108000</v>
      </c>
      <c r="BB11" s="12">
        <v>481000</v>
      </c>
      <c r="BC11" s="12">
        <v>240000</v>
      </c>
      <c r="BD11" s="12">
        <v>1332000</v>
      </c>
      <c r="BE11" s="12">
        <v>4</v>
      </c>
      <c r="BF11" s="12">
        <v>3</v>
      </c>
      <c r="BG11" s="13">
        <v>59.8</v>
      </c>
      <c r="BH11" s="12">
        <v>554</v>
      </c>
      <c r="BI11" s="12">
        <v>102</v>
      </c>
      <c r="BJ11" s="13">
        <v>2.7</v>
      </c>
      <c r="BK11" s="13">
        <v>4.0999999999999996</v>
      </c>
      <c r="BL11" s="13">
        <v>3.4</v>
      </c>
      <c r="BM11" s="12">
        <v>201000</v>
      </c>
      <c r="BN11" s="12">
        <v>1186000</v>
      </c>
      <c r="BO11" s="12">
        <v>441000</v>
      </c>
      <c r="BP11" s="12">
        <v>2517000</v>
      </c>
      <c r="BQ11" s="12">
        <v>6</v>
      </c>
      <c r="BR11" s="12">
        <v>4</v>
      </c>
      <c r="BS11" s="13">
        <v>139.1</v>
      </c>
      <c r="BT11" s="12">
        <v>694</v>
      </c>
      <c r="BU11" s="12">
        <v>100</v>
      </c>
      <c r="BV11" s="13">
        <v>3</v>
      </c>
      <c r="BW11" s="13">
        <v>4</v>
      </c>
      <c r="BX11" s="13">
        <v>3.1</v>
      </c>
    </row>
    <row r="12" spans="1:76" x14ac:dyDescent="0.35">
      <c r="A12" s="10"/>
      <c r="B12" s="10"/>
      <c r="C12" s="10"/>
      <c r="D12" s="11" t="s">
        <v>13</v>
      </c>
      <c r="E12" s="12">
        <v>103000</v>
      </c>
      <c r="F12" s="12">
        <v>396000</v>
      </c>
      <c r="G12" s="12">
        <v>103000</v>
      </c>
      <c r="H12" s="12">
        <v>396000</v>
      </c>
      <c r="I12" s="12">
        <v>4</v>
      </c>
      <c r="J12" s="12">
        <v>3</v>
      </c>
      <c r="K12" s="13">
        <v>42.5</v>
      </c>
      <c r="L12" s="12">
        <v>414</v>
      </c>
      <c r="M12" s="12">
        <v>85</v>
      </c>
      <c r="N12" s="13">
        <v>2</v>
      </c>
      <c r="O12" s="13">
        <v>4</v>
      </c>
      <c r="P12" s="13">
        <v>3.2</v>
      </c>
      <c r="Q12" s="12">
        <v>176000</v>
      </c>
      <c r="R12" s="12">
        <v>1289000</v>
      </c>
      <c r="S12" s="12">
        <v>278000</v>
      </c>
      <c r="T12" s="12">
        <v>1685000</v>
      </c>
      <c r="U12" s="12">
        <v>7</v>
      </c>
      <c r="V12" s="12">
        <v>4</v>
      </c>
      <c r="W12" s="13">
        <v>117.5</v>
      </c>
      <c r="X12" s="12">
        <v>669</v>
      </c>
      <c r="Y12" s="12">
        <v>80</v>
      </c>
      <c r="Z12" s="13">
        <v>2.6</v>
      </c>
      <c r="AA12" s="13">
        <v>4.2</v>
      </c>
      <c r="AB12" s="13">
        <v>3.1</v>
      </c>
      <c r="AC12" s="12">
        <v>108000</v>
      </c>
      <c r="AD12" s="12">
        <v>945000</v>
      </c>
      <c r="AE12" s="12">
        <v>386000</v>
      </c>
      <c r="AF12" s="12">
        <v>2630000</v>
      </c>
      <c r="AG12" s="12">
        <v>9</v>
      </c>
      <c r="AH12" s="12">
        <v>4</v>
      </c>
      <c r="AI12" s="13">
        <v>86</v>
      </c>
      <c r="AJ12" s="12">
        <v>800</v>
      </c>
      <c r="AK12" s="12">
        <v>82</v>
      </c>
      <c r="AL12" s="13">
        <v>3.7</v>
      </c>
      <c r="AM12" s="13">
        <v>3.8</v>
      </c>
      <c r="AN12" s="13">
        <v>3.7</v>
      </c>
      <c r="AO12" s="12">
        <v>127000</v>
      </c>
      <c r="AP12" s="12">
        <v>789000</v>
      </c>
      <c r="AQ12" s="12">
        <v>127000</v>
      </c>
      <c r="AR12" s="12">
        <v>789000</v>
      </c>
      <c r="AS12" s="12">
        <v>6</v>
      </c>
      <c r="AT12" s="12">
        <v>5</v>
      </c>
      <c r="AU12" s="13">
        <v>121.5</v>
      </c>
      <c r="AV12" s="12">
        <v>954</v>
      </c>
      <c r="AW12" s="12">
        <v>133</v>
      </c>
      <c r="AX12" s="13">
        <v>3.3</v>
      </c>
      <c r="AY12" s="13">
        <v>3.9</v>
      </c>
      <c r="AZ12" s="13">
        <v>3.9</v>
      </c>
      <c r="BA12" s="12">
        <v>138000</v>
      </c>
      <c r="BB12" s="12">
        <v>667000</v>
      </c>
      <c r="BC12" s="12">
        <v>265000</v>
      </c>
      <c r="BD12" s="12">
        <v>1455000</v>
      </c>
      <c r="BE12" s="12">
        <v>5</v>
      </c>
      <c r="BF12" s="12">
        <v>4</v>
      </c>
      <c r="BG12" s="13">
        <v>76.5</v>
      </c>
      <c r="BH12" s="12">
        <v>554</v>
      </c>
      <c r="BI12" s="12">
        <v>95</v>
      </c>
      <c r="BJ12" s="13">
        <v>2.7</v>
      </c>
      <c r="BK12" s="13">
        <v>4.0999999999999996</v>
      </c>
      <c r="BL12" s="13">
        <v>3.2</v>
      </c>
      <c r="BM12" s="12">
        <v>191000</v>
      </c>
      <c r="BN12" s="12">
        <v>1511000</v>
      </c>
      <c r="BO12" s="12">
        <v>457000</v>
      </c>
      <c r="BP12" s="12">
        <v>2967000</v>
      </c>
      <c r="BQ12" s="12">
        <v>8</v>
      </c>
      <c r="BR12" s="12">
        <v>4</v>
      </c>
      <c r="BS12" s="13">
        <v>124.7</v>
      </c>
      <c r="BT12" s="12">
        <v>652</v>
      </c>
      <c r="BU12" s="12">
        <v>73</v>
      </c>
      <c r="BV12" s="13">
        <v>2.8</v>
      </c>
      <c r="BW12" s="13">
        <v>4.3</v>
      </c>
      <c r="BX12" s="13">
        <v>3.2</v>
      </c>
    </row>
    <row r="13" spans="1:76" x14ac:dyDescent="0.35">
      <c r="A13" s="10"/>
      <c r="B13" s="11" t="s">
        <v>62</v>
      </c>
      <c r="C13" s="11" t="s">
        <v>58</v>
      </c>
      <c r="D13" s="11" t="s">
        <v>12</v>
      </c>
      <c r="E13" s="12">
        <v>56000</v>
      </c>
      <c r="F13" s="12">
        <v>432000</v>
      </c>
      <c r="G13" s="12">
        <v>56000</v>
      </c>
      <c r="H13" s="12">
        <v>432000</v>
      </c>
      <c r="I13" s="12">
        <v>8</v>
      </c>
      <c r="J13" s="12">
        <v>5</v>
      </c>
      <c r="K13" s="13">
        <v>35.200000000000003</v>
      </c>
      <c r="L13" s="12">
        <v>630</v>
      </c>
      <c r="M13" s="12">
        <v>72</v>
      </c>
      <c r="N13" s="13">
        <v>2.1</v>
      </c>
      <c r="O13" s="13">
        <v>4</v>
      </c>
      <c r="P13" s="13">
        <v>2.4</v>
      </c>
      <c r="Q13" s="12">
        <v>97000</v>
      </c>
      <c r="R13" s="12">
        <v>994000</v>
      </c>
      <c r="S13" s="12">
        <v>153000</v>
      </c>
      <c r="T13" s="12">
        <v>1427000</v>
      </c>
      <c r="U13" s="12">
        <v>10</v>
      </c>
      <c r="V13" s="12">
        <v>5</v>
      </c>
      <c r="W13" s="13">
        <v>70.900000000000006</v>
      </c>
      <c r="X13" s="12">
        <v>731</v>
      </c>
      <c r="Y13" s="12">
        <v>65</v>
      </c>
      <c r="Z13" s="13">
        <v>2.8</v>
      </c>
      <c r="AA13" s="13">
        <v>3.9</v>
      </c>
      <c r="AB13" s="13">
        <v>2.6</v>
      </c>
      <c r="AC13" s="12">
        <v>34000</v>
      </c>
      <c r="AD13" s="12">
        <v>296000</v>
      </c>
      <c r="AE13" s="12">
        <v>187000</v>
      </c>
      <c r="AF13" s="12">
        <v>1723000</v>
      </c>
      <c r="AG13" s="12">
        <v>9</v>
      </c>
      <c r="AH13" s="12">
        <v>4</v>
      </c>
      <c r="AI13" s="13">
        <v>25.4</v>
      </c>
      <c r="AJ13" s="12">
        <v>738</v>
      </c>
      <c r="AK13" s="12">
        <v>77</v>
      </c>
      <c r="AL13" s="13">
        <v>2.1</v>
      </c>
      <c r="AM13" s="13">
        <v>4</v>
      </c>
      <c r="AN13" s="13">
        <v>2.8</v>
      </c>
      <c r="AO13" s="12">
        <v>26000</v>
      </c>
      <c r="AP13" s="12">
        <v>345000</v>
      </c>
      <c r="AQ13" s="12">
        <v>26000</v>
      </c>
      <c r="AR13" s="12">
        <v>345000</v>
      </c>
      <c r="AS13" s="12">
        <v>13</v>
      </c>
      <c r="AT13" s="12">
        <v>7</v>
      </c>
      <c r="AU13" s="13">
        <v>26.8</v>
      </c>
      <c r="AV13" s="12">
        <v>1034</v>
      </c>
      <c r="AW13" s="12">
        <v>72</v>
      </c>
      <c r="AX13" s="13">
        <v>2.5</v>
      </c>
      <c r="AY13" s="13">
        <v>3.5</v>
      </c>
      <c r="AZ13" s="13">
        <v>3.5</v>
      </c>
      <c r="BA13" s="12">
        <v>44000</v>
      </c>
      <c r="BB13" s="12">
        <v>309000</v>
      </c>
      <c r="BC13" s="12">
        <v>70000</v>
      </c>
      <c r="BD13" s="12">
        <v>653000</v>
      </c>
      <c r="BE13" s="12">
        <v>7</v>
      </c>
      <c r="BF13" s="12">
        <v>4</v>
      </c>
      <c r="BG13" s="13">
        <v>22</v>
      </c>
      <c r="BH13" s="12">
        <v>495</v>
      </c>
      <c r="BI13" s="12">
        <v>62</v>
      </c>
      <c r="BJ13" s="13">
        <v>3.6</v>
      </c>
      <c r="BK13" s="13">
        <v>3.7</v>
      </c>
      <c r="BL13" s="13">
        <v>2.7</v>
      </c>
      <c r="BM13" s="12">
        <v>86000</v>
      </c>
      <c r="BN13" s="12">
        <v>1078000</v>
      </c>
      <c r="BO13" s="12">
        <v>156000</v>
      </c>
      <c r="BP13" s="12">
        <v>1732000</v>
      </c>
      <c r="BQ13" s="12">
        <v>13</v>
      </c>
      <c r="BR13" s="12">
        <v>6</v>
      </c>
      <c r="BS13" s="13">
        <v>60.3</v>
      </c>
      <c r="BT13" s="12">
        <v>701</v>
      </c>
      <c r="BU13" s="12">
        <v>52</v>
      </c>
      <c r="BV13" s="13">
        <v>2.5</v>
      </c>
      <c r="BW13" s="13">
        <v>4.2</v>
      </c>
      <c r="BX13" s="13">
        <v>2.5</v>
      </c>
    </row>
    <row r="14" spans="1:76" x14ac:dyDescent="0.35">
      <c r="A14" s="10"/>
      <c r="B14" s="10"/>
      <c r="C14" s="10"/>
      <c r="D14" s="11" t="s">
        <v>13</v>
      </c>
      <c r="E14" s="12">
        <v>64000</v>
      </c>
      <c r="F14" s="12">
        <v>449000</v>
      </c>
      <c r="G14" s="12">
        <v>64000</v>
      </c>
      <c r="H14" s="12">
        <v>449000</v>
      </c>
      <c r="I14" s="12">
        <v>7</v>
      </c>
      <c r="J14" s="12">
        <v>4</v>
      </c>
      <c r="K14" s="13">
        <v>34.799999999999997</v>
      </c>
      <c r="L14" s="12">
        <v>544</v>
      </c>
      <c r="M14" s="12">
        <v>68</v>
      </c>
      <c r="N14" s="13">
        <v>2.9</v>
      </c>
      <c r="O14" s="13">
        <v>3.7</v>
      </c>
      <c r="P14" s="13">
        <v>2.7</v>
      </c>
      <c r="Q14" s="12">
        <v>100000</v>
      </c>
      <c r="R14" s="12">
        <v>1643000</v>
      </c>
      <c r="S14" s="12">
        <v>164000</v>
      </c>
      <c r="T14" s="12">
        <v>2092000</v>
      </c>
      <c r="U14" s="12">
        <v>17</v>
      </c>
      <c r="V14" s="12">
        <v>6</v>
      </c>
      <c r="W14" s="13">
        <v>71.3</v>
      </c>
      <c r="X14" s="12">
        <v>717</v>
      </c>
      <c r="Y14" s="12">
        <v>41</v>
      </c>
      <c r="Z14" s="13">
        <v>2.7</v>
      </c>
      <c r="AA14" s="13">
        <v>4.0999999999999996</v>
      </c>
      <c r="AB14" s="13">
        <v>2.7</v>
      </c>
      <c r="AC14" s="12">
        <v>33000</v>
      </c>
      <c r="AD14" s="12">
        <v>480000</v>
      </c>
      <c r="AE14" s="12">
        <v>196000</v>
      </c>
      <c r="AF14" s="12">
        <v>2572000</v>
      </c>
      <c r="AG14" s="12">
        <v>15</v>
      </c>
      <c r="AH14" s="12">
        <v>5</v>
      </c>
      <c r="AI14" s="13">
        <v>22.1</v>
      </c>
      <c r="AJ14" s="12">
        <v>676</v>
      </c>
      <c r="AK14" s="12">
        <v>43</v>
      </c>
      <c r="AL14" s="13">
        <v>3.9</v>
      </c>
      <c r="AM14" s="13">
        <v>3.8</v>
      </c>
      <c r="AN14" s="13">
        <v>3.4</v>
      </c>
      <c r="AO14" s="12">
        <v>25000</v>
      </c>
      <c r="AP14" s="12">
        <v>379000</v>
      </c>
      <c r="AQ14" s="12">
        <v>25000</v>
      </c>
      <c r="AR14" s="12">
        <v>379000</v>
      </c>
      <c r="AS14" s="12">
        <v>15</v>
      </c>
      <c r="AT14" s="12">
        <v>7</v>
      </c>
      <c r="AU14" s="13">
        <v>23.2</v>
      </c>
      <c r="AV14" s="12">
        <v>946</v>
      </c>
      <c r="AW14" s="12">
        <v>58</v>
      </c>
      <c r="AX14" s="13">
        <v>2.4</v>
      </c>
      <c r="AY14" s="13">
        <v>3.7</v>
      </c>
      <c r="AZ14" s="13">
        <v>3.7</v>
      </c>
      <c r="BA14" s="12">
        <v>46000</v>
      </c>
      <c r="BB14" s="12">
        <v>296000</v>
      </c>
      <c r="BC14" s="12">
        <v>71000</v>
      </c>
      <c r="BD14" s="12">
        <v>675000</v>
      </c>
      <c r="BE14" s="12">
        <v>6</v>
      </c>
      <c r="BF14" s="12">
        <v>4</v>
      </c>
      <c r="BG14" s="13">
        <v>23.2</v>
      </c>
      <c r="BH14" s="12">
        <v>500</v>
      </c>
      <c r="BI14" s="12">
        <v>68</v>
      </c>
      <c r="BJ14" s="13">
        <v>3</v>
      </c>
      <c r="BK14" s="13">
        <v>3.8</v>
      </c>
      <c r="BL14" s="13">
        <v>2.8</v>
      </c>
      <c r="BM14" s="12">
        <v>86000</v>
      </c>
      <c r="BN14" s="12">
        <v>993000</v>
      </c>
      <c r="BO14" s="12">
        <v>157000</v>
      </c>
      <c r="BP14" s="12">
        <v>1668000</v>
      </c>
      <c r="BQ14" s="12">
        <v>11</v>
      </c>
      <c r="BR14" s="12">
        <v>5</v>
      </c>
      <c r="BS14" s="13">
        <v>57.2</v>
      </c>
      <c r="BT14" s="12">
        <v>662</v>
      </c>
      <c r="BU14" s="12">
        <v>53</v>
      </c>
      <c r="BV14" s="13">
        <v>2.8</v>
      </c>
      <c r="BW14" s="13">
        <v>4.2</v>
      </c>
      <c r="BX14" s="13">
        <v>2.6</v>
      </c>
    </row>
    <row r="15" spans="1:76" x14ac:dyDescent="0.35">
      <c r="A15" s="11" t="s">
        <v>16</v>
      </c>
      <c r="B15" s="11" t="s">
        <v>58</v>
      </c>
      <c r="C15" s="11" t="s">
        <v>58</v>
      </c>
      <c r="D15" s="11" t="s">
        <v>12</v>
      </c>
      <c r="E15" s="12">
        <v>269000</v>
      </c>
      <c r="F15" s="12">
        <v>3195000</v>
      </c>
      <c r="G15" s="12">
        <v>269000</v>
      </c>
      <c r="H15" s="12">
        <v>3195000</v>
      </c>
      <c r="I15" s="12">
        <v>12</v>
      </c>
      <c r="J15" s="12">
        <v>3</v>
      </c>
      <c r="K15" s="13">
        <v>215.1</v>
      </c>
      <c r="L15" s="12">
        <v>799</v>
      </c>
      <c r="M15" s="12">
        <v>62</v>
      </c>
      <c r="N15" s="13">
        <v>1.3</v>
      </c>
      <c r="O15" s="13">
        <v>3.7</v>
      </c>
      <c r="P15" s="13">
        <v>3</v>
      </c>
      <c r="Q15" s="12">
        <v>232000</v>
      </c>
      <c r="R15" s="12">
        <v>2875000</v>
      </c>
      <c r="S15" s="12">
        <v>501000</v>
      </c>
      <c r="T15" s="12">
        <v>6070000</v>
      </c>
      <c r="U15" s="12">
        <v>12</v>
      </c>
      <c r="V15" s="12">
        <v>3</v>
      </c>
      <c r="W15" s="13">
        <v>249.9</v>
      </c>
      <c r="X15" s="12">
        <v>1075</v>
      </c>
      <c r="Y15" s="12">
        <v>80</v>
      </c>
      <c r="Z15" s="13">
        <v>1.6</v>
      </c>
      <c r="AA15" s="13">
        <v>3.5</v>
      </c>
      <c r="AB15" s="13">
        <v>3.1</v>
      </c>
      <c r="AC15" s="12">
        <v>216000</v>
      </c>
      <c r="AD15" s="12">
        <v>2102000</v>
      </c>
      <c r="AE15" s="12">
        <v>718000</v>
      </c>
      <c r="AF15" s="12">
        <v>8172000</v>
      </c>
      <c r="AG15" s="12">
        <v>10</v>
      </c>
      <c r="AH15" s="12">
        <v>4</v>
      </c>
      <c r="AI15" s="13">
        <v>173.3</v>
      </c>
      <c r="AJ15" s="12">
        <v>801</v>
      </c>
      <c r="AK15" s="12">
        <v>75</v>
      </c>
      <c r="AL15" s="13">
        <v>1.2</v>
      </c>
      <c r="AM15" s="13">
        <v>3.6</v>
      </c>
      <c r="AN15" s="13">
        <v>3.3</v>
      </c>
      <c r="AO15" s="12">
        <v>219000</v>
      </c>
      <c r="AP15" s="12">
        <v>2057000</v>
      </c>
      <c r="AQ15" s="12">
        <v>219000</v>
      </c>
      <c r="AR15" s="12">
        <v>2057000</v>
      </c>
      <c r="AS15" s="12">
        <v>9</v>
      </c>
      <c r="AT15" s="12">
        <v>3</v>
      </c>
      <c r="AU15" s="13">
        <v>174.1</v>
      </c>
      <c r="AV15" s="12">
        <v>796</v>
      </c>
      <c r="AW15" s="12">
        <v>76</v>
      </c>
      <c r="AX15" s="13">
        <v>2.4</v>
      </c>
      <c r="AY15" s="13">
        <v>3.8</v>
      </c>
      <c r="AZ15" s="13">
        <v>3.4</v>
      </c>
      <c r="BA15" s="12">
        <v>296000</v>
      </c>
      <c r="BB15" s="12">
        <v>3286000</v>
      </c>
      <c r="BC15" s="12">
        <v>515000</v>
      </c>
      <c r="BD15" s="12">
        <v>5343000</v>
      </c>
      <c r="BE15" s="12">
        <v>11</v>
      </c>
      <c r="BF15" s="12">
        <v>3</v>
      </c>
      <c r="BG15" s="13">
        <v>228.6</v>
      </c>
      <c r="BH15" s="12">
        <v>771</v>
      </c>
      <c r="BI15" s="12">
        <v>64</v>
      </c>
      <c r="BJ15" s="13">
        <v>1.6</v>
      </c>
      <c r="BK15" s="13">
        <v>3.7</v>
      </c>
      <c r="BL15" s="13">
        <v>3.2</v>
      </c>
      <c r="BM15" s="12">
        <v>214000</v>
      </c>
      <c r="BN15" s="12">
        <v>2744000</v>
      </c>
      <c r="BO15" s="12">
        <v>729000</v>
      </c>
      <c r="BP15" s="12">
        <v>8087000</v>
      </c>
      <c r="BQ15" s="12">
        <v>13</v>
      </c>
      <c r="BR15" s="12">
        <v>4</v>
      </c>
      <c r="BS15" s="13">
        <v>184.9</v>
      </c>
      <c r="BT15" s="12">
        <v>865</v>
      </c>
      <c r="BU15" s="12">
        <v>63</v>
      </c>
      <c r="BV15" s="13">
        <v>1.8</v>
      </c>
      <c r="BW15" s="13">
        <v>3.7</v>
      </c>
      <c r="BX15" s="13">
        <v>3.1</v>
      </c>
    </row>
    <row r="16" spans="1:76" x14ac:dyDescent="0.35">
      <c r="A16" s="10"/>
      <c r="B16" s="10"/>
      <c r="C16" s="10"/>
      <c r="D16" s="11" t="s">
        <v>13</v>
      </c>
      <c r="E16" s="12">
        <v>96000</v>
      </c>
      <c r="F16" s="12">
        <v>744000</v>
      </c>
      <c r="G16" s="12">
        <v>96000</v>
      </c>
      <c r="H16" s="12">
        <v>744000</v>
      </c>
      <c r="I16" s="12">
        <v>8</v>
      </c>
      <c r="J16" s="12">
        <v>3</v>
      </c>
      <c r="K16" s="13">
        <v>76.900000000000006</v>
      </c>
      <c r="L16" s="12">
        <v>802</v>
      </c>
      <c r="M16" s="12">
        <v>91</v>
      </c>
      <c r="N16" s="13">
        <v>1.5</v>
      </c>
      <c r="O16" s="13">
        <v>3.6</v>
      </c>
      <c r="P16" s="13">
        <v>2.9</v>
      </c>
      <c r="Q16" s="12">
        <v>84000</v>
      </c>
      <c r="R16" s="12">
        <v>784000</v>
      </c>
      <c r="S16" s="12">
        <v>179000</v>
      </c>
      <c r="T16" s="12">
        <v>1528000</v>
      </c>
      <c r="U16" s="12">
        <v>9</v>
      </c>
      <c r="V16" s="12">
        <v>3</v>
      </c>
      <c r="W16" s="13">
        <v>71.599999999999994</v>
      </c>
      <c r="X16" s="12">
        <v>856</v>
      </c>
      <c r="Y16" s="12">
        <v>83</v>
      </c>
      <c r="Z16" s="13">
        <v>2.2000000000000002</v>
      </c>
      <c r="AA16" s="13">
        <v>3.7</v>
      </c>
      <c r="AB16" s="13">
        <v>3.1</v>
      </c>
      <c r="AC16" s="12">
        <v>64000</v>
      </c>
      <c r="AD16" s="12">
        <v>793000</v>
      </c>
      <c r="AE16" s="12">
        <v>243000</v>
      </c>
      <c r="AF16" s="12">
        <v>2321000</v>
      </c>
      <c r="AG16" s="12">
        <v>12</v>
      </c>
      <c r="AH16" s="12">
        <v>3</v>
      </c>
      <c r="AI16" s="13">
        <v>51.5</v>
      </c>
      <c r="AJ16" s="12">
        <v>804</v>
      </c>
      <c r="AK16" s="12">
        <v>60</v>
      </c>
      <c r="AL16" s="13">
        <v>1.1000000000000001</v>
      </c>
      <c r="AM16" s="13">
        <v>3.8</v>
      </c>
      <c r="AN16" s="13">
        <v>3.4</v>
      </c>
      <c r="AO16" s="12">
        <v>81000</v>
      </c>
      <c r="AP16" s="12">
        <v>796000</v>
      </c>
      <c r="AQ16" s="12">
        <v>81000</v>
      </c>
      <c r="AR16" s="12">
        <v>796000</v>
      </c>
      <c r="AS16" s="12">
        <v>10</v>
      </c>
      <c r="AT16" s="12">
        <v>3</v>
      </c>
      <c r="AU16" s="13">
        <v>64.7</v>
      </c>
      <c r="AV16" s="12">
        <v>798</v>
      </c>
      <c r="AW16" s="12">
        <v>74</v>
      </c>
      <c r="AX16" s="13">
        <v>2.2000000000000002</v>
      </c>
      <c r="AY16" s="13">
        <v>3.6</v>
      </c>
      <c r="AZ16" s="13">
        <v>3.2</v>
      </c>
      <c r="BA16" s="12">
        <v>112000</v>
      </c>
      <c r="BB16" s="12">
        <v>1214000</v>
      </c>
      <c r="BC16" s="12">
        <v>193000</v>
      </c>
      <c r="BD16" s="12">
        <v>2010000</v>
      </c>
      <c r="BE16" s="12">
        <v>11</v>
      </c>
      <c r="BF16" s="12">
        <v>4</v>
      </c>
      <c r="BG16" s="13">
        <v>98.6</v>
      </c>
      <c r="BH16" s="12">
        <v>877</v>
      </c>
      <c r="BI16" s="12">
        <v>74</v>
      </c>
      <c r="BJ16" s="13">
        <v>1.8</v>
      </c>
      <c r="BK16" s="13">
        <v>3.7</v>
      </c>
      <c r="BL16" s="13">
        <v>3</v>
      </c>
      <c r="BM16" s="12">
        <v>68000</v>
      </c>
      <c r="BN16" s="12">
        <v>742000</v>
      </c>
      <c r="BO16" s="12">
        <v>261000</v>
      </c>
      <c r="BP16" s="12">
        <v>2752000</v>
      </c>
      <c r="BQ16" s="12">
        <v>11</v>
      </c>
      <c r="BR16" s="12">
        <v>4</v>
      </c>
      <c r="BS16" s="13">
        <v>46.6</v>
      </c>
      <c r="BT16" s="12">
        <v>686</v>
      </c>
      <c r="BU16" s="12">
        <v>58</v>
      </c>
      <c r="BV16" s="13">
        <v>2.9</v>
      </c>
      <c r="BW16" s="13">
        <v>4</v>
      </c>
      <c r="BX16" s="13">
        <v>3.4</v>
      </c>
    </row>
    <row r="17" spans="1:76" x14ac:dyDescent="0.35">
      <c r="A17" s="10"/>
      <c r="B17" s="11" t="s">
        <v>61</v>
      </c>
      <c r="C17" s="11" t="s">
        <v>58</v>
      </c>
      <c r="D17" s="11" t="s">
        <v>12</v>
      </c>
      <c r="E17" s="14" t="s">
        <v>63</v>
      </c>
      <c r="F17" s="14" t="s">
        <v>63</v>
      </c>
      <c r="G17" s="14" t="s">
        <v>63</v>
      </c>
      <c r="H17" s="14" t="s">
        <v>63</v>
      </c>
      <c r="I17" s="14" t="s">
        <v>63</v>
      </c>
      <c r="J17" s="14" t="s">
        <v>63</v>
      </c>
      <c r="K17" s="14" t="s">
        <v>63</v>
      </c>
      <c r="L17" s="14" t="s">
        <v>63</v>
      </c>
      <c r="M17" s="14" t="s">
        <v>63</v>
      </c>
      <c r="N17" s="14" t="s">
        <v>63</v>
      </c>
      <c r="O17" s="14" t="s">
        <v>63</v>
      </c>
      <c r="P17" s="14" t="s">
        <v>63</v>
      </c>
      <c r="Q17" s="14" t="s">
        <v>63</v>
      </c>
      <c r="R17" s="14" t="s">
        <v>63</v>
      </c>
      <c r="S17" s="14" t="s">
        <v>63</v>
      </c>
      <c r="T17" s="14" t="s">
        <v>63</v>
      </c>
      <c r="U17" s="14" t="s">
        <v>63</v>
      </c>
      <c r="V17" s="14" t="s">
        <v>63</v>
      </c>
      <c r="W17" s="14" t="s">
        <v>63</v>
      </c>
      <c r="X17" s="14" t="s">
        <v>63</v>
      </c>
      <c r="Y17" s="14" t="s">
        <v>63</v>
      </c>
      <c r="Z17" s="14" t="s">
        <v>63</v>
      </c>
      <c r="AA17" s="14" t="s">
        <v>63</v>
      </c>
      <c r="AB17" s="14" t="s">
        <v>63</v>
      </c>
      <c r="AC17" s="14" t="s">
        <v>63</v>
      </c>
      <c r="AD17" s="14" t="s">
        <v>63</v>
      </c>
      <c r="AE17" s="14" t="s">
        <v>63</v>
      </c>
      <c r="AF17" s="14" t="s">
        <v>63</v>
      </c>
      <c r="AG17" s="14" t="s">
        <v>63</v>
      </c>
      <c r="AH17" s="14" t="s">
        <v>63</v>
      </c>
      <c r="AI17" s="14" t="s">
        <v>63</v>
      </c>
      <c r="AJ17" s="14" t="s">
        <v>63</v>
      </c>
      <c r="AK17" s="14" t="s">
        <v>63</v>
      </c>
      <c r="AL17" s="14" t="s">
        <v>63</v>
      </c>
      <c r="AM17" s="14" t="s">
        <v>63</v>
      </c>
      <c r="AN17" s="14" t="s">
        <v>63</v>
      </c>
      <c r="AO17" s="14" t="s">
        <v>63</v>
      </c>
      <c r="AP17" s="14" t="s">
        <v>63</v>
      </c>
      <c r="AQ17" s="14" t="s">
        <v>63</v>
      </c>
      <c r="AR17" s="14" t="s">
        <v>63</v>
      </c>
      <c r="AS17" s="14" t="s">
        <v>63</v>
      </c>
      <c r="AT17" s="14" t="s">
        <v>63</v>
      </c>
      <c r="AU17" s="14" t="s">
        <v>63</v>
      </c>
      <c r="AV17" s="14" t="s">
        <v>63</v>
      </c>
      <c r="AW17" s="14" t="s">
        <v>63</v>
      </c>
      <c r="AX17" s="14" t="s">
        <v>63</v>
      </c>
      <c r="AY17" s="14" t="s">
        <v>63</v>
      </c>
      <c r="AZ17" s="14" t="s">
        <v>63</v>
      </c>
      <c r="BA17" s="14" t="s">
        <v>63</v>
      </c>
      <c r="BB17" s="14" t="s">
        <v>63</v>
      </c>
      <c r="BC17" s="14" t="s">
        <v>63</v>
      </c>
      <c r="BD17" s="14" t="s">
        <v>63</v>
      </c>
      <c r="BE17" s="14" t="s">
        <v>63</v>
      </c>
      <c r="BF17" s="14" t="s">
        <v>63</v>
      </c>
      <c r="BG17" s="14" t="s">
        <v>63</v>
      </c>
      <c r="BH17" s="14" t="s">
        <v>63</v>
      </c>
      <c r="BI17" s="14" t="s">
        <v>63</v>
      </c>
      <c r="BJ17" s="14" t="s">
        <v>63</v>
      </c>
      <c r="BK17" s="14" t="s">
        <v>63</v>
      </c>
      <c r="BL17" s="14" t="s">
        <v>63</v>
      </c>
      <c r="BM17" s="14" t="s">
        <v>63</v>
      </c>
      <c r="BN17" s="14" t="s">
        <v>63</v>
      </c>
      <c r="BO17" s="14" t="s">
        <v>63</v>
      </c>
      <c r="BP17" s="14" t="s">
        <v>63</v>
      </c>
      <c r="BQ17" s="14" t="s">
        <v>63</v>
      </c>
      <c r="BR17" s="14" t="s">
        <v>63</v>
      </c>
      <c r="BS17" s="14" t="s">
        <v>63</v>
      </c>
      <c r="BT17" s="14" t="s">
        <v>63</v>
      </c>
      <c r="BU17" s="14" t="s">
        <v>63</v>
      </c>
      <c r="BV17" s="14" t="s">
        <v>63</v>
      </c>
      <c r="BW17" s="14" t="s">
        <v>63</v>
      </c>
      <c r="BX17" s="14" t="s">
        <v>63</v>
      </c>
    </row>
    <row r="18" spans="1:76" x14ac:dyDescent="0.35">
      <c r="A18" s="10"/>
      <c r="B18" s="10"/>
      <c r="C18" s="10"/>
      <c r="D18" s="11" t="s">
        <v>13</v>
      </c>
      <c r="E18" s="14" t="s">
        <v>63</v>
      </c>
      <c r="F18" s="14" t="s">
        <v>63</v>
      </c>
      <c r="G18" s="14" t="s">
        <v>63</v>
      </c>
      <c r="H18" s="14" t="s">
        <v>63</v>
      </c>
      <c r="I18" s="14" t="s">
        <v>63</v>
      </c>
      <c r="J18" s="14" t="s">
        <v>63</v>
      </c>
      <c r="K18" s="14" t="s">
        <v>63</v>
      </c>
      <c r="L18" s="14" t="s">
        <v>63</v>
      </c>
      <c r="M18" s="14" t="s">
        <v>63</v>
      </c>
      <c r="N18" s="14" t="s">
        <v>63</v>
      </c>
      <c r="O18" s="14" t="s">
        <v>63</v>
      </c>
      <c r="P18" s="14" t="s">
        <v>63</v>
      </c>
      <c r="Q18" s="14" t="s">
        <v>63</v>
      </c>
      <c r="R18" s="14" t="s">
        <v>63</v>
      </c>
      <c r="S18" s="14" t="s">
        <v>63</v>
      </c>
      <c r="T18" s="14" t="s">
        <v>63</v>
      </c>
      <c r="U18" s="14" t="s">
        <v>63</v>
      </c>
      <c r="V18" s="14" t="s">
        <v>63</v>
      </c>
      <c r="W18" s="14" t="s">
        <v>63</v>
      </c>
      <c r="X18" s="14" t="s">
        <v>63</v>
      </c>
      <c r="Y18" s="14" t="s">
        <v>63</v>
      </c>
      <c r="Z18" s="14" t="s">
        <v>63</v>
      </c>
      <c r="AA18" s="14" t="s">
        <v>63</v>
      </c>
      <c r="AB18" s="14" t="s">
        <v>63</v>
      </c>
      <c r="AC18" s="14" t="s">
        <v>63</v>
      </c>
      <c r="AD18" s="14" t="s">
        <v>63</v>
      </c>
      <c r="AE18" s="14" t="s">
        <v>63</v>
      </c>
      <c r="AF18" s="14" t="s">
        <v>63</v>
      </c>
      <c r="AG18" s="14" t="s">
        <v>63</v>
      </c>
      <c r="AH18" s="14" t="s">
        <v>63</v>
      </c>
      <c r="AI18" s="14" t="s">
        <v>63</v>
      </c>
      <c r="AJ18" s="14" t="s">
        <v>63</v>
      </c>
      <c r="AK18" s="14" t="s">
        <v>63</v>
      </c>
      <c r="AL18" s="14" t="s">
        <v>63</v>
      </c>
      <c r="AM18" s="14" t="s">
        <v>63</v>
      </c>
      <c r="AN18" s="14" t="s">
        <v>63</v>
      </c>
      <c r="AO18" s="14" t="s">
        <v>63</v>
      </c>
      <c r="AP18" s="14" t="s">
        <v>63</v>
      </c>
      <c r="AQ18" s="14" t="s">
        <v>63</v>
      </c>
      <c r="AR18" s="14" t="s">
        <v>63</v>
      </c>
      <c r="AS18" s="14" t="s">
        <v>63</v>
      </c>
      <c r="AT18" s="14" t="s">
        <v>63</v>
      </c>
      <c r="AU18" s="14" t="s">
        <v>63</v>
      </c>
      <c r="AV18" s="14" t="s">
        <v>63</v>
      </c>
      <c r="AW18" s="14" t="s">
        <v>63</v>
      </c>
      <c r="AX18" s="14" t="s">
        <v>63</v>
      </c>
      <c r="AY18" s="14" t="s">
        <v>63</v>
      </c>
      <c r="AZ18" s="14" t="s">
        <v>63</v>
      </c>
      <c r="BA18" s="14" t="s">
        <v>63</v>
      </c>
      <c r="BB18" s="14" t="s">
        <v>63</v>
      </c>
      <c r="BC18" s="14" t="s">
        <v>63</v>
      </c>
      <c r="BD18" s="14" t="s">
        <v>63</v>
      </c>
      <c r="BE18" s="14" t="s">
        <v>63</v>
      </c>
      <c r="BF18" s="14" t="s">
        <v>63</v>
      </c>
      <c r="BG18" s="14" t="s">
        <v>63</v>
      </c>
      <c r="BH18" s="14" t="s">
        <v>63</v>
      </c>
      <c r="BI18" s="14" t="s">
        <v>63</v>
      </c>
      <c r="BJ18" s="14" t="s">
        <v>63</v>
      </c>
      <c r="BK18" s="14" t="s">
        <v>63</v>
      </c>
      <c r="BL18" s="14" t="s">
        <v>63</v>
      </c>
      <c r="BM18" s="14" t="s">
        <v>63</v>
      </c>
      <c r="BN18" s="14" t="s">
        <v>63</v>
      </c>
      <c r="BO18" s="14" t="s">
        <v>63</v>
      </c>
      <c r="BP18" s="14" t="s">
        <v>63</v>
      </c>
      <c r="BQ18" s="14" t="s">
        <v>63</v>
      </c>
      <c r="BR18" s="14" t="s">
        <v>63</v>
      </c>
      <c r="BS18" s="14" t="s">
        <v>63</v>
      </c>
      <c r="BT18" s="14" t="s">
        <v>63</v>
      </c>
      <c r="BU18" s="14" t="s">
        <v>63</v>
      </c>
      <c r="BV18" s="14" t="s">
        <v>63</v>
      </c>
      <c r="BW18" s="14" t="s">
        <v>63</v>
      </c>
      <c r="BX18" s="14" t="s">
        <v>63</v>
      </c>
    </row>
    <row r="19" spans="1:76" x14ac:dyDescent="0.35">
      <c r="A19" s="10"/>
      <c r="B19" s="11" t="s">
        <v>14</v>
      </c>
      <c r="C19" s="11" t="s">
        <v>58</v>
      </c>
      <c r="D19" s="11" t="s">
        <v>12</v>
      </c>
      <c r="E19" s="12">
        <v>125000</v>
      </c>
      <c r="F19" s="12">
        <v>1721000</v>
      </c>
      <c r="G19" s="12">
        <v>125000</v>
      </c>
      <c r="H19" s="12">
        <v>1721000</v>
      </c>
      <c r="I19" s="12">
        <v>14</v>
      </c>
      <c r="J19" s="12">
        <v>4</v>
      </c>
      <c r="K19" s="13">
        <v>107.8</v>
      </c>
      <c r="L19" s="12">
        <v>864</v>
      </c>
      <c r="M19" s="12">
        <v>58</v>
      </c>
      <c r="N19" s="13">
        <v>1.3</v>
      </c>
      <c r="O19" s="13">
        <v>3.9</v>
      </c>
      <c r="P19" s="13">
        <v>3.2</v>
      </c>
      <c r="Q19" s="12">
        <v>125000</v>
      </c>
      <c r="R19" s="12">
        <v>2032000</v>
      </c>
      <c r="S19" s="12">
        <v>250000</v>
      </c>
      <c r="T19" s="12">
        <v>3753000</v>
      </c>
      <c r="U19" s="12">
        <v>16</v>
      </c>
      <c r="V19" s="12">
        <v>4</v>
      </c>
      <c r="W19" s="13">
        <v>166.6</v>
      </c>
      <c r="X19" s="12">
        <v>1327</v>
      </c>
      <c r="Y19" s="12">
        <v>77</v>
      </c>
      <c r="Z19" s="13">
        <v>1.8</v>
      </c>
      <c r="AA19" s="13">
        <v>3.7</v>
      </c>
      <c r="AB19" s="13">
        <v>3.2</v>
      </c>
      <c r="AC19" s="12">
        <v>104000</v>
      </c>
      <c r="AD19" s="12">
        <v>1069000</v>
      </c>
      <c r="AE19" s="12">
        <v>354000</v>
      </c>
      <c r="AF19" s="12">
        <v>4821000</v>
      </c>
      <c r="AG19" s="12">
        <v>10</v>
      </c>
      <c r="AH19" s="12">
        <v>4</v>
      </c>
      <c r="AI19" s="13">
        <v>83.2</v>
      </c>
      <c r="AJ19" s="12">
        <v>801</v>
      </c>
      <c r="AK19" s="12">
        <v>71</v>
      </c>
      <c r="AL19" s="13">
        <v>1.4</v>
      </c>
      <c r="AM19" s="13">
        <v>3.5</v>
      </c>
      <c r="AN19" s="13">
        <v>3.3</v>
      </c>
      <c r="AO19" s="12">
        <v>99000</v>
      </c>
      <c r="AP19" s="12">
        <v>977000</v>
      </c>
      <c r="AQ19" s="12">
        <v>99000</v>
      </c>
      <c r="AR19" s="12">
        <v>977000</v>
      </c>
      <c r="AS19" s="12">
        <v>10</v>
      </c>
      <c r="AT19" s="12">
        <v>3</v>
      </c>
      <c r="AU19" s="13">
        <v>93.8</v>
      </c>
      <c r="AV19" s="12">
        <v>947</v>
      </c>
      <c r="AW19" s="12">
        <v>87</v>
      </c>
      <c r="AX19" s="13">
        <v>2.9</v>
      </c>
      <c r="AY19" s="13">
        <v>3.7</v>
      </c>
      <c r="AZ19" s="13">
        <v>3.3</v>
      </c>
      <c r="BA19" s="12">
        <v>155000</v>
      </c>
      <c r="BB19" s="12">
        <v>2189000</v>
      </c>
      <c r="BC19" s="12">
        <v>254000</v>
      </c>
      <c r="BD19" s="12">
        <v>3166000</v>
      </c>
      <c r="BE19" s="12">
        <v>14</v>
      </c>
      <c r="BF19" s="12">
        <v>4</v>
      </c>
      <c r="BG19" s="13">
        <v>122.5</v>
      </c>
      <c r="BH19" s="12">
        <v>792</v>
      </c>
      <c r="BI19" s="12">
        <v>52</v>
      </c>
      <c r="BJ19" s="13">
        <v>1.5</v>
      </c>
      <c r="BK19" s="13">
        <v>3.8</v>
      </c>
      <c r="BL19" s="13">
        <v>3.4</v>
      </c>
      <c r="BM19" s="12">
        <v>100000</v>
      </c>
      <c r="BN19" s="12">
        <v>1617000</v>
      </c>
      <c r="BO19" s="12">
        <v>354000</v>
      </c>
      <c r="BP19" s="12">
        <v>4783000</v>
      </c>
      <c r="BQ19" s="12">
        <v>16</v>
      </c>
      <c r="BR19" s="12">
        <v>5</v>
      </c>
      <c r="BS19" s="13">
        <v>92.7</v>
      </c>
      <c r="BT19" s="12">
        <v>927</v>
      </c>
      <c r="BU19" s="12">
        <v>54</v>
      </c>
      <c r="BV19" s="13">
        <v>1.2</v>
      </c>
      <c r="BW19" s="13">
        <v>3.7</v>
      </c>
      <c r="BX19" s="13">
        <v>3.2</v>
      </c>
    </row>
    <row r="20" spans="1:76" x14ac:dyDescent="0.35">
      <c r="A20" s="10"/>
      <c r="B20" s="10"/>
      <c r="C20" s="10"/>
      <c r="D20" s="11" t="s">
        <v>13</v>
      </c>
      <c r="E20" s="12">
        <v>46000</v>
      </c>
      <c r="F20" s="12">
        <v>231000</v>
      </c>
      <c r="G20" s="12">
        <v>46000</v>
      </c>
      <c r="H20" s="12">
        <v>231000</v>
      </c>
      <c r="I20" s="12">
        <v>5</v>
      </c>
      <c r="J20" s="12">
        <v>3</v>
      </c>
      <c r="K20" s="13">
        <v>28.1</v>
      </c>
      <c r="L20" s="12">
        <v>613</v>
      </c>
      <c r="M20" s="12">
        <v>101</v>
      </c>
      <c r="N20" s="13">
        <v>1.3</v>
      </c>
      <c r="O20" s="13">
        <v>3.5</v>
      </c>
      <c r="P20" s="13">
        <v>3.1</v>
      </c>
      <c r="Q20" s="12">
        <v>45000</v>
      </c>
      <c r="R20" s="12">
        <v>353000</v>
      </c>
      <c r="S20" s="12">
        <v>91000</v>
      </c>
      <c r="T20" s="12">
        <v>584000</v>
      </c>
      <c r="U20" s="12">
        <v>8</v>
      </c>
      <c r="V20" s="12">
        <v>4</v>
      </c>
      <c r="W20" s="13">
        <v>41.6</v>
      </c>
      <c r="X20" s="12">
        <v>915</v>
      </c>
      <c r="Y20" s="12">
        <v>104</v>
      </c>
      <c r="Z20" s="13">
        <v>2.2999999999999998</v>
      </c>
      <c r="AA20" s="13">
        <v>3.9</v>
      </c>
      <c r="AB20" s="13">
        <v>3.3</v>
      </c>
      <c r="AC20" s="12">
        <v>37000</v>
      </c>
      <c r="AD20" s="12">
        <v>420000</v>
      </c>
      <c r="AE20" s="12">
        <v>128000</v>
      </c>
      <c r="AF20" s="12">
        <v>1004000</v>
      </c>
      <c r="AG20" s="12">
        <v>11</v>
      </c>
      <c r="AH20" s="12">
        <v>3</v>
      </c>
      <c r="AI20" s="13">
        <v>36.200000000000003</v>
      </c>
      <c r="AJ20" s="12">
        <v>987</v>
      </c>
      <c r="AK20" s="12">
        <v>79</v>
      </c>
      <c r="AL20" s="13">
        <v>1.1000000000000001</v>
      </c>
      <c r="AM20" s="13">
        <v>3.9</v>
      </c>
      <c r="AN20" s="13">
        <v>3.5</v>
      </c>
      <c r="AO20" s="12">
        <v>41000</v>
      </c>
      <c r="AP20" s="12">
        <v>444000</v>
      </c>
      <c r="AQ20" s="12">
        <v>41000</v>
      </c>
      <c r="AR20" s="12">
        <v>444000</v>
      </c>
      <c r="AS20" s="12">
        <v>11</v>
      </c>
      <c r="AT20" s="12">
        <v>3</v>
      </c>
      <c r="AU20" s="13">
        <v>28.3</v>
      </c>
      <c r="AV20" s="12">
        <v>682</v>
      </c>
      <c r="AW20" s="12">
        <v>58</v>
      </c>
      <c r="AX20" s="13">
        <v>1.4</v>
      </c>
      <c r="AY20" s="13">
        <v>3.7</v>
      </c>
      <c r="AZ20" s="13">
        <v>3.3</v>
      </c>
      <c r="BA20" s="12">
        <v>65000</v>
      </c>
      <c r="BB20" s="12">
        <v>891000</v>
      </c>
      <c r="BC20" s="12">
        <v>107000</v>
      </c>
      <c r="BD20" s="12">
        <v>1335000</v>
      </c>
      <c r="BE20" s="12">
        <v>14</v>
      </c>
      <c r="BF20" s="12">
        <v>4</v>
      </c>
      <c r="BG20" s="13">
        <v>63.3</v>
      </c>
      <c r="BH20" s="12">
        <v>970</v>
      </c>
      <c r="BI20" s="12">
        <v>66</v>
      </c>
      <c r="BJ20" s="13">
        <v>1.2</v>
      </c>
      <c r="BK20" s="13">
        <v>3.5</v>
      </c>
      <c r="BL20" s="13">
        <v>2.8</v>
      </c>
      <c r="BM20" s="12">
        <v>31000</v>
      </c>
      <c r="BN20" s="12">
        <v>299000</v>
      </c>
      <c r="BO20" s="12">
        <v>137000</v>
      </c>
      <c r="BP20" s="12">
        <v>1634000</v>
      </c>
      <c r="BQ20" s="12">
        <v>10</v>
      </c>
      <c r="BR20" s="12">
        <v>3</v>
      </c>
      <c r="BS20" s="13">
        <v>16.3</v>
      </c>
      <c r="BT20" s="12">
        <v>532</v>
      </c>
      <c r="BU20" s="12">
        <v>49</v>
      </c>
      <c r="BV20" s="13">
        <v>1.7</v>
      </c>
      <c r="BW20" s="13">
        <v>4.3</v>
      </c>
      <c r="BX20" s="13">
        <v>3.6</v>
      </c>
    </row>
    <row r="21" spans="1:76" x14ac:dyDescent="0.35">
      <c r="A21" s="10"/>
      <c r="B21" s="11" t="s">
        <v>15</v>
      </c>
      <c r="C21" s="11" t="s">
        <v>58</v>
      </c>
      <c r="D21" s="11" t="s">
        <v>12</v>
      </c>
      <c r="E21" s="12">
        <v>123000</v>
      </c>
      <c r="F21" s="12">
        <v>918000</v>
      </c>
      <c r="G21" s="12">
        <v>123000</v>
      </c>
      <c r="H21" s="12">
        <v>918000</v>
      </c>
      <c r="I21" s="12">
        <v>7</v>
      </c>
      <c r="J21" s="12">
        <v>3</v>
      </c>
      <c r="K21" s="13">
        <v>89.7</v>
      </c>
      <c r="L21" s="12">
        <v>727</v>
      </c>
      <c r="M21" s="12">
        <v>86</v>
      </c>
      <c r="N21" s="13">
        <v>1.2</v>
      </c>
      <c r="O21" s="13">
        <v>3.5</v>
      </c>
      <c r="P21" s="13">
        <v>2.8</v>
      </c>
      <c r="Q21" s="12">
        <v>92000</v>
      </c>
      <c r="R21" s="12">
        <v>567000</v>
      </c>
      <c r="S21" s="12">
        <v>215000</v>
      </c>
      <c r="T21" s="12">
        <v>1485000</v>
      </c>
      <c r="U21" s="12">
        <v>6</v>
      </c>
      <c r="V21" s="12">
        <v>3</v>
      </c>
      <c r="W21" s="13">
        <v>68.900000000000006</v>
      </c>
      <c r="X21" s="12">
        <v>751</v>
      </c>
      <c r="Y21" s="12">
        <v>105</v>
      </c>
      <c r="Z21" s="13">
        <v>1.3</v>
      </c>
      <c r="AA21" s="13">
        <v>3.4</v>
      </c>
      <c r="AB21" s="13">
        <v>3.1</v>
      </c>
      <c r="AC21" s="12">
        <v>95000</v>
      </c>
      <c r="AD21" s="12">
        <v>669000</v>
      </c>
      <c r="AE21" s="12">
        <v>310000</v>
      </c>
      <c r="AF21" s="12">
        <v>2154000</v>
      </c>
      <c r="AG21" s="12">
        <v>7</v>
      </c>
      <c r="AH21" s="12">
        <v>3</v>
      </c>
      <c r="AI21" s="13">
        <v>71.7</v>
      </c>
      <c r="AJ21" s="12">
        <v>759</v>
      </c>
      <c r="AK21" s="12">
        <v>94</v>
      </c>
      <c r="AL21" s="13">
        <v>0.9</v>
      </c>
      <c r="AM21" s="13">
        <v>3.7</v>
      </c>
      <c r="AN21" s="13">
        <v>3.4</v>
      </c>
      <c r="AO21" s="12">
        <v>106000</v>
      </c>
      <c r="AP21" s="12">
        <v>805000</v>
      </c>
      <c r="AQ21" s="12">
        <v>106000</v>
      </c>
      <c r="AR21" s="12">
        <v>805000</v>
      </c>
      <c r="AS21" s="12">
        <v>8</v>
      </c>
      <c r="AT21" s="12">
        <v>3</v>
      </c>
      <c r="AU21" s="13">
        <v>68.900000000000006</v>
      </c>
      <c r="AV21" s="12">
        <v>648</v>
      </c>
      <c r="AW21" s="12">
        <v>76</v>
      </c>
      <c r="AX21" s="13">
        <v>2</v>
      </c>
      <c r="AY21" s="13">
        <v>3.9</v>
      </c>
      <c r="AZ21" s="13">
        <v>3.5</v>
      </c>
      <c r="BA21" s="12">
        <v>120000</v>
      </c>
      <c r="BB21" s="12">
        <v>645000</v>
      </c>
      <c r="BC21" s="12">
        <v>226000</v>
      </c>
      <c r="BD21" s="12">
        <v>1451000</v>
      </c>
      <c r="BE21" s="12">
        <v>5</v>
      </c>
      <c r="BF21" s="12">
        <v>3</v>
      </c>
      <c r="BG21" s="13">
        <v>84.5</v>
      </c>
      <c r="BH21" s="12">
        <v>703</v>
      </c>
      <c r="BI21" s="12">
        <v>110</v>
      </c>
      <c r="BJ21" s="13">
        <v>1.7</v>
      </c>
      <c r="BK21" s="13">
        <v>3.7</v>
      </c>
      <c r="BL21" s="13">
        <v>3</v>
      </c>
      <c r="BM21" s="12">
        <v>97000</v>
      </c>
      <c r="BN21" s="12">
        <v>828000</v>
      </c>
      <c r="BO21" s="12">
        <v>323000</v>
      </c>
      <c r="BP21" s="12">
        <v>2278000</v>
      </c>
      <c r="BQ21" s="12">
        <v>9</v>
      </c>
      <c r="BR21" s="12">
        <v>3</v>
      </c>
      <c r="BS21" s="13">
        <v>72.7</v>
      </c>
      <c r="BT21" s="12">
        <v>751</v>
      </c>
      <c r="BU21" s="12">
        <v>79</v>
      </c>
      <c r="BV21" s="13">
        <v>2.4</v>
      </c>
      <c r="BW21" s="13">
        <v>3.8</v>
      </c>
      <c r="BX21" s="13">
        <v>2.9</v>
      </c>
    </row>
    <row r="22" spans="1:76" x14ac:dyDescent="0.35">
      <c r="A22" s="10"/>
      <c r="B22" s="10"/>
      <c r="C22" s="10"/>
      <c r="D22" s="11" t="s">
        <v>13</v>
      </c>
      <c r="E22" s="12">
        <v>43000</v>
      </c>
      <c r="F22" s="12">
        <v>180000</v>
      </c>
      <c r="G22" s="12">
        <v>43000</v>
      </c>
      <c r="H22" s="12">
        <v>180000</v>
      </c>
      <c r="I22" s="12">
        <v>4</v>
      </c>
      <c r="J22" s="12">
        <v>3</v>
      </c>
      <c r="K22" s="13">
        <v>34.4</v>
      </c>
      <c r="L22" s="12">
        <v>802</v>
      </c>
      <c r="M22" s="12">
        <v>154</v>
      </c>
      <c r="N22" s="13">
        <v>1.8</v>
      </c>
      <c r="O22" s="13">
        <v>3.6</v>
      </c>
      <c r="P22" s="13">
        <v>2.6</v>
      </c>
      <c r="Q22" s="12">
        <v>32000</v>
      </c>
      <c r="R22" s="12">
        <v>275000</v>
      </c>
      <c r="S22" s="12">
        <v>75000</v>
      </c>
      <c r="T22" s="12">
        <v>456000</v>
      </c>
      <c r="U22" s="12">
        <v>9</v>
      </c>
      <c r="V22" s="12">
        <v>3</v>
      </c>
      <c r="W22" s="13">
        <v>20.5</v>
      </c>
      <c r="X22" s="12">
        <v>645</v>
      </c>
      <c r="Y22" s="12">
        <v>67</v>
      </c>
      <c r="Z22" s="13">
        <v>2.2000000000000002</v>
      </c>
      <c r="AA22" s="13">
        <v>3.6</v>
      </c>
      <c r="AB22" s="13">
        <v>2.8</v>
      </c>
      <c r="AC22" s="12">
        <v>21000</v>
      </c>
      <c r="AD22" s="12">
        <v>87000</v>
      </c>
      <c r="AE22" s="12">
        <v>96000</v>
      </c>
      <c r="AF22" s="12">
        <v>543000</v>
      </c>
      <c r="AG22" s="12">
        <v>4</v>
      </c>
      <c r="AH22" s="12">
        <v>2</v>
      </c>
      <c r="AI22" s="13">
        <v>9.3000000000000007</v>
      </c>
      <c r="AJ22" s="12">
        <v>436</v>
      </c>
      <c r="AK22" s="12">
        <v>85</v>
      </c>
      <c r="AL22" s="13">
        <v>1.1000000000000001</v>
      </c>
      <c r="AM22" s="13">
        <v>4</v>
      </c>
      <c r="AN22" s="13">
        <v>3.2</v>
      </c>
      <c r="AO22" s="12">
        <v>34000</v>
      </c>
      <c r="AP22" s="12">
        <v>188000</v>
      </c>
      <c r="AQ22" s="12">
        <v>34000</v>
      </c>
      <c r="AR22" s="12">
        <v>188000</v>
      </c>
      <c r="AS22" s="12">
        <v>6</v>
      </c>
      <c r="AT22" s="12">
        <v>3</v>
      </c>
      <c r="AU22" s="13">
        <v>27.1</v>
      </c>
      <c r="AV22" s="12">
        <v>802</v>
      </c>
      <c r="AW22" s="12">
        <v>122</v>
      </c>
      <c r="AX22" s="13">
        <v>2.6</v>
      </c>
      <c r="AY22" s="13">
        <v>3.6</v>
      </c>
      <c r="AZ22" s="13">
        <v>3.3</v>
      </c>
      <c r="BA22" s="12">
        <v>37000</v>
      </c>
      <c r="BB22" s="12">
        <v>129000</v>
      </c>
      <c r="BC22" s="12">
        <v>71000</v>
      </c>
      <c r="BD22" s="12">
        <v>317000</v>
      </c>
      <c r="BE22" s="12">
        <v>3</v>
      </c>
      <c r="BF22" s="12">
        <v>2</v>
      </c>
      <c r="BG22" s="13">
        <v>24.4</v>
      </c>
      <c r="BH22" s="12">
        <v>654</v>
      </c>
      <c r="BI22" s="12">
        <v>147</v>
      </c>
      <c r="BJ22" s="13">
        <v>2.2000000000000002</v>
      </c>
      <c r="BK22" s="13">
        <v>3.9</v>
      </c>
      <c r="BL22" s="13">
        <v>3.3</v>
      </c>
      <c r="BM22" s="12">
        <v>26000</v>
      </c>
      <c r="BN22" s="12">
        <v>255000</v>
      </c>
      <c r="BO22" s="12">
        <v>98000</v>
      </c>
      <c r="BP22" s="12">
        <v>572000</v>
      </c>
      <c r="BQ22" s="12">
        <v>10</v>
      </c>
      <c r="BR22" s="12">
        <v>4</v>
      </c>
      <c r="BS22" s="13">
        <v>21.2</v>
      </c>
      <c r="BT22" s="12">
        <v>803</v>
      </c>
      <c r="BU22" s="12">
        <v>75</v>
      </c>
      <c r="BV22" s="13">
        <v>4.5999999999999996</v>
      </c>
      <c r="BW22" s="13">
        <v>4</v>
      </c>
      <c r="BX22" s="13">
        <v>3.2</v>
      </c>
    </row>
    <row r="23" spans="1:76" x14ac:dyDescent="0.35">
      <c r="A23" s="10"/>
      <c r="B23" s="11" t="s">
        <v>62</v>
      </c>
      <c r="C23" s="11" t="s">
        <v>58</v>
      </c>
      <c r="D23" s="11" t="s">
        <v>12</v>
      </c>
      <c r="E23" s="14" t="s">
        <v>63</v>
      </c>
      <c r="F23" s="14" t="s">
        <v>63</v>
      </c>
      <c r="G23" s="14" t="s">
        <v>63</v>
      </c>
      <c r="H23" s="14" t="s">
        <v>63</v>
      </c>
      <c r="I23" s="14" t="s">
        <v>63</v>
      </c>
      <c r="J23" s="14" t="s">
        <v>63</v>
      </c>
      <c r="K23" s="14" t="s">
        <v>63</v>
      </c>
      <c r="L23" s="14" t="s">
        <v>63</v>
      </c>
      <c r="M23" s="14" t="s">
        <v>63</v>
      </c>
      <c r="N23" s="14" t="s">
        <v>63</v>
      </c>
      <c r="O23" s="14" t="s">
        <v>63</v>
      </c>
      <c r="P23" s="14" t="s">
        <v>63</v>
      </c>
      <c r="Q23" s="14" t="s">
        <v>63</v>
      </c>
      <c r="R23" s="14" t="s">
        <v>63</v>
      </c>
      <c r="S23" s="14" t="s">
        <v>63</v>
      </c>
      <c r="T23" s="14" t="s">
        <v>63</v>
      </c>
      <c r="U23" s="14" t="s">
        <v>63</v>
      </c>
      <c r="V23" s="14" t="s">
        <v>63</v>
      </c>
      <c r="W23" s="14" t="s">
        <v>63</v>
      </c>
      <c r="X23" s="14" t="s">
        <v>63</v>
      </c>
      <c r="Y23" s="14" t="s">
        <v>63</v>
      </c>
      <c r="Z23" s="14" t="s">
        <v>63</v>
      </c>
      <c r="AA23" s="14" t="s">
        <v>63</v>
      </c>
      <c r="AB23" s="14" t="s">
        <v>63</v>
      </c>
      <c r="AC23" s="14" t="s">
        <v>63</v>
      </c>
      <c r="AD23" s="14" t="s">
        <v>63</v>
      </c>
      <c r="AE23" s="14" t="s">
        <v>63</v>
      </c>
      <c r="AF23" s="14" t="s">
        <v>63</v>
      </c>
      <c r="AG23" s="14" t="s">
        <v>63</v>
      </c>
      <c r="AH23" s="14" t="s">
        <v>63</v>
      </c>
      <c r="AI23" s="14" t="s">
        <v>63</v>
      </c>
      <c r="AJ23" s="14" t="s">
        <v>63</v>
      </c>
      <c r="AK23" s="14" t="s">
        <v>63</v>
      </c>
      <c r="AL23" s="14" t="s">
        <v>63</v>
      </c>
      <c r="AM23" s="14" t="s">
        <v>63</v>
      </c>
      <c r="AN23" s="14" t="s">
        <v>63</v>
      </c>
      <c r="AO23" s="14" t="s">
        <v>63</v>
      </c>
      <c r="AP23" s="14" t="s">
        <v>63</v>
      </c>
      <c r="AQ23" s="14" t="s">
        <v>63</v>
      </c>
      <c r="AR23" s="14" t="s">
        <v>63</v>
      </c>
      <c r="AS23" s="14" t="s">
        <v>63</v>
      </c>
      <c r="AT23" s="14" t="s">
        <v>63</v>
      </c>
      <c r="AU23" s="14" t="s">
        <v>63</v>
      </c>
      <c r="AV23" s="14" t="s">
        <v>63</v>
      </c>
      <c r="AW23" s="14" t="s">
        <v>63</v>
      </c>
      <c r="AX23" s="14" t="s">
        <v>63</v>
      </c>
      <c r="AY23" s="14" t="s">
        <v>63</v>
      </c>
      <c r="AZ23" s="14" t="s">
        <v>63</v>
      </c>
      <c r="BA23" s="14" t="s">
        <v>63</v>
      </c>
      <c r="BB23" s="14" t="s">
        <v>63</v>
      </c>
      <c r="BC23" s="14" t="s">
        <v>63</v>
      </c>
      <c r="BD23" s="14" t="s">
        <v>63</v>
      </c>
      <c r="BE23" s="14" t="s">
        <v>63</v>
      </c>
      <c r="BF23" s="14" t="s">
        <v>63</v>
      </c>
      <c r="BG23" s="14" t="s">
        <v>63</v>
      </c>
      <c r="BH23" s="14" t="s">
        <v>63</v>
      </c>
      <c r="BI23" s="14" t="s">
        <v>63</v>
      </c>
      <c r="BJ23" s="14" t="s">
        <v>63</v>
      </c>
      <c r="BK23" s="14" t="s">
        <v>63</v>
      </c>
      <c r="BL23" s="14" t="s">
        <v>63</v>
      </c>
      <c r="BM23" s="14" t="s">
        <v>63</v>
      </c>
      <c r="BN23" s="14" t="s">
        <v>63</v>
      </c>
      <c r="BO23" s="14" t="s">
        <v>63</v>
      </c>
      <c r="BP23" s="14" t="s">
        <v>63</v>
      </c>
      <c r="BQ23" s="14" t="s">
        <v>63</v>
      </c>
      <c r="BR23" s="14" t="s">
        <v>63</v>
      </c>
      <c r="BS23" s="14" t="s">
        <v>63</v>
      </c>
      <c r="BT23" s="14" t="s">
        <v>63</v>
      </c>
      <c r="BU23" s="14" t="s">
        <v>63</v>
      </c>
      <c r="BV23" s="14" t="s">
        <v>63</v>
      </c>
      <c r="BW23" s="14" t="s">
        <v>63</v>
      </c>
      <c r="BX23" s="14" t="s">
        <v>63</v>
      </c>
    </row>
    <row r="24" spans="1:76" x14ac:dyDescent="0.35">
      <c r="A24" s="10"/>
      <c r="B24" s="10"/>
      <c r="C24" s="10"/>
      <c r="D24" s="11" t="s">
        <v>13</v>
      </c>
      <c r="E24" s="14" t="s">
        <v>63</v>
      </c>
      <c r="F24" s="14" t="s">
        <v>63</v>
      </c>
      <c r="G24" s="14" t="s">
        <v>63</v>
      </c>
      <c r="H24" s="14" t="s">
        <v>63</v>
      </c>
      <c r="I24" s="14" t="s">
        <v>63</v>
      </c>
      <c r="J24" s="14" t="s">
        <v>63</v>
      </c>
      <c r="K24" s="14" t="s">
        <v>63</v>
      </c>
      <c r="L24" s="14" t="s">
        <v>63</v>
      </c>
      <c r="M24" s="14" t="s">
        <v>63</v>
      </c>
      <c r="N24" s="14" t="s">
        <v>63</v>
      </c>
      <c r="O24" s="14" t="s">
        <v>63</v>
      </c>
      <c r="P24" s="14" t="s">
        <v>63</v>
      </c>
      <c r="Q24" s="14" t="s">
        <v>63</v>
      </c>
      <c r="R24" s="14" t="s">
        <v>63</v>
      </c>
      <c r="S24" s="14" t="s">
        <v>63</v>
      </c>
      <c r="T24" s="14" t="s">
        <v>63</v>
      </c>
      <c r="U24" s="14" t="s">
        <v>63</v>
      </c>
      <c r="V24" s="14" t="s">
        <v>63</v>
      </c>
      <c r="W24" s="14" t="s">
        <v>63</v>
      </c>
      <c r="X24" s="14" t="s">
        <v>63</v>
      </c>
      <c r="Y24" s="14" t="s">
        <v>63</v>
      </c>
      <c r="Z24" s="14" t="s">
        <v>63</v>
      </c>
      <c r="AA24" s="14" t="s">
        <v>63</v>
      </c>
      <c r="AB24" s="14" t="s">
        <v>63</v>
      </c>
      <c r="AC24" s="14" t="s">
        <v>63</v>
      </c>
      <c r="AD24" s="14" t="s">
        <v>63</v>
      </c>
      <c r="AE24" s="14" t="s">
        <v>63</v>
      </c>
      <c r="AF24" s="14" t="s">
        <v>63</v>
      </c>
      <c r="AG24" s="14" t="s">
        <v>63</v>
      </c>
      <c r="AH24" s="14" t="s">
        <v>63</v>
      </c>
      <c r="AI24" s="14" t="s">
        <v>63</v>
      </c>
      <c r="AJ24" s="14" t="s">
        <v>63</v>
      </c>
      <c r="AK24" s="14" t="s">
        <v>63</v>
      </c>
      <c r="AL24" s="14" t="s">
        <v>63</v>
      </c>
      <c r="AM24" s="14" t="s">
        <v>63</v>
      </c>
      <c r="AN24" s="14" t="s">
        <v>63</v>
      </c>
      <c r="AO24" s="14" t="s">
        <v>63</v>
      </c>
      <c r="AP24" s="14" t="s">
        <v>63</v>
      </c>
      <c r="AQ24" s="14" t="s">
        <v>63</v>
      </c>
      <c r="AR24" s="14" t="s">
        <v>63</v>
      </c>
      <c r="AS24" s="14" t="s">
        <v>63</v>
      </c>
      <c r="AT24" s="14" t="s">
        <v>63</v>
      </c>
      <c r="AU24" s="14" t="s">
        <v>63</v>
      </c>
      <c r="AV24" s="14" t="s">
        <v>63</v>
      </c>
      <c r="AW24" s="14" t="s">
        <v>63</v>
      </c>
      <c r="AX24" s="14" t="s">
        <v>63</v>
      </c>
      <c r="AY24" s="14" t="s">
        <v>63</v>
      </c>
      <c r="AZ24" s="14" t="s">
        <v>63</v>
      </c>
      <c r="BA24" s="14" t="s">
        <v>63</v>
      </c>
      <c r="BB24" s="14" t="s">
        <v>63</v>
      </c>
      <c r="BC24" s="14" t="s">
        <v>63</v>
      </c>
      <c r="BD24" s="14" t="s">
        <v>63</v>
      </c>
      <c r="BE24" s="14" t="s">
        <v>63</v>
      </c>
      <c r="BF24" s="14" t="s">
        <v>63</v>
      </c>
      <c r="BG24" s="14" t="s">
        <v>63</v>
      </c>
      <c r="BH24" s="14" t="s">
        <v>63</v>
      </c>
      <c r="BI24" s="14" t="s">
        <v>63</v>
      </c>
      <c r="BJ24" s="14" t="s">
        <v>63</v>
      </c>
      <c r="BK24" s="14" t="s">
        <v>63</v>
      </c>
      <c r="BL24" s="14" t="s">
        <v>63</v>
      </c>
      <c r="BM24" s="14" t="s">
        <v>63</v>
      </c>
      <c r="BN24" s="14" t="s">
        <v>63</v>
      </c>
      <c r="BO24" s="14" t="s">
        <v>63</v>
      </c>
      <c r="BP24" s="14" t="s">
        <v>63</v>
      </c>
      <c r="BQ24" s="14" t="s">
        <v>63</v>
      </c>
      <c r="BR24" s="14" t="s">
        <v>63</v>
      </c>
      <c r="BS24" s="14" t="s">
        <v>63</v>
      </c>
      <c r="BT24" s="14" t="s">
        <v>63</v>
      </c>
      <c r="BU24" s="14" t="s">
        <v>63</v>
      </c>
      <c r="BV24" s="14" t="s">
        <v>63</v>
      </c>
      <c r="BW24" s="14" t="s">
        <v>63</v>
      </c>
      <c r="BX24" s="14" t="s">
        <v>63</v>
      </c>
    </row>
    <row r="26" spans="1:76" x14ac:dyDescent="0.35">
      <c r="A26" s="10" t="s">
        <v>64</v>
      </c>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row>
    <row r="27" spans="1:76" x14ac:dyDescent="0.35">
      <c r="A27" s="10" t="s">
        <v>65</v>
      </c>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row>
    <row r="29" spans="1:76" x14ac:dyDescent="0.35">
      <c r="A29" s="10" t="s">
        <v>66</v>
      </c>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row>
    <row r="30" spans="1:76" x14ac:dyDescent="0.35">
      <c r="A30" s="10" t="s">
        <v>67</v>
      </c>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row>
    <row r="32" spans="1:76" x14ac:dyDescent="0.35">
      <c r="A32" s="10" t="s">
        <v>68</v>
      </c>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row>
    <row r="33" spans="1:1" x14ac:dyDescent="0.35">
      <c r="A33" s="10" t="s">
        <v>69</v>
      </c>
    </row>
    <row r="35" spans="1:1" x14ac:dyDescent="0.35">
      <c r="A35" s="10" t="s">
        <v>70</v>
      </c>
    </row>
    <row r="36" spans="1:1" x14ac:dyDescent="0.35">
      <c r="A36" s="10" t="s">
        <v>3</v>
      </c>
    </row>
    <row r="38" spans="1:1" x14ac:dyDescent="0.35">
      <c r="A38" s="10" t="s">
        <v>71</v>
      </c>
    </row>
    <row r="39" spans="1:1" x14ac:dyDescent="0.35">
      <c r="A39" s="10" t="s">
        <v>72</v>
      </c>
    </row>
    <row r="40" spans="1:1" x14ac:dyDescent="0.35">
      <c r="A40" s="10" t="s">
        <v>46</v>
      </c>
    </row>
    <row r="42" spans="1:1" x14ac:dyDescent="0.35">
      <c r="A42" s="10" t="s">
        <v>71</v>
      </c>
    </row>
    <row r="43" spans="1:1" x14ac:dyDescent="0.35">
      <c r="A43" s="10" t="s">
        <v>73</v>
      </c>
    </row>
    <row r="44" spans="1:1" x14ac:dyDescent="0.35">
      <c r="A44" s="10" t="s">
        <v>47</v>
      </c>
    </row>
    <row r="46" spans="1:1" x14ac:dyDescent="0.35">
      <c r="A46" s="10" t="s">
        <v>71</v>
      </c>
    </row>
    <row r="47" spans="1:1" x14ac:dyDescent="0.35">
      <c r="A47" s="10" t="s">
        <v>74</v>
      </c>
    </row>
    <row r="48" spans="1:1" x14ac:dyDescent="0.35">
      <c r="A48" s="10" t="s">
        <v>48</v>
      </c>
    </row>
    <row r="50" spans="1:1" x14ac:dyDescent="0.35">
      <c r="A50" s="10" t="s">
        <v>71</v>
      </c>
    </row>
    <row r="51" spans="1:1" x14ac:dyDescent="0.35">
      <c r="A51" s="10" t="s">
        <v>75</v>
      </c>
    </row>
    <row r="52" spans="1:1" x14ac:dyDescent="0.35">
      <c r="A52" s="10" t="s">
        <v>49</v>
      </c>
    </row>
    <row r="54" spans="1:1" x14ac:dyDescent="0.35">
      <c r="A54" s="10" t="s">
        <v>71</v>
      </c>
    </row>
    <row r="55" spans="1:1" x14ac:dyDescent="0.35">
      <c r="A55" s="10" t="s">
        <v>76</v>
      </c>
    </row>
    <row r="56" spans="1:1" x14ac:dyDescent="0.35">
      <c r="A56" s="10" t="s">
        <v>50</v>
      </c>
    </row>
    <row r="58" spans="1:1" x14ac:dyDescent="0.35">
      <c r="A58" s="10" t="s">
        <v>71</v>
      </c>
    </row>
    <row r="59" spans="1:1" x14ac:dyDescent="0.35">
      <c r="A59" s="10" t="s">
        <v>77</v>
      </c>
    </row>
    <row r="60" spans="1:1" x14ac:dyDescent="0.35">
      <c r="A60" s="10" t="s">
        <v>51</v>
      </c>
    </row>
    <row r="62" spans="1:1" x14ac:dyDescent="0.35">
      <c r="A62" s="10" t="s">
        <v>71</v>
      </c>
    </row>
    <row r="63" spans="1:1" x14ac:dyDescent="0.35">
      <c r="A63" s="10" t="s">
        <v>78</v>
      </c>
    </row>
    <row r="64" spans="1:1" x14ac:dyDescent="0.35">
      <c r="A64" s="10" t="s">
        <v>52</v>
      </c>
    </row>
    <row r="66" spans="1:1" x14ac:dyDescent="0.35">
      <c r="A66" s="10" t="s">
        <v>71</v>
      </c>
    </row>
    <row r="67" spans="1:1" x14ac:dyDescent="0.35">
      <c r="A67" s="10" t="s">
        <v>79</v>
      </c>
    </row>
    <row r="68" spans="1:1" x14ac:dyDescent="0.35">
      <c r="A68" s="10" t="s">
        <v>53</v>
      </c>
    </row>
    <row r="70" spans="1:1" x14ac:dyDescent="0.35">
      <c r="A70" s="10" t="s">
        <v>71</v>
      </c>
    </row>
    <row r="71" spans="1:1" x14ac:dyDescent="0.35">
      <c r="A71" s="10" t="s">
        <v>80</v>
      </c>
    </row>
    <row r="72" spans="1:1" x14ac:dyDescent="0.35">
      <c r="A72" s="10" t="s">
        <v>54</v>
      </c>
    </row>
    <row r="74" spans="1:1" x14ac:dyDescent="0.35">
      <c r="A74" s="10" t="s">
        <v>71</v>
      </c>
    </row>
    <row r="75" spans="1:1" x14ac:dyDescent="0.35">
      <c r="A75" s="10" t="s">
        <v>81</v>
      </c>
    </row>
    <row r="76" spans="1:1" x14ac:dyDescent="0.35">
      <c r="A76" s="10" t="s">
        <v>55</v>
      </c>
    </row>
    <row r="78" spans="1:1" x14ac:dyDescent="0.35">
      <c r="A78" s="10" t="s">
        <v>71</v>
      </c>
    </row>
    <row r="79" spans="1:1" x14ac:dyDescent="0.35">
      <c r="A79" s="10" t="s">
        <v>82</v>
      </c>
    </row>
    <row r="80" spans="1:1" x14ac:dyDescent="0.35">
      <c r="A80" s="10" t="s">
        <v>56</v>
      </c>
    </row>
    <row r="82" spans="1:1" x14ac:dyDescent="0.35">
      <c r="A82" s="10" t="s">
        <v>71</v>
      </c>
    </row>
    <row r="83" spans="1:1" x14ac:dyDescent="0.35">
      <c r="A83" s="10" t="s">
        <v>83</v>
      </c>
    </row>
    <row r="84" spans="1:1" x14ac:dyDescent="0.35">
      <c r="A84" s="10" t="s">
        <v>57</v>
      </c>
    </row>
    <row r="87" spans="1:1" x14ac:dyDescent="0.35">
      <c r="A87" s="10" t="s">
        <v>84</v>
      </c>
    </row>
    <row r="88" spans="1:1" x14ac:dyDescent="0.35">
      <c r="A88" s="10" t="s">
        <v>72</v>
      </c>
    </row>
    <row r="89" spans="1:1" x14ac:dyDescent="0.35">
      <c r="A89" s="10" t="s">
        <v>85</v>
      </c>
    </row>
    <row r="90" spans="1:1" x14ac:dyDescent="0.35">
      <c r="A90" s="10" t="s">
        <v>73</v>
      </c>
    </row>
    <row r="91" spans="1:1" x14ac:dyDescent="0.35">
      <c r="A91" s="10" t="s">
        <v>85</v>
      </c>
    </row>
    <row r="92" spans="1:1" x14ac:dyDescent="0.35">
      <c r="A92" s="10" t="s">
        <v>74</v>
      </c>
    </row>
    <row r="93" spans="1:1" x14ac:dyDescent="0.35">
      <c r="A93" s="10" t="s">
        <v>85</v>
      </c>
    </row>
    <row r="94" spans="1:1" x14ac:dyDescent="0.35">
      <c r="A94" s="10" t="s">
        <v>75</v>
      </c>
    </row>
    <row r="95" spans="1:1" x14ac:dyDescent="0.35">
      <c r="A95" s="10" t="s">
        <v>85</v>
      </c>
    </row>
    <row r="96" spans="1:1" x14ac:dyDescent="0.35">
      <c r="A96" s="10" t="s">
        <v>76</v>
      </c>
    </row>
    <row r="97" spans="1:1" x14ac:dyDescent="0.35">
      <c r="A97" s="10" t="s">
        <v>85</v>
      </c>
    </row>
    <row r="98" spans="1:1" x14ac:dyDescent="0.35">
      <c r="A98" s="10" t="s">
        <v>77</v>
      </c>
    </row>
    <row r="99" spans="1:1" x14ac:dyDescent="0.35">
      <c r="A99" s="10" t="s">
        <v>85</v>
      </c>
    </row>
    <row r="100" spans="1:1" x14ac:dyDescent="0.35">
      <c r="A100" s="10" t="s">
        <v>78</v>
      </c>
    </row>
    <row r="101" spans="1:1" x14ac:dyDescent="0.35">
      <c r="A101" s="10" t="s">
        <v>85</v>
      </c>
    </row>
    <row r="102" spans="1:1" x14ac:dyDescent="0.35">
      <c r="A102" s="10" t="s">
        <v>79</v>
      </c>
    </row>
    <row r="103" spans="1:1" x14ac:dyDescent="0.35">
      <c r="A103" s="10" t="s">
        <v>85</v>
      </c>
    </row>
    <row r="104" spans="1:1" x14ac:dyDescent="0.35">
      <c r="A104" s="10" t="s">
        <v>80</v>
      </c>
    </row>
    <row r="105" spans="1:1" x14ac:dyDescent="0.35">
      <c r="A105" s="10" t="s">
        <v>85</v>
      </c>
    </row>
    <row r="106" spans="1:1" x14ac:dyDescent="0.35">
      <c r="A106" s="10" t="s">
        <v>81</v>
      </c>
    </row>
    <row r="107" spans="1:1" x14ac:dyDescent="0.35">
      <c r="A107" s="10" t="s">
        <v>85</v>
      </c>
    </row>
    <row r="108" spans="1:1" x14ac:dyDescent="0.35">
      <c r="A108" s="10" t="s">
        <v>82</v>
      </c>
    </row>
    <row r="109" spans="1:1" x14ac:dyDescent="0.35">
      <c r="A109" s="10" t="s">
        <v>85</v>
      </c>
    </row>
    <row r="110" spans="1:1" x14ac:dyDescent="0.35">
      <c r="A110" s="10" t="s">
        <v>83</v>
      </c>
    </row>
    <row r="111" spans="1:1" x14ac:dyDescent="0.35">
      <c r="A111" s="10" t="s">
        <v>85</v>
      </c>
    </row>
    <row r="113" spans="1:1" x14ac:dyDescent="0.35">
      <c r="A113" s="10" t="s">
        <v>86</v>
      </c>
    </row>
    <row r="114" spans="1:1" x14ac:dyDescent="0.35">
      <c r="A114" s="10" t="s">
        <v>87</v>
      </c>
    </row>
    <row r="116" spans="1:1" x14ac:dyDescent="0.35">
      <c r="A116" s="10" t="s">
        <v>88</v>
      </c>
    </row>
    <row r="117" spans="1:1" x14ac:dyDescent="0.35">
      <c r="A117" s="10" t="s">
        <v>72</v>
      </c>
    </row>
    <row r="118" spans="1:1" x14ac:dyDescent="0.35">
      <c r="A118" s="10" t="s">
        <v>89</v>
      </c>
    </row>
    <row r="120" spans="1:1" x14ac:dyDescent="0.35">
      <c r="A120" s="10" t="s">
        <v>90</v>
      </c>
    </row>
    <row r="122" spans="1:1" x14ac:dyDescent="0.35">
      <c r="A122" s="10" t="s">
        <v>91</v>
      </c>
    </row>
    <row r="123" spans="1:1" x14ac:dyDescent="0.35">
      <c r="A123" s="10" t="s">
        <v>72</v>
      </c>
    </row>
    <row r="124" spans="1:1" x14ac:dyDescent="0.35">
      <c r="A124" s="10" t="s">
        <v>92</v>
      </c>
    </row>
    <row r="125" spans="1:1" x14ac:dyDescent="0.35">
      <c r="A125" s="10" t="s">
        <v>73</v>
      </c>
    </row>
    <row r="126" spans="1:1" x14ac:dyDescent="0.35">
      <c r="A126" s="10" t="s">
        <v>92</v>
      </c>
    </row>
    <row r="127" spans="1:1" x14ac:dyDescent="0.35">
      <c r="A127" s="10" t="s">
        <v>74</v>
      </c>
    </row>
    <row r="128" spans="1:1" x14ac:dyDescent="0.35">
      <c r="A128" s="10" t="s">
        <v>92</v>
      </c>
    </row>
    <row r="129" spans="1:1" x14ac:dyDescent="0.35">
      <c r="A129" s="10" t="s">
        <v>75</v>
      </c>
    </row>
    <row r="130" spans="1:1" x14ac:dyDescent="0.35">
      <c r="A130" s="10" t="s">
        <v>92</v>
      </c>
    </row>
    <row r="131" spans="1:1" x14ac:dyDescent="0.35">
      <c r="A131" s="10" t="s">
        <v>78</v>
      </c>
    </row>
    <row r="132" spans="1:1" x14ac:dyDescent="0.35">
      <c r="A132" s="10" t="s">
        <v>93</v>
      </c>
    </row>
    <row r="133" spans="1:1" x14ac:dyDescent="0.35">
      <c r="A133" s="10" t="s">
        <v>79</v>
      </c>
    </row>
    <row r="134" spans="1:1" x14ac:dyDescent="0.35">
      <c r="A134" s="10" t="s">
        <v>94</v>
      </c>
    </row>
    <row r="135" spans="1:1" x14ac:dyDescent="0.35">
      <c r="A135" s="10" t="s">
        <v>80</v>
      </c>
    </row>
    <row r="136" spans="1:1" x14ac:dyDescent="0.35">
      <c r="A136" s="10" t="s">
        <v>94</v>
      </c>
    </row>
    <row r="145" spans="1:1" x14ac:dyDescent="0.35">
      <c r="A145" s="10" t="s">
        <v>59</v>
      </c>
    </row>
    <row r="146" spans="1:1" x14ac:dyDescent="0.35">
      <c r="A146" s="10"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 This Project</vt:lpstr>
      <vt:lpstr>Tourism Data Questions</vt:lpstr>
      <vt:lpstr>Dashboard</vt:lpstr>
      <vt:lpstr>Pivot Tables</vt:lpstr>
      <vt:lpstr>Metric Breakdown</vt:lpstr>
      <vt:lpstr>Cleaned_Tourism_Data</vt:lpstr>
      <vt:lpstr>Messy_Tourism_Data_V2</vt:lpstr>
      <vt:lpstr>Messy_Tourism_Data_V1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Queen Venus Andrea Oriol</dc:creator>
  <cp:lastModifiedBy>Queen Venus Andrea Oriol</cp:lastModifiedBy>
  <dcterms:created xsi:type="dcterms:W3CDTF">2024-11-30T07:32:21Z</dcterms:created>
  <dcterms:modified xsi:type="dcterms:W3CDTF">2025-05-28T14:21:05Z</dcterms:modified>
</cp:coreProperties>
</file>