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K46" i="1" l="1"/>
  <c r="L46" i="1"/>
  <c r="M46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45" i="1"/>
  <c r="L45" i="1"/>
  <c r="K45" i="1"/>
  <c r="M47" i="1"/>
  <c r="L47" i="1"/>
  <c r="K47" i="1"/>
  <c r="J39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" i="1"/>
  <c r="I40" i="1"/>
  <c r="I41" i="1"/>
  <c r="I42" i="1"/>
  <c r="I43" i="1"/>
  <c r="I44" i="1"/>
  <c r="H39" i="1"/>
  <c r="H45" i="1"/>
  <c r="G39" i="1"/>
  <c r="G45" i="1"/>
  <c r="F39" i="1"/>
  <c r="F45" i="1"/>
  <c r="E45" i="1"/>
  <c r="D45" i="1"/>
  <c r="C45" i="1"/>
  <c r="H44" i="1"/>
  <c r="B44" i="1"/>
  <c r="G4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H41" i="1"/>
  <c r="H42" i="1"/>
  <c r="H43" i="1"/>
  <c r="H8" i="1"/>
  <c r="H4" i="1"/>
  <c r="H5" i="1"/>
  <c r="H6" i="1"/>
  <c r="H7" i="1"/>
  <c r="H3" i="1"/>
  <c r="F43" i="1"/>
  <c r="F42" i="1"/>
  <c r="F41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<sst xmlns="http://schemas.openxmlformats.org/spreadsheetml/2006/main" count="57" uniqueCount="56">
  <si>
    <t>Daisy Rover: 0/25/0 : 25</t>
  </si>
  <si>
    <t>Dodging Potholes: 0/25/0 : 25</t>
  </si>
  <si>
    <t>Driving Miss Dizzy: 0/25/0 : 25</t>
  </si>
  <si>
    <t>Wild Circuits: 50/287/50 : 387 (*3*)</t>
  </si>
  <si>
    <t>Potentially Kinetic: 0/0/0 : 0</t>
  </si>
  <si>
    <t>WNCC: 25/431/0 : 456 (*2*)</t>
  </si>
  <si>
    <t>Netburner: 0/0/0: 0</t>
  </si>
  <si>
    <t>Roadrunner: 365/25/366: 756 (*1*)</t>
  </si>
  <si>
    <t>(S) Short Circuit: 0/25/25 : 50</t>
  </si>
  <si>
    <t>Ramshackle: 0/0/0: 0</t>
  </si>
  <si>
    <t>Peloton</t>
  </si>
  <si>
    <t>(S) Evergreen Nerds: 0/25/0: 25</t>
  </si>
  <si>
    <t>(S) Shazbot: 0/0/0: 0</t>
  </si>
  <si>
    <t>(S) Phones Float: 0/0/0: 0</t>
  </si>
  <si>
    <t>(S) Team of One: 0/0/0: 0</t>
  </si>
  <si>
    <t>(S) ASDB: 0/286/75: 361</t>
  </si>
  <si>
    <t>Improvised Dynamics: 0/0/25: 25</t>
  </si>
  <si>
    <t>Short Circuit: 75/25/307: 407</t>
  </si>
  <si>
    <t>Electric Marmot: 0/0/0: 0</t>
  </si>
  <si>
    <t>Knight Rider: 25/75/0: 100</t>
  </si>
  <si>
    <t>Heim Family: 0/25/307: 332</t>
  </si>
  <si>
    <t>Cybot: 0/50/344: 394</t>
  </si>
  <si>
    <t>TOBOR: 0/0/0</t>
  </si>
  <si>
    <t>CDC: 50/364/368: 782    (*1*)</t>
  </si>
  <si>
    <t>Inventadiem Robotics: 25/0/25: 50</t>
  </si>
  <si>
    <t>Minuteman: 354/50/355 : 759    (*2*)</t>
  </si>
  <si>
    <t>Easy Button: 0/0/25: 25</t>
  </si>
  <si>
    <t>Rocksteady: 25/75/75 : 175</t>
  </si>
  <si>
    <t>Bebop: 331/382/25 : 738        (*3*)</t>
  </si>
  <si>
    <t>Wonser Round: 0/25/0 : 25</t>
  </si>
  <si>
    <t>Nipper: 25/0/305: 330</t>
  </si>
  <si>
    <t>Doping</t>
  </si>
  <si>
    <t>(S) Dragons: 0/0/</t>
  </si>
  <si>
    <t>Class 5 Society: 0/25/</t>
  </si>
  <si>
    <t>Namniart: 25/125/</t>
  </si>
  <si>
    <t>Savage Solder: 440/50/</t>
  </si>
  <si>
    <t>Robot Lawnmower: 0/0/</t>
  </si>
  <si>
    <t>0x27: 0/471/                   (*2*)</t>
  </si>
  <si>
    <t>Netburner: 412/357/     (*1*)</t>
  </si>
  <si>
    <t>Lukas: 50/50/100 : 200    (*1*)</t>
  </si>
  <si>
    <t>June 7th All Nighters: 25/0/0 : 25 (*3*)</t>
  </si>
  <si>
    <t>Homebrew: 25/100/25: 150 (*2*)</t>
  </si>
  <si>
    <t>Lap #</t>
  </si>
  <si>
    <t>Laps Completed</t>
  </si>
  <si>
    <t>Total Score</t>
  </si>
  <si>
    <t>Micro / PBR</t>
  </si>
  <si>
    <t>Non-Trad</t>
  </si>
  <si>
    <t>Vehicle</t>
  </si>
  <si>
    <t>Hoop or Jump?</t>
  </si>
  <si>
    <t>Totals</t>
  </si>
  <si>
    <t>Max</t>
  </si>
  <si>
    <t>Completed lap and got bonus</t>
  </si>
  <si>
    <t>Completed a corner</t>
  </si>
  <si>
    <t>Lap Times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</si>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</sst>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89">
    <xf numFmtId="0" fontId="0" fillId="0" borderId="0" xfId="0"/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6" fillId="0" borderId="14" xfId="6" applyFont="1" applyFill="1" applyBorder="1" applyAlignment="1">
      <alignment vertical="center" wrapText="1"/>
    </xf>
    <xf numFmtId="0" fontId="6" fillId="0" borderId="14" xfId="2" applyFont="1" applyFill="1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2" xfId="5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6" borderId="20" xfId="5" applyBorder="1" applyAlignment="1">
      <alignment horizontal="center" vertical="center"/>
    </xf>
    <xf numFmtId="0" fontId="1" fillId="6" borderId="21" xfId="5" applyBorder="1" applyAlignment="1">
      <alignment horizontal="center" vertical="center"/>
    </xf>
    <xf numFmtId="0" fontId="1" fillId="6" borderId="22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9" borderId="1" xfId="8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23" xfId="5" applyBorder="1" applyAlignment="1">
      <alignment horizontal="center" vertical="center"/>
    </xf>
    <xf numFmtId="0" fontId="1" fillId="6" borderId="24" xfId="5" applyBorder="1" applyAlignment="1">
      <alignment horizontal="center" vertical="center"/>
    </xf>
    <xf numFmtId="0" fontId="1" fillId="6" borderId="25" xfId="5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10" borderId="2" xfId="9" applyBorder="1" applyAlignment="1">
      <alignment horizontal="center" vertical="center" wrapText="1"/>
    </xf>
    <xf numFmtId="0" fontId="1" fillId="10" borderId="4" xfId="9" applyBorder="1" applyAlignment="1">
      <alignment horizontal="center" vertical="center" wrapText="1"/>
    </xf>
    <xf numFmtId="0" fontId="1" fillId="8" borderId="2" xfId="7" applyBorder="1" applyAlignment="1">
      <alignment horizontal="center" vertical="center" wrapText="1"/>
    </xf>
    <xf numFmtId="0" fontId="1" fillId="8" borderId="4" xfId="7" applyBorder="1" applyAlignment="1">
      <alignment horizontal="center" vertical="center" wrapText="1"/>
    </xf>
    <xf numFmtId="0" fontId="1" fillId="9" borderId="2" xfId="8" applyBorder="1" applyAlignment="1">
      <alignment horizontal="center" vertical="center" wrapText="1"/>
    </xf>
    <xf numFmtId="0" fontId="1" fillId="9" borderId="4" xfId="8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5" borderId="17" xfId="4" applyBorder="1" applyAlignment="1">
      <alignment horizontal="center" vertical="center" wrapText="1"/>
    </xf>
    <xf numFmtId="0" fontId="1" fillId="5" borderId="18" xfId="4" applyBorder="1" applyAlignment="1">
      <alignment horizontal="center" vertical="center" wrapText="1"/>
    </xf>
    <xf numFmtId="0" fontId="1" fillId="4" borderId="2" xfId="3" applyBorder="1" applyAlignment="1">
      <alignment horizontal="center" vertical="center" wrapText="1"/>
    </xf>
    <xf numFmtId="0" fontId="1" fillId="4" borderId="4" xfId="3" applyBorder="1" applyAlignment="1">
      <alignment horizontal="center" vertical="center" wrapText="1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11" borderId="23" xfId="10" applyBorder="1" applyAlignment="1">
      <alignment horizontal="center" vertical="center" wrapText="1"/>
    </xf>
    <xf numFmtId="0" fontId="1" fillId="11" borderId="24" xfId="10" applyBorder="1" applyAlignment="1">
      <alignment horizontal="center" vertical="center" wrapText="1"/>
    </xf>
    <xf numFmtId="0" fontId="1" fillId="11" borderId="25" xfId="10" applyBorder="1" applyAlignment="1">
      <alignment horizontal="center" vertical="center" wrapText="1"/>
    </xf>
    <xf numFmtId="0" fontId="1" fillId="11" borderId="23" xfId="10" applyBorder="1" applyAlignment="1">
      <alignment horizontal="center" vertical="center"/>
    </xf>
    <xf numFmtId="0" fontId="1" fillId="11" borderId="24" xfId="10" applyBorder="1" applyAlignment="1">
      <alignment horizontal="center" vertical="center"/>
    </xf>
    <xf numFmtId="0" fontId="1" fillId="11" borderId="25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11" borderId="5" xfId="10" applyBorder="1" applyAlignment="1">
      <alignment horizontal="center" vertical="center"/>
    </xf>
    <xf numFmtId="0" fontId="1" fillId="11" borderId="6" xfId="10" applyBorder="1" applyAlignment="1">
      <alignment horizontal="center" vertical="center"/>
    </xf>
    <xf numFmtId="0" fontId="1" fillId="11" borderId="26" xfId="10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0" fontId="1" fillId="10" borderId="3" xfId="9" applyBorder="1" applyAlignment="1">
      <alignment horizontal="center" vertical="center"/>
    </xf>
    <xf numFmtId="0" fontId="1" fillId="11" borderId="7" xfId="10" applyBorder="1" applyAlignment="1">
      <alignment horizontal="center" vertical="center"/>
    </xf>
    <xf numFmtId="0" fontId="1" fillId="11" borderId="8" xfId="10" applyBorder="1" applyAlignment="1">
      <alignment horizontal="center" vertical="center"/>
    </xf>
    <xf numFmtId="0" fontId="1" fillId="11" borderId="27" xfId="10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10" borderId="4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1" fillId="11" borderId="10" xfId="10" applyBorder="1" applyAlignment="1">
      <alignment horizontal="center" vertical="center"/>
    </xf>
    <xf numFmtId="0" fontId="1" fillId="11" borderId="28" xfId="10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1" fontId="1" fillId="11" borderId="23" xfId="10" applyNumberFormat="1" applyBorder="1" applyAlignment="1">
      <alignment horizontal="center" vertical="center"/>
    </xf>
    <xf numFmtId="1" fontId="1" fillId="11" borderId="24" xfId="10" applyNumberFormat="1" applyBorder="1" applyAlignment="1">
      <alignment horizontal="center" vertical="center"/>
    </xf>
    <xf numFmtId="1" fontId="1" fillId="11" borderId="25" xfId="10" applyNumberFormat="1" applyBorder="1" applyAlignment="1">
      <alignment horizontal="center" vertical="center"/>
    </xf>
  </cellXfs>
  <cellStyles count="11">
    <cellStyle name="20% - Accent3" xfId="10" builtinId="38"/>
    <cellStyle name="20% - Accent5" xfId="6" builtinId="46"/>
    <cellStyle name="40% - Accent1" xfId="3" builtinId="31"/>
    <cellStyle name="40% - Accent2" xfId="9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sqref="A1:B2"/>
    </sheetView>
  </sheetViews>
  <sheetFormatPr defaultRowHeight="15" x14ac:dyDescent="0.25"/>
  <cols>
    <col min="1" max="1" width="6.28515625" style="32" bestFit="1" customWidth="1"/>
    <col min="2" max="2" width="33" style="32" bestFit="1" customWidth="1"/>
    <col min="3" max="5" width="4" style="31" bestFit="1" customWidth="1"/>
    <col min="6" max="6" width="5.85546875" style="31" bestFit="1" customWidth="1"/>
    <col min="7" max="7" width="10.85546875" style="31" bestFit="1" customWidth="1"/>
    <col min="8" max="8" width="9.140625" style="31"/>
    <col min="9" max="9" width="14.42578125" style="31" customWidth="1"/>
    <col min="10" max="10" width="11.42578125" style="31" customWidth="1"/>
    <col min="11" max="13" width="9.140625" style="31"/>
    <col min="14" max="16384" width="9.140625" style="32"/>
  </cols>
  <sheetData>
    <row r="1" spans="1:13" ht="16.5" thickTop="1" thickBot="1" x14ac:dyDescent="0.3">
      <c r="A1" s="53" t="s">
        <v>47</v>
      </c>
      <c r="B1" s="54"/>
      <c r="C1" s="61" t="s">
        <v>42</v>
      </c>
      <c r="D1" s="62"/>
      <c r="E1" s="63"/>
      <c r="F1" s="59" t="s">
        <v>44</v>
      </c>
      <c r="G1" s="57" t="s">
        <v>43</v>
      </c>
      <c r="H1" s="46" t="s">
        <v>48</v>
      </c>
      <c r="I1" s="48" t="s">
        <v>51</v>
      </c>
      <c r="J1" s="44" t="s">
        <v>52</v>
      </c>
      <c r="K1" s="64" t="s">
        <v>53</v>
      </c>
      <c r="L1" s="65"/>
      <c r="M1" s="66"/>
    </row>
    <row r="2" spans="1:13" ht="16.5" thickTop="1" thickBot="1" x14ac:dyDescent="0.3">
      <c r="A2" s="55"/>
      <c r="B2" s="56"/>
      <c r="C2" s="13">
        <v>1</v>
      </c>
      <c r="D2" s="14">
        <v>2</v>
      </c>
      <c r="E2" s="15">
        <v>3</v>
      </c>
      <c r="F2" s="60"/>
      <c r="G2" s="58"/>
      <c r="H2" s="47"/>
      <c r="I2" s="49"/>
      <c r="J2" s="45"/>
      <c r="K2" s="67">
        <v>1</v>
      </c>
      <c r="L2" s="68">
        <v>2</v>
      </c>
      <c r="M2" s="69">
        <v>3</v>
      </c>
    </row>
    <row r="3" spans="1:13" ht="15.75" thickTop="1" x14ac:dyDescent="0.25">
      <c r="A3" s="50" t="s">
        <v>45</v>
      </c>
      <c r="B3" s="4" t="s">
        <v>0</v>
      </c>
      <c r="C3" s="41">
        <v>0</v>
      </c>
      <c r="D3" s="42">
        <v>25</v>
      </c>
      <c r="E3" s="43">
        <v>0</v>
      </c>
      <c r="F3" s="16">
        <f>SUM(C3:E3)</f>
        <v>25</v>
      </c>
      <c r="G3" s="17">
        <f>IF(C3&gt;100,1,0)+IF(D3&gt;100,1,0)+IF(E3&gt;100,1,0)</f>
        <v>0</v>
      </c>
      <c r="H3" s="18">
        <f>IF(C3&gt;375,1,0)+IF(D3&gt;375,1,0)+IF(E3&gt;375,1,0)</f>
        <v>0</v>
      </c>
      <c r="I3" s="70">
        <v>0</v>
      </c>
      <c r="J3" s="71">
        <f>IF(C3&gt;24,1,0)+IF(D3&gt;24,1,0)+IF(E3&gt;24,1,0)</f>
        <v>1</v>
      </c>
      <c r="K3" s="72" t="str">
        <f>IF(IF(C3&gt;400, 500-C3,IF(C3&gt;300,400-C3,0))=0,"",IF(C3&gt;400, 500-C3,IF(C3&gt;300,400-C3,0)))</f>
        <v/>
      </c>
      <c r="L3" s="73" t="str">
        <f t="shared" ref="L3:M18" si="0">IF(IF(D3&gt;400, 500-D3,IF(D3&gt;300,400-D3,0))=0,"",IF(D3&gt;400, 500-D3,IF(D3&gt;300,400-D3,0)))</f>
        <v/>
      </c>
      <c r="M3" s="74" t="str">
        <f t="shared" si="0"/>
        <v/>
      </c>
    </row>
    <row r="4" spans="1:13" x14ac:dyDescent="0.25">
      <c r="A4" s="51"/>
      <c r="B4" s="5" t="s">
        <v>1</v>
      </c>
      <c r="C4" s="19">
        <v>0</v>
      </c>
      <c r="D4" s="20">
        <v>25</v>
      </c>
      <c r="E4" s="21">
        <v>0</v>
      </c>
      <c r="F4" s="22">
        <f t="shared" ref="F4:F12" si="1">SUM(C4:E4)</f>
        <v>25</v>
      </c>
      <c r="G4" s="23">
        <f t="shared" ref="G4:G12" si="2">IF(C4&gt;100,1,0)+IF(D4&gt;100,1,0)+IF(E4&gt;100,1,0)</f>
        <v>0</v>
      </c>
      <c r="H4" s="24">
        <f t="shared" ref="H4:H7" si="3">IF(C4&gt;375,1,0)+IF(D4&gt;375,1,0)+IF(E4&gt;375,1,0)</f>
        <v>0</v>
      </c>
      <c r="I4" s="75">
        <v>0</v>
      </c>
      <c r="J4" s="76">
        <f t="shared" ref="J4:J43" si="4">IF(C4&gt;24,1,0)+IF(D4&gt;24,1,0)+IF(E4&gt;24,1,0)</f>
        <v>1</v>
      </c>
      <c r="K4" s="77" t="str">
        <f t="shared" ref="K4:K43" si="5">IF(IF(C4&gt;400, 500-C4,IF(C4&gt;300,400-C4,0))=0,"",IF(C4&gt;400, 500-C4,IF(C4&gt;300,400-C4,0)))</f>
        <v/>
      </c>
      <c r="L4" s="78" t="str">
        <f t="shared" si="0"/>
        <v/>
      </c>
      <c r="M4" s="79" t="str">
        <f t="shared" si="0"/>
        <v/>
      </c>
    </row>
    <row r="5" spans="1:13" x14ac:dyDescent="0.25">
      <c r="A5" s="51"/>
      <c r="B5" s="5" t="s">
        <v>2</v>
      </c>
      <c r="C5" s="19">
        <v>0</v>
      </c>
      <c r="D5" s="20">
        <v>25</v>
      </c>
      <c r="E5" s="21">
        <v>0</v>
      </c>
      <c r="F5" s="22">
        <f t="shared" si="1"/>
        <v>25</v>
      </c>
      <c r="G5" s="23">
        <f t="shared" si="2"/>
        <v>0</v>
      </c>
      <c r="H5" s="24">
        <f t="shared" si="3"/>
        <v>0</v>
      </c>
      <c r="I5" s="75">
        <v>0</v>
      </c>
      <c r="J5" s="76">
        <f t="shared" si="4"/>
        <v>1</v>
      </c>
      <c r="K5" s="77" t="str">
        <f t="shared" si="5"/>
        <v/>
      </c>
      <c r="L5" s="78" t="str">
        <f t="shared" si="0"/>
        <v/>
      </c>
      <c r="M5" s="79" t="str">
        <f t="shared" si="0"/>
        <v/>
      </c>
    </row>
    <row r="6" spans="1:13" x14ac:dyDescent="0.25">
      <c r="A6" s="51"/>
      <c r="B6" s="6" t="s">
        <v>3</v>
      </c>
      <c r="C6" s="19">
        <v>50</v>
      </c>
      <c r="D6" s="20">
        <v>287</v>
      </c>
      <c r="E6" s="21">
        <v>50</v>
      </c>
      <c r="F6" s="22">
        <f t="shared" si="1"/>
        <v>387</v>
      </c>
      <c r="G6" s="23">
        <f t="shared" si="2"/>
        <v>1</v>
      </c>
      <c r="H6" s="24">
        <f t="shared" si="3"/>
        <v>0</v>
      </c>
      <c r="I6" s="75">
        <v>0</v>
      </c>
      <c r="J6" s="76">
        <f t="shared" si="4"/>
        <v>3</v>
      </c>
      <c r="K6" s="77" t="str">
        <f t="shared" si="5"/>
        <v/>
      </c>
      <c r="L6" s="78" t="str">
        <f t="shared" si="0"/>
        <v/>
      </c>
      <c r="M6" s="79" t="str">
        <f t="shared" si="0"/>
        <v/>
      </c>
    </row>
    <row r="7" spans="1:13" x14ac:dyDescent="0.25">
      <c r="A7" s="51"/>
      <c r="B7" s="5" t="s">
        <v>4</v>
      </c>
      <c r="C7" s="19">
        <v>0</v>
      </c>
      <c r="D7" s="20">
        <v>0</v>
      </c>
      <c r="E7" s="21">
        <v>0</v>
      </c>
      <c r="F7" s="22">
        <f t="shared" si="1"/>
        <v>0</v>
      </c>
      <c r="G7" s="23">
        <f t="shared" si="2"/>
        <v>0</v>
      </c>
      <c r="H7" s="24">
        <f t="shared" si="3"/>
        <v>0</v>
      </c>
      <c r="I7" s="75">
        <v>0</v>
      </c>
      <c r="J7" s="76">
        <f t="shared" si="4"/>
        <v>0</v>
      </c>
      <c r="K7" s="77" t="str">
        <f t="shared" si="5"/>
        <v/>
      </c>
      <c r="L7" s="78" t="str">
        <f t="shared" si="0"/>
        <v/>
      </c>
      <c r="M7" s="79" t="str">
        <f t="shared" si="0"/>
        <v/>
      </c>
    </row>
    <row r="8" spans="1:13" x14ac:dyDescent="0.25">
      <c r="A8" s="51"/>
      <c r="B8" s="7" t="s">
        <v>5</v>
      </c>
      <c r="C8" s="19">
        <v>25</v>
      </c>
      <c r="D8" s="20">
        <v>431</v>
      </c>
      <c r="E8" s="21">
        <v>0</v>
      </c>
      <c r="F8" s="22">
        <f t="shared" si="1"/>
        <v>456</v>
      </c>
      <c r="G8" s="23">
        <f t="shared" si="2"/>
        <v>1</v>
      </c>
      <c r="H8" s="24">
        <f>IF(C8&gt;375,1,0)+IF(D8&gt;375,1,0)+IF(E8&gt;375,1,0)</f>
        <v>1</v>
      </c>
      <c r="I8" s="75">
        <v>1</v>
      </c>
      <c r="J8" s="76">
        <f t="shared" si="4"/>
        <v>2</v>
      </c>
      <c r="K8" s="77" t="str">
        <f t="shared" si="5"/>
        <v/>
      </c>
      <c r="L8" s="78">
        <f t="shared" si="0"/>
        <v>69</v>
      </c>
      <c r="M8" s="79" t="str">
        <f t="shared" si="0"/>
        <v/>
      </c>
    </row>
    <row r="9" spans="1:13" x14ac:dyDescent="0.25">
      <c r="A9" s="51"/>
      <c r="B9" s="5" t="s">
        <v>6</v>
      </c>
      <c r="C9" s="19">
        <v>0</v>
      </c>
      <c r="D9" s="20">
        <v>0</v>
      </c>
      <c r="E9" s="21">
        <v>0</v>
      </c>
      <c r="F9" s="22">
        <f t="shared" si="1"/>
        <v>0</v>
      </c>
      <c r="G9" s="23">
        <f t="shared" si="2"/>
        <v>0</v>
      </c>
      <c r="H9" s="24">
        <f t="shared" ref="H9:H43" si="6">IF(C9&gt;375,1,0)+IF(D9&gt;375,1,0)+IF(E9&gt;375,1,0)</f>
        <v>0</v>
      </c>
      <c r="I9" s="75">
        <v>0</v>
      </c>
      <c r="J9" s="76">
        <f t="shared" si="4"/>
        <v>0</v>
      </c>
      <c r="K9" s="77" t="str">
        <f t="shared" si="5"/>
        <v/>
      </c>
      <c r="L9" s="78" t="str">
        <f t="shared" si="0"/>
        <v/>
      </c>
      <c r="M9" s="79" t="str">
        <f t="shared" si="0"/>
        <v/>
      </c>
    </row>
    <row r="10" spans="1:13" x14ac:dyDescent="0.25">
      <c r="A10" s="51"/>
      <c r="B10" s="8" t="s">
        <v>7</v>
      </c>
      <c r="C10" s="19">
        <v>365</v>
      </c>
      <c r="D10" s="20">
        <v>25</v>
      </c>
      <c r="E10" s="21">
        <v>366</v>
      </c>
      <c r="F10" s="22">
        <f t="shared" si="1"/>
        <v>756</v>
      </c>
      <c r="G10" s="23">
        <f t="shared" si="2"/>
        <v>2</v>
      </c>
      <c r="H10" s="24">
        <f t="shared" si="6"/>
        <v>0</v>
      </c>
      <c r="I10" s="75">
        <v>0</v>
      </c>
      <c r="J10" s="76">
        <f t="shared" si="4"/>
        <v>3</v>
      </c>
      <c r="K10" s="77">
        <f t="shared" si="5"/>
        <v>35</v>
      </c>
      <c r="L10" s="78" t="str">
        <f t="shared" si="0"/>
        <v/>
      </c>
      <c r="M10" s="79">
        <f t="shared" si="0"/>
        <v>34</v>
      </c>
    </row>
    <row r="11" spans="1:13" x14ac:dyDescent="0.25">
      <c r="A11" s="51"/>
      <c r="B11" s="5" t="s">
        <v>8</v>
      </c>
      <c r="C11" s="19">
        <v>0</v>
      </c>
      <c r="D11" s="20">
        <v>25</v>
      </c>
      <c r="E11" s="21">
        <v>25</v>
      </c>
      <c r="F11" s="22">
        <f t="shared" si="1"/>
        <v>50</v>
      </c>
      <c r="G11" s="23">
        <f t="shared" si="2"/>
        <v>0</v>
      </c>
      <c r="H11" s="24">
        <f t="shared" si="6"/>
        <v>0</v>
      </c>
      <c r="I11" s="75">
        <v>0</v>
      </c>
      <c r="J11" s="76">
        <f t="shared" si="4"/>
        <v>2</v>
      </c>
      <c r="K11" s="77" t="str">
        <f t="shared" si="5"/>
        <v/>
      </c>
      <c r="L11" s="78" t="str">
        <f t="shared" si="0"/>
        <v/>
      </c>
      <c r="M11" s="79" t="str">
        <f t="shared" si="0"/>
        <v/>
      </c>
    </row>
    <row r="12" spans="1:13" ht="15.75" thickBot="1" x14ac:dyDescent="0.3">
      <c r="A12" s="52"/>
      <c r="B12" s="9" t="s">
        <v>9</v>
      </c>
      <c r="C12" s="13">
        <v>0</v>
      </c>
      <c r="D12" s="14">
        <v>0</v>
      </c>
      <c r="E12" s="15">
        <v>0</v>
      </c>
      <c r="F12" s="25">
        <f t="shared" si="1"/>
        <v>0</v>
      </c>
      <c r="G12" s="26">
        <f t="shared" si="2"/>
        <v>0</v>
      </c>
      <c r="H12" s="27">
        <f t="shared" si="6"/>
        <v>0</v>
      </c>
      <c r="I12" s="80">
        <v>0</v>
      </c>
      <c r="J12" s="81">
        <f t="shared" si="4"/>
        <v>0</v>
      </c>
      <c r="K12" s="82" t="str">
        <f t="shared" si="5"/>
        <v/>
      </c>
      <c r="L12" s="83" t="str">
        <f t="shared" si="0"/>
        <v/>
      </c>
      <c r="M12" s="84" t="str">
        <f t="shared" si="0"/>
        <v/>
      </c>
    </row>
    <row r="13" spans="1:13" ht="15" customHeight="1" thickTop="1" x14ac:dyDescent="0.25">
      <c r="A13" s="50" t="s">
        <v>10</v>
      </c>
      <c r="B13" s="1" t="s">
        <v>11</v>
      </c>
      <c r="C13" s="41">
        <v>0</v>
      </c>
      <c r="D13" s="42">
        <v>25</v>
      </c>
      <c r="E13" s="43">
        <v>0</v>
      </c>
      <c r="F13" s="16">
        <f t="shared" ref="F13:F32" si="7">SUM(C13:E13)</f>
        <v>25</v>
      </c>
      <c r="G13" s="17">
        <f t="shared" ref="G13:G32" si="8">IF(C13&gt;100,1,0)+IF(D13&gt;100,1,0)+IF(E13&gt;100,1,0)</f>
        <v>0</v>
      </c>
      <c r="H13" s="18">
        <f t="shared" si="6"/>
        <v>0</v>
      </c>
      <c r="I13" s="70">
        <v>0</v>
      </c>
      <c r="J13" s="71">
        <f t="shared" si="4"/>
        <v>1</v>
      </c>
      <c r="K13" s="72" t="str">
        <f t="shared" si="5"/>
        <v/>
      </c>
      <c r="L13" s="73" t="str">
        <f t="shared" si="0"/>
        <v/>
      </c>
      <c r="M13" s="74" t="str">
        <f t="shared" si="0"/>
        <v/>
      </c>
    </row>
    <row r="14" spans="1:13" x14ac:dyDescent="0.25">
      <c r="A14" s="51"/>
      <c r="B14" s="2" t="s">
        <v>12</v>
      </c>
      <c r="C14" s="19">
        <v>0</v>
      </c>
      <c r="D14" s="20">
        <v>0</v>
      </c>
      <c r="E14" s="21">
        <v>0</v>
      </c>
      <c r="F14" s="22">
        <f t="shared" si="7"/>
        <v>0</v>
      </c>
      <c r="G14" s="23">
        <f t="shared" si="8"/>
        <v>0</v>
      </c>
      <c r="H14" s="24">
        <f t="shared" si="6"/>
        <v>0</v>
      </c>
      <c r="I14" s="75">
        <v>0</v>
      </c>
      <c r="J14" s="76">
        <f t="shared" si="4"/>
        <v>0</v>
      </c>
      <c r="K14" s="77" t="str">
        <f t="shared" si="5"/>
        <v/>
      </c>
      <c r="L14" s="78" t="str">
        <f t="shared" si="0"/>
        <v/>
      </c>
      <c r="M14" s="79" t="str">
        <f t="shared" si="0"/>
        <v/>
      </c>
    </row>
    <row r="15" spans="1:13" x14ac:dyDescent="0.25">
      <c r="A15" s="51"/>
      <c r="B15" s="2" t="s">
        <v>13</v>
      </c>
      <c r="C15" s="19">
        <v>0</v>
      </c>
      <c r="D15" s="20">
        <v>0</v>
      </c>
      <c r="E15" s="21">
        <v>0</v>
      </c>
      <c r="F15" s="22">
        <f t="shared" si="7"/>
        <v>0</v>
      </c>
      <c r="G15" s="23">
        <f t="shared" si="8"/>
        <v>0</v>
      </c>
      <c r="H15" s="24">
        <f t="shared" si="6"/>
        <v>0</v>
      </c>
      <c r="I15" s="75">
        <v>0</v>
      </c>
      <c r="J15" s="76">
        <f t="shared" si="4"/>
        <v>0</v>
      </c>
      <c r="K15" s="77" t="str">
        <f t="shared" si="5"/>
        <v/>
      </c>
      <c r="L15" s="78" t="str">
        <f t="shared" si="0"/>
        <v/>
      </c>
      <c r="M15" s="79" t="str">
        <f t="shared" si="0"/>
        <v/>
      </c>
    </row>
    <row r="16" spans="1:13" x14ac:dyDescent="0.25">
      <c r="A16" s="51"/>
      <c r="B16" s="2" t="s">
        <v>14</v>
      </c>
      <c r="C16" s="19">
        <v>0</v>
      </c>
      <c r="D16" s="20">
        <v>0</v>
      </c>
      <c r="E16" s="21">
        <v>0</v>
      </c>
      <c r="F16" s="22">
        <f t="shared" si="7"/>
        <v>0</v>
      </c>
      <c r="G16" s="23">
        <f t="shared" si="8"/>
        <v>0</v>
      </c>
      <c r="H16" s="24">
        <f t="shared" si="6"/>
        <v>0</v>
      </c>
      <c r="I16" s="75">
        <v>0</v>
      </c>
      <c r="J16" s="76">
        <f t="shared" si="4"/>
        <v>0</v>
      </c>
      <c r="K16" s="77" t="str">
        <f t="shared" si="5"/>
        <v/>
      </c>
      <c r="L16" s="78" t="str">
        <f t="shared" si="0"/>
        <v/>
      </c>
      <c r="M16" s="79" t="str">
        <f t="shared" si="0"/>
        <v/>
      </c>
    </row>
    <row r="17" spans="1:13" x14ac:dyDescent="0.25">
      <c r="A17" s="51"/>
      <c r="B17" s="2" t="s">
        <v>15</v>
      </c>
      <c r="C17" s="19">
        <v>0</v>
      </c>
      <c r="D17" s="20">
        <v>286</v>
      </c>
      <c r="E17" s="21">
        <v>75</v>
      </c>
      <c r="F17" s="22">
        <f t="shared" si="7"/>
        <v>361</v>
      </c>
      <c r="G17" s="23">
        <f t="shared" si="8"/>
        <v>1</v>
      </c>
      <c r="H17" s="24">
        <f t="shared" si="6"/>
        <v>0</v>
      </c>
      <c r="I17" s="75">
        <v>0</v>
      </c>
      <c r="J17" s="76">
        <f t="shared" si="4"/>
        <v>2</v>
      </c>
      <c r="K17" s="77" t="str">
        <f t="shared" si="5"/>
        <v/>
      </c>
      <c r="L17" s="78" t="str">
        <f t="shared" si="0"/>
        <v/>
      </c>
      <c r="M17" s="79" t="str">
        <f t="shared" si="0"/>
        <v/>
      </c>
    </row>
    <row r="18" spans="1:13" x14ac:dyDescent="0.25">
      <c r="A18" s="51"/>
      <c r="B18" s="2" t="s">
        <v>16</v>
      </c>
      <c r="C18" s="19">
        <v>0</v>
      </c>
      <c r="D18" s="20">
        <v>0</v>
      </c>
      <c r="E18" s="21">
        <v>25</v>
      </c>
      <c r="F18" s="22">
        <f t="shared" si="7"/>
        <v>25</v>
      </c>
      <c r="G18" s="23">
        <f t="shared" si="8"/>
        <v>0</v>
      </c>
      <c r="H18" s="24">
        <f t="shared" si="6"/>
        <v>0</v>
      </c>
      <c r="I18" s="75">
        <v>0</v>
      </c>
      <c r="J18" s="76">
        <f t="shared" si="4"/>
        <v>1</v>
      </c>
      <c r="K18" s="77" t="str">
        <f t="shared" si="5"/>
        <v/>
      </c>
      <c r="L18" s="78" t="str">
        <f t="shared" si="0"/>
        <v/>
      </c>
      <c r="M18" s="79" t="str">
        <f t="shared" si="0"/>
        <v/>
      </c>
    </row>
    <row r="19" spans="1:13" x14ac:dyDescent="0.25">
      <c r="A19" s="51"/>
      <c r="B19" s="2" t="s">
        <v>17</v>
      </c>
      <c r="C19" s="19">
        <v>75</v>
      </c>
      <c r="D19" s="20">
        <v>25</v>
      </c>
      <c r="E19" s="21">
        <v>307</v>
      </c>
      <c r="F19" s="22">
        <f t="shared" si="7"/>
        <v>407</v>
      </c>
      <c r="G19" s="23">
        <f t="shared" si="8"/>
        <v>1</v>
      </c>
      <c r="H19" s="24">
        <f t="shared" si="6"/>
        <v>0</v>
      </c>
      <c r="I19" s="75">
        <v>0</v>
      </c>
      <c r="J19" s="76">
        <f t="shared" si="4"/>
        <v>3</v>
      </c>
      <c r="K19" s="77" t="str">
        <f t="shared" si="5"/>
        <v/>
      </c>
      <c r="L19" s="78" t="str">
        <f t="shared" ref="L19:L43" si="9">IF(IF(D19&gt;400, 500-D19,IF(D19&gt;300,400-D19,0))=0,"",IF(D19&gt;400, 500-D19,IF(D19&gt;300,400-D19,0)))</f>
        <v/>
      </c>
      <c r="M19" s="79">
        <f t="shared" ref="M19:M43" si="10">IF(IF(E19&gt;400, 500-E19,IF(E19&gt;300,400-E19,0))=0,"",IF(E19&gt;400, 500-E19,IF(E19&gt;300,400-E19,0)))</f>
        <v>93</v>
      </c>
    </row>
    <row r="20" spans="1:13" x14ac:dyDescent="0.25">
      <c r="A20" s="51"/>
      <c r="B20" s="2" t="s">
        <v>18</v>
      </c>
      <c r="C20" s="19">
        <v>0</v>
      </c>
      <c r="D20" s="20">
        <v>0</v>
      </c>
      <c r="E20" s="21">
        <v>0</v>
      </c>
      <c r="F20" s="22">
        <f t="shared" si="7"/>
        <v>0</v>
      </c>
      <c r="G20" s="23">
        <f t="shared" si="8"/>
        <v>0</v>
      </c>
      <c r="H20" s="24">
        <f t="shared" si="6"/>
        <v>0</v>
      </c>
      <c r="I20" s="75">
        <v>0</v>
      </c>
      <c r="J20" s="76">
        <f t="shared" si="4"/>
        <v>0</v>
      </c>
      <c r="K20" s="77" t="str">
        <f t="shared" si="5"/>
        <v/>
      </c>
      <c r="L20" s="78" t="str">
        <f t="shared" si="9"/>
        <v/>
      </c>
      <c r="M20" s="79" t="str">
        <f t="shared" si="10"/>
        <v/>
      </c>
    </row>
    <row r="21" spans="1:13" x14ac:dyDescent="0.25">
      <c r="A21" s="51"/>
      <c r="B21" s="2" t="s">
        <v>19</v>
      </c>
      <c r="C21" s="19">
        <v>25</v>
      </c>
      <c r="D21" s="20">
        <v>75</v>
      </c>
      <c r="E21" s="21">
        <v>0</v>
      </c>
      <c r="F21" s="22">
        <f t="shared" si="7"/>
        <v>100</v>
      </c>
      <c r="G21" s="23">
        <f t="shared" si="8"/>
        <v>0</v>
      </c>
      <c r="H21" s="24">
        <f t="shared" si="6"/>
        <v>0</v>
      </c>
      <c r="I21" s="75">
        <v>0</v>
      </c>
      <c r="J21" s="76">
        <f t="shared" si="4"/>
        <v>2</v>
      </c>
      <c r="K21" s="77" t="str">
        <f t="shared" si="5"/>
        <v/>
      </c>
      <c r="L21" s="78" t="str">
        <f t="shared" si="9"/>
        <v/>
      </c>
      <c r="M21" s="79" t="str">
        <f t="shared" si="10"/>
        <v/>
      </c>
    </row>
    <row r="22" spans="1:13" x14ac:dyDescent="0.25">
      <c r="A22" s="51"/>
      <c r="B22" s="2" t="s">
        <v>20</v>
      </c>
      <c r="C22" s="19">
        <v>0</v>
      </c>
      <c r="D22" s="20">
        <v>25</v>
      </c>
      <c r="E22" s="21">
        <v>307</v>
      </c>
      <c r="F22" s="22">
        <f t="shared" si="7"/>
        <v>332</v>
      </c>
      <c r="G22" s="23">
        <f t="shared" si="8"/>
        <v>1</v>
      </c>
      <c r="H22" s="24">
        <f t="shared" si="6"/>
        <v>0</v>
      </c>
      <c r="I22" s="75">
        <v>0</v>
      </c>
      <c r="J22" s="76">
        <f t="shared" si="4"/>
        <v>2</v>
      </c>
      <c r="K22" s="77" t="str">
        <f t="shared" si="5"/>
        <v/>
      </c>
      <c r="L22" s="78" t="str">
        <f t="shared" si="9"/>
        <v/>
      </c>
      <c r="M22" s="79">
        <f t="shared" si="10"/>
        <v>93</v>
      </c>
    </row>
    <row r="23" spans="1:13" ht="15" customHeight="1" x14ac:dyDescent="0.25">
      <c r="A23" s="51"/>
      <c r="B23" s="2" t="s">
        <v>21</v>
      </c>
      <c r="C23" s="19">
        <v>0</v>
      </c>
      <c r="D23" s="20">
        <v>50</v>
      </c>
      <c r="E23" s="21">
        <v>344</v>
      </c>
      <c r="F23" s="22">
        <f t="shared" si="7"/>
        <v>394</v>
      </c>
      <c r="G23" s="23">
        <f t="shared" si="8"/>
        <v>1</v>
      </c>
      <c r="H23" s="24">
        <f t="shared" si="6"/>
        <v>0</v>
      </c>
      <c r="I23" s="75">
        <v>0</v>
      </c>
      <c r="J23" s="76">
        <f t="shared" si="4"/>
        <v>2</v>
      </c>
      <c r="K23" s="77" t="str">
        <f t="shared" si="5"/>
        <v/>
      </c>
      <c r="L23" s="78" t="str">
        <f t="shared" si="9"/>
        <v/>
      </c>
      <c r="M23" s="79">
        <f t="shared" si="10"/>
        <v>56</v>
      </c>
    </row>
    <row r="24" spans="1:13" x14ac:dyDescent="0.25">
      <c r="A24" s="51"/>
      <c r="B24" s="2" t="s">
        <v>22</v>
      </c>
      <c r="C24" s="19">
        <v>0</v>
      </c>
      <c r="D24" s="20">
        <v>0</v>
      </c>
      <c r="E24" s="21">
        <v>0</v>
      </c>
      <c r="F24" s="22">
        <f t="shared" si="7"/>
        <v>0</v>
      </c>
      <c r="G24" s="23">
        <f t="shared" si="8"/>
        <v>0</v>
      </c>
      <c r="H24" s="24">
        <f t="shared" si="6"/>
        <v>0</v>
      </c>
      <c r="I24" s="75">
        <v>0</v>
      </c>
      <c r="J24" s="76">
        <f t="shared" si="4"/>
        <v>0</v>
      </c>
      <c r="K24" s="77" t="str">
        <f t="shared" si="5"/>
        <v/>
      </c>
      <c r="L24" s="78" t="str">
        <f t="shared" si="9"/>
        <v/>
      </c>
      <c r="M24" s="79" t="str">
        <f t="shared" si="10"/>
        <v/>
      </c>
    </row>
    <row r="25" spans="1:13" x14ac:dyDescent="0.25">
      <c r="A25" s="51"/>
      <c r="B25" s="2" t="s">
        <v>23</v>
      </c>
      <c r="C25" s="19">
        <v>50</v>
      </c>
      <c r="D25" s="20">
        <v>364</v>
      </c>
      <c r="E25" s="21">
        <v>368</v>
      </c>
      <c r="F25" s="22">
        <f t="shared" si="7"/>
        <v>782</v>
      </c>
      <c r="G25" s="23">
        <f t="shared" si="8"/>
        <v>2</v>
      </c>
      <c r="H25" s="24">
        <f t="shared" si="6"/>
        <v>0</v>
      </c>
      <c r="I25" s="75">
        <v>0</v>
      </c>
      <c r="J25" s="76">
        <f t="shared" si="4"/>
        <v>3</v>
      </c>
      <c r="K25" s="77" t="str">
        <f t="shared" si="5"/>
        <v/>
      </c>
      <c r="L25" s="78">
        <f t="shared" si="9"/>
        <v>36</v>
      </c>
      <c r="M25" s="79">
        <f t="shared" si="10"/>
        <v>32</v>
      </c>
    </row>
    <row r="26" spans="1:13" x14ac:dyDescent="0.25">
      <c r="A26" s="51"/>
      <c r="B26" s="2" t="s">
        <v>24</v>
      </c>
      <c r="C26" s="19">
        <v>25</v>
      </c>
      <c r="D26" s="20">
        <v>0</v>
      </c>
      <c r="E26" s="21">
        <v>25</v>
      </c>
      <c r="F26" s="22">
        <f t="shared" si="7"/>
        <v>50</v>
      </c>
      <c r="G26" s="23">
        <f t="shared" si="8"/>
        <v>0</v>
      </c>
      <c r="H26" s="24">
        <f t="shared" si="6"/>
        <v>0</v>
      </c>
      <c r="I26" s="75">
        <v>0</v>
      </c>
      <c r="J26" s="76">
        <f t="shared" si="4"/>
        <v>2</v>
      </c>
      <c r="K26" s="77" t="str">
        <f t="shared" si="5"/>
        <v/>
      </c>
      <c r="L26" s="78" t="str">
        <f t="shared" si="9"/>
        <v/>
      </c>
      <c r="M26" s="79" t="str">
        <f t="shared" si="10"/>
        <v/>
      </c>
    </row>
    <row r="27" spans="1:13" x14ac:dyDescent="0.25">
      <c r="A27" s="51"/>
      <c r="B27" s="2" t="s">
        <v>25</v>
      </c>
      <c r="C27" s="19">
        <v>354</v>
      </c>
      <c r="D27" s="20">
        <v>50</v>
      </c>
      <c r="E27" s="21">
        <v>355</v>
      </c>
      <c r="F27" s="22">
        <f t="shared" si="7"/>
        <v>759</v>
      </c>
      <c r="G27" s="23">
        <f t="shared" si="8"/>
        <v>2</v>
      </c>
      <c r="H27" s="24">
        <f t="shared" si="6"/>
        <v>0</v>
      </c>
      <c r="I27" s="75">
        <v>0</v>
      </c>
      <c r="J27" s="76">
        <f t="shared" si="4"/>
        <v>3</v>
      </c>
      <c r="K27" s="77">
        <f t="shared" si="5"/>
        <v>46</v>
      </c>
      <c r="L27" s="78" t="str">
        <f t="shared" si="9"/>
        <v/>
      </c>
      <c r="M27" s="79">
        <f t="shared" si="10"/>
        <v>45</v>
      </c>
    </row>
    <row r="28" spans="1:13" x14ac:dyDescent="0.25">
      <c r="A28" s="51"/>
      <c r="B28" s="2" t="s">
        <v>26</v>
      </c>
      <c r="C28" s="19">
        <v>0</v>
      </c>
      <c r="D28" s="20">
        <v>0</v>
      </c>
      <c r="E28" s="21">
        <v>25</v>
      </c>
      <c r="F28" s="22">
        <f t="shared" si="7"/>
        <v>25</v>
      </c>
      <c r="G28" s="23">
        <f t="shared" si="8"/>
        <v>0</v>
      </c>
      <c r="H28" s="24">
        <f t="shared" si="6"/>
        <v>0</v>
      </c>
      <c r="I28" s="75">
        <v>0</v>
      </c>
      <c r="J28" s="76">
        <f t="shared" si="4"/>
        <v>1</v>
      </c>
      <c r="K28" s="77" t="str">
        <f t="shared" si="5"/>
        <v/>
      </c>
      <c r="L28" s="78" t="str">
        <f t="shared" si="9"/>
        <v/>
      </c>
      <c r="M28" s="79" t="str">
        <f t="shared" si="10"/>
        <v/>
      </c>
    </row>
    <row r="29" spans="1:13" x14ac:dyDescent="0.25">
      <c r="A29" s="51"/>
      <c r="B29" s="2" t="s">
        <v>27</v>
      </c>
      <c r="C29" s="19">
        <v>25</v>
      </c>
      <c r="D29" s="20">
        <v>75</v>
      </c>
      <c r="E29" s="21">
        <v>75</v>
      </c>
      <c r="F29" s="22">
        <f t="shared" si="7"/>
        <v>175</v>
      </c>
      <c r="G29" s="23">
        <f t="shared" si="8"/>
        <v>0</v>
      </c>
      <c r="H29" s="24">
        <f t="shared" si="6"/>
        <v>0</v>
      </c>
      <c r="I29" s="75">
        <v>0</v>
      </c>
      <c r="J29" s="76">
        <f t="shared" si="4"/>
        <v>3</v>
      </c>
      <c r="K29" s="77" t="str">
        <f t="shared" si="5"/>
        <v/>
      </c>
      <c r="L29" s="78" t="str">
        <f t="shared" si="9"/>
        <v/>
      </c>
      <c r="M29" s="79" t="str">
        <f t="shared" si="10"/>
        <v/>
      </c>
    </row>
    <row r="30" spans="1:13" x14ac:dyDescent="0.25">
      <c r="A30" s="51"/>
      <c r="B30" s="2" t="s">
        <v>28</v>
      </c>
      <c r="C30" s="19">
        <v>331</v>
      </c>
      <c r="D30" s="20">
        <v>382</v>
      </c>
      <c r="E30" s="21">
        <v>25</v>
      </c>
      <c r="F30" s="22">
        <f t="shared" si="7"/>
        <v>738</v>
      </c>
      <c r="G30" s="23">
        <f t="shared" si="8"/>
        <v>2</v>
      </c>
      <c r="H30" s="24">
        <f t="shared" si="6"/>
        <v>1</v>
      </c>
      <c r="I30" s="75">
        <v>1</v>
      </c>
      <c r="J30" s="76">
        <f t="shared" si="4"/>
        <v>3</v>
      </c>
      <c r="K30" s="77">
        <f t="shared" si="5"/>
        <v>69</v>
      </c>
      <c r="L30" s="78">
        <v>68</v>
      </c>
      <c r="M30" s="79" t="str">
        <f t="shared" si="10"/>
        <v/>
      </c>
    </row>
    <row r="31" spans="1:13" x14ac:dyDescent="0.25">
      <c r="A31" s="51"/>
      <c r="B31" s="2" t="s">
        <v>29</v>
      </c>
      <c r="C31" s="19">
        <v>0</v>
      </c>
      <c r="D31" s="20">
        <v>25</v>
      </c>
      <c r="E31" s="21">
        <v>0</v>
      </c>
      <c r="F31" s="22">
        <f t="shared" si="7"/>
        <v>25</v>
      </c>
      <c r="G31" s="23">
        <f t="shared" si="8"/>
        <v>0</v>
      </c>
      <c r="H31" s="24">
        <f t="shared" si="6"/>
        <v>0</v>
      </c>
      <c r="I31" s="75">
        <v>0</v>
      </c>
      <c r="J31" s="76">
        <f t="shared" si="4"/>
        <v>1</v>
      </c>
      <c r="K31" s="77" t="str">
        <f t="shared" si="5"/>
        <v/>
      </c>
      <c r="L31" s="78" t="str">
        <f t="shared" si="9"/>
        <v/>
      </c>
      <c r="M31" s="79" t="str">
        <f t="shared" si="10"/>
        <v/>
      </c>
    </row>
    <row r="32" spans="1:13" ht="15.75" thickBot="1" x14ac:dyDescent="0.3">
      <c r="A32" s="52"/>
      <c r="B32" s="3" t="s">
        <v>30</v>
      </c>
      <c r="C32" s="13">
        <v>25</v>
      </c>
      <c r="D32" s="14">
        <v>0</v>
      </c>
      <c r="E32" s="15">
        <v>305</v>
      </c>
      <c r="F32" s="25">
        <f t="shared" si="7"/>
        <v>330</v>
      </c>
      <c r="G32" s="26">
        <f t="shared" si="8"/>
        <v>1</v>
      </c>
      <c r="H32" s="27">
        <f t="shared" si="6"/>
        <v>0</v>
      </c>
      <c r="I32" s="80">
        <v>0</v>
      </c>
      <c r="J32" s="81">
        <f t="shared" si="4"/>
        <v>2</v>
      </c>
      <c r="K32" s="82" t="str">
        <f t="shared" si="5"/>
        <v/>
      </c>
      <c r="L32" s="83" t="str">
        <f t="shared" si="9"/>
        <v/>
      </c>
      <c r="M32" s="84">
        <f t="shared" si="10"/>
        <v>95</v>
      </c>
    </row>
    <row r="33" spans="1:13" ht="15.75" thickTop="1" x14ac:dyDescent="0.25">
      <c r="A33" s="50" t="s">
        <v>31</v>
      </c>
      <c r="B33" s="1" t="s">
        <v>32</v>
      </c>
      <c r="C33" s="41">
        <v>0</v>
      </c>
      <c r="D33" s="42">
        <v>0</v>
      </c>
      <c r="E33" s="43"/>
      <c r="F33" s="16">
        <f t="shared" ref="F33:F39" si="11">SUM(C33:E33)</f>
        <v>0</v>
      </c>
      <c r="G33" s="17">
        <f t="shared" ref="G33:G39" si="12">IF(C33&gt;100,1,0)+IF(D33&gt;100,1,0)+IF(E33&gt;100,1,0)</f>
        <v>0</v>
      </c>
      <c r="H33" s="18">
        <f t="shared" si="6"/>
        <v>0</v>
      </c>
      <c r="I33" s="70">
        <v>0</v>
      </c>
      <c r="J33" s="71">
        <f t="shared" si="4"/>
        <v>0</v>
      </c>
      <c r="K33" s="72" t="str">
        <f t="shared" si="5"/>
        <v/>
      </c>
      <c r="L33" s="73" t="str">
        <f t="shared" si="9"/>
        <v/>
      </c>
      <c r="M33" s="74" t="str">
        <f t="shared" si="10"/>
        <v/>
      </c>
    </row>
    <row r="34" spans="1:13" x14ac:dyDescent="0.25">
      <c r="A34" s="51"/>
      <c r="B34" s="2" t="s">
        <v>33</v>
      </c>
      <c r="C34" s="19">
        <v>0</v>
      </c>
      <c r="D34" s="20">
        <v>25</v>
      </c>
      <c r="E34" s="21"/>
      <c r="F34" s="22">
        <f t="shared" si="11"/>
        <v>25</v>
      </c>
      <c r="G34" s="23">
        <f t="shared" si="12"/>
        <v>0</v>
      </c>
      <c r="H34" s="24">
        <f t="shared" si="6"/>
        <v>0</v>
      </c>
      <c r="I34" s="75">
        <v>0</v>
      </c>
      <c r="J34" s="76">
        <f t="shared" si="4"/>
        <v>1</v>
      </c>
      <c r="K34" s="77" t="str">
        <f t="shared" si="5"/>
        <v/>
      </c>
      <c r="L34" s="78" t="str">
        <f t="shared" si="9"/>
        <v/>
      </c>
      <c r="M34" s="79" t="str">
        <f t="shared" si="10"/>
        <v/>
      </c>
    </row>
    <row r="35" spans="1:13" x14ac:dyDescent="0.25">
      <c r="A35" s="51"/>
      <c r="B35" s="2" t="s">
        <v>34</v>
      </c>
      <c r="C35" s="19">
        <v>25</v>
      </c>
      <c r="D35" s="20">
        <v>125</v>
      </c>
      <c r="E35" s="21"/>
      <c r="F35" s="22">
        <f t="shared" si="11"/>
        <v>150</v>
      </c>
      <c r="G35" s="23">
        <f t="shared" si="12"/>
        <v>1</v>
      </c>
      <c r="H35" s="24">
        <f t="shared" si="6"/>
        <v>0</v>
      </c>
      <c r="I35" s="75">
        <v>0</v>
      </c>
      <c r="J35" s="76">
        <f t="shared" si="4"/>
        <v>2</v>
      </c>
      <c r="K35" s="77" t="str">
        <f t="shared" si="5"/>
        <v/>
      </c>
      <c r="L35" s="78" t="str">
        <f t="shared" si="9"/>
        <v/>
      </c>
      <c r="M35" s="79" t="str">
        <f t="shared" si="10"/>
        <v/>
      </c>
    </row>
    <row r="36" spans="1:13" x14ac:dyDescent="0.25">
      <c r="A36" s="51"/>
      <c r="B36" s="2" t="s">
        <v>35</v>
      </c>
      <c r="C36" s="19">
        <v>440</v>
      </c>
      <c r="D36" s="20">
        <v>50</v>
      </c>
      <c r="E36" s="21"/>
      <c r="F36" s="22">
        <f t="shared" si="11"/>
        <v>490</v>
      </c>
      <c r="G36" s="23">
        <f t="shared" si="12"/>
        <v>1</v>
      </c>
      <c r="H36" s="24">
        <f t="shared" si="6"/>
        <v>1</v>
      </c>
      <c r="I36" s="75">
        <v>1</v>
      </c>
      <c r="J36" s="76">
        <f t="shared" si="4"/>
        <v>2</v>
      </c>
      <c r="K36" s="77">
        <f t="shared" si="5"/>
        <v>60</v>
      </c>
      <c r="L36" s="78" t="str">
        <f t="shared" si="9"/>
        <v/>
      </c>
      <c r="M36" s="79" t="str">
        <f t="shared" si="10"/>
        <v/>
      </c>
    </row>
    <row r="37" spans="1:13" x14ac:dyDescent="0.25">
      <c r="A37" s="51"/>
      <c r="B37" s="2" t="s">
        <v>36</v>
      </c>
      <c r="C37" s="19">
        <v>0</v>
      </c>
      <c r="D37" s="20">
        <v>0</v>
      </c>
      <c r="E37" s="21"/>
      <c r="F37" s="22">
        <f t="shared" si="11"/>
        <v>0</v>
      </c>
      <c r="G37" s="23">
        <f t="shared" si="12"/>
        <v>0</v>
      </c>
      <c r="H37" s="24">
        <f t="shared" si="6"/>
        <v>0</v>
      </c>
      <c r="I37" s="75">
        <v>0</v>
      </c>
      <c r="J37" s="76">
        <f t="shared" si="4"/>
        <v>0</v>
      </c>
      <c r="K37" s="77" t="str">
        <f t="shared" si="5"/>
        <v/>
      </c>
      <c r="L37" s="78" t="str">
        <f t="shared" si="9"/>
        <v/>
      </c>
      <c r="M37" s="79" t="str">
        <f t="shared" si="10"/>
        <v/>
      </c>
    </row>
    <row r="38" spans="1:13" x14ac:dyDescent="0.25">
      <c r="A38" s="51"/>
      <c r="B38" s="2" t="s">
        <v>37</v>
      </c>
      <c r="C38" s="19">
        <v>0</v>
      </c>
      <c r="D38" s="20">
        <v>471</v>
      </c>
      <c r="E38" s="21"/>
      <c r="F38" s="22">
        <f t="shared" si="11"/>
        <v>471</v>
      </c>
      <c r="G38" s="23">
        <f t="shared" si="12"/>
        <v>1</v>
      </c>
      <c r="H38" s="24">
        <v>2</v>
      </c>
      <c r="I38" s="75">
        <v>1</v>
      </c>
      <c r="J38" s="76">
        <f t="shared" si="4"/>
        <v>1</v>
      </c>
      <c r="K38" s="77" t="str">
        <f t="shared" si="5"/>
        <v/>
      </c>
      <c r="L38" s="78">
        <f t="shared" si="9"/>
        <v>29</v>
      </c>
      <c r="M38" s="79" t="str">
        <f t="shared" si="10"/>
        <v/>
      </c>
    </row>
    <row r="39" spans="1:13" ht="15.75" thickBot="1" x14ac:dyDescent="0.3">
      <c r="A39" s="52"/>
      <c r="B39" s="3" t="s">
        <v>38</v>
      </c>
      <c r="C39" s="13">
        <v>412</v>
      </c>
      <c r="D39" s="14">
        <v>357</v>
      </c>
      <c r="E39" s="15">
        <v>363</v>
      </c>
      <c r="F39" s="25">
        <f t="shared" si="11"/>
        <v>1132</v>
      </c>
      <c r="G39" s="26">
        <f t="shared" si="12"/>
        <v>3</v>
      </c>
      <c r="H39" s="27">
        <f t="shared" si="6"/>
        <v>1</v>
      </c>
      <c r="I39" s="80">
        <v>1</v>
      </c>
      <c r="J39" s="81">
        <f t="shared" si="4"/>
        <v>3</v>
      </c>
      <c r="K39" s="82">
        <f t="shared" si="5"/>
        <v>88</v>
      </c>
      <c r="L39" s="83">
        <f t="shared" si="9"/>
        <v>43</v>
      </c>
      <c r="M39" s="84">
        <f t="shared" si="10"/>
        <v>37</v>
      </c>
    </row>
    <row r="40" spans="1:13" ht="15.75" thickTop="1" x14ac:dyDescent="0.25">
      <c r="A40" s="50" t="s">
        <v>46</v>
      </c>
      <c r="B40" s="10" t="s">
        <v>39</v>
      </c>
      <c r="C40" s="28">
        <v>50</v>
      </c>
      <c r="D40" s="42">
        <v>50</v>
      </c>
      <c r="E40" s="43">
        <v>100</v>
      </c>
      <c r="F40" s="16">
        <f t="shared" ref="F40:F43" si="13">SUM(C40:E40)</f>
        <v>200</v>
      </c>
      <c r="G40" s="17">
        <f t="shared" ref="G40:G43" si="14">IF(C40&gt;100,1,0)+IF(D40&gt;100,1,0)+IF(E40&gt;100,1,0)</f>
        <v>0</v>
      </c>
      <c r="H40" s="18">
        <f t="shared" si="6"/>
        <v>0</v>
      </c>
      <c r="I40" s="70">
        <f t="shared" ref="I40:I43" si="15">IF(G40&gt;1,1,0)+IF(H40&gt;1,1,0)</f>
        <v>0</v>
      </c>
      <c r="J40" s="71">
        <f t="shared" si="4"/>
        <v>3</v>
      </c>
      <c r="K40" s="72" t="str">
        <f t="shared" si="5"/>
        <v/>
      </c>
      <c r="L40" s="73" t="str">
        <f t="shared" si="9"/>
        <v/>
      </c>
      <c r="M40" s="74" t="str">
        <f t="shared" si="10"/>
        <v/>
      </c>
    </row>
    <row r="41" spans="1:13" x14ac:dyDescent="0.25">
      <c r="A41" s="51"/>
      <c r="B41" s="11" t="s">
        <v>40</v>
      </c>
      <c r="C41" s="29">
        <v>25</v>
      </c>
      <c r="D41" s="20">
        <v>0</v>
      </c>
      <c r="E41" s="21">
        <v>0</v>
      </c>
      <c r="F41" s="22">
        <f t="shared" si="13"/>
        <v>25</v>
      </c>
      <c r="G41" s="23">
        <f t="shared" si="14"/>
        <v>0</v>
      </c>
      <c r="H41" s="24">
        <f t="shared" si="6"/>
        <v>0</v>
      </c>
      <c r="I41" s="75">
        <f t="shared" si="15"/>
        <v>0</v>
      </c>
      <c r="J41" s="76">
        <f t="shared" si="4"/>
        <v>1</v>
      </c>
      <c r="K41" s="77" t="str">
        <f t="shared" si="5"/>
        <v/>
      </c>
      <c r="L41" s="78" t="str">
        <f t="shared" si="9"/>
        <v/>
      </c>
      <c r="M41" s="79" t="str">
        <f t="shared" si="10"/>
        <v/>
      </c>
    </row>
    <row r="42" spans="1:13" x14ac:dyDescent="0.25">
      <c r="A42" s="51"/>
      <c r="B42" s="11" t="s">
        <v>9</v>
      </c>
      <c r="C42" s="29">
        <v>0</v>
      </c>
      <c r="D42" s="20">
        <v>0</v>
      </c>
      <c r="E42" s="21">
        <v>0</v>
      </c>
      <c r="F42" s="22">
        <f t="shared" si="13"/>
        <v>0</v>
      </c>
      <c r="G42" s="23">
        <f t="shared" si="14"/>
        <v>0</v>
      </c>
      <c r="H42" s="24">
        <f t="shared" si="6"/>
        <v>0</v>
      </c>
      <c r="I42" s="75">
        <f t="shared" si="15"/>
        <v>0</v>
      </c>
      <c r="J42" s="76">
        <f t="shared" si="4"/>
        <v>0</v>
      </c>
      <c r="K42" s="77" t="str">
        <f t="shared" si="5"/>
        <v/>
      </c>
      <c r="L42" s="78" t="str">
        <f t="shared" si="9"/>
        <v/>
      </c>
      <c r="M42" s="79" t="str">
        <f t="shared" si="10"/>
        <v/>
      </c>
    </row>
    <row r="43" spans="1:13" ht="15.75" thickBot="1" x14ac:dyDescent="0.3">
      <c r="A43" s="52"/>
      <c r="B43" s="12" t="s">
        <v>41</v>
      </c>
      <c r="C43" s="30">
        <v>25</v>
      </c>
      <c r="D43" s="14">
        <v>100</v>
      </c>
      <c r="E43" s="15">
        <v>25</v>
      </c>
      <c r="F43" s="25">
        <f t="shared" si="13"/>
        <v>150</v>
      </c>
      <c r="G43" s="26">
        <f t="shared" si="14"/>
        <v>0</v>
      </c>
      <c r="H43" s="27">
        <f t="shared" si="6"/>
        <v>0</v>
      </c>
      <c r="I43" s="80">
        <f t="shared" si="15"/>
        <v>0</v>
      </c>
      <c r="J43" s="81">
        <f t="shared" si="4"/>
        <v>3</v>
      </c>
      <c r="K43" s="82" t="str">
        <f t="shared" si="5"/>
        <v/>
      </c>
      <c r="L43" s="83" t="str">
        <f t="shared" si="9"/>
        <v/>
      </c>
      <c r="M43" s="84" t="str">
        <f t="shared" si="10"/>
        <v/>
      </c>
    </row>
    <row r="44" spans="1:13" ht="16.5" thickTop="1" thickBot="1" x14ac:dyDescent="0.3">
      <c r="A44" s="33" t="s">
        <v>49</v>
      </c>
      <c r="B44" s="33">
        <f>COUNTA(B3:B43)</f>
        <v>41</v>
      </c>
      <c r="C44" s="38"/>
      <c r="D44" s="39"/>
      <c r="E44" s="40"/>
      <c r="F44" s="37"/>
      <c r="G44" s="36">
        <f>SUM(G3:G43)</f>
        <v>21</v>
      </c>
      <c r="H44" s="35">
        <f>SUM(H3:H43)</f>
        <v>6</v>
      </c>
      <c r="I44" s="34">
        <f>SUM(I3:I43)</f>
        <v>5</v>
      </c>
      <c r="J44" s="85">
        <f>COUNTIF(J3:J43,"&gt;0")</f>
        <v>30</v>
      </c>
      <c r="K44" s="67"/>
      <c r="L44" s="68"/>
      <c r="M44" s="69"/>
    </row>
    <row r="45" spans="1:13" ht="16.5" thickTop="1" thickBot="1" x14ac:dyDescent="0.3">
      <c r="A45" s="33" t="s">
        <v>50</v>
      </c>
      <c r="B45" s="33"/>
      <c r="C45" s="38">
        <f>MAX(C3:C43)</f>
        <v>440</v>
      </c>
      <c r="D45" s="39">
        <f t="shared" ref="D45:H46" si="16">MAX(D3:D43)</f>
        <v>471</v>
      </c>
      <c r="E45" s="40">
        <f t="shared" si="16"/>
        <v>368</v>
      </c>
      <c r="F45" s="37">
        <f t="shared" si="16"/>
        <v>1132</v>
      </c>
      <c r="G45" s="36">
        <f t="shared" si="16"/>
        <v>3</v>
      </c>
      <c r="H45" s="35">
        <f t="shared" si="16"/>
        <v>2</v>
      </c>
      <c r="I45" s="34"/>
      <c r="J45" s="85"/>
      <c r="K45" s="67">
        <f>MAX(K3:K43)</f>
        <v>88</v>
      </c>
      <c r="L45" s="68">
        <f t="shared" ref="L45:M46" si="17">MAX(L3:L43)</f>
        <v>69</v>
      </c>
      <c r="M45" s="69">
        <f t="shared" si="17"/>
        <v>95</v>
      </c>
    </row>
    <row r="46" spans="1:13" ht="16.5" thickTop="1" thickBot="1" x14ac:dyDescent="0.3">
      <c r="A46" s="33" t="s">
        <v>54</v>
      </c>
      <c r="B46" s="33"/>
      <c r="C46" s="38"/>
      <c r="D46" s="39"/>
      <c r="E46" s="40"/>
      <c r="F46" s="37"/>
      <c r="G46" s="36"/>
      <c r="H46" s="35"/>
      <c r="I46" s="34"/>
      <c r="J46" s="85"/>
      <c r="K46" s="67">
        <f>MIN(K3:K43)</f>
        <v>35</v>
      </c>
      <c r="L46" s="68">
        <f t="shared" ref="L46:M46" si="18">MIN(L3:L43)</f>
        <v>29</v>
      </c>
      <c r="M46" s="69">
        <f t="shared" si="18"/>
        <v>32</v>
      </c>
    </row>
    <row r="47" spans="1:13" ht="16.5" thickTop="1" thickBot="1" x14ac:dyDescent="0.3">
      <c r="A47" s="33" t="s">
        <v>55</v>
      </c>
      <c r="B47" s="33"/>
      <c r="C47" s="38"/>
      <c r="D47" s="39"/>
      <c r="E47" s="40"/>
      <c r="F47" s="37"/>
      <c r="G47" s="36"/>
      <c r="H47" s="35"/>
      <c r="I47" s="34"/>
      <c r="J47" s="85"/>
      <c r="K47" s="86">
        <f>AVERAGEIF(K3:K43,"&gt;10")</f>
        <v>59.6</v>
      </c>
      <c r="L47" s="87">
        <f>AVERAGEIF(L3:L43,"&gt;10")</f>
        <v>49</v>
      </c>
      <c r="M47" s="88">
        <f>AVERAGEIF(M3:M43,"&gt;10")</f>
        <v>60.625</v>
      </c>
    </row>
    <row r="48" spans="1:13" ht="15.75" thickTop="1" x14ac:dyDescent="0.25"/>
  </sheetData>
  <mergeCells count="12">
    <mergeCell ref="K1:M1"/>
    <mergeCell ref="A40:A43"/>
    <mergeCell ref="A1:B2"/>
    <mergeCell ref="G1:G2"/>
    <mergeCell ref="F1:F2"/>
    <mergeCell ref="C1:E1"/>
    <mergeCell ref="A3:A12"/>
    <mergeCell ref="J1:J2"/>
    <mergeCell ref="H1:H2"/>
    <mergeCell ref="I1:I2"/>
    <mergeCell ref="A13:A32"/>
    <mergeCell ref="A33:A39"/>
  </mergeCells>
  <pageMargins left="0.7" right="0.7" top="0.75" bottom="0.75" header="0.3" footer="0.3"/>
  <pageSetup orientation="portrait" r:id="rId1"/>
  <ignoredErrors>
    <ignoredError sqref="D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Lockheed Martin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Burnside</dc:creator>
  <cp:lastModifiedBy>Richard Burnside</cp:lastModifiedBy>
  <dcterms:created xsi:type="dcterms:W3CDTF">2014-04-29T18:36:03Z</dcterms:created>
  <dcterms:modified xsi:type="dcterms:W3CDTF">2014-04-29T19:53:47Z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ACCT01\rburnsid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</Properties>
</file>