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/Documents/UNSW/"/>
    </mc:Choice>
  </mc:AlternateContent>
  <xr:revisionPtr revIDLastSave="0" documentId="13_ncr:1_{648A546B-D31F-F849-BBC9-E5DA6E2AE709}" xr6:coauthVersionLast="47" xr6:coauthVersionMax="47" xr10:uidLastSave="{00000000-0000-0000-0000-000000000000}"/>
  <bookViews>
    <workbookView xWindow="0" yWindow="880" windowWidth="33020" windowHeight="21360" activeTab="2" xr2:uid="{00000000-000D-0000-FFFF-FFFF00000000}"/>
  </bookViews>
  <sheets>
    <sheet name="Data" sheetId="1" r:id="rId1"/>
    <sheet name="Yield" sheetId="3" r:id="rId2"/>
    <sheet name="Yield Curve" sheetId="7" r:id="rId3"/>
  </sheets>
  <definedNames>
    <definedName name="a">Data!$N$11</definedName>
    <definedName name="b">Data!$N$12</definedName>
    <definedName name="rate">Yield!$C$5</definedName>
    <definedName name="sigma_r">Data!$N$13</definedName>
    <definedName name="solver_adj" localSheetId="0" hidden="1">Data!$N$11:$N$13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Data!$N$13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Data!$N$9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0.00000000001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t">Yield!$C$4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3" l="1"/>
  <c r="D27" i="3" s="1"/>
  <c r="E27" i="3" s="1"/>
  <c r="C28" i="3"/>
  <c r="D28" i="3" s="1"/>
  <c r="E28" i="3" s="1"/>
  <c r="C29" i="3"/>
  <c r="D29" i="3" s="1"/>
  <c r="E29" i="3" s="1"/>
  <c r="C30" i="3"/>
  <c r="D30" i="3" s="1"/>
  <c r="E30" i="3" s="1"/>
  <c r="C31" i="3"/>
  <c r="D31" i="3" s="1"/>
  <c r="E31" i="3" s="1"/>
  <c r="C32" i="3"/>
  <c r="D32" i="3" s="1"/>
  <c r="E32" i="3" s="1"/>
  <c r="C33" i="3"/>
  <c r="D33" i="3" s="1"/>
  <c r="E33" i="3" s="1"/>
  <c r="C34" i="3"/>
  <c r="D34" i="3" s="1"/>
  <c r="E34" i="3" s="1"/>
  <c r="C35" i="3"/>
  <c r="D35" i="3" s="1"/>
  <c r="E35" i="3" s="1"/>
  <c r="C36" i="3"/>
  <c r="D36" i="3" s="1"/>
  <c r="E36" i="3" s="1"/>
  <c r="C37" i="3"/>
  <c r="D37" i="3" s="1"/>
  <c r="E37" i="3" s="1"/>
  <c r="C11" i="3"/>
  <c r="D11" i="3"/>
  <c r="E11" i="3" s="1"/>
  <c r="C12" i="3"/>
  <c r="D12" i="3" s="1"/>
  <c r="E12" i="3" s="1"/>
  <c r="C13" i="3"/>
  <c r="D13" i="3" s="1"/>
  <c r="E13" i="3" s="1"/>
  <c r="C14" i="3"/>
  <c r="D14" i="3" s="1"/>
  <c r="E14" i="3" s="1"/>
  <c r="C15" i="3"/>
  <c r="D15" i="3" s="1"/>
  <c r="E15" i="3" s="1"/>
  <c r="C16" i="3"/>
  <c r="D16" i="3" s="1"/>
  <c r="E16" i="3" s="1"/>
  <c r="C17" i="3"/>
  <c r="D17" i="3" s="1"/>
  <c r="E17" i="3" s="1"/>
  <c r="C18" i="3"/>
  <c r="D18" i="3" s="1"/>
  <c r="E18" i="3" s="1"/>
  <c r="C19" i="3"/>
  <c r="D19" i="3" s="1"/>
  <c r="E19" i="3" s="1"/>
  <c r="C20" i="3"/>
  <c r="D20" i="3" s="1"/>
  <c r="E20" i="3" s="1"/>
  <c r="C21" i="3"/>
  <c r="D21" i="3" s="1"/>
  <c r="E21" i="3" s="1"/>
  <c r="C22" i="3"/>
  <c r="D22" i="3" s="1"/>
  <c r="E22" i="3" s="1"/>
  <c r="C23" i="3"/>
  <c r="D23" i="3" s="1"/>
  <c r="E23" i="3" s="1"/>
  <c r="C24" i="3"/>
  <c r="D24" i="3" s="1"/>
  <c r="E24" i="3" s="1"/>
  <c r="C25" i="3"/>
  <c r="D25" i="3" s="1"/>
  <c r="E25" i="3" s="1"/>
  <c r="C26" i="3"/>
  <c r="D26" i="3" s="1"/>
  <c r="E26" i="3" s="1"/>
  <c r="C8" i="3"/>
  <c r="C9" i="3" l="1"/>
  <c r="D9" i="3" s="1"/>
  <c r="E9" i="3" s="1"/>
  <c r="C10" i="3"/>
  <c r="D10" i="3" s="1"/>
  <c r="E10" i="3" s="1"/>
  <c r="D8" i="3"/>
  <c r="E8" i="3" s="1"/>
  <c r="G10" i="1" l="1"/>
  <c r="I10" i="1" s="1"/>
  <c r="D10" i="1"/>
  <c r="E11" i="1" s="1"/>
  <c r="D11" i="1"/>
  <c r="D12" i="1"/>
  <c r="D13" i="1"/>
  <c r="D14" i="1"/>
  <c r="D15" i="1"/>
  <c r="D16" i="1"/>
  <c r="D17" i="1"/>
  <c r="E18" i="1" s="1"/>
  <c r="D18" i="1"/>
  <c r="D19" i="1"/>
  <c r="D20" i="1"/>
  <c r="D21" i="1"/>
  <c r="D22" i="1"/>
  <c r="D23" i="1"/>
  <c r="D24" i="1"/>
  <c r="D25" i="1"/>
  <c r="E26" i="1" s="1"/>
  <c r="D26" i="1"/>
  <c r="D27" i="1"/>
  <c r="D28" i="1"/>
  <c r="D29" i="1"/>
  <c r="D30" i="1"/>
  <c r="D31" i="1"/>
  <c r="D32" i="1"/>
  <c r="D33" i="1"/>
  <c r="E34" i="1" s="1"/>
  <c r="D34" i="1"/>
  <c r="D35" i="1"/>
  <c r="D36" i="1"/>
  <c r="D37" i="1"/>
  <c r="D38" i="1"/>
  <c r="D39" i="1"/>
  <c r="D40" i="1"/>
  <c r="D41" i="1"/>
  <c r="E42" i="1" s="1"/>
  <c r="D42" i="1"/>
  <c r="D43" i="1"/>
  <c r="D44" i="1"/>
  <c r="D45" i="1"/>
  <c r="D46" i="1"/>
  <c r="D47" i="1"/>
  <c r="D48" i="1"/>
  <c r="D49" i="1"/>
  <c r="E50" i="1" s="1"/>
  <c r="D50" i="1"/>
  <c r="D51" i="1"/>
  <c r="D52" i="1"/>
  <c r="D53" i="1"/>
  <c r="E54" i="1" s="1"/>
  <c r="D54" i="1"/>
  <c r="D55" i="1"/>
  <c r="D56" i="1"/>
  <c r="D57" i="1"/>
  <c r="E58" i="1" s="1"/>
  <c r="D58" i="1"/>
  <c r="D59" i="1"/>
  <c r="D60" i="1"/>
  <c r="D61" i="1"/>
  <c r="D62" i="1"/>
  <c r="D63" i="1"/>
  <c r="D64" i="1"/>
  <c r="D65" i="1"/>
  <c r="E66" i="1" s="1"/>
  <c r="D66" i="1"/>
  <c r="D67" i="1"/>
  <c r="D68" i="1"/>
  <c r="D69" i="1"/>
  <c r="D70" i="1"/>
  <c r="D71" i="1"/>
  <c r="D72" i="1"/>
  <c r="D73" i="1"/>
  <c r="E74" i="1" s="1"/>
  <c r="D74" i="1"/>
  <c r="D75" i="1"/>
  <c r="D76" i="1"/>
  <c r="D77" i="1"/>
  <c r="D78" i="1"/>
  <c r="D79" i="1"/>
  <c r="D80" i="1"/>
  <c r="D81" i="1"/>
  <c r="E82" i="1" s="1"/>
  <c r="D82" i="1"/>
  <c r="D83" i="1"/>
  <c r="D84" i="1"/>
  <c r="D85" i="1"/>
  <c r="D86" i="1"/>
  <c r="D87" i="1"/>
  <c r="D88" i="1"/>
  <c r="D89" i="1"/>
  <c r="E90" i="1" s="1"/>
  <c r="D90" i="1"/>
  <c r="D91" i="1"/>
  <c r="D92" i="1"/>
  <c r="D93" i="1"/>
  <c r="D94" i="1"/>
  <c r="E95" i="1" s="1"/>
  <c r="D95" i="1"/>
  <c r="D96" i="1"/>
  <c r="D97" i="1"/>
  <c r="D98" i="1"/>
  <c r="D99" i="1"/>
  <c r="D100" i="1"/>
  <c r="D101" i="1"/>
  <c r="D102" i="1"/>
  <c r="E103" i="1" s="1"/>
  <c r="D103" i="1"/>
  <c r="D104" i="1"/>
  <c r="D105" i="1"/>
  <c r="E106" i="1" s="1"/>
  <c r="D106" i="1"/>
  <c r="D107" i="1"/>
  <c r="D108" i="1"/>
  <c r="D109" i="1"/>
  <c r="D110" i="1"/>
  <c r="E111" i="1" s="1"/>
  <c r="D111" i="1"/>
  <c r="D112" i="1"/>
  <c r="D113" i="1"/>
  <c r="D114" i="1"/>
  <c r="D115" i="1"/>
  <c r="D116" i="1"/>
  <c r="D117" i="1"/>
  <c r="E118" i="1" s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E138" i="1" s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E182" i="1" s="1"/>
  <c r="D182" i="1"/>
  <c r="D183" i="1"/>
  <c r="D184" i="1"/>
  <c r="D185" i="1"/>
  <c r="D186" i="1"/>
  <c r="D187" i="1"/>
  <c r="E188" i="1" s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E204" i="1" s="1"/>
  <c r="D204" i="1"/>
  <c r="D205" i="1"/>
  <c r="D206" i="1"/>
  <c r="D207" i="1"/>
  <c r="D208" i="1"/>
  <c r="D209" i="1"/>
  <c r="E210" i="1" s="1"/>
  <c r="D210" i="1"/>
  <c r="D211" i="1"/>
  <c r="D212" i="1"/>
  <c r="D213" i="1"/>
  <c r="D214" i="1"/>
  <c r="D215" i="1"/>
  <c r="D216" i="1"/>
  <c r="D217" i="1"/>
  <c r="D218" i="1"/>
  <c r="D219" i="1"/>
  <c r="E220" i="1" s="1"/>
  <c r="D220" i="1"/>
  <c r="D221" i="1"/>
  <c r="D222" i="1"/>
  <c r="D223" i="1"/>
  <c r="D224" i="1"/>
  <c r="D225" i="1"/>
  <c r="D226" i="1"/>
  <c r="D227" i="1"/>
  <c r="D228" i="1"/>
  <c r="D229" i="1"/>
  <c r="E230" i="1" s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E246" i="1" s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E262" i="1" s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E278" i="1" s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E294" i="1" s="1"/>
  <c r="D294" i="1"/>
  <c r="D295" i="1"/>
  <c r="D296" i="1"/>
  <c r="D297" i="1"/>
  <c r="E298" i="1" s="1"/>
  <c r="D298" i="1"/>
  <c r="D299" i="1"/>
  <c r="D300" i="1"/>
  <c r="D301" i="1"/>
  <c r="D302" i="1"/>
  <c r="D303" i="1"/>
  <c r="D304" i="1"/>
  <c r="D305" i="1"/>
  <c r="D306" i="1"/>
  <c r="D307" i="1"/>
  <c r="D308" i="1"/>
  <c r="D309" i="1"/>
  <c r="E310" i="1" s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E326" i="1" s="1"/>
  <c r="D326" i="1"/>
  <c r="D327" i="1"/>
  <c r="D328" i="1"/>
  <c r="D329" i="1"/>
  <c r="E330" i="1" s="1"/>
  <c r="D330" i="1"/>
  <c r="D331" i="1"/>
  <c r="D332" i="1"/>
  <c r="D333" i="1"/>
  <c r="D334" i="1"/>
  <c r="D335" i="1"/>
  <c r="D336" i="1"/>
  <c r="D337" i="1"/>
  <c r="D338" i="1"/>
  <c r="D339" i="1"/>
  <c r="D340" i="1"/>
  <c r="D341" i="1"/>
  <c r="E342" i="1" s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E356" i="1" s="1"/>
  <c r="D356" i="1"/>
  <c r="D357" i="1"/>
  <c r="E358" i="1" s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9" i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 s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I95" i="1" s="1"/>
  <c r="G96" i="1"/>
  <c r="I96" i="1" s="1"/>
  <c r="G97" i="1"/>
  <c r="I97" i="1" s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I105" i="1" s="1"/>
  <c r="G106" i="1"/>
  <c r="I106" i="1" s="1"/>
  <c r="G107" i="1"/>
  <c r="I107" i="1" s="1"/>
  <c r="G108" i="1"/>
  <c r="I108" i="1" s="1"/>
  <c r="G109" i="1"/>
  <c r="I109" i="1" s="1"/>
  <c r="G110" i="1"/>
  <c r="I110" i="1" s="1"/>
  <c r="G111" i="1"/>
  <c r="I111" i="1" s="1"/>
  <c r="G112" i="1"/>
  <c r="I112" i="1" s="1"/>
  <c r="G113" i="1"/>
  <c r="I113" i="1" s="1"/>
  <c r="G114" i="1"/>
  <c r="I114" i="1" s="1"/>
  <c r="G115" i="1"/>
  <c r="I115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I123" i="1" s="1"/>
  <c r="G124" i="1"/>
  <c r="I124" i="1" s="1"/>
  <c r="G125" i="1"/>
  <c r="I125" i="1" s="1"/>
  <c r="G126" i="1"/>
  <c r="I126" i="1" s="1"/>
  <c r="G127" i="1"/>
  <c r="I127" i="1" s="1"/>
  <c r="G128" i="1"/>
  <c r="I128" i="1" s="1"/>
  <c r="G129" i="1"/>
  <c r="I129" i="1" s="1"/>
  <c r="G130" i="1"/>
  <c r="I130" i="1" s="1"/>
  <c r="G131" i="1"/>
  <c r="I131" i="1" s="1"/>
  <c r="G132" i="1"/>
  <c r="I132" i="1" s="1"/>
  <c r="G133" i="1"/>
  <c r="I133" i="1" s="1"/>
  <c r="G134" i="1"/>
  <c r="I134" i="1" s="1"/>
  <c r="G135" i="1"/>
  <c r="I135" i="1" s="1"/>
  <c r="G136" i="1"/>
  <c r="I136" i="1" s="1"/>
  <c r="G137" i="1"/>
  <c r="I137" i="1" s="1"/>
  <c r="G138" i="1"/>
  <c r="I138" i="1" s="1"/>
  <c r="G139" i="1"/>
  <c r="I139" i="1" s="1"/>
  <c r="G140" i="1"/>
  <c r="I140" i="1" s="1"/>
  <c r="G141" i="1"/>
  <c r="I141" i="1" s="1"/>
  <c r="G142" i="1"/>
  <c r="I142" i="1" s="1"/>
  <c r="G143" i="1"/>
  <c r="I143" i="1" s="1"/>
  <c r="G144" i="1"/>
  <c r="I144" i="1" s="1"/>
  <c r="G145" i="1"/>
  <c r="I145" i="1" s="1"/>
  <c r="G146" i="1"/>
  <c r="I146" i="1" s="1"/>
  <c r="G147" i="1"/>
  <c r="I147" i="1" s="1"/>
  <c r="G148" i="1"/>
  <c r="I148" i="1" s="1"/>
  <c r="G149" i="1"/>
  <c r="I149" i="1" s="1"/>
  <c r="G150" i="1"/>
  <c r="I150" i="1" s="1"/>
  <c r="G151" i="1"/>
  <c r="I151" i="1" s="1"/>
  <c r="G152" i="1"/>
  <c r="I152" i="1" s="1"/>
  <c r="G153" i="1"/>
  <c r="I153" i="1" s="1"/>
  <c r="G154" i="1"/>
  <c r="I154" i="1" s="1"/>
  <c r="G155" i="1"/>
  <c r="I155" i="1" s="1"/>
  <c r="G156" i="1"/>
  <c r="I156" i="1" s="1"/>
  <c r="G157" i="1"/>
  <c r="I157" i="1" s="1"/>
  <c r="G158" i="1"/>
  <c r="I158" i="1" s="1"/>
  <c r="G159" i="1"/>
  <c r="I159" i="1" s="1"/>
  <c r="G160" i="1"/>
  <c r="I160" i="1" s="1"/>
  <c r="G161" i="1"/>
  <c r="I161" i="1" s="1"/>
  <c r="G162" i="1"/>
  <c r="I162" i="1" s="1"/>
  <c r="G163" i="1"/>
  <c r="I163" i="1" s="1"/>
  <c r="G164" i="1"/>
  <c r="I164" i="1" s="1"/>
  <c r="G165" i="1"/>
  <c r="I165" i="1" s="1"/>
  <c r="G166" i="1"/>
  <c r="I166" i="1" s="1"/>
  <c r="G167" i="1"/>
  <c r="I167" i="1" s="1"/>
  <c r="G168" i="1"/>
  <c r="I168" i="1" s="1"/>
  <c r="G169" i="1"/>
  <c r="I169" i="1" s="1"/>
  <c r="G170" i="1"/>
  <c r="I170" i="1" s="1"/>
  <c r="G171" i="1"/>
  <c r="I171" i="1" s="1"/>
  <c r="G172" i="1"/>
  <c r="I172" i="1" s="1"/>
  <c r="G173" i="1"/>
  <c r="I173" i="1" s="1"/>
  <c r="G174" i="1"/>
  <c r="I174" i="1" s="1"/>
  <c r="G175" i="1"/>
  <c r="I175" i="1" s="1"/>
  <c r="G176" i="1"/>
  <c r="I176" i="1" s="1"/>
  <c r="G177" i="1"/>
  <c r="I177" i="1" s="1"/>
  <c r="G178" i="1"/>
  <c r="I178" i="1" s="1"/>
  <c r="G179" i="1"/>
  <c r="I179" i="1" s="1"/>
  <c r="G180" i="1"/>
  <c r="I180" i="1" s="1"/>
  <c r="G181" i="1"/>
  <c r="I181" i="1" s="1"/>
  <c r="G182" i="1"/>
  <c r="I182" i="1" s="1"/>
  <c r="G183" i="1"/>
  <c r="I183" i="1" s="1"/>
  <c r="G184" i="1"/>
  <c r="I184" i="1" s="1"/>
  <c r="G185" i="1"/>
  <c r="I185" i="1" s="1"/>
  <c r="G186" i="1"/>
  <c r="I186" i="1" s="1"/>
  <c r="G187" i="1"/>
  <c r="I187" i="1" s="1"/>
  <c r="G188" i="1"/>
  <c r="I188" i="1" s="1"/>
  <c r="G189" i="1"/>
  <c r="I189" i="1" s="1"/>
  <c r="G190" i="1"/>
  <c r="I190" i="1" s="1"/>
  <c r="G191" i="1"/>
  <c r="I191" i="1" s="1"/>
  <c r="G192" i="1"/>
  <c r="I192" i="1" s="1"/>
  <c r="G193" i="1"/>
  <c r="I193" i="1" s="1"/>
  <c r="G194" i="1"/>
  <c r="I194" i="1" s="1"/>
  <c r="G195" i="1"/>
  <c r="I195" i="1" s="1"/>
  <c r="G196" i="1"/>
  <c r="I196" i="1" s="1"/>
  <c r="G197" i="1"/>
  <c r="I197" i="1" s="1"/>
  <c r="G198" i="1"/>
  <c r="I198" i="1" s="1"/>
  <c r="G199" i="1"/>
  <c r="I199" i="1" s="1"/>
  <c r="G200" i="1"/>
  <c r="I200" i="1" s="1"/>
  <c r="G201" i="1"/>
  <c r="I201" i="1" s="1"/>
  <c r="G202" i="1"/>
  <c r="I202" i="1" s="1"/>
  <c r="G203" i="1"/>
  <c r="I203" i="1" s="1"/>
  <c r="G204" i="1"/>
  <c r="I204" i="1" s="1"/>
  <c r="G205" i="1"/>
  <c r="I205" i="1" s="1"/>
  <c r="G206" i="1"/>
  <c r="I206" i="1" s="1"/>
  <c r="G207" i="1"/>
  <c r="I207" i="1" s="1"/>
  <c r="G208" i="1"/>
  <c r="I208" i="1" s="1"/>
  <c r="G209" i="1"/>
  <c r="I209" i="1" s="1"/>
  <c r="G210" i="1"/>
  <c r="I210" i="1" s="1"/>
  <c r="G211" i="1"/>
  <c r="I211" i="1" s="1"/>
  <c r="G212" i="1"/>
  <c r="I212" i="1" s="1"/>
  <c r="G213" i="1"/>
  <c r="I213" i="1" s="1"/>
  <c r="G214" i="1"/>
  <c r="I214" i="1" s="1"/>
  <c r="G215" i="1"/>
  <c r="I215" i="1" s="1"/>
  <c r="G216" i="1"/>
  <c r="I216" i="1" s="1"/>
  <c r="G217" i="1"/>
  <c r="I217" i="1" s="1"/>
  <c r="G218" i="1"/>
  <c r="I218" i="1" s="1"/>
  <c r="G219" i="1"/>
  <c r="I219" i="1" s="1"/>
  <c r="G220" i="1"/>
  <c r="I220" i="1" s="1"/>
  <c r="G221" i="1"/>
  <c r="I221" i="1" s="1"/>
  <c r="G222" i="1"/>
  <c r="I222" i="1" s="1"/>
  <c r="G223" i="1"/>
  <c r="I223" i="1" s="1"/>
  <c r="G224" i="1"/>
  <c r="I224" i="1" s="1"/>
  <c r="G225" i="1"/>
  <c r="I225" i="1" s="1"/>
  <c r="G226" i="1"/>
  <c r="I226" i="1" s="1"/>
  <c r="G227" i="1"/>
  <c r="I227" i="1" s="1"/>
  <c r="G228" i="1"/>
  <c r="I228" i="1" s="1"/>
  <c r="G229" i="1"/>
  <c r="I229" i="1" s="1"/>
  <c r="G230" i="1"/>
  <c r="I230" i="1" s="1"/>
  <c r="G231" i="1"/>
  <c r="I231" i="1" s="1"/>
  <c r="G232" i="1"/>
  <c r="I232" i="1" s="1"/>
  <c r="G233" i="1"/>
  <c r="I233" i="1" s="1"/>
  <c r="G234" i="1"/>
  <c r="I234" i="1" s="1"/>
  <c r="G235" i="1"/>
  <c r="I235" i="1" s="1"/>
  <c r="G236" i="1"/>
  <c r="I236" i="1" s="1"/>
  <c r="G237" i="1"/>
  <c r="I237" i="1" s="1"/>
  <c r="G238" i="1"/>
  <c r="I238" i="1" s="1"/>
  <c r="G239" i="1"/>
  <c r="I239" i="1" s="1"/>
  <c r="G240" i="1"/>
  <c r="I240" i="1" s="1"/>
  <c r="G241" i="1"/>
  <c r="I241" i="1" s="1"/>
  <c r="G242" i="1"/>
  <c r="I242" i="1" s="1"/>
  <c r="G243" i="1"/>
  <c r="I243" i="1" s="1"/>
  <c r="G244" i="1"/>
  <c r="I244" i="1" s="1"/>
  <c r="G245" i="1"/>
  <c r="I245" i="1" s="1"/>
  <c r="G246" i="1"/>
  <c r="I246" i="1" s="1"/>
  <c r="G247" i="1"/>
  <c r="I247" i="1" s="1"/>
  <c r="G248" i="1"/>
  <c r="I248" i="1" s="1"/>
  <c r="G249" i="1"/>
  <c r="I249" i="1" s="1"/>
  <c r="G250" i="1"/>
  <c r="I250" i="1" s="1"/>
  <c r="G251" i="1"/>
  <c r="I251" i="1" s="1"/>
  <c r="G252" i="1"/>
  <c r="I252" i="1" s="1"/>
  <c r="G253" i="1"/>
  <c r="I253" i="1" s="1"/>
  <c r="G254" i="1"/>
  <c r="I254" i="1" s="1"/>
  <c r="G255" i="1"/>
  <c r="I255" i="1" s="1"/>
  <c r="G256" i="1"/>
  <c r="I256" i="1" s="1"/>
  <c r="G257" i="1"/>
  <c r="I257" i="1" s="1"/>
  <c r="G258" i="1"/>
  <c r="I258" i="1" s="1"/>
  <c r="G259" i="1"/>
  <c r="I259" i="1" s="1"/>
  <c r="G260" i="1"/>
  <c r="I260" i="1" s="1"/>
  <c r="G261" i="1"/>
  <c r="I261" i="1" s="1"/>
  <c r="G262" i="1"/>
  <c r="I262" i="1" s="1"/>
  <c r="G263" i="1"/>
  <c r="I263" i="1" s="1"/>
  <c r="G264" i="1"/>
  <c r="I264" i="1" s="1"/>
  <c r="G265" i="1"/>
  <c r="I265" i="1" s="1"/>
  <c r="G266" i="1"/>
  <c r="I266" i="1" s="1"/>
  <c r="G267" i="1"/>
  <c r="I267" i="1" s="1"/>
  <c r="G268" i="1"/>
  <c r="I268" i="1" s="1"/>
  <c r="G269" i="1"/>
  <c r="I269" i="1" s="1"/>
  <c r="G270" i="1"/>
  <c r="I270" i="1" s="1"/>
  <c r="G271" i="1"/>
  <c r="I271" i="1" s="1"/>
  <c r="G272" i="1"/>
  <c r="I272" i="1" s="1"/>
  <c r="G273" i="1"/>
  <c r="I273" i="1" s="1"/>
  <c r="G274" i="1"/>
  <c r="I274" i="1" s="1"/>
  <c r="G275" i="1"/>
  <c r="I275" i="1" s="1"/>
  <c r="G276" i="1"/>
  <c r="I276" i="1" s="1"/>
  <c r="G277" i="1"/>
  <c r="I277" i="1" s="1"/>
  <c r="G278" i="1"/>
  <c r="I278" i="1" s="1"/>
  <c r="G279" i="1"/>
  <c r="I279" i="1" s="1"/>
  <c r="G280" i="1"/>
  <c r="I280" i="1" s="1"/>
  <c r="G281" i="1"/>
  <c r="I281" i="1" s="1"/>
  <c r="G282" i="1"/>
  <c r="I282" i="1" s="1"/>
  <c r="G283" i="1"/>
  <c r="I283" i="1" s="1"/>
  <c r="G284" i="1"/>
  <c r="I284" i="1" s="1"/>
  <c r="G285" i="1"/>
  <c r="I285" i="1" s="1"/>
  <c r="G286" i="1"/>
  <c r="I286" i="1" s="1"/>
  <c r="G287" i="1"/>
  <c r="I287" i="1" s="1"/>
  <c r="G288" i="1"/>
  <c r="I288" i="1" s="1"/>
  <c r="G289" i="1"/>
  <c r="I289" i="1" s="1"/>
  <c r="G290" i="1"/>
  <c r="I290" i="1" s="1"/>
  <c r="G291" i="1"/>
  <c r="I291" i="1" s="1"/>
  <c r="G292" i="1"/>
  <c r="I292" i="1" s="1"/>
  <c r="G293" i="1"/>
  <c r="I293" i="1" s="1"/>
  <c r="G294" i="1"/>
  <c r="I294" i="1" s="1"/>
  <c r="G295" i="1"/>
  <c r="I295" i="1" s="1"/>
  <c r="G296" i="1"/>
  <c r="I296" i="1" s="1"/>
  <c r="G297" i="1"/>
  <c r="I297" i="1" s="1"/>
  <c r="G298" i="1"/>
  <c r="I298" i="1" s="1"/>
  <c r="G299" i="1"/>
  <c r="I299" i="1" s="1"/>
  <c r="G300" i="1"/>
  <c r="I300" i="1" s="1"/>
  <c r="G301" i="1"/>
  <c r="I301" i="1" s="1"/>
  <c r="G302" i="1"/>
  <c r="I302" i="1" s="1"/>
  <c r="G303" i="1"/>
  <c r="I303" i="1" s="1"/>
  <c r="G304" i="1"/>
  <c r="I304" i="1" s="1"/>
  <c r="G305" i="1"/>
  <c r="I305" i="1" s="1"/>
  <c r="G306" i="1"/>
  <c r="I306" i="1" s="1"/>
  <c r="G307" i="1"/>
  <c r="I307" i="1" s="1"/>
  <c r="G308" i="1"/>
  <c r="I308" i="1" s="1"/>
  <c r="G309" i="1"/>
  <c r="I309" i="1" s="1"/>
  <c r="G310" i="1"/>
  <c r="I310" i="1" s="1"/>
  <c r="G311" i="1"/>
  <c r="I311" i="1" s="1"/>
  <c r="G312" i="1"/>
  <c r="I312" i="1" s="1"/>
  <c r="G313" i="1"/>
  <c r="I313" i="1" s="1"/>
  <c r="G314" i="1"/>
  <c r="I314" i="1" s="1"/>
  <c r="G315" i="1"/>
  <c r="I315" i="1" s="1"/>
  <c r="G316" i="1"/>
  <c r="I316" i="1" s="1"/>
  <c r="G317" i="1"/>
  <c r="I317" i="1" s="1"/>
  <c r="G318" i="1"/>
  <c r="I318" i="1" s="1"/>
  <c r="G319" i="1"/>
  <c r="I319" i="1" s="1"/>
  <c r="G320" i="1"/>
  <c r="I320" i="1" s="1"/>
  <c r="G321" i="1"/>
  <c r="I321" i="1" s="1"/>
  <c r="G322" i="1"/>
  <c r="I322" i="1" s="1"/>
  <c r="G323" i="1"/>
  <c r="I323" i="1" s="1"/>
  <c r="G324" i="1"/>
  <c r="I324" i="1" s="1"/>
  <c r="G325" i="1"/>
  <c r="I325" i="1" s="1"/>
  <c r="G326" i="1"/>
  <c r="I326" i="1" s="1"/>
  <c r="G327" i="1"/>
  <c r="I327" i="1" s="1"/>
  <c r="G328" i="1"/>
  <c r="I328" i="1" s="1"/>
  <c r="G329" i="1"/>
  <c r="I329" i="1" s="1"/>
  <c r="G330" i="1"/>
  <c r="I330" i="1" s="1"/>
  <c r="G331" i="1"/>
  <c r="I331" i="1" s="1"/>
  <c r="G332" i="1"/>
  <c r="I332" i="1" s="1"/>
  <c r="G333" i="1"/>
  <c r="I333" i="1" s="1"/>
  <c r="G334" i="1"/>
  <c r="I334" i="1" s="1"/>
  <c r="G335" i="1"/>
  <c r="I335" i="1" s="1"/>
  <c r="G336" i="1"/>
  <c r="I336" i="1" s="1"/>
  <c r="G337" i="1"/>
  <c r="I337" i="1" s="1"/>
  <c r="G338" i="1"/>
  <c r="I338" i="1" s="1"/>
  <c r="G339" i="1"/>
  <c r="I339" i="1" s="1"/>
  <c r="G340" i="1"/>
  <c r="I340" i="1" s="1"/>
  <c r="G341" i="1"/>
  <c r="I341" i="1" s="1"/>
  <c r="G342" i="1"/>
  <c r="I342" i="1" s="1"/>
  <c r="G343" i="1"/>
  <c r="I343" i="1" s="1"/>
  <c r="G344" i="1"/>
  <c r="I344" i="1" s="1"/>
  <c r="G345" i="1"/>
  <c r="I345" i="1" s="1"/>
  <c r="G346" i="1"/>
  <c r="I346" i="1" s="1"/>
  <c r="G347" i="1"/>
  <c r="I347" i="1" s="1"/>
  <c r="G348" i="1"/>
  <c r="I348" i="1" s="1"/>
  <c r="G349" i="1"/>
  <c r="I349" i="1" s="1"/>
  <c r="G350" i="1"/>
  <c r="I350" i="1" s="1"/>
  <c r="G351" i="1"/>
  <c r="I351" i="1" s="1"/>
  <c r="G352" i="1"/>
  <c r="I352" i="1" s="1"/>
  <c r="G353" i="1"/>
  <c r="I353" i="1" s="1"/>
  <c r="G354" i="1"/>
  <c r="I354" i="1" s="1"/>
  <c r="G355" i="1"/>
  <c r="I355" i="1" s="1"/>
  <c r="G356" i="1"/>
  <c r="H356" i="1" s="1"/>
  <c r="G357" i="1"/>
  <c r="I357" i="1" s="1"/>
  <c r="G358" i="1"/>
  <c r="I358" i="1" s="1"/>
  <c r="G359" i="1"/>
  <c r="I359" i="1" s="1"/>
  <c r="G360" i="1"/>
  <c r="I360" i="1" s="1"/>
  <c r="G361" i="1"/>
  <c r="I361" i="1" s="1"/>
  <c r="G362" i="1"/>
  <c r="I362" i="1" s="1"/>
  <c r="G363" i="1"/>
  <c r="I363" i="1" s="1"/>
  <c r="G364" i="1"/>
  <c r="I364" i="1" s="1"/>
  <c r="G365" i="1"/>
  <c r="I365" i="1" s="1"/>
  <c r="G366" i="1"/>
  <c r="I366" i="1" s="1"/>
  <c r="G367" i="1"/>
  <c r="I367" i="1" s="1"/>
  <c r="G368" i="1"/>
  <c r="I368" i="1" s="1"/>
  <c r="G369" i="1"/>
  <c r="I369" i="1" s="1"/>
  <c r="G370" i="1"/>
  <c r="I370" i="1" s="1"/>
  <c r="E10" i="1" l="1"/>
  <c r="C5" i="3"/>
  <c r="H326" i="1"/>
  <c r="H262" i="1"/>
  <c r="H220" i="1"/>
  <c r="H188" i="1"/>
  <c r="I356" i="1"/>
  <c r="H204" i="1"/>
  <c r="H358" i="1"/>
  <c r="F10" i="1"/>
  <c r="H10" i="1"/>
  <c r="H111" i="1"/>
  <c r="H103" i="1"/>
  <c r="H95" i="1"/>
  <c r="H34" i="1"/>
  <c r="H18" i="1"/>
  <c r="E367" i="1"/>
  <c r="H367" i="1" s="1"/>
  <c r="E363" i="1"/>
  <c r="H363" i="1" s="1"/>
  <c r="F358" i="1"/>
  <c r="E359" i="1"/>
  <c r="H359" i="1" s="1"/>
  <c r="E355" i="1"/>
  <c r="E351" i="1"/>
  <c r="H351" i="1" s="1"/>
  <c r="E347" i="1"/>
  <c r="H347" i="1" s="1"/>
  <c r="F342" i="1"/>
  <c r="E343" i="1"/>
  <c r="H343" i="1" s="1"/>
  <c r="E339" i="1"/>
  <c r="H339" i="1" s="1"/>
  <c r="E335" i="1"/>
  <c r="H335" i="1" s="1"/>
  <c r="F330" i="1"/>
  <c r="E331" i="1"/>
  <c r="H331" i="1" s="1"/>
  <c r="F326" i="1"/>
  <c r="E327" i="1"/>
  <c r="H327" i="1" s="1"/>
  <c r="E323" i="1"/>
  <c r="H323" i="1" s="1"/>
  <c r="E319" i="1"/>
  <c r="H319" i="1" s="1"/>
  <c r="E315" i="1"/>
  <c r="H315" i="1" s="1"/>
  <c r="F310" i="1"/>
  <c r="E311" i="1"/>
  <c r="H311" i="1" s="1"/>
  <c r="E307" i="1"/>
  <c r="H307" i="1" s="1"/>
  <c r="E303" i="1"/>
  <c r="H303" i="1" s="1"/>
  <c r="F298" i="1"/>
  <c r="E299" i="1"/>
  <c r="H299" i="1" s="1"/>
  <c r="F294" i="1"/>
  <c r="E295" i="1"/>
  <c r="H295" i="1" s="1"/>
  <c r="E291" i="1"/>
  <c r="H291" i="1" s="1"/>
  <c r="E287" i="1"/>
  <c r="H287" i="1" s="1"/>
  <c r="E283" i="1"/>
  <c r="H283" i="1" s="1"/>
  <c r="F278" i="1"/>
  <c r="E279" i="1"/>
  <c r="H279" i="1" s="1"/>
  <c r="E275" i="1"/>
  <c r="H275" i="1" s="1"/>
  <c r="E271" i="1"/>
  <c r="H271" i="1" s="1"/>
  <c r="E267" i="1"/>
  <c r="H267" i="1" s="1"/>
  <c r="F262" i="1"/>
  <c r="E263" i="1"/>
  <c r="E259" i="1"/>
  <c r="H259" i="1" s="1"/>
  <c r="E255" i="1"/>
  <c r="E251" i="1"/>
  <c r="H251" i="1" s="1"/>
  <c r="F246" i="1"/>
  <c r="E247" i="1"/>
  <c r="E243" i="1"/>
  <c r="H243" i="1" s="1"/>
  <c r="E239" i="1"/>
  <c r="E235" i="1"/>
  <c r="H235" i="1" s="1"/>
  <c r="F230" i="1"/>
  <c r="E231" i="1"/>
  <c r="E227" i="1"/>
  <c r="H227" i="1" s="1"/>
  <c r="E223" i="1"/>
  <c r="E219" i="1"/>
  <c r="H219" i="1" s="1"/>
  <c r="E215" i="1"/>
  <c r="F210" i="1"/>
  <c r="E211" i="1"/>
  <c r="H211" i="1" s="1"/>
  <c r="E207" i="1"/>
  <c r="E203" i="1"/>
  <c r="H203" i="1" s="1"/>
  <c r="E199" i="1"/>
  <c r="H199" i="1" s="1"/>
  <c r="E195" i="1"/>
  <c r="H195" i="1" s="1"/>
  <c r="E191" i="1"/>
  <c r="H191" i="1" s="1"/>
  <c r="E187" i="1"/>
  <c r="H187" i="1" s="1"/>
  <c r="F182" i="1"/>
  <c r="E183" i="1"/>
  <c r="E179" i="1"/>
  <c r="H179" i="1" s="1"/>
  <c r="E175" i="1"/>
  <c r="E171" i="1"/>
  <c r="H171" i="1" s="1"/>
  <c r="E163" i="1"/>
  <c r="H163" i="1" s="1"/>
  <c r="E159" i="1"/>
  <c r="H159" i="1" s="1"/>
  <c r="E155" i="1"/>
  <c r="H155" i="1" s="1"/>
  <c r="E151" i="1"/>
  <c r="H151" i="1" s="1"/>
  <c r="E147" i="1"/>
  <c r="H147" i="1" s="1"/>
  <c r="E143" i="1"/>
  <c r="H143" i="1" s="1"/>
  <c r="F138" i="1"/>
  <c r="E139" i="1"/>
  <c r="H139" i="1" s="1"/>
  <c r="E135" i="1"/>
  <c r="H135" i="1" s="1"/>
  <c r="E131" i="1"/>
  <c r="H131" i="1" s="1"/>
  <c r="E127" i="1"/>
  <c r="H127" i="1" s="1"/>
  <c r="E123" i="1"/>
  <c r="H123" i="1" s="1"/>
  <c r="F118" i="1"/>
  <c r="E119" i="1"/>
  <c r="H119" i="1" s="1"/>
  <c r="E167" i="1"/>
  <c r="H167" i="1" s="1"/>
  <c r="H11" i="1"/>
  <c r="H342" i="1"/>
  <c r="H330" i="1"/>
  <c r="H310" i="1"/>
  <c r="H298" i="1"/>
  <c r="H294" i="1"/>
  <c r="H278" i="1"/>
  <c r="H246" i="1"/>
  <c r="H230" i="1"/>
  <c r="H210" i="1"/>
  <c r="H182" i="1"/>
  <c r="H138" i="1"/>
  <c r="H118" i="1"/>
  <c r="H106" i="1"/>
  <c r="H90" i="1"/>
  <c r="H82" i="1"/>
  <c r="H74" i="1"/>
  <c r="H66" i="1"/>
  <c r="H58" i="1"/>
  <c r="H54" i="1"/>
  <c r="H50" i="1"/>
  <c r="H42" i="1"/>
  <c r="H26" i="1"/>
  <c r="E222" i="1"/>
  <c r="H222" i="1" s="1"/>
  <c r="E218" i="1"/>
  <c r="H218" i="1" s="1"/>
  <c r="E214" i="1"/>
  <c r="H214" i="1" s="1"/>
  <c r="E206" i="1"/>
  <c r="H206" i="1" s="1"/>
  <c r="E202" i="1"/>
  <c r="E198" i="1"/>
  <c r="H198" i="1" s="1"/>
  <c r="E190" i="1"/>
  <c r="H190" i="1" s="1"/>
  <c r="E186" i="1"/>
  <c r="H186" i="1" s="1"/>
  <c r="E174" i="1"/>
  <c r="H174" i="1" s="1"/>
  <c r="E170" i="1"/>
  <c r="E166" i="1"/>
  <c r="H166" i="1" s="1"/>
  <c r="E158" i="1"/>
  <c r="H158" i="1" s="1"/>
  <c r="E150" i="1"/>
  <c r="E142" i="1"/>
  <c r="H142" i="1" s="1"/>
  <c r="E134" i="1"/>
  <c r="H134" i="1" s="1"/>
  <c r="E126" i="1"/>
  <c r="H126" i="1" s="1"/>
  <c r="E110" i="1"/>
  <c r="H110" i="1" s="1"/>
  <c r="E102" i="1"/>
  <c r="H102" i="1" s="1"/>
  <c r="E94" i="1"/>
  <c r="H94" i="1" s="1"/>
  <c r="E370" i="1"/>
  <c r="E354" i="1"/>
  <c r="H354" i="1" s="1"/>
  <c r="E338" i="1"/>
  <c r="H338" i="1" s="1"/>
  <c r="E322" i="1"/>
  <c r="H322" i="1" s="1"/>
  <c r="E306" i="1"/>
  <c r="E290" i="1"/>
  <c r="H290" i="1" s="1"/>
  <c r="E274" i="1"/>
  <c r="H274" i="1" s="1"/>
  <c r="E258" i="1"/>
  <c r="H258" i="1" s="1"/>
  <c r="E242" i="1"/>
  <c r="E226" i="1"/>
  <c r="H226" i="1" s="1"/>
  <c r="E162" i="1"/>
  <c r="H162" i="1" s="1"/>
  <c r="E130" i="1"/>
  <c r="H130" i="1" s="1"/>
  <c r="E98" i="1"/>
  <c r="H98" i="1" s="1"/>
  <c r="E369" i="1"/>
  <c r="H369" i="1" s="1"/>
  <c r="E365" i="1"/>
  <c r="H365" i="1" s="1"/>
  <c r="E361" i="1"/>
  <c r="F356" i="1"/>
  <c r="E357" i="1"/>
  <c r="H357" i="1" s="1"/>
  <c r="E353" i="1"/>
  <c r="H353" i="1" s="1"/>
  <c r="E349" i="1"/>
  <c r="H349" i="1" s="1"/>
  <c r="E345" i="1"/>
  <c r="E341" i="1"/>
  <c r="H341" i="1" s="1"/>
  <c r="E337" i="1"/>
  <c r="H337" i="1" s="1"/>
  <c r="E333" i="1"/>
  <c r="H333" i="1" s="1"/>
  <c r="E329" i="1"/>
  <c r="E325" i="1"/>
  <c r="H325" i="1" s="1"/>
  <c r="E321" i="1"/>
  <c r="E317" i="1"/>
  <c r="H317" i="1" s="1"/>
  <c r="E313" i="1"/>
  <c r="E309" i="1"/>
  <c r="H309" i="1" s="1"/>
  <c r="E305" i="1"/>
  <c r="E301" i="1"/>
  <c r="H301" i="1" s="1"/>
  <c r="E297" i="1"/>
  <c r="E293" i="1"/>
  <c r="H293" i="1" s="1"/>
  <c r="E289" i="1"/>
  <c r="E285" i="1"/>
  <c r="H285" i="1" s="1"/>
  <c r="E281" i="1"/>
  <c r="H281" i="1" s="1"/>
  <c r="E277" i="1"/>
  <c r="H277" i="1" s="1"/>
  <c r="E273" i="1"/>
  <c r="E269" i="1"/>
  <c r="H269" i="1" s="1"/>
  <c r="E265" i="1"/>
  <c r="H265" i="1" s="1"/>
  <c r="E261" i="1"/>
  <c r="H261" i="1" s="1"/>
  <c r="E257" i="1"/>
  <c r="E253" i="1"/>
  <c r="H253" i="1" s="1"/>
  <c r="E249" i="1"/>
  <c r="H249" i="1" s="1"/>
  <c r="E245" i="1"/>
  <c r="H245" i="1" s="1"/>
  <c r="E241" i="1"/>
  <c r="E237" i="1"/>
  <c r="H237" i="1" s="1"/>
  <c r="E233" i="1"/>
  <c r="E229" i="1"/>
  <c r="H229" i="1" s="1"/>
  <c r="E225" i="1"/>
  <c r="F220" i="1"/>
  <c r="E221" i="1"/>
  <c r="H221" i="1" s="1"/>
  <c r="E217" i="1"/>
  <c r="H217" i="1" s="1"/>
  <c r="E213" i="1"/>
  <c r="H213" i="1" s="1"/>
  <c r="E209" i="1"/>
  <c r="H209" i="1" s="1"/>
  <c r="F204" i="1"/>
  <c r="E205" i="1"/>
  <c r="H205" i="1" s="1"/>
  <c r="E201" i="1"/>
  <c r="E197" i="1"/>
  <c r="H197" i="1" s="1"/>
  <c r="E193" i="1"/>
  <c r="F188" i="1"/>
  <c r="E189" i="1"/>
  <c r="H189" i="1" s="1"/>
  <c r="E185" i="1"/>
  <c r="E181" i="1"/>
  <c r="E177" i="1"/>
  <c r="H177" i="1" s="1"/>
  <c r="E173" i="1"/>
  <c r="H173" i="1" s="1"/>
  <c r="E169" i="1"/>
  <c r="E165" i="1"/>
  <c r="H165" i="1" s="1"/>
  <c r="E161" i="1"/>
  <c r="E157" i="1"/>
  <c r="H157" i="1" s="1"/>
  <c r="E153" i="1"/>
  <c r="E149" i="1"/>
  <c r="H149" i="1" s="1"/>
  <c r="E145" i="1"/>
  <c r="E141" i="1"/>
  <c r="H141" i="1" s="1"/>
  <c r="E137" i="1"/>
  <c r="H137" i="1" s="1"/>
  <c r="E133" i="1"/>
  <c r="H133" i="1" s="1"/>
  <c r="E129" i="1"/>
  <c r="E125" i="1"/>
  <c r="H125" i="1" s="1"/>
  <c r="E121" i="1"/>
  <c r="E117" i="1"/>
  <c r="H117" i="1" s="1"/>
  <c r="E113" i="1"/>
  <c r="E109" i="1"/>
  <c r="H109" i="1" s="1"/>
  <c r="E105" i="1"/>
  <c r="E101" i="1"/>
  <c r="H101" i="1" s="1"/>
  <c r="E97" i="1"/>
  <c r="E93" i="1"/>
  <c r="H93" i="1" s="1"/>
  <c r="E89" i="1"/>
  <c r="E85" i="1"/>
  <c r="H85" i="1" s="1"/>
  <c r="E81" i="1"/>
  <c r="H81" i="1" s="1"/>
  <c r="E77" i="1"/>
  <c r="H77" i="1" s="1"/>
  <c r="E73" i="1"/>
  <c r="H73" i="1" s="1"/>
  <c r="E69" i="1"/>
  <c r="H69" i="1" s="1"/>
  <c r="E65" i="1"/>
  <c r="E61" i="1"/>
  <c r="H61" i="1" s="1"/>
  <c r="E57" i="1"/>
  <c r="E53" i="1"/>
  <c r="E49" i="1"/>
  <c r="H49" i="1" s="1"/>
  <c r="E45" i="1"/>
  <c r="H45" i="1" s="1"/>
  <c r="E41" i="1"/>
  <c r="H41" i="1" s="1"/>
  <c r="E37" i="1"/>
  <c r="H37" i="1" s="1"/>
  <c r="E33" i="1"/>
  <c r="E29" i="1"/>
  <c r="H29" i="1" s="1"/>
  <c r="E25" i="1"/>
  <c r="E21" i="1"/>
  <c r="H21" i="1" s="1"/>
  <c r="E17" i="1"/>
  <c r="H17" i="1" s="1"/>
  <c r="E13" i="1"/>
  <c r="H13" i="1" s="1"/>
  <c r="E366" i="1"/>
  <c r="H366" i="1" s="1"/>
  <c r="E350" i="1"/>
  <c r="E334" i="1"/>
  <c r="H334" i="1" s="1"/>
  <c r="E318" i="1"/>
  <c r="H318" i="1" s="1"/>
  <c r="E302" i="1"/>
  <c r="H302" i="1" s="1"/>
  <c r="E286" i="1"/>
  <c r="E270" i="1"/>
  <c r="H270" i="1" s="1"/>
  <c r="E254" i="1"/>
  <c r="H254" i="1" s="1"/>
  <c r="E238" i="1"/>
  <c r="H238" i="1" s="1"/>
  <c r="E178" i="1"/>
  <c r="E154" i="1"/>
  <c r="H154" i="1" s="1"/>
  <c r="E122" i="1"/>
  <c r="H122" i="1" s="1"/>
  <c r="E368" i="1"/>
  <c r="E364" i="1"/>
  <c r="H364" i="1" s="1"/>
  <c r="E360" i="1"/>
  <c r="H360" i="1" s="1"/>
  <c r="E352" i="1"/>
  <c r="H352" i="1" s="1"/>
  <c r="E348" i="1"/>
  <c r="H348" i="1" s="1"/>
  <c r="E344" i="1"/>
  <c r="H344" i="1" s="1"/>
  <c r="E340" i="1"/>
  <c r="H340" i="1" s="1"/>
  <c r="E336" i="1"/>
  <c r="H336" i="1" s="1"/>
  <c r="E332" i="1"/>
  <c r="H332" i="1" s="1"/>
  <c r="E328" i="1"/>
  <c r="H328" i="1" s="1"/>
  <c r="E324" i="1"/>
  <c r="H324" i="1" s="1"/>
  <c r="E320" i="1"/>
  <c r="H320" i="1" s="1"/>
  <c r="F315" i="1"/>
  <c r="E316" i="1"/>
  <c r="H316" i="1" s="1"/>
  <c r="E312" i="1"/>
  <c r="H312" i="1" s="1"/>
  <c r="E308" i="1"/>
  <c r="H308" i="1" s="1"/>
  <c r="E304" i="1"/>
  <c r="H304" i="1" s="1"/>
  <c r="E300" i="1"/>
  <c r="H300" i="1" s="1"/>
  <c r="E296" i="1"/>
  <c r="H296" i="1" s="1"/>
  <c r="E292" i="1"/>
  <c r="H292" i="1" s="1"/>
  <c r="E288" i="1"/>
  <c r="H288" i="1" s="1"/>
  <c r="E284" i="1"/>
  <c r="H284" i="1" s="1"/>
  <c r="E280" i="1"/>
  <c r="H280" i="1" s="1"/>
  <c r="E276" i="1"/>
  <c r="H276" i="1" s="1"/>
  <c r="E272" i="1"/>
  <c r="H272" i="1" s="1"/>
  <c r="E268" i="1"/>
  <c r="H268" i="1" s="1"/>
  <c r="E264" i="1"/>
  <c r="H264" i="1" s="1"/>
  <c r="E260" i="1"/>
  <c r="H260" i="1" s="1"/>
  <c r="E256" i="1"/>
  <c r="H256" i="1" s="1"/>
  <c r="E252" i="1"/>
  <c r="H252" i="1" s="1"/>
  <c r="E248" i="1"/>
  <c r="H248" i="1" s="1"/>
  <c r="E244" i="1"/>
  <c r="H244" i="1" s="1"/>
  <c r="E240" i="1"/>
  <c r="H240" i="1" s="1"/>
  <c r="E236" i="1"/>
  <c r="H236" i="1" s="1"/>
  <c r="E232" i="1"/>
  <c r="H232" i="1" s="1"/>
  <c r="E228" i="1"/>
  <c r="H228" i="1" s="1"/>
  <c r="E224" i="1"/>
  <c r="H224" i="1" s="1"/>
  <c r="E216" i="1"/>
  <c r="H216" i="1" s="1"/>
  <c r="E212" i="1"/>
  <c r="E208" i="1"/>
  <c r="H208" i="1" s="1"/>
  <c r="E200" i="1"/>
  <c r="H200" i="1" s="1"/>
  <c r="E196" i="1"/>
  <c r="H196" i="1" s="1"/>
  <c r="E192" i="1"/>
  <c r="H192" i="1" s="1"/>
  <c r="E184" i="1"/>
  <c r="E180" i="1"/>
  <c r="H180" i="1" s="1"/>
  <c r="E176" i="1"/>
  <c r="E168" i="1"/>
  <c r="H168" i="1" s="1"/>
  <c r="E164" i="1"/>
  <c r="H164" i="1" s="1"/>
  <c r="E160" i="1"/>
  <c r="H160" i="1" s="1"/>
  <c r="E156" i="1"/>
  <c r="H156" i="1" s="1"/>
  <c r="E152" i="1"/>
  <c r="H152" i="1" s="1"/>
  <c r="E148" i="1"/>
  <c r="H148" i="1" s="1"/>
  <c r="E144" i="1"/>
  <c r="H144" i="1" s="1"/>
  <c r="E140" i="1"/>
  <c r="H140" i="1" s="1"/>
  <c r="E136" i="1"/>
  <c r="H136" i="1" s="1"/>
  <c r="F131" i="1"/>
  <c r="E132" i="1"/>
  <c r="H132" i="1" s="1"/>
  <c r="E128" i="1"/>
  <c r="H128" i="1" s="1"/>
  <c r="E124" i="1"/>
  <c r="H124" i="1" s="1"/>
  <c r="E120" i="1"/>
  <c r="H120" i="1" s="1"/>
  <c r="E116" i="1"/>
  <c r="H116" i="1" s="1"/>
  <c r="F111" i="1"/>
  <c r="E112" i="1"/>
  <c r="H112" i="1" s="1"/>
  <c r="E108" i="1"/>
  <c r="H108" i="1" s="1"/>
  <c r="F103" i="1"/>
  <c r="E104" i="1"/>
  <c r="H104" i="1" s="1"/>
  <c r="E100" i="1"/>
  <c r="H100" i="1" s="1"/>
  <c r="F95" i="1"/>
  <c r="E96" i="1"/>
  <c r="H96" i="1" s="1"/>
  <c r="E92" i="1"/>
  <c r="H92" i="1" s="1"/>
  <c r="E88" i="1"/>
  <c r="H88" i="1" s="1"/>
  <c r="E84" i="1"/>
  <c r="H84" i="1" s="1"/>
  <c r="E80" i="1"/>
  <c r="H80" i="1" s="1"/>
  <c r="E76" i="1"/>
  <c r="H76" i="1" s="1"/>
  <c r="E72" i="1"/>
  <c r="H72" i="1" s="1"/>
  <c r="E68" i="1"/>
  <c r="H68" i="1" s="1"/>
  <c r="E64" i="1"/>
  <c r="H64" i="1" s="1"/>
  <c r="E60" i="1"/>
  <c r="H60" i="1" s="1"/>
  <c r="E362" i="1"/>
  <c r="H362" i="1" s="1"/>
  <c r="E346" i="1"/>
  <c r="H346" i="1" s="1"/>
  <c r="E314" i="1"/>
  <c r="E282" i="1"/>
  <c r="H282" i="1" s="1"/>
  <c r="E266" i="1"/>
  <c r="H266" i="1" s="1"/>
  <c r="E250" i="1"/>
  <c r="H250" i="1" s="1"/>
  <c r="E234" i="1"/>
  <c r="E194" i="1"/>
  <c r="H194" i="1" s="1"/>
  <c r="E172" i="1"/>
  <c r="H172" i="1" s="1"/>
  <c r="E146" i="1"/>
  <c r="H146" i="1" s="1"/>
  <c r="E114" i="1"/>
  <c r="H114" i="1" s="1"/>
  <c r="E56" i="1"/>
  <c r="H56" i="1" s="1"/>
  <c r="E52" i="1"/>
  <c r="E48" i="1"/>
  <c r="H48" i="1" s="1"/>
  <c r="E44" i="1"/>
  <c r="E40" i="1"/>
  <c r="H40" i="1" s="1"/>
  <c r="E36" i="1"/>
  <c r="E32" i="1"/>
  <c r="H32" i="1" s="1"/>
  <c r="E28" i="1"/>
  <c r="E24" i="1"/>
  <c r="H24" i="1" s="1"/>
  <c r="E20" i="1"/>
  <c r="E16" i="1"/>
  <c r="H16" i="1" s="1"/>
  <c r="F11" i="1"/>
  <c r="E12" i="1"/>
  <c r="E86" i="1"/>
  <c r="H86" i="1" s="1"/>
  <c r="E70" i="1"/>
  <c r="H70" i="1" s="1"/>
  <c r="E38" i="1"/>
  <c r="H38" i="1" s="1"/>
  <c r="E22" i="1"/>
  <c r="F106" i="1"/>
  <c r="F90" i="1"/>
  <c r="E87" i="1"/>
  <c r="F82" i="1"/>
  <c r="E83" i="1"/>
  <c r="H83" i="1" s="1"/>
  <c r="E79" i="1"/>
  <c r="F74" i="1"/>
  <c r="E75" i="1"/>
  <c r="H75" i="1" s="1"/>
  <c r="E71" i="1"/>
  <c r="F66" i="1"/>
  <c r="E67" i="1"/>
  <c r="H67" i="1" s="1"/>
  <c r="E63" i="1"/>
  <c r="F58" i="1"/>
  <c r="E59" i="1"/>
  <c r="H59" i="1" s="1"/>
  <c r="F54" i="1"/>
  <c r="E55" i="1"/>
  <c r="F50" i="1"/>
  <c r="E51" i="1"/>
  <c r="H51" i="1" s="1"/>
  <c r="E47" i="1"/>
  <c r="F42" i="1"/>
  <c r="E43" i="1"/>
  <c r="H43" i="1" s="1"/>
  <c r="E39" i="1"/>
  <c r="F34" i="1"/>
  <c r="E35" i="1"/>
  <c r="E31" i="1"/>
  <c r="F26" i="1"/>
  <c r="E27" i="1"/>
  <c r="E23" i="1"/>
  <c r="F18" i="1"/>
  <c r="E19" i="1"/>
  <c r="E15" i="1"/>
  <c r="E115" i="1"/>
  <c r="H115" i="1" s="1"/>
  <c r="E107" i="1"/>
  <c r="H107" i="1" s="1"/>
  <c r="E99" i="1"/>
  <c r="H99" i="1" s="1"/>
  <c r="E91" i="1"/>
  <c r="H91" i="1" s="1"/>
  <c r="E78" i="1"/>
  <c r="E62" i="1"/>
  <c r="H62" i="1" s="1"/>
  <c r="E46" i="1"/>
  <c r="E30" i="1"/>
  <c r="H30" i="1" s="1"/>
  <c r="E14" i="1"/>
  <c r="F143" i="1" l="1"/>
  <c r="J10" i="1"/>
  <c r="K10" i="1" s="1"/>
  <c r="F275" i="1"/>
  <c r="F235" i="1"/>
  <c r="F29" i="1"/>
  <c r="F26" i="3"/>
  <c r="G26" i="3" s="1"/>
  <c r="H26" i="3" s="1"/>
  <c r="F14" i="3"/>
  <c r="G14" i="3" s="1"/>
  <c r="H14" i="3" s="1"/>
  <c r="F13" i="3"/>
  <c r="G13" i="3" s="1"/>
  <c r="H13" i="3" s="1"/>
  <c r="F36" i="3"/>
  <c r="G36" i="3" s="1"/>
  <c r="H36" i="3" s="1"/>
  <c r="F32" i="3"/>
  <c r="G32" i="3" s="1"/>
  <c r="H32" i="3" s="1"/>
  <c r="F16" i="3"/>
  <c r="G16" i="3" s="1"/>
  <c r="H16" i="3" s="1"/>
  <c r="F33" i="3"/>
  <c r="G33" i="3" s="1"/>
  <c r="H33" i="3" s="1"/>
  <c r="F23" i="3"/>
  <c r="G23" i="3" s="1"/>
  <c r="H23" i="3" s="1"/>
  <c r="F11" i="3"/>
  <c r="G11" i="3" s="1"/>
  <c r="H11" i="3" s="1"/>
  <c r="F22" i="3"/>
  <c r="G22" i="3" s="1"/>
  <c r="H22" i="3" s="1"/>
  <c r="F28" i="3"/>
  <c r="G28" i="3" s="1"/>
  <c r="H28" i="3" s="1"/>
  <c r="F30" i="3"/>
  <c r="G30" i="3" s="1"/>
  <c r="H30" i="3" s="1"/>
  <c r="F12" i="3"/>
  <c r="G12" i="3" s="1"/>
  <c r="H12" i="3" s="1"/>
  <c r="F31" i="3"/>
  <c r="G31" i="3" s="1"/>
  <c r="H31" i="3" s="1"/>
  <c r="F21" i="3"/>
  <c r="G21" i="3" s="1"/>
  <c r="H21" i="3" s="1"/>
  <c r="F18" i="3"/>
  <c r="G18" i="3" s="1"/>
  <c r="H18" i="3" s="1"/>
  <c r="F19" i="3"/>
  <c r="G19" i="3" s="1"/>
  <c r="H19" i="3" s="1"/>
  <c r="F27" i="3"/>
  <c r="G27" i="3" s="1"/>
  <c r="H27" i="3" s="1"/>
  <c r="F24" i="3"/>
  <c r="G24" i="3" s="1"/>
  <c r="H24" i="3" s="1"/>
  <c r="F37" i="3"/>
  <c r="G37" i="3" s="1"/>
  <c r="H37" i="3" s="1"/>
  <c r="F29" i="3"/>
  <c r="G29" i="3" s="1"/>
  <c r="H29" i="3" s="1"/>
  <c r="F25" i="3"/>
  <c r="G25" i="3" s="1"/>
  <c r="H25" i="3" s="1"/>
  <c r="F15" i="3"/>
  <c r="G15" i="3" s="1"/>
  <c r="H15" i="3" s="1"/>
  <c r="F17" i="3"/>
  <c r="G17" i="3" s="1"/>
  <c r="H17" i="3" s="1"/>
  <c r="F34" i="3"/>
  <c r="G34" i="3" s="1"/>
  <c r="H34" i="3" s="1"/>
  <c r="F20" i="3"/>
  <c r="G20" i="3" s="1"/>
  <c r="H20" i="3" s="1"/>
  <c r="F35" i="3"/>
  <c r="G35" i="3" s="1"/>
  <c r="H35" i="3" s="1"/>
  <c r="F10" i="3"/>
  <c r="G10" i="3" s="1"/>
  <c r="H10" i="3" s="1"/>
  <c r="F8" i="3"/>
  <c r="G8" i="3" s="1"/>
  <c r="H8" i="3" s="1"/>
  <c r="F9" i="3"/>
  <c r="G9" i="3" s="1"/>
  <c r="H9" i="3" s="1"/>
  <c r="F61" i="1"/>
  <c r="J61" i="1" s="1"/>
  <c r="K61" i="1" s="1"/>
  <c r="F299" i="1"/>
  <c r="J299" i="1" s="1"/>
  <c r="K299" i="1" s="1"/>
  <c r="F267" i="1"/>
  <c r="J267" i="1" s="1"/>
  <c r="K267" i="1" s="1"/>
  <c r="F363" i="1"/>
  <c r="J363" i="1" s="1"/>
  <c r="K363" i="1" s="1"/>
  <c r="F81" i="1"/>
  <c r="J81" i="1" s="1"/>
  <c r="K81" i="1" s="1"/>
  <c r="F17" i="1"/>
  <c r="F243" i="1"/>
  <c r="J243" i="1" s="1"/>
  <c r="K243" i="1" s="1"/>
  <c r="F110" i="1"/>
  <c r="F167" i="1"/>
  <c r="J167" i="1" s="1"/>
  <c r="K167" i="1" s="1"/>
  <c r="F187" i="1"/>
  <c r="J187" i="1" s="1"/>
  <c r="K187" i="1" s="1"/>
  <c r="F203" i="1"/>
  <c r="J203" i="1" s="1"/>
  <c r="K203" i="1" s="1"/>
  <c r="F339" i="1"/>
  <c r="J339" i="1" s="1"/>
  <c r="K339" i="1" s="1"/>
  <c r="F291" i="1"/>
  <c r="J291" i="1" s="1"/>
  <c r="K291" i="1" s="1"/>
  <c r="J326" i="1"/>
  <c r="K326" i="1" s="1"/>
  <c r="J356" i="1"/>
  <c r="K356" i="1" s="1"/>
  <c r="F49" i="1"/>
  <c r="J49" i="1" s="1"/>
  <c r="K49" i="1" s="1"/>
  <c r="F151" i="1"/>
  <c r="J151" i="1" s="1"/>
  <c r="K151" i="1" s="1"/>
  <c r="F125" i="1"/>
  <c r="J125" i="1" s="1"/>
  <c r="K125" i="1" s="1"/>
  <c r="F159" i="1"/>
  <c r="J159" i="1" s="1"/>
  <c r="K159" i="1" s="1"/>
  <c r="F307" i="1"/>
  <c r="F211" i="1"/>
  <c r="J211" i="1" s="1"/>
  <c r="K211" i="1" s="1"/>
  <c r="F142" i="1"/>
  <c r="F154" i="1"/>
  <c r="J154" i="1" s="1"/>
  <c r="K154" i="1" s="1"/>
  <c r="J204" i="1"/>
  <c r="K204" i="1" s="1"/>
  <c r="J220" i="1"/>
  <c r="K220" i="1" s="1"/>
  <c r="J262" i="1"/>
  <c r="K262" i="1" s="1"/>
  <c r="J358" i="1"/>
  <c r="K358" i="1" s="1"/>
  <c r="F67" i="1"/>
  <c r="J67" i="1" s="1"/>
  <c r="K67" i="1" s="1"/>
  <c r="F123" i="1"/>
  <c r="J123" i="1" s="1"/>
  <c r="K123" i="1" s="1"/>
  <c r="F157" i="1"/>
  <c r="J157" i="1" s="1"/>
  <c r="K157" i="1" s="1"/>
  <c r="F301" i="1"/>
  <c r="J301" i="1" s="1"/>
  <c r="K301" i="1" s="1"/>
  <c r="F75" i="1"/>
  <c r="J75" i="1" s="1"/>
  <c r="K75" i="1" s="1"/>
  <c r="F38" i="1"/>
  <c r="J38" i="1" s="1"/>
  <c r="K38" i="1" s="1"/>
  <c r="F171" i="1"/>
  <c r="J171" i="1" s="1"/>
  <c r="K171" i="1" s="1"/>
  <c r="F199" i="1"/>
  <c r="J199" i="1" s="1"/>
  <c r="K199" i="1" s="1"/>
  <c r="F227" i="1"/>
  <c r="J227" i="1" s="1"/>
  <c r="K227" i="1" s="1"/>
  <c r="J188" i="1"/>
  <c r="K188" i="1" s="1"/>
  <c r="F126" i="1"/>
  <c r="J126" i="1" s="1"/>
  <c r="K126" i="1" s="1"/>
  <c r="F94" i="1"/>
  <c r="J94" i="1" s="1"/>
  <c r="K94" i="1" s="1"/>
  <c r="F83" i="1"/>
  <c r="J83" i="1" s="1"/>
  <c r="K83" i="1" s="1"/>
  <c r="F251" i="1"/>
  <c r="J251" i="1" s="1"/>
  <c r="K251" i="1" s="1"/>
  <c r="F347" i="1"/>
  <c r="J347" i="1" s="1"/>
  <c r="K347" i="1" s="1"/>
  <c r="F162" i="1"/>
  <c r="J162" i="1" s="1"/>
  <c r="K162" i="1" s="1"/>
  <c r="F85" i="1"/>
  <c r="J85" i="1" s="1"/>
  <c r="K85" i="1" s="1"/>
  <c r="F98" i="1"/>
  <c r="J98" i="1" s="1"/>
  <c r="K98" i="1" s="1"/>
  <c r="F259" i="1"/>
  <c r="J259" i="1" s="1"/>
  <c r="K259" i="1" s="1"/>
  <c r="F323" i="1"/>
  <c r="J323" i="1" s="1"/>
  <c r="K323" i="1" s="1"/>
  <c r="F359" i="1"/>
  <c r="J359" i="1" s="1"/>
  <c r="K359" i="1" s="1"/>
  <c r="F109" i="1"/>
  <c r="J109" i="1" s="1"/>
  <c r="K109" i="1" s="1"/>
  <c r="F229" i="1"/>
  <c r="J229" i="1" s="1"/>
  <c r="K229" i="1" s="1"/>
  <c r="F353" i="1"/>
  <c r="J353" i="1" s="1"/>
  <c r="K353" i="1" s="1"/>
  <c r="F146" i="1"/>
  <c r="J146" i="1" s="1"/>
  <c r="K146" i="1" s="1"/>
  <c r="F119" i="1"/>
  <c r="J119" i="1" s="1"/>
  <c r="K119" i="1" s="1"/>
  <c r="F127" i="1"/>
  <c r="J127" i="1" s="1"/>
  <c r="K127" i="1" s="1"/>
  <c r="F135" i="1"/>
  <c r="J135" i="1" s="1"/>
  <c r="K135" i="1" s="1"/>
  <c r="F179" i="1"/>
  <c r="F191" i="1"/>
  <c r="F331" i="1"/>
  <c r="J331" i="1" s="1"/>
  <c r="K331" i="1" s="1"/>
  <c r="F317" i="1"/>
  <c r="J317" i="1" s="1"/>
  <c r="K317" i="1" s="1"/>
  <c r="F41" i="1"/>
  <c r="J41" i="1" s="1"/>
  <c r="K41" i="1" s="1"/>
  <c r="F102" i="1"/>
  <c r="J102" i="1" s="1"/>
  <c r="K102" i="1" s="1"/>
  <c r="F59" i="1"/>
  <c r="J59" i="1" s="1"/>
  <c r="K59" i="1" s="1"/>
  <c r="F91" i="1"/>
  <c r="J91" i="1" s="1"/>
  <c r="K91" i="1" s="1"/>
  <c r="F99" i="1"/>
  <c r="F107" i="1"/>
  <c r="F115" i="1"/>
  <c r="J115" i="1" s="1"/>
  <c r="K115" i="1" s="1"/>
  <c r="F139" i="1"/>
  <c r="J139" i="1" s="1"/>
  <c r="K139" i="1" s="1"/>
  <c r="F147" i="1"/>
  <c r="J147" i="1" s="1"/>
  <c r="K147" i="1" s="1"/>
  <c r="F155" i="1"/>
  <c r="J155" i="1" s="1"/>
  <c r="K155" i="1" s="1"/>
  <c r="F163" i="1"/>
  <c r="J163" i="1" s="1"/>
  <c r="K163" i="1" s="1"/>
  <c r="F195" i="1"/>
  <c r="J195" i="1" s="1"/>
  <c r="K195" i="1" s="1"/>
  <c r="F219" i="1"/>
  <c r="J219" i="1" s="1"/>
  <c r="K219" i="1" s="1"/>
  <c r="F283" i="1"/>
  <c r="J283" i="1" s="1"/>
  <c r="K283" i="1" s="1"/>
  <c r="F101" i="1"/>
  <c r="J101" i="1" s="1"/>
  <c r="K101" i="1" s="1"/>
  <c r="F189" i="1"/>
  <c r="J189" i="1" s="1"/>
  <c r="K189" i="1" s="1"/>
  <c r="F281" i="1"/>
  <c r="J281" i="1" s="1"/>
  <c r="K281" i="1" s="1"/>
  <c r="F114" i="1"/>
  <c r="J114" i="1" s="1"/>
  <c r="K114" i="1" s="1"/>
  <c r="F122" i="1"/>
  <c r="J122" i="1" s="1"/>
  <c r="K122" i="1" s="1"/>
  <c r="F130" i="1"/>
  <c r="J130" i="1" s="1"/>
  <c r="K130" i="1" s="1"/>
  <c r="F158" i="1"/>
  <c r="J158" i="1" s="1"/>
  <c r="K158" i="1" s="1"/>
  <c r="J107" i="1"/>
  <c r="K107" i="1" s="1"/>
  <c r="J29" i="1"/>
  <c r="K29" i="1" s="1"/>
  <c r="J142" i="1"/>
  <c r="K142" i="1" s="1"/>
  <c r="J54" i="1"/>
  <c r="K54" i="1" s="1"/>
  <c r="J82" i="1"/>
  <c r="K82" i="1" s="1"/>
  <c r="J138" i="1"/>
  <c r="K138" i="1" s="1"/>
  <c r="J246" i="1"/>
  <c r="K246" i="1" s="1"/>
  <c r="J310" i="1"/>
  <c r="K310" i="1" s="1"/>
  <c r="J235" i="1"/>
  <c r="K235" i="1" s="1"/>
  <c r="J275" i="1"/>
  <c r="K275" i="1" s="1"/>
  <c r="J18" i="1"/>
  <c r="K18" i="1" s="1"/>
  <c r="J111" i="1"/>
  <c r="K111" i="1" s="1"/>
  <c r="J17" i="1"/>
  <c r="K17" i="1" s="1"/>
  <c r="J26" i="1"/>
  <c r="K26" i="1" s="1"/>
  <c r="J58" i="1"/>
  <c r="K58" i="1" s="1"/>
  <c r="J90" i="1"/>
  <c r="K90" i="1" s="1"/>
  <c r="J182" i="1"/>
  <c r="K182" i="1" s="1"/>
  <c r="J278" i="1"/>
  <c r="K278" i="1" s="1"/>
  <c r="J330" i="1"/>
  <c r="K330" i="1" s="1"/>
  <c r="J131" i="1"/>
  <c r="K131" i="1" s="1"/>
  <c r="J34" i="1"/>
  <c r="K34" i="1" s="1"/>
  <c r="J42" i="1"/>
  <c r="K42" i="1" s="1"/>
  <c r="J66" i="1"/>
  <c r="K66" i="1" s="1"/>
  <c r="J106" i="1"/>
  <c r="K106" i="1" s="1"/>
  <c r="J210" i="1"/>
  <c r="K210" i="1" s="1"/>
  <c r="J294" i="1"/>
  <c r="K294" i="1" s="1"/>
  <c r="J342" i="1"/>
  <c r="K342" i="1" s="1"/>
  <c r="J143" i="1"/>
  <c r="K143" i="1" s="1"/>
  <c r="J315" i="1"/>
  <c r="K315" i="1" s="1"/>
  <c r="J95" i="1"/>
  <c r="K95" i="1" s="1"/>
  <c r="J99" i="1"/>
  <c r="K99" i="1" s="1"/>
  <c r="J110" i="1"/>
  <c r="K110" i="1" s="1"/>
  <c r="J50" i="1"/>
  <c r="K50" i="1" s="1"/>
  <c r="J74" i="1"/>
  <c r="K74" i="1" s="1"/>
  <c r="J118" i="1"/>
  <c r="K118" i="1" s="1"/>
  <c r="J230" i="1"/>
  <c r="K230" i="1" s="1"/>
  <c r="J298" i="1"/>
  <c r="K298" i="1" s="1"/>
  <c r="J11" i="1"/>
  <c r="K11" i="1" s="1"/>
  <c r="J179" i="1"/>
  <c r="K179" i="1" s="1"/>
  <c r="J191" i="1"/>
  <c r="K191" i="1" s="1"/>
  <c r="J307" i="1"/>
  <c r="K307" i="1" s="1"/>
  <c r="J103" i="1"/>
  <c r="K103" i="1" s="1"/>
  <c r="H35" i="1"/>
  <c r="F35" i="1"/>
  <c r="H20" i="1"/>
  <c r="F20" i="1"/>
  <c r="H153" i="1"/>
  <c r="F153" i="1"/>
  <c r="H169" i="1"/>
  <c r="F169" i="1"/>
  <c r="H185" i="1"/>
  <c r="F185" i="1"/>
  <c r="H361" i="1"/>
  <c r="F361" i="1"/>
  <c r="F209" i="1"/>
  <c r="J209" i="1" s="1"/>
  <c r="K209" i="1" s="1"/>
  <c r="H175" i="1"/>
  <c r="F175" i="1"/>
  <c r="H215" i="1"/>
  <c r="F215" i="1"/>
  <c r="H231" i="1"/>
  <c r="F231" i="1"/>
  <c r="H255" i="1"/>
  <c r="F255" i="1"/>
  <c r="H14" i="1"/>
  <c r="F14" i="1"/>
  <c r="H78" i="1"/>
  <c r="F78" i="1"/>
  <c r="H15" i="1"/>
  <c r="F15" i="1"/>
  <c r="H27" i="1"/>
  <c r="F27" i="1"/>
  <c r="H55" i="1"/>
  <c r="F55" i="1"/>
  <c r="H63" i="1"/>
  <c r="F63" i="1"/>
  <c r="H22" i="1"/>
  <c r="F22" i="1"/>
  <c r="H12" i="1"/>
  <c r="F12" i="1"/>
  <c r="H184" i="1"/>
  <c r="F184" i="1"/>
  <c r="H201" i="1"/>
  <c r="F201" i="1"/>
  <c r="H225" i="1"/>
  <c r="F225" i="1"/>
  <c r="H241" i="1"/>
  <c r="F241" i="1"/>
  <c r="H257" i="1"/>
  <c r="F257" i="1"/>
  <c r="H273" i="1"/>
  <c r="F273" i="1"/>
  <c r="H289" i="1"/>
  <c r="F289" i="1"/>
  <c r="H305" i="1"/>
  <c r="F305" i="1"/>
  <c r="H321" i="1"/>
  <c r="F321" i="1"/>
  <c r="F137" i="1"/>
  <c r="J137" i="1" s="1"/>
  <c r="K137" i="1" s="1"/>
  <c r="F177" i="1"/>
  <c r="J177" i="1" s="1"/>
  <c r="K177" i="1" s="1"/>
  <c r="F369" i="1"/>
  <c r="J369" i="1" s="1"/>
  <c r="K369" i="1" s="1"/>
  <c r="H207" i="1"/>
  <c r="F207" i="1"/>
  <c r="H247" i="1"/>
  <c r="F247" i="1"/>
  <c r="H71" i="1"/>
  <c r="F71" i="1"/>
  <c r="H36" i="1"/>
  <c r="F36" i="1"/>
  <c r="H121" i="1"/>
  <c r="F121" i="1"/>
  <c r="H19" i="1"/>
  <c r="F19" i="1"/>
  <c r="H39" i="1"/>
  <c r="F39" i="1"/>
  <c r="H47" i="1"/>
  <c r="F47" i="1"/>
  <c r="H87" i="1"/>
  <c r="F87" i="1"/>
  <c r="H28" i="1"/>
  <c r="F28" i="1"/>
  <c r="H44" i="1"/>
  <c r="F44" i="1"/>
  <c r="H234" i="1"/>
  <c r="F234" i="1"/>
  <c r="H314" i="1"/>
  <c r="F314" i="1"/>
  <c r="H176" i="1"/>
  <c r="F176" i="1"/>
  <c r="H33" i="1"/>
  <c r="F33" i="1"/>
  <c r="H65" i="1"/>
  <c r="F65" i="1"/>
  <c r="H97" i="1"/>
  <c r="F97" i="1"/>
  <c r="H113" i="1"/>
  <c r="F113" i="1"/>
  <c r="H129" i="1"/>
  <c r="F129" i="1"/>
  <c r="H145" i="1"/>
  <c r="F145" i="1"/>
  <c r="H161" i="1"/>
  <c r="F161" i="1"/>
  <c r="H202" i="1"/>
  <c r="F202" i="1"/>
  <c r="F249" i="1"/>
  <c r="J249" i="1" s="1"/>
  <c r="K249" i="1" s="1"/>
  <c r="H183" i="1"/>
  <c r="F183" i="1"/>
  <c r="H223" i="1"/>
  <c r="F223" i="1"/>
  <c r="H263" i="1"/>
  <c r="F263" i="1"/>
  <c r="H23" i="1"/>
  <c r="F23" i="1"/>
  <c r="H52" i="1"/>
  <c r="F52" i="1"/>
  <c r="H368" i="1"/>
  <c r="F368" i="1"/>
  <c r="H25" i="1"/>
  <c r="F25" i="1"/>
  <c r="H57" i="1"/>
  <c r="F57" i="1"/>
  <c r="H89" i="1"/>
  <c r="F89" i="1"/>
  <c r="H105" i="1"/>
  <c r="F105" i="1"/>
  <c r="H46" i="1"/>
  <c r="F46" i="1"/>
  <c r="F73" i="1"/>
  <c r="J73" i="1" s="1"/>
  <c r="K73" i="1" s="1"/>
  <c r="H31" i="1"/>
  <c r="F31" i="1"/>
  <c r="H79" i="1"/>
  <c r="F79" i="1"/>
  <c r="H212" i="1"/>
  <c r="F212" i="1"/>
  <c r="H178" i="1"/>
  <c r="F178" i="1"/>
  <c r="H286" i="1"/>
  <c r="F286" i="1"/>
  <c r="H350" i="1"/>
  <c r="F350" i="1"/>
  <c r="H193" i="1"/>
  <c r="F193" i="1"/>
  <c r="H233" i="1"/>
  <c r="F233" i="1"/>
  <c r="H297" i="1"/>
  <c r="F297" i="1"/>
  <c r="H313" i="1"/>
  <c r="F313" i="1"/>
  <c r="H329" i="1"/>
  <c r="F329" i="1"/>
  <c r="H345" i="1"/>
  <c r="F345" i="1"/>
  <c r="H242" i="1"/>
  <c r="F242" i="1"/>
  <c r="H306" i="1"/>
  <c r="F306" i="1"/>
  <c r="H370" i="1"/>
  <c r="F370" i="1"/>
  <c r="H150" i="1"/>
  <c r="F150" i="1"/>
  <c r="H170" i="1"/>
  <c r="F170" i="1"/>
  <c r="F217" i="1"/>
  <c r="J217" i="1" s="1"/>
  <c r="K217" i="1" s="1"/>
  <c r="F265" i="1"/>
  <c r="J265" i="1" s="1"/>
  <c r="K265" i="1" s="1"/>
  <c r="F337" i="1"/>
  <c r="J337" i="1" s="1"/>
  <c r="K337" i="1" s="1"/>
  <c r="H239" i="1"/>
  <c r="F239" i="1"/>
  <c r="F13" i="1"/>
  <c r="J13" i="1" s="1"/>
  <c r="K13" i="1" s="1"/>
  <c r="F77" i="1"/>
  <c r="J77" i="1" s="1"/>
  <c r="K77" i="1" s="1"/>
  <c r="F30" i="1"/>
  <c r="J30" i="1" s="1"/>
  <c r="K30" i="1" s="1"/>
  <c r="F62" i="1"/>
  <c r="J62" i="1" s="1"/>
  <c r="K62" i="1" s="1"/>
  <c r="F70" i="1"/>
  <c r="J70" i="1" s="1"/>
  <c r="K70" i="1" s="1"/>
  <c r="F86" i="1"/>
  <c r="J86" i="1" s="1"/>
  <c r="K86" i="1" s="1"/>
  <c r="F43" i="1"/>
  <c r="J43" i="1" s="1"/>
  <c r="K43" i="1" s="1"/>
  <c r="F51" i="1"/>
  <c r="J51" i="1" s="1"/>
  <c r="K51" i="1" s="1"/>
  <c r="F351" i="1"/>
  <c r="J351" i="1" s="1"/>
  <c r="K351" i="1" s="1"/>
  <c r="F16" i="1"/>
  <c r="J16" i="1" s="1"/>
  <c r="K16" i="1" s="1"/>
  <c r="F24" i="1"/>
  <c r="J24" i="1" s="1"/>
  <c r="K24" i="1" s="1"/>
  <c r="F32" i="1"/>
  <c r="J32" i="1" s="1"/>
  <c r="K32" i="1" s="1"/>
  <c r="F40" i="1"/>
  <c r="J40" i="1" s="1"/>
  <c r="K40" i="1" s="1"/>
  <c r="F48" i="1"/>
  <c r="J48" i="1" s="1"/>
  <c r="K48" i="1" s="1"/>
  <c r="F56" i="1"/>
  <c r="J56" i="1" s="1"/>
  <c r="K56" i="1" s="1"/>
  <c r="F64" i="1"/>
  <c r="J64" i="1" s="1"/>
  <c r="K64" i="1" s="1"/>
  <c r="F72" i="1"/>
  <c r="J72" i="1" s="1"/>
  <c r="K72" i="1" s="1"/>
  <c r="F80" i="1"/>
  <c r="J80" i="1" s="1"/>
  <c r="K80" i="1" s="1"/>
  <c r="F88" i="1"/>
  <c r="J88" i="1" s="1"/>
  <c r="K88" i="1" s="1"/>
  <c r="F96" i="1"/>
  <c r="J96" i="1" s="1"/>
  <c r="K96" i="1" s="1"/>
  <c r="F104" i="1"/>
  <c r="J104" i="1" s="1"/>
  <c r="K104" i="1" s="1"/>
  <c r="F112" i="1"/>
  <c r="J112" i="1" s="1"/>
  <c r="K112" i="1" s="1"/>
  <c r="F120" i="1"/>
  <c r="J120" i="1" s="1"/>
  <c r="K120" i="1" s="1"/>
  <c r="F128" i="1"/>
  <c r="J128" i="1" s="1"/>
  <c r="K128" i="1" s="1"/>
  <c r="F136" i="1"/>
  <c r="J136" i="1" s="1"/>
  <c r="K136" i="1" s="1"/>
  <c r="F144" i="1"/>
  <c r="J144" i="1" s="1"/>
  <c r="K144" i="1" s="1"/>
  <c r="F152" i="1"/>
  <c r="J152" i="1" s="1"/>
  <c r="K152" i="1" s="1"/>
  <c r="F160" i="1"/>
  <c r="J160" i="1" s="1"/>
  <c r="K160" i="1" s="1"/>
  <c r="F168" i="1"/>
  <c r="J168" i="1" s="1"/>
  <c r="K168" i="1" s="1"/>
  <c r="F192" i="1"/>
  <c r="J192" i="1" s="1"/>
  <c r="K192" i="1" s="1"/>
  <c r="F200" i="1"/>
  <c r="J200" i="1" s="1"/>
  <c r="K200" i="1" s="1"/>
  <c r="F208" i="1"/>
  <c r="J208" i="1" s="1"/>
  <c r="K208" i="1" s="1"/>
  <c r="F216" i="1"/>
  <c r="J216" i="1" s="1"/>
  <c r="K216" i="1" s="1"/>
  <c r="F224" i="1"/>
  <c r="J224" i="1" s="1"/>
  <c r="K224" i="1" s="1"/>
  <c r="F232" i="1"/>
  <c r="J232" i="1" s="1"/>
  <c r="K232" i="1" s="1"/>
  <c r="F240" i="1"/>
  <c r="J240" i="1" s="1"/>
  <c r="K240" i="1" s="1"/>
  <c r="F248" i="1"/>
  <c r="J248" i="1" s="1"/>
  <c r="K248" i="1" s="1"/>
  <c r="F256" i="1"/>
  <c r="J256" i="1" s="1"/>
  <c r="K256" i="1" s="1"/>
  <c r="F264" i="1"/>
  <c r="J264" i="1" s="1"/>
  <c r="K264" i="1" s="1"/>
  <c r="F272" i="1"/>
  <c r="J272" i="1" s="1"/>
  <c r="K272" i="1" s="1"/>
  <c r="F280" i="1"/>
  <c r="J280" i="1" s="1"/>
  <c r="K280" i="1" s="1"/>
  <c r="F288" i="1"/>
  <c r="J288" i="1" s="1"/>
  <c r="K288" i="1" s="1"/>
  <c r="F296" i="1"/>
  <c r="J296" i="1" s="1"/>
  <c r="K296" i="1" s="1"/>
  <c r="F304" i="1"/>
  <c r="J304" i="1" s="1"/>
  <c r="K304" i="1" s="1"/>
  <c r="F312" i="1"/>
  <c r="J312" i="1" s="1"/>
  <c r="K312" i="1" s="1"/>
  <c r="F320" i="1"/>
  <c r="J320" i="1" s="1"/>
  <c r="K320" i="1" s="1"/>
  <c r="F328" i="1"/>
  <c r="J328" i="1" s="1"/>
  <c r="K328" i="1" s="1"/>
  <c r="F336" i="1"/>
  <c r="J336" i="1" s="1"/>
  <c r="K336" i="1" s="1"/>
  <c r="F344" i="1"/>
  <c r="J344" i="1" s="1"/>
  <c r="K344" i="1" s="1"/>
  <c r="F352" i="1"/>
  <c r="J352" i="1" s="1"/>
  <c r="K352" i="1" s="1"/>
  <c r="F360" i="1"/>
  <c r="J360" i="1" s="1"/>
  <c r="K360" i="1" s="1"/>
  <c r="F21" i="1"/>
  <c r="J21" i="1" s="1"/>
  <c r="K21" i="1" s="1"/>
  <c r="F149" i="1"/>
  <c r="J149" i="1" s="1"/>
  <c r="K149" i="1" s="1"/>
  <c r="F253" i="1"/>
  <c r="J253" i="1" s="1"/>
  <c r="K253" i="1" s="1"/>
  <c r="F269" i="1"/>
  <c r="J269" i="1" s="1"/>
  <c r="K269" i="1" s="1"/>
  <c r="F285" i="1"/>
  <c r="J285" i="1" s="1"/>
  <c r="K285" i="1" s="1"/>
  <c r="F341" i="1"/>
  <c r="J341" i="1" s="1"/>
  <c r="K341" i="1" s="1"/>
  <c r="F357" i="1"/>
  <c r="J357" i="1" s="1"/>
  <c r="K357" i="1" s="1"/>
  <c r="F166" i="1"/>
  <c r="J166" i="1" s="1"/>
  <c r="K166" i="1" s="1"/>
  <c r="F174" i="1"/>
  <c r="J174" i="1" s="1"/>
  <c r="K174" i="1" s="1"/>
  <c r="F190" i="1"/>
  <c r="J190" i="1" s="1"/>
  <c r="K190" i="1" s="1"/>
  <c r="F198" i="1"/>
  <c r="J198" i="1" s="1"/>
  <c r="K198" i="1" s="1"/>
  <c r="F206" i="1"/>
  <c r="J206" i="1" s="1"/>
  <c r="K206" i="1" s="1"/>
  <c r="F214" i="1"/>
  <c r="J214" i="1" s="1"/>
  <c r="K214" i="1" s="1"/>
  <c r="F222" i="1"/>
  <c r="J222" i="1" s="1"/>
  <c r="K222" i="1" s="1"/>
  <c r="F238" i="1"/>
  <c r="J238" i="1" s="1"/>
  <c r="K238" i="1" s="1"/>
  <c r="F254" i="1"/>
  <c r="J254" i="1" s="1"/>
  <c r="K254" i="1" s="1"/>
  <c r="F270" i="1"/>
  <c r="J270" i="1" s="1"/>
  <c r="K270" i="1" s="1"/>
  <c r="F302" i="1"/>
  <c r="J302" i="1" s="1"/>
  <c r="K302" i="1" s="1"/>
  <c r="F318" i="1"/>
  <c r="J318" i="1" s="1"/>
  <c r="K318" i="1" s="1"/>
  <c r="F334" i="1"/>
  <c r="J334" i="1" s="1"/>
  <c r="K334" i="1" s="1"/>
  <c r="F366" i="1"/>
  <c r="J366" i="1" s="1"/>
  <c r="K366" i="1" s="1"/>
  <c r="F279" i="1"/>
  <c r="J279" i="1" s="1"/>
  <c r="K279" i="1" s="1"/>
  <c r="F287" i="1"/>
  <c r="J287" i="1" s="1"/>
  <c r="K287" i="1" s="1"/>
  <c r="F295" i="1"/>
  <c r="J295" i="1" s="1"/>
  <c r="K295" i="1" s="1"/>
  <c r="F303" i="1"/>
  <c r="J303" i="1" s="1"/>
  <c r="K303" i="1" s="1"/>
  <c r="F311" i="1"/>
  <c r="J311" i="1" s="1"/>
  <c r="K311" i="1" s="1"/>
  <c r="F319" i="1"/>
  <c r="J319" i="1" s="1"/>
  <c r="K319" i="1" s="1"/>
  <c r="F327" i="1"/>
  <c r="J327" i="1" s="1"/>
  <c r="K327" i="1" s="1"/>
  <c r="F335" i="1"/>
  <c r="J335" i="1" s="1"/>
  <c r="K335" i="1" s="1"/>
  <c r="F343" i="1"/>
  <c r="J343" i="1" s="1"/>
  <c r="K343" i="1" s="1"/>
  <c r="F53" i="1"/>
  <c r="H53" i="1"/>
  <c r="H181" i="1"/>
  <c r="F181" i="1"/>
  <c r="F117" i="1"/>
  <c r="J117" i="1" s="1"/>
  <c r="K117" i="1" s="1"/>
  <c r="F37" i="1"/>
  <c r="J37" i="1" s="1"/>
  <c r="K37" i="1" s="1"/>
  <c r="F93" i="1"/>
  <c r="J93" i="1" s="1"/>
  <c r="K93" i="1" s="1"/>
  <c r="F141" i="1"/>
  <c r="J141" i="1" s="1"/>
  <c r="K141" i="1" s="1"/>
  <c r="F213" i="1"/>
  <c r="J213" i="1" s="1"/>
  <c r="K213" i="1" s="1"/>
  <c r="F221" i="1"/>
  <c r="J221" i="1" s="1"/>
  <c r="K221" i="1" s="1"/>
  <c r="F237" i="1"/>
  <c r="J237" i="1" s="1"/>
  <c r="K237" i="1" s="1"/>
  <c r="F309" i="1"/>
  <c r="J309" i="1" s="1"/>
  <c r="K309" i="1" s="1"/>
  <c r="F325" i="1"/>
  <c r="J325" i="1" s="1"/>
  <c r="K325" i="1" s="1"/>
  <c r="F134" i="1"/>
  <c r="J134" i="1" s="1"/>
  <c r="K134" i="1" s="1"/>
  <c r="F355" i="1"/>
  <c r="H355" i="1"/>
  <c r="F271" i="1"/>
  <c r="J271" i="1" s="1"/>
  <c r="K271" i="1" s="1"/>
  <c r="F45" i="1"/>
  <c r="J45" i="1" s="1"/>
  <c r="K45" i="1" s="1"/>
  <c r="F367" i="1"/>
  <c r="J367" i="1" s="1"/>
  <c r="K367" i="1" s="1"/>
  <c r="F60" i="1"/>
  <c r="J60" i="1" s="1"/>
  <c r="K60" i="1" s="1"/>
  <c r="F68" i="1"/>
  <c r="J68" i="1" s="1"/>
  <c r="K68" i="1" s="1"/>
  <c r="F76" i="1"/>
  <c r="J76" i="1" s="1"/>
  <c r="K76" i="1" s="1"/>
  <c r="F84" i="1"/>
  <c r="J84" i="1" s="1"/>
  <c r="K84" i="1" s="1"/>
  <c r="F92" i="1"/>
  <c r="J92" i="1" s="1"/>
  <c r="K92" i="1" s="1"/>
  <c r="F100" i="1"/>
  <c r="J100" i="1" s="1"/>
  <c r="K100" i="1" s="1"/>
  <c r="F108" i="1"/>
  <c r="J108" i="1" s="1"/>
  <c r="K108" i="1" s="1"/>
  <c r="F116" i="1"/>
  <c r="J116" i="1" s="1"/>
  <c r="K116" i="1" s="1"/>
  <c r="F124" i="1"/>
  <c r="J124" i="1" s="1"/>
  <c r="K124" i="1" s="1"/>
  <c r="F132" i="1"/>
  <c r="J132" i="1" s="1"/>
  <c r="K132" i="1" s="1"/>
  <c r="F140" i="1"/>
  <c r="J140" i="1" s="1"/>
  <c r="K140" i="1" s="1"/>
  <c r="F148" i="1"/>
  <c r="J148" i="1" s="1"/>
  <c r="K148" i="1" s="1"/>
  <c r="F156" i="1"/>
  <c r="J156" i="1" s="1"/>
  <c r="K156" i="1" s="1"/>
  <c r="F164" i="1"/>
  <c r="J164" i="1" s="1"/>
  <c r="K164" i="1" s="1"/>
  <c r="F172" i="1"/>
  <c r="J172" i="1" s="1"/>
  <c r="K172" i="1" s="1"/>
  <c r="F180" i="1"/>
  <c r="J180" i="1" s="1"/>
  <c r="K180" i="1" s="1"/>
  <c r="F196" i="1"/>
  <c r="J196" i="1" s="1"/>
  <c r="K196" i="1" s="1"/>
  <c r="F228" i="1"/>
  <c r="J228" i="1" s="1"/>
  <c r="K228" i="1" s="1"/>
  <c r="F236" i="1"/>
  <c r="J236" i="1" s="1"/>
  <c r="K236" i="1" s="1"/>
  <c r="F244" i="1"/>
  <c r="J244" i="1" s="1"/>
  <c r="K244" i="1" s="1"/>
  <c r="F252" i="1"/>
  <c r="J252" i="1" s="1"/>
  <c r="K252" i="1" s="1"/>
  <c r="F260" i="1"/>
  <c r="J260" i="1" s="1"/>
  <c r="K260" i="1" s="1"/>
  <c r="F268" i="1"/>
  <c r="J268" i="1" s="1"/>
  <c r="K268" i="1" s="1"/>
  <c r="F276" i="1"/>
  <c r="J276" i="1" s="1"/>
  <c r="K276" i="1" s="1"/>
  <c r="F284" i="1"/>
  <c r="J284" i="1" s="1"/>
  <c r="K284" i="1" s="1"/>
  <c r="F292" i="1"/>
  <c r="J292" i="1" s="1"/>
  <c r="K292" i="1" s="1"/>
  <c r="F300" i="1"/>
  <c r="J300" i="1" s="1"/>
  <c r="K300" i="1" s="1"/>
  <c r="F308" i="1"/>
  <c r="J308" i="1" s="1"/>
  <c r="K308" i="1" s="1"/>
  <c r="F316" i="1"/>
  <c r="J316" i="1" s="1"/>
  <c r="K316" i="1" s="1"/>
  <c r="F324" i="1"/>
  <c r="J324" i="1" s="1"/>
  <c r="K324" i="1" s="1"/>
  <c r="F332" i="1"/>
  <c r="J332" i="1" s="1"/>
  <c r="K332" i="1" s="1"/>
  <c r="F340" i="1"/>
  <c r="J340" i="1" s="1"/>
  <c r="K340" i="1" s="1"/>
  <c r="F348" i="1"/>
  <c r="J348" i="1" s="1"/>
  <c r="K348" i="1" s="1"/>
  <c r="F364" i="1"/>
  <c r="J364" i="1" s="1"/>
  <c r="K364" i="1" s="1"/>
  <c r="F69" i="1"/>
  <c r="J69" i="1" s="1"/>
  <c r="K69" i="1" s="1"/>
  <c r="F133" i="1"/>
  <c r="J133" i="1" s="1"/>
  <c r="K133" i="1" s="1"/>
  <c r="F165" i="1"/>
  <c r="J165" i="1" s="1"/>
  <c r="K165" i="1" s="1"/>
  <c r="F173" i="1"/>
  <c r="J173" i="1" s="1"/>
  <c r="K173" i="1" s="1"/>
  <c r="F197" i="1"/>
  <c r="J197" i="1" s="1"/>
  <c r="K197" i="1" s="1"/>
  <c r="F205" i="1"/>
  <c r="J205" i="1" s="1"/>
  <c r="K205" i="1" s="1"/>
  <c r="F261" i="1"/>
  <c r="J261" i="1" s="1"/>
  <c r="K261" i="1" s="1"/>
  <c r="F277" i="1"/>
  <c r="J277" i="1" s="1"/>
  <c r="K277" i="1" s="1"/>
  <c r="F293" i="1"/>
  <c r="J293" i="1" s="1"/>
  <c r="K293" i="1" s="1"/>
  <c r="F333" i="1"/>
  <c r="J333" i="1" s="1"/>
  <c r="K333" i="1" s="1"/>
  <c r="F349" i="1"/>
  <c r="J349" i="1" s="1"/>
  <c r="K349" i="1" s="1"/>
  <c r="F365" i="1"/>
  <c r="J365" i="1" s="1"/>
  <c r="K365" i="1" s="1"/>
  <c r="F245" i="1"/>
  <c r="J245" i="1" s="1"/>
  <c r="K245" i="1" s="1"/>
  <c r="F186" i="1"/>
  <c r="J186" i="1" s="1"/>
  <c r="K186" i="1" s="1"/>
  <c r="F194" i="1"/>
  <c r="J194" i="1" s="1"/>
  <c r="K194" i="1" s="1"/>
  <c r="F218" i="1"/>
  <c r="J218" i="1" s="1"/>
  <c r="K218" i="1" s="1"/>
  <c r="F226" i="1"/>
  <c r="J226" i="1" s="1"/>
  <c r="K226" i="1" s="1"/>
  <c r="F250" i="1"/>
  <c r="J250" i="1" s="1"/>
  <c r="K250" i="1" s="1"/>
  <c r="F258" i="1"/>
  <c r="J258" i="1" s="1"/>
  <c r="K258" i="1" s="1"/>
  <c r="F266" i="1"/>
  <c r="J266" i="1" s="1"/>
  <c r="K266" i="1" s="1"/>
  <c r="F274" i="1"/>
  <c r="J274" i="1" s="1"/>
  <c r="K274" i="1" s="1"/>
  <c r="F282" i="1"/>
  <c r="J282" i="1" s="1"/>
  <c r="K282" i="1" s="1"/>
  <c r="F290" i="1"/>
  <c r="J290" i="1" s="1"/>
  <c r="K290" i="1" s="1"/>
  <c r="F322" i="1"/>
  <c r="J322" i="1" s="1"/>
  <c r="K322" i="1" s="1"/>
  <c r="F338" i="1"/>
  <c r="J338" i="1" s="1"/>
  <c r="K338" i="1" s="1"/>
  <c r="F346" i="1"/>
  <c r="J346" i="1" s="1"/>
  <c r="K346" i="1" s="1"/>
  <c r="F354" i="1"/>
  <c r="J354" i="1" s="1"/>
  <c r="K354" i="1" s="1"/>
  <c r="F362" i="1"/>
  <c r="J362" i="1" s="1"/>
  <c r="K362" i="1" s="1"/>
  <c r="J170" i="1" l="1"/>
  <c r="K170" i="1" s="1"/>
  <c r="J242" i="1"/>
  <c r="K242" i="1" s="1"/>
  <c r="J297" i="1"/>
  <c r="K297" i="1" s="1"/>
  <c r="J193" i="1"/>
  <c r="K193" i="1" s="1"/>
  <c r="J286" i="1"/>
  <c r="K286" i="1" s="1"/>
  <c r="J212" i="1"/>
  <c r="K212" i="1" s="1"/>
  <c r="J31" i="1"/>
  <c r="K31" i="1" s="1"/>
  <c r="J161" i="1"/>
  <c r="K161" i="1" s="1"/>
  <c r="J129" i="1"/>
  <c r="K129" i="1" s="1"/>
  <c r="J97" i="1"/>
  <c r="K97" i="1" s="1"/>
  <c r="J33" i="1"/>
  <c r="K33" i="1" s="1"/>
  <c r="J314" i="1"/>
  <c r="K314" i="1" s="1"/>
  <c r="J44" i="1"/>
  <c r="K44" i="1" s="1"/>
  <c r="J87" i="1"/>
  <c r="K87" i="1" s="1"/>
  <c r="J39" i="1"/>
  <c r="K39" i="1" s="1"/>
  <c r="J121" i="1"/>
  <c r="K121" i="1" s="1"/>
  <c r="J71" i="1"/>
  <c r="K71" i="1" s="1"/>
  <c r="J207" i="1"/>
  <c r="K207" i="1" s="1"/>
  <c r="J361" i="1"/>
  <c r="K361" i="1" s="1"/>
  <c r="J169" i="1"/>
  <c r="K169" i="1" s="1"/>
  <c r="J20" i="1"/>
  <c r="K20" i="1" s="1"/>
  <c r="J370" i="1"/>
  <c r="K370" i="1" s="1"/>
  <c r="J329" i="1"/>
  <c r="K329" i="1" s="1"/>
  <c r="J355" i="1"/>
  <c r="K355" i="1" s="1"/>
  <c r="J105" i="1"/>
  <c r="K105" i="1" s="1"/>
  <c r="J57" i="1"/>
  <c r="K57" i="1" s="1"/>
  <c r="J368" i="1"/>
  <c r="K368" i="1" s="1"/>
  <c r="J23" i="1"/>
  <c r="K23" i="1" s="1"/>
  <c r="J223" i="1"/>
  <c r="K223" i="1" s="1"/>
  <c r="J321" i="1"/>
  <c r="K321" i="1" s="1"/>
  <c r="J289" i="1"/>
  <c r="K289" i="1" s="1"/>
  <c r="J257" i="1"/>
  <c r="K257" i="1" s="1"/>
  <c r="J225" i="1"/>
  <c r="K225" i="1" s="1"/>
  <c r="J184" i="1"/>
  <c r="K184" i="1" s="1"/>
  <c r="J22" i="1"/>
  <c r="K22" i="1" s="1"/>
  <c r="J55" i="1"/>
  <c r="K55" i="1" s="1"/>
  <c r="J15" i="1"/>
  <c r="K15" i="1" s="1"/>
  <c r="J14" i="1"/>
  <c r="K14" i="1" s="1"/>
  <c r="J231" i="1"/>
  <c r="K231" i="1" s="1"/>
  <c r="J175" i="1"/>
  <c r="K175" i="1" s="1"/>
  <c r="J181" i="1"/>
  <c r="K181" i="1" s="1"/>
  <c r="J150" i="1"/>
  <c r="K150" i="1" s="1"/>
  <c r="J306" i="1"/>
  <c r="K306" i="1" s="1"/>
  <c r="J345" i="1"/>
  <c r="K345" i="1" s="1"/>
  <c r="J313" i="1"/>
  <c r="K313" i="1" s="1"/>
  <c r="J233" i="1"/>
  <c r="K233" i="1" s="1"/>
  <c r="J350" i="1"/>
  <c r="K350" i="1" s="1"/>
  <c r="J178" i="1"/>
  <c r="K178" i="1" s="1"/>
  <c r="J79" i="1"/>
  <c r="K79" i="1" s="1"/>
  <c r="J202" i="1"/>
  <c r="K202" i="1" s="1"/>
  <c r="J145" i="1"/>
  <c r="K145" i="1" s="1"/>
  <c r="J113" i="1"/>
  <c r="K113" i="1" s="1"/>
  <c r="J65" i="1"/>
  <c r="K65" i="1" s="1"/>
  <c r="J176" i="1"/>
  <c r="K176" i="1" s="1"/>
  <c r="J234" i="1"/>
  <c r="K234" i="1" s="1"/>
  <c r="J28" i="1"/>
  <c r="K28" i="1" s="1"/>
  <c r="J47" i="1"/>
  <c r="K47" i="1" s="1"/>
  <c r="J19" i="1"/>
  <c r="K19" i="1" s="1"/>
  <c r="J36" i="1"/>
  <c r="K36" i="1" s="1"/>
  <c r="J247" i="1"/>
  <c r="K247" i="1" s="1"/>
  <c r="J185" i="1"/>
  <c r="K185" i="1" s="1"/>
  <c r="J153" i="1"/>
  <c r="K153" i="1" s="1"/>
  <c r="J35" i="1"/>
  <c r="K35" i="1" s="1"/>
  <c r="J53" i="1"/>
  <c r="K53" i="1" s="1"/>
  <c r="J239" i="1"/>
  <c r="K239" i="1" s="1"/>
  <c r="J46" i="1"/>
  <c r="K46" i="1" s="1"/>
  <c r="J89" i="1"/>
  <c r="K89" i="1" s="1"/>
  <c r="J25" i="1"/>
  <c r="K25" i="1" s="1"/>
  <c r="J52" i="1"/>
  <c r="K52" i="1" s="1"/>
  <c r="J263" i="1"/>
  <c r="K263" i="1" s="1"/>
  <c r="J183" i="1"/>
  <c r="K183" i="1" s="1"/>
  <c r="J305" i="1"/>
  <c r="K305" i="1" s="1"/>
  <c r="J273" i="1"/>
  <c r="K273" i="1" s="1"/>
  <c r="J241" i="1"/>
  <c r="K241" i="1" s="1"/>
  <c r="J201" i="1"/>
  <c r="K201" i="1" s="1"/>
  <c r="J12" i="1"/>
  <c r="K12" i="1" s="1"/>
  <c r="J63" i="1"/>
  <c r="K63" i="1" s="1"/>
  <c r="J27" i="1"/>
  <c r="K27" i="1" s="1"/>
  <c r="J78" i="1"/>
  <c r="K78" i="1" s="1"/>
  <c r="J255" i="1"/>
  <c r="K255" i="1" s="1"/>
  <c r="J215" i="1"/>
  <c r="K215" i="1" s="1"/>
  <c r="N9" i="1" l="1"/>
</calcChain>
</file>

<file path=xl/sharedStrings.xml><?xml version="1.0" encoding="utf-8"?>
<sst xmlns="http://schemas.openxmlformats.org/spreadsheetml/2006/main" count="33" uniqueCount="33">
  <si>
    <t>Start</t>
  </si>
  <si>
    <t>End</t>
  </si>
  <si>
    <t>Frequency</t>
  </si>
  <si>
    <t>W</t>
  </si>
  <si>
    <t>Name</t>
  </si>
  <si>
    <t>AUSTRALIA DEALER BILL 90 DAY  -  MIDDLE RATE</t>
  </si>
  <si>
    <t>Code</t>
  </si>
  <si>
    <t>ADBR090</t>
  </si>
  <si>
    <t>a</t>
  </si>
  <si>
    <t>b</t>
  </si>
  <si>
    <t>Mean</t>
  </si>
  <si>
    <t>Variance</t>
  </si>
  <si>
    <t>t</t>
  </si>
  <si>
    <t>s</t>
  </si>
  <si>
    <t>B (t,s)</t>
  </si>
  <si>
    <t>Maximise loglikehood function</t>
  </si>
  <si>
    <t>Parameters found using solver</t>
  </si>
  <si>
    <t>lnA (t,s)</t>
  </si>
  <si>
    <t>A (t,s)</t>
  </si>
  <si>
    <t>P(t,s)</t>
  </si>
  <si>
    <t>y(t,s)</t>
  </si>
  <si>
    <t>y(t,s) in %</t>
  </si>
  <si>
    <t xml:space="preserve">r(t) </t>
  </si>
  <si>
    <r>
      <t xml:space="preserve">Assumption: </t>
    </r>
    <r>
      <rPr>
        <sz val="10"/>
        <rFont val="Times New Roman"/>
        <family val="1"/>
      </rPr>
      <t>Priced bonds at t=0, on 31 Dec 1999</t>
    </r>
  </si>
  <si>
    <r>
      <rPr>
        <b/>
        <sz val="10"/>
        <rFont val="Calibri"/>
        <family val="2"/>
      </rPr>
      <t xml:space="preserve">∆ </t>
    </r>
    <r>
      <rPr>
        <b/>
        <sz val="10"/>
        <rFont val="Times New Roman"/>
        <family val="1"/>
      </rPr>
      <t>r(t)</t>
    </r>
  </si>
  <si>
    <r>
      <rPr>
        <b/>
        <sz val="10"/>
        <rFont val="Calibri"/>
        <family val="2"/>
      </rPr>
      <t xml:space="preserve">∆ </t>
    </r>
    <r>
      <rPr>
        <b/>
        <sz val="10"/>
        <rFont val="Times New Roman"/>
        <family val="1"/>
      </rPr>
      <t>t (years)</t>
    </r>
  </si>
  <si>
    <t>r (t)</t>
  </si>
  <si>
    <t>r (t-1)</t>
  </si>
  <si>
    <t>ln(f (∆r(t)))</t>
  </si>
  <si>
    <t>f (∆r(t))</t>
  </si>
  <si>
    <t>Sum of ln(f (∆r(t)))</t>
  </si>
  <si>
    <t>Date</t>
  </si>
  <si>
    <t>AUD (A$)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</si>
</sst>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_-* #,##0.000000_-;\-* #,##0.000000_-;_-* &quot;-&quot;??_-;_-@_-"/>
    <numFmt numFmtId="166" formatCode="0.00000"/>
    <numFmt numFmtId="167" formatCode="_-* #,##0.00000_-;\-* #,##0.00000_-;_-* &quot;-&quot;??_-;_-@_-"/>
    <numFmt numFmtId="168" formatCode="[$-409]d\-mmm\-yyyy;@"/>
  </numFmts>
  <fonts count="9" x14ac:knownFonts="1">
    <font>
      <sz val="10"/>
      <name val="Times New Roman"/>
    </font>
    <font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2"/>
    </font>
    <font>
      <b/>
      <sz val="10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14" fontId="0" fillId="0" borderId="0" xfId="0" applyNumberFormat="1"/>
    <xf numFmtId="0" fontId="1" fillId="0" borderId="0" xfId="0" applyFont="1"/>
    <xf numFmtId="0" fontId="4" fillId="0" borderId="0" xfId="0" applyFont="1"/>
    <xf numFmtId="0" fontId="3" fillId="0" borderId="0" xfId="0" applyFont="1"/>
    <xf numFmtId="0" fontId="3" fillId="0" borderId="1" xfId="0" applyFont="1" applyBorder="1"/>
    <xf numFmtId="0" fontId="0" fillId="0" borderId="5" xfId="0" applyBorder="1"/>
    <xf numFmtId="0" fontId="0" fillId="0" borderId="2" xfId="0" applyBorder="1"/>
    <xf numFmtId="0" fontId="0" fillId="0" borderId="4" xfId="0" applyBorder="1"/>
    <xf numFmtId="0" fontId="3" fillId="0" borderId="3" xfId="0" applyFont="1" applyBorder="1"/>
    <xf numFmtId="165" fontId="0" fillId="0" borderId="0" xfId="1" applyNumberFormat="1" applyFont="1" applyBorder="1"/>
    <xf numFmtId="43" fontId="0" fillId="0" borderId="0" xfId="0" applyNumberFormat="1"/>
    <xf numFmtId="43" fontId="0" fillId="0" borderId="5" xfId="0" applyNumberFormat="1" applyBorder="1"/>
    <xf numFmtId="168" fontId="0" fillId="0" borderId="0" xfId="0" applyNumberFormat="1"/>
    <xf numFmtId="0" fontId="0" fillId="3" borderId="5" xfId="0" applyFill="1" applyBorder="1"/>
    <xf numFmtId="43" fontId="0" fillId="3" borderId="5" xfId="0" applyNumberFormat="1" applyFill="1" applyBorder="1"/>
    <xf numFmtId="166" fontId="0" fillId="0" borderId="5" xfId="0" applyNumberFormat="1" applyBorder="1"/>
    <xf numFmtId="166" fontId="0" fillId="0" borderId="5" xfId="1" applyNumberFormat="1" applyFont="1" applyBorder="1"/>
    <xf numFmtId="166" fontId="0" fillId="3" borderId="5" xfId="0" applyNumberFormat="1" applyFill="1" applyBorder="1"/>
    <xf numFmtId="166" fontId="0" fillId="3" borderId="5" xfId="1" applyNumberFormat="1" applyFont="1" applyFill="1" applyBorder="1"/>
    <xf numFmtId="168" fontId="0" fillId="0" borderId="6" xfId="0" applyNumberFormat="1" applyBorder="1"/>
    <xf numFmtId="166" fontId="0" fillId="0" borderId="0" xfId="0" applyNumberFormat="1"/>
    <xf numFmtId="166" fontId="0" fillId="0" borderId="7" xfId="0" applyNumberFormat="1" applyBorder="1"/>
    <xf numFmtId="166" fontId="2" fillId="0" borderId="0" xfId="0" applyNumberFormat="1" applyFont="1"/>
    <xf numFmtId="166" fontId="0" fillId="0" borderId="0" xfId="1" applyNumberFormat="1" applyFont="1" applyBorder="1"/>
    <xf numFmtId="166" fontId="0" fillId="0" borderId="7" xfId="1" applyNumberFormat="1" applyFont="1" applyBorder="1"/>
    <xf numFmtId="168" fontId="0" fillId="0" borderId="8" xfId="0" applyNumberFormat="1" applyBorder="1"/>
    <xf numFmtId="166" fontId="0" fillId="0" borderId="9" xfId="0" applyNumberFormat="1" applyBorder="1"/>
    <xf numFmtId="166" fontId="2" fillId="0" borderId="9" xfId="0" applyNumberFormat="1" applyFont="1" applyBorder="1"/>
    <xf numFmtId="166" fontId="0" fillId="0" borderId="9" xfId="1" applyNumberFormat="1" applyFont="1" applyBorder="1"/>
    <xf numFmtId="166" fontId="0" fillId="0" borderId="10" xfId="1" applyNumberFormat="1" applyFont="1" applyBorder="1"/>
    <xf numFmtId="0" fontId="3" fillId="2" borderId="5" xfId="0" applyFont="1" applyFill="1" applyBorder="1"/>
    <xf numFmtId="0" fontId="7" fillId="0" borderId="6" xfId="0" applyFont="1" applyBorder="1"/>
    <xf numFmtId="167" fontId="7" fillId="0" borderId="7" xfId="0" applyNumberFormat="1" applyFont="1" applyBorder="1"/>
    <xf numFmtId="166" fontId="7" fillId="0" borderId="7" xfId="0" applyNumberFormat="1" applyFont="1" applyBorder="1"/>
    <xf numFmtId="0" fontId="7" fillId="0" borderId="8" xfId="0" applyFont="1" applyBorder="1"/>
    <xf numFmtId="166" fontId="7" fillId="0" borderId="10" xfId="0" applyNumberFormat="1" applyFont="1" applyBorder="1"/>
    <xf numFmtId="0" fontId="3" fillId="2" borderId="11" xfId="0" applyFont="1" applyFill="1" applyBorder="1"/>
    <xf numFmtId="0" fontId="3" fillId="2" borderId="12" xfId="0" applyFont="1" applyFill="1" applyBorder="1"/>
    <xf numFmtId="0" fontId="5" fillId="2" borderId="12" xfId="0" applyFont="1" applyFill="1" applyBorder="1"/>
    <xf numFmtId="0" fontId="3" fillId="2" borderId="13" xfId="0" applyFont="1" applyFill="1" applyBorder="1"/>
    <xf numFmtId="0" fontId="7" fillId="2" borderId="13" xfId="0" applyFont="1" applyFill="1" applyBorder="1"/>
    <xf numFmtId="0" fontId="8" fillId="2" borderId="1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2500" b="1" i="0" baseline="0">
                <a:effectLst/>
              </a:rPr>
              <a:t>Normal Yield Curve</a:t>
            </a:r>
            <a:endParaRPr lang="en-SG" sz="2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G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Yield!$B$8:$B$37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Yield!$H$8:$H$37</c:f>
              <c:numCache>
                <c:formatCode>_(* #,##0.00_);_(* \(#,##0.00\);_(* "-"??_);_(@_)</c:formatCode>
                <c:ptCount val="30"/>
                <c:pt idx="0">
                  <c:v>5.6188447348698576</c:v>
                </c:pt>
                <c:pt idx="1">
                  <c:v>5.6643581202177762</c:v>
                </c:pt>
                <c:pt idx="2">
                  <c:v>5.7068204892525332</c:v>
                </c:pt>
                <c:pt idx="3">
                  <c:v>5.7464842889806178</c:v>
                </c:pt>
                <c:pt idx="4">
                  <c:v>5.7835772501667178</c:v>
                </c:pt>
                <c:pt idx="5">
                  <c:v>5.8183051600253037</c:v>
                </c:pt>
                <c:pt idx="6">
                  <c:v>5.8508542908123875</c:v>
                </c:pt>
                <c:pt idx="7">
                  <c:v>5.881393530062681</c:v>
                </c:pt>
                <c:pt idx="8">
                  <c:v>5.9100762518583254</c:v>
                </c:pt>
                <c:pt idx="9">
                  <c:v>5.9370419630662088</c:v>
                </c:pt>
                <c:pt idx="10">
                  <c:v>5.9624177538087615</c:v>
                </c:pt>
                <c:pt idx="11">
                  <c:v>5.9863195774249363</c:v>
                </c:pt>
                <c:pt idx="12">
                  <c:v>6.0088533817375662</c:v>
                </c:pt>
                <c:pt idx="13">
                  <c:v>6.0301161104882883</c:v>
                </c:pt>
                <c:pt idx="14">
                  <c:v>6.0501965912615603</c:v>
                </c:pt>
                <c:pt idx="15">
                  <c:v>6.0691763240351939</c:v>
                </c:pt>
                <c:pt idx="16">
                  <c:v>6.0871301826152902</c:v>
                </c:pt>
                <c:pt idx="17">
                  <c:v>6.1041270395946556</c:v>
                </c:pt>
                <c:pt idx="18">
                  <c:v>6.12023032407886</c:v>
                </c:pt>
                <c:pt idx="19">
                  <c:v>6.1354985202207013</c:v>
                </c:pt>
                <c:pt idx="20">
                  <c:v>6.1499856135653559</c:v>
                </c:pt>
                <c:pt idx="21">
                  <c:v>6.1637414913111472</c:v>
                </c:pt>
                <c:pt idx="22">
                  <c:v>6.1768123018149712</c:v>
                </c:pt>
                <c:pt idx="23">
                  <c:v>6.1892407780000855</c:v>
                </c:pt>
                <c:pt idx="24">
                  <c:v>6.2010665287421949</c:v>
                </c:pt>
                <c:pt idx="25">
                  <c:v>6.2123263018055175</c:v>
                </c:pt>
                <c:pt idx="26">
                  <c:v>6.2230542214627427</c:v>
                </c:pt>
                <c:pt idx="27">
                  <c:v>6.2332820035524632</c:v>
                </c:pt>
                <c:pt idx="28">
                  <c:v>6.2430391503968403</c:v>
                </c:pt>
                <c:pt idx="29">
                  <c:v>6.2523531277142439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D5-4EB9-8341-E365F654F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84408"/>
        <c:axId val="566383752"/>
      </c:scatterChart>
      <c:valAx>
        <c:axId val="5663844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800" b="0" i="0" baseline="0">
                    <a:effectLst/>
                  </a:rPr>
                  <a:t>Time to Maturity (Years)</a:t>
                </a:r>
                <a:endParaRPr lang="en-SG" b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83752"/>
        <c:crosses val="autoZero"/>
        <c:crossBetween val="midCat"/>
      </c:valAx>
      <c:valAx>
        <c:axId val="56638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800" b="0" i="0" baseline="0">
                    <a:effectLst/>
                  </a:rPr>
                  <a:t>Yield (%)</a:t>
                </a:r>
                <a:endParaRPr lang="en-SG" b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G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8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AF7AAC-F481-4204-AC8B-E0754046AF99}">
  <sheetPr/>
  <sheetViews>
    <sheetView tabSelected="1" zoomScale="150" workbookViewId="0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40640</xdr:colOff>
      <xdr:row>12</xdr:row>
      <xdr:rowOff>26670</xdr:rowOff>
    </xdr:from>
    <xdr:ext cx="3733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A56080F-13AD-4F84-8C3B-333CF702DCBF}"/>
                </a:ext>
              </a:extLst>
            </xdr:cNvPr>
            <xdr:cNvSpPr txBox="1"/>
          </xdr:nvSpPr>
          <xdr:spPr>
            <a:xfrm>
              <a:off x="9296400" y="2302510"/>
              <a:ext cx="3733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SG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𝜎</m:t>
                  </m:r>
                </m:oMath>
              </a14:m>
              <a:r>
                <a:rPr lang="en-SG" sz="1100"/>
                <a:t>(r)</a:t>
              </a: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A56080F-13AD-4F84-8C3B-333CF702DCBF}"/>
                </a:ext>
              </a:extLst>
            </xdr:cNvPr>
            <xdr:cNvSpPr txBox="1"/>
          </xdr:nvSpPr>
          <xdr:spPr>
            <a:xfrm>
              <a:off x="9296400" y="2302510"/>
              <a:ext cx="3733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SG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en-SG" sz="1100"/>
                <a:t>(r)</a:t>
              </a: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CF8DBF-BD85-4F28-960C-1509DADEFB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70"/>
  <sheetViews>
    <sheetView showGridLines="0" topLeftCell="A2" zoomScale="150" zoomScaleNormal="150" workbookViewId="0">
      <selection activeCell="B9" sqref="B9"/>
    </sheetView>
  </sheetViews>
  <sheetFormatPr baseColWidth="10" defaultColWidth="10.796875" defaultRowHeight="13" x14ac:dyDescent="0.15"/>
  <cols>
    <col min="2" max="2" width="13.19921875" bestFit="1" customWidth="1"/>
    <col min="3" max="3" width="12.59765625" bestFit="1" customWidth="1"/>
    <col min="4" max="5" width="11" bestFit="1" customWidth="1"/>
    <col min="6" max="6" width="10.59765625" customWidth="1"/>
    <col min="7" max="7" width="12" customWidth="1"/>
    <col min="8" max="9" width="13.59765625" bestFit="1" customWidth="1"/>
    <col min="10" max="10" width="14" customWidth="1"/>
    <col min="11" max="11" width="12.19921875" customWidth="1"/>
    <col min="13" max="13" width="22.3984375" customWidth="1"/>
    <col min="14" max="14" width="16.19921875" customWidth="1"/>
  </cols>
  <sheetData>
    <row r="2" spans="2:14" x14ac:dyDescent="0.15">
      <c r="B2" t="s">
        <v>0</v>
      </c>
      <c r="C2" s="13">
        <v>36525</v>
      </c>
      <c r="D2" s="1"/>
    </row>
    <row r="3" spans="2:14" x14ac:dyDescent="0.15">
      <c r="B3" t="s">
        <v>1</v>
      </c>
      <c r="C3" s="13">
        <v>39052</v>
      </c>
      <c r="D3" s="1"/>
    </row>
    <row r="4" spans="2:14" x14ac:dyDescent="0.15">
      <c r="B4" t="s">
        <v>2</v>
      </c>
      <c r="C4" t="s">
        <v>3</v>
      </c>
    </row>
    <row r="5" spans="2:14" x14ac:dyDescent="0.15">
      <c r="B5" t="s">
        <v>4</v>
      </c>
      <c r="C5" t="s">
        <v>5</v>
      </c>
    </row>
    <row r="6" spans="2:14" x14ac:dyDescent="0.15">
      <c r="B6" t="s">
        <v>6</v>
      </c>
      <c r="C6" t="s">
        <v>7</v>
      </c>
      <c r="J6" s="3"/>
    </row>
    <row r="7" spans="2:14" x14ac:dyDescent="0.15">
      <c r="J7" s="3"/>
    </row>
    <row r="8" spans="2:14" ht="16" x14ac:dyDescent="0.2">
      <c r="B8" s="37" t="s">
        <v>31</v>
      </c>
      <c r="C8" s="38" t="s">
        <v>32</v>
      </c>
      <c r="D8" s="38" t="s">
        <v>26</v>
      </c>
      <c r="E8" s="38" t="s">
        <v>27</v>
      </c>
      <c r="F8" s="39" t="s">
        <v>24</v>
      </c>
      <c r="G8" s="39" t="s">
        <v>25</v>
      </c>
      <c r="H8" s="38" t="s">
        <v>10</v>
      </c>
      <c r="I8" s="38" t="s">
        <v>11</v>
      </c>
      <c r="J8" s="38" t="s">
        <v>29</v>
      </c>
      <c r="K8" s="40" t="s">
        <v>28</v>
      </c>
      <c r="M8" s="42" t="s">
        <v>15</v>
      </c>
      <c r="N8" s="41"/>
    </row>
    <row r="9" spans="2:14" ht="18" customHeight="1" x14ac:dyDescent="0.2">
      <c r="B9" s="20">
        <v>36525</v>
      </c>
      <c r="C9" s="21">
        <v>5.57</v>
      </c>
      <c r="D9" s="21">
        <f>C9/100</f>
        <v>5.57E-2</v>
      </c>
      <c r="E9" s="21"/>
      <c r="F9" s="21"/>
      <c r="G9" s="21"/>
      <c r="H9" s="21"/>
      <c r="I9" s="21"/>
      <c r="J9" s="21"/>
      <c r="K9" s="22"/>
      <c r="M9" s="32" t="s">
        <v>30</v>
      </c>
      <c r="N9" s="33">
        <f>SUM(K10:K370)</f>
        <v>2156.4384922054151</v>
      </c>
    </row>
    <row r="10" spans="2:14" ht="18" customHeight="1" x14ac:dyDescent="0.2">
      <c r="B10" s="20">
        <v>36532</v>
      </c>
      <c r="C10" s="21">
        <v>5.62</v>
      </c>
      <c r="D10" s="21">
        <f t="shared" ref="D10:D73" si="0">C10/100</f>
        <v>5.62E-2</v>
      </c>
      <c r="E10" s="21">
        <f>D9</f>
        <v>5.57E-2</v>
      </c>
      <c r="F10" s="21">
        <f>D10-E10</f>
        <v>5.0000000000000044E-4</v>
      </c>
      <c r="G10" s="21">
        <f>(B10-B9)/365</f>
        <v>1.9178082191780823E-2</v>
      </c>
      <c r="H10" s="23">
        <f>a*(b-E10)*G10</f>
        <v>1.9412643349859172E-5</v>
      </c>
      <c r="I10" s="21">
        <f>(sigma_r^2)*G10</f>
        <v>3.7931319868145085E-7</v>
      </c>
      <c r="J10" s="24">
        <f>_xlfn.NORM.DIST(F10,H10,SQRT(I10),FALSE)</f>
        <v>477.73812862485727</v>
      </c>
      <c r="K10" s="25">
        <f>LN(J10)</f>
        <v>6.1690627343027202</v>
      </c>
      <c r="M10" s="42" t="s">
        <v>16</v>
      </c>
      <c r="N10" s="41"/>
    </row>
    <row r="11" spans="2:14" ht="18" customHeight="1" x14ac:dyDescent="0.2">
      <c r="B11" s="20">
        <v>36539</v>
      </c>
      <c r="C11" s="21">
        <v>5.63</v>
      </c>
      <c r="D11" s="21">
        <f t="shared" si="0"/>
        <v>5.6299999999999996E-2</v>
      </c>
      <c r="E11" s="21">
        <f t="shared" ref="E11:E74" si="1">D10</f>
        <v>5.62E-2</v>
      </c>
      <c r="F11" s="21">
        <f t="shared" ref="F11:F74" si="2">D11-E11</f>
        <v>9.9999999999995925E-5</v>
      </c>
      <c r="G11" s="21">
        <f t="shared" ref="G11:G73" si="3">(B11-B10)/365</f>
        <v>1.9178082191780823E-2</v>
      </c>
      <c r="H11" s="23">
        <f t="shared" ref="H11:H73" si="4">a*(b-E11)*G11</f>
        <v>1.856547145830074E-5</v>
      </c>
      <c r="I11" s="21">
        <f t="shared" ref="I11:I73" si="5">(sigma_r^2)*G11</f>
        <v>3.7931319868145085E-7</v>
      </c>
      <c r="J11" s="24">
        <f t="shared" ref="J11:J73" si="6">_xlfn.NORM.DIST(F11,H11,SQRT(I11),FALSE)</f>
        <v>642.11774921238384</v>
      </c>
      <c r="K11" s="25">
        <f t="shared" ref="K11:K74" si="7">LN(J11)</f>
        <v>6.4647716968605424</v>
      </c>
      <c r="M11" s="32" t="s">
        <v>8</v>
      </c>
      <c r="N11" s="34">
        <v>8.8347925833950652E-2</v>
      </c>
    </row>
    <row r="12" spans="2:14" ht="18" customHeight="1" x14ac:dyDescent="0.2">
      <c r="B12" s="20">
        <v>36546</v>
      </c>
      <c r="C12" s="21">
        <v>5.69</v>
      </c>
      <c r="D12" s="21">
        <f t="shared" si="0"/>
        <v>5.6900000000000006E-2</v>
      </c>
      <c r="E12" s="21">
        <f t="shared" si="1"/>
        <v>5.6299999999999996E-2</v>
      </c>
      <c r="F12" s="21">
        <f t="shared" si="2"/>
        <v>6.0000000000001025E-4</v>
      </c>
      <c r="G12" s="21">
        <f t="shared" si="3"/>
        <v>1.9178082191780823E-2</v>
      </c>
      <c r="H12" s="23">
        <f t="shared" si="4"/>
        <v>1.8396037079989061E-5</v>
      </c>
      <c r="I12" s="21">
        <f t="shared" si="5"/>
        <v>3.7931319868145085E-7</v>
      </c>
      <c r="J12" s="24">
        <f t="shared" si="6"/>
        <v>414.72856965664312</v>
      </c>
      <c r="K12" s="25">
        <f t="shared" si="7"/>
        <v>6.0276242572271919</v>
      </c>
      <c r="M12" s="32" t="s">
        <v>9</v>
      </c>
      <c r="N12" s="34">
        <v>6.7157322618523307E-2</v>
      </c>
    </row>
    <row r="13" spans="2:14" ht="18" customHeight="1" x14ac:dyDescent="0.2">
      <c r="B13" s="20">
        <v>36553</v>
      </c>
      <c r="C13" s="21">
        <v>5.61</v>
      </c>
      <c r="D13" s="21">
        <f t="shared" si="0"/>
        <v>5.6100000000000004E-2</v>
      </c>
      <c r="E13" s="21">
        <f t="shared" si="1"/>
        <v>5.6900000000000006E-2</v>
      </c>
      <c r="F13" s="21">
        <f t="shared" si="2"/>
        <v>-8.000000000000021E-4</v>
      </c>
      <c r="G13" s="21">
        <f t="shared" si="3"/>
        <v>1.9178082191780823E-2</v>
      </c>
      <c r="H13" s="23">
        <f t="shared" si="4"/>
        <v>1.7379430810118927E-5</v>
      </c>
      <c r="I13" s="21">
        <f>(sigma_r^2)*G13</f>
        <v>3.7931319868145085E-7</v>
      </c>
      <c r="J13" s="24">
        <f t="shared" si="6"/>
        <v>268.49453923071417</v>
      </c>
      <c r="K13" s="25">
        <f t="shared" si="7"/>
        <v>5.5928305756814432</v>
      </c>
      <c r="M13" s="35"/>
      <c r="N13" s="36">
        <v>4.4472996223828996E-3</v>
      </c>
    </row>
    <row r="14" spans="2:14" x14ac:dyDescent="0.15">
      <c r="B14" s="20">
        <v>36560</v>
      </c>
      <c r="C14" s="21">
        <v>5.85</v>
      </c>
      <c r="D14" s="21">
        <f t="shared" si="0"/>
        <v>5.8499999999999996E-2</v>
      </c>
      <c r="E14" s="21">
        <f t="shared" si="1"/>
        <v>5.6100000000000004E-2</v>
      </c>
      <c r="F14" s="21">
        <f t="shared" si="2"/>
        <v>2.3999999999999924E-3</v>
      </c>
      <c r="G14" s="21">
        <f t="shared" si="3"/>
        <v>1.9178082191780823E-2</v>
      </c>
      <c r="H14" s="23">
        <f t="shared" si="4"/>
        <v>1.8734905836612419E-5</v>
      </c>
      <c r="I14" s="21">
        <f t="shared" si="5"/>
        <v>3.7931319868145085E-7</v>
      </c>
      <c r="J14" s="24">
        <f t="shared" si="6"/>
        <v>0.36748249591027998</v>
      </c>
      <c r="K14" s="25">
        <f t="shared" si="7"/>
        <v>-1.0010795916397075</v>
      </c>
    </row>
    <row r="15" spans="2:14" x14ac:dyDescent="0.15">
      <c r="B15" s="20">
        <v>36567</v>
      </c>
      <c r="C15" s="21">
        <v>5.78</v>
      </c>
      <c r="D15" s="21">
        <f t="shared" si="0"/>
        <v>5.7800000000000004E-2</v>
      </c>
      <c r="E15" s="21">
        <f t="shared" si="1"/>
        <v>5.8499999999999996E-2</v>
      </c>
      <c r="F15" s="21">
        <f t="shared" si="2"/>
        <v>-6.999999999999923E-4</v>
      </c>
      <c r="G15" s="21">
        <f t="shared" si="3"/>
        <v>1.9178082191780823E-2</v>
      </c>
      <c r="H15" s="23">
        <f t="shared" si="4"/>
        <v>1.4668480757131964E-5</v>
      </c>
      <c r="I15" s="21">
        <f t="shared" si="5"/>
        <v>3.7931319868145085E-7</v>
      </c>
      <c r="J15" s="24">
        <f t="shared" si="6"/>
        <v>330.38399422324056</v>
      </c>
      <c r="K15" s="25">
        <f t="shared" si="7"/>
        <v>5.8002555968391327</v>
      </c>
    </row>
    <row r="16" spans="2:14" x14ac:dyDescent="0.15">
      <c r="B16" s="20">
        <v>36574</v>
      </c>
      <c r="C16" s="21">
        <v>5.81</v>
      </c>
      <c r="D16" s="21">
        <f t="shared" si="0"/>
        <v>5.8099999999999999E-2</v>
      </c>
      <c r="E16" s="21">
        <f t="shared" si="1"/>
        <v>5.7800000000000004E-2</v>
      </c>
      <c r="F16" s="21">
        <f t="shared" si="2"/>
        <v>2.9999999999999472E-4</v>
      </c>
      <c r="G16" s="21">
        <f t="shared" si="3"/>
        <v>1.9178082191780823E-2</v>
      </c>
      <c r="H16" s="23">
        <f t="shared" si="4"/>
        <v>1.5854521405313755E-5</v>
      </c>
      <c r="I16" s="21">
        <f t="shared" si="5"/>
        <v>3.7931319868145085E-7</v>
      </c>
      <c r="J16" s="24">
        <f t="shared" si="6"/>
        <v>582.35826783321284</v>
      </c>
      <c r="K16" s="25">
        <f t="shared" si="7"/>
        <v>6.3670858388089382</v>
      </c>
    </row>
    <row r="17" spans="2:11" x14ac:dyDescent="0.15">
      <c r="B17" s="20">
        <v>36581</v>
      </c>
      <c r="C17" s="21">
        <v>5.77</v>
      </c>
      <c r="D17" s="21">
        <f t="shared" si="0"/>
        <v>5.7699999999999994E-2</v>
      </c>
      <c r="E17" s="21">
        <f t="shared" si="1"/>
        <v>5.8099999999999999E-2</v>
      </c>
      <c r="F17" s="21">
        <f t="shared" si="2"/>
        <v>-4.0000000000000452E-4</v>
      </c>
      <c r="G17" s="21">
        <f t="shared" si="3"/>
        <v>1.9178082191780823E-2</v>
      </c>
      <c r="H17" s="23">
        <f t="shared" si="4"/>
        <v>1.5346218270378705E-5</v>
      </c>
      <c r="I17" s="21">
        <f t="shared" si="5"/>
        <v>3.7931319868145085E-7</v>
      </c>
      <c r="J17" s="24">
        <f t="shared" si="6"/>
        <v>516.00278228998002</v>
      </c>
      <c r="K17" s="25">
        <f t="shared" si="7"/>
        <v>6.2461121575018703</v>
      </c>
    </row>
    <row r="18" spans="2:11" x14ac:dyDescent="0.15">
      <c r="B18" s="20">
        <v>36588</v>
      </c>
      <c r="C18" s="21">
        <v>5.79</v>
      </c>
      <c r="D18" s="21">
        <f t="shared" si="0"/>
        <v>5.79E-2</v>
      </c>
      <c r="E18" s="21">
        <f t="shared" si="1"/>
        <v>5.7699999999999994E-2</v>
      </c>
      <c r="F18" s="21">
        <f t="shared" si="2"/>
        <v>2.0000000000000573E-4</v>
      </c>
      <c r="G18" s="21">
        <f t="shared" si="3"/>
        <v>1.9178082191780823E-2</v>
      </c>
      <c r="H18" s="23">
        <f t="shared" si="4"/>
        <v>1.6023955783625458E-5</v>
      </c>
      <c r="I18" s="21">
        <f t="shared" si="5"/>
        <v>3.7931319868145085E-7</v>
      </c>
      <c r="J18" s="24">
        <f t="shared" si="6"/>
        <v>619.49018313571048</v>
      </c>
      <c r="K18" s="25">
        <f t="shared" si="7"/>
        <v>6.428896854512181</v>
      </c>
    </row>
    <row r="19" spans="2:11" x14ac:dyDescent="0.15">
      <c r="B19" s="20">
        <v>36595</v>
      </c>
      <c r="C19" s="21">
        <v>5.87</v>
      </c>
      <c r="D19" s="21">
        <f t="shared" si="0"/>
        <v>5.8700000000000002E-2</v>
      </c>
      <c r="E19" s="21">
        <f t="shared" si="1"/>
        <v>5.79E-2</v>
      </c>
      <c r="F19" s="21">
        <f t="shared" si="2"/>
        <v>8.000000000000021E-4</v>
      </c>
      <c r="G19" s="21">
        <f t="shared" si="3"/>
        <v>1.9178082191780823E-2</v>
      </c>
      <c r="H19" s="23">
        <f t="shared" si="4"/>
        <v>1.5685087027002077E-5</v>
      </c>
      <c r="I19" s="21">
        <f t="shared" si="5"/>
        <v>3.7931319868145085E-7</v>
      </c>
      <c r="J19" s="24">
        <f t="shared" si="6"/>
        <v>287.90770858754917</v>
      </c>
      <c r="K19" s="25">
        <f t="shared" si="7"/>
        <v>5.662639972485624</v>
      </c>
    </row>
    <row r="20" spans="2:11" x14ac:dyDescent="0.15">
      <c r="B20" s="20">
        <v>36602</v>
      </c>
      <c r="C20" s="21">
        <v>5.83</v>
      </c>
      <c r="D20" s="21">
        <f t="shared" si="0"/>
        <v>5.8299999999999998E-2</v>
      </c>
      <c r="E20" s="21">
        <f t="shared" si="1"/>
        <v>5.8700000000000002E-2</v>
      </c>
      <c r="F20" s="21">
        <f t="shared" si="2"/>
        <v>-4.0000000000000452E-4</v>
      </c>
      <c r="G20" s="21">
        <f t="shared" si="3"/>
        <v>1.9178082191780823E-2</v>
      </c>
      <c r="H20" s="23">
        <f t="shared" si="4"/>
        <v>1.4329612000508581E-5</v>
      </c>
      <c r="I20" s="21">
        <f t="shared" si="5"/>
        <v>3.7931319868145085E-7</v>
      </c>
      <c r="J20" s="24">
        <f t="shared" si="6"/>
        <v>516.57680194814031</v>
      </c>
      <c r="K20" s="25">
        <f t="shared" si="7"/>
        <v>6.2472239744040312</v>
      </c>
    </row>
    <row r="21" spans="2:11" x14ac:dyDescent="0.15">
      <c r="B21" s="20">
        <v>36609</v>
      </c>
      <c r="C21" s="21">
        <v>6</v>
      </c>
      <c r="D21" s="21">
        <f t="shared" si="0"/>
        <v>0.06</v>
      </c>
      <c r="E21" s="21">
        <f t="shared" si="1"/>
        <v>5.8299999999999998E-2</v>
      </c>
      <c r="F21" s="21">
        <f t="shared" si="2"/>
        <v>1.7000000000000001E-3</v>
      </c>
      <c r="G21" s="21">
        <f t="shared" si="3"/>
        <v>1.9178082191780823E-2</v>
      </c>
      <c r="H21" s="23">
        <f t="shared" si="4"/>
        <v>1.5007349513755334E-5</v>
      </c>
      <c r="I21" s="21">
        <f t="shared" si="5"/>
        <v>3.7931319868145085E-7</v>
      </c>
      <c r="J21" s="24">
        <f t="shared" si="6"/>
        <v>15.347602861262503</v>
      </c>
      <c r="K21" s="25">
        <f t="shared" si="7"/>
        <v>2.7309592964480571</v>
      </c>
    </row>
    <row r="22" spans="2:11" x14ac:dyDescent="0.15">
      <c r="B22" s="20">
        <v>36616</v>
      </c>
      <c r="C22" s="21">
        <v>5.97</v>
      </c>
      <c r="D22" s="21">
        <f t="shared" si="0"/>
        <v>5.9699999999999996E-2</v>
      </c>
      <c r="E22" s="21">
        <f t="shared" si="1"/>
        <v>0.06</v>
      </c>
      <c r="F22" s="21">
        <f t="shared" si="2"/>
        <v>-3.0000000000000165E-4</v>
      </c>
      <c r="G22" s="21">
        <f t="shared" si="3"/>
        <v>1.9178082191780823E-2</v>
      </c>
      <c r="H22" s="23">
        <f t="shared" si="4"/>
        <v>1.2126965082456669E-5</v>
      </c>
      <c r="I22" s="21">
        <f t="shared" si="5"/>
        <v>3.7931319868145085E-7</v>
      </c>
      <c r="J22" s="24">
        <f t="shared" si="6"/>
        <v>569.69018728773983</v>
      </c>
      <c r="K22" s="25">
        <f t="shared" si="7"/>
        <v>6.3450926819878948</v>
      </c>
    </row>
    <row r="23" spans="2:11" x14ac:dyDescent="0.15">
      <c r="B23" s="20">
        <v>36623</v>
      </c>
      <c r="C23" s="21">
        <v>6.06</v>
      </c>
      <c r="D23" s="21">
        <f t="shared" si="0"/>
        <v>6.0599999999999994E-2</v>
      </c>
      <c r="E23" s="21">
        <f t="shared" si="1"/>
        <v>5.9699999999999996E-2</v>
      </c>
      <c r="F23" s="21">
        <f t="shared" si="2"/>
        <v>8.9999999999999802E-4</v>
      </c>
      <c r="G23" s="21">
        <f t="shared" si="3"/>
        <v>1.9178082191780823E-2</v>
      </c>
      <c r="H23" s="23">
        <f t="shared" si="4"/>
        <v>1.2635268217391729E-5</v>
      </c>
      <c r="I23" s="21">
        <f t="shared" si="5"/>
        <v>3.7931319868145085E-7</v>
      </c>
      <c r="J23" s="24">
        <f t="shared" si="6"/>
        <v>229.42206754169626</v>
      </c>
      <c r="K23" s="25">
        <f t="shared" si="7"/>
        <v>5.4355633968502444</v>
      </c>
    </row>
    <row r="24" spans="2:11" x14ac:dyDescent="0.15">
      <c r="B24" s="20">
        <v>36630</v>
      </c>
      <c r="C24" s="21">
        <v>5.99</v>
      </c>
      <c r="D24" s="21">
        <f t="shared" si="0"/>
        <v>5.9900000000000002E-2</v>
      </c>
      <c r="E24" s="21">
        <f t="shared" si="1"/>
        <v>6.0599999999999994E-2</v>
      </c>
      <c r="F24" s="21">
        <f t="shared" si="2"/>
        <v>-6.999999999999923E-4</v>
      </c>
      <c r="G24" s="21">
        <f t="shared" si="3"/>
        <v>1.9178082191780823E-2</v>
      </c>
      <c r="H24" s="23">
        <f t="shared" si="4"/>
        <v>1.1110358812586558E-5</v>
      </c>
      <c r="I24" s="21">
        <f t="shared" si="5"/>
        <v>3.7931319868145085E-7</v>
      </c>
      <c r="J24" s="24">
        <f t="shared" si="6"/>
        <v>332.60074546648343</v>
      </c>
      <c r="K24" s="25">
        <f t="shared" si="7"/>
        <v>5.8069428080866929</v>
      </c>
    </row>
    <row r="25" spans="2:11" x14ac:dyDescent="0.15">
      <c r="B25" s="20">
        <v>36637</v>
      </c>
      <c r="C25" s="21">
        <v>6</v>
      </c>
      <c r="D25" s="21">
        <f t="shared" si="0"/>
        <v>0.06</v>
      </c>
      <c r="E25" s="21">
        <f t="shared" si="1"/>
        <v>5.9900000000000002E-2</v>
      </c>
      <c r="F25" s="21">
        <f t="shared" si="2"/>
        <v>9.9999999999995925E-5</v>
      </c>
      <c r="G25" s="21">
        <f t="shared" si="3"/>
        <v>1.9178082191780823E-2</v>
      </c>
      <c r="H25" s="23">
        <f t="shared" si="4"/>
        <v>1.2296399460768348E-5</v>
      </c>
      <c r="I25" s="21">
        <f t="shared" si="5"/>
        <v>3.7931319868145085E-7</v>
      </c>
      <c r="J25" s="24">
        <f t="shared" si="6"/>
        <v>641.22088224078936</v>
      </c>
      <c r="K25" s="25">
        <f t="shared" si="7"/>
        <v>6.4633739876423792</v>
      </c>
    </row>
    <row r="26" spans="2:11" x14ac:dyDescent="0.15">
      <c r="B26" s="20">
        <v>36644</v>
      </c>
      <c r="C26" s="21">
        <v>6.24</v>
      </c>
      <c r="D26" s="21">
        <f t="shared" si="0"/>
        <v>6.2400000000000004E-2</v>
      </c>
      <c r="E26" s="21">
        <f t="shared" si="1"/>
        <v>0.06</v>
      </c>
      <c r="F26" s="21">
        <f t="shared" si="2"/>
        <v>2.4000000000000063E-3</v>
      </c>
      <c r="G26" s="21">
        <f t="shared" si="3"/>
        <v>1.9178082191780823E-2</v>
      </c>
      <c r="H26" s="23">
        <f t="shared" si="4"/>
        <v>1.2126965082456669E-5</v>
      </c>
      <c r="I26" s="21">
        <f t="shared" si="5"/>
        <v>3.7931319868145085E-7</v>
      </c>
      <c r="J26" s="24">
        <f t="shared" si="6"/>
        <v>0.35252959560505687</v>
      </c>
      <c r="K26" s="25">
        <f t="shared" si="7"/>
        <v>-1.042620701090905</v>
      </c>
    </row>
    <row r="27" spans="2:11" x14ac:dyDescent="0.15">
      <c r="B27" s="20">
        <v>36651</v>
      </c>
      <c r="C27" s="21">
        <v>6.27</v>
      </c>
      <c r="D27" s="21">
        <f t="shared" si="0"/>
        <v>6.2699999999999992E-2</v>
      </c>
      <c r="E27" s="21">
        <f t="shared" si="1"/>
        <v>6.2400000000000004E-2</v>
      </c>
      <c r="F27" s="21">
        <f t="shared" si="2"/>
        <v>2.9999999999998778E-4</v>
      </c>
      <c r="G27" s="21">
        <f t="shared" si="3"/>
        <v>1.9178082191780823E-2</v>
      </c>
      <c r="H27" s="23">
        <f t="shared" si="4"/>
        <v>8.0605400029761904E-6</v>
      </c>
      <c r="I27" s="21">
        <f t="shared" si="5"/>
        <v>3.7931319868145085E-7</v>
      </c>
      <c r="J27" s="24">
        <f t="shared" si="6"/>
        <v>578.92171036656566</v>
      </c>
      <c r="K27" s="25">
        <f t="shared" si="7"/>
        <v>6.3611672531742247</v>
      </c>
    </row>
    <row r="28" spans="2:11" x14ac:dyDescent="0.15">
      <c r="B28" s="20">
        <v>36658</v>
      </c>
      <c r="C28" s="21">
        <v>6.29</v>
      </c>
      <c r="D28" s="21">
        <f t="shared" si="0"/>
        <v>6.2899999999999998E-2</v>
      </c>
      <c r="E28" s="21">
        <f t="shared" si="1"/>
        <v>6.2699999999999992E-2</v>
      </c>
      <c r="F28" s="21">
        <f t="shared" si="2"/>
        <v>2.0000000000000573E-4</v>
      </c>
      <c r="G28" s="21">
        <f t="shared" si="3"/>
        <v>1.9178082191780823E-2</v>
      </c>
      <c r="H28" s="23">
        <f t="shared" si="4"/>
        <v>7.5522368680411512E-6</v>
      </c>
      <c r="I28" s="21">
        <f t="shared" si="5"/>
        <v>3.7931319868145085E-7</v>
      </c>
      <c r="J28" s="24">
        <f t="shared" si="6"/>
        <v>616.89156407181565</v>
      </c>
      <c r="K28" s="25">
        <f t="shared" si="7"/>
        <v>6.4246932614127656</v>
      </c>
    </row>
    <row r="29" spans="2:11" x14ac:dyDescent="0.15">
      <c r="B29" s="20">
        <v>36665</v>
      </c>
      <c r="C29" s="21">
        <v>6.4</v>
      </c>
      <c r="D29" s="21">
        <f t="shared" si="0"/>
        <v>6.4000000000000001E-2</v>
      </c>
      <c r="E29" s="21">
        <f t="shared" si="1"/>
        <v>6.2899999999999998E-2</v>
      </c>
      <c r="F29" s="21">
        <f t="shared" si="2"/>
        <v>1.1000000000000038E-3</v>
      </c>
      <c r="G29" s="21">
        <f t="shared" si="3"/>
        <v>1.9178082191780823E-2</v>
      </c>
      <c r="H29" s="23">
        <f t="shared" si="4"/>
        <v>7.2133681114177697E-6</v>
      </c>
      <c r="I29" s="21">
        <f t="shared" si="5"/>
        <v>3.7931319868145085E-7</v>
      </c>
      <c r="J29" s="24">
        <f t="shared" si="6"/>
        <v>134.20591304060358</v>
      </c>
      <c r="K29" s="25">
        <f t="shared" si="7"/>
        <v>4.8993752849722982</v>
      </c>
    </row>
    <row r="30" spans="2:11" x14ac:dyDescent="0.15">
      <c r="B30" s="20">
        <v>36672</v>
      </c>
      <c r="C30" s="21">
        <v>6.31</v>
      </c>
      <c r="D30" s="21">
        <f t="shared" si="0"/>
        <v>6.3099999999999989E-2</v>
      </c>
      <c r="E30" s="21">
        <f t="shared" si="1"/>
        <v>6.4000000000000001E-2</v>
      </c>
      <c r="F30" s="21">
        <f t="shared" si="2"/>
        <v>-9.000000000000119E-4</v>
      </c>
      <c r="G30" s="21">
        <f t="shared" si="3"/>
        <v>1.9178082191780823E-2</v>
      </c>
      <c r="H30" s="23">
        <f t="shared" si="4"/>
        <v>5.3495899499892153E-6</v>
      </c>
      <c r="I30" s="21">
        <f t="shared" si="5"/>
        <v>3.7931319868145085E-7</v>
      </c>
      <c r="J30" s="24">
        <f t="shared" si="6"/>
        <v>219.87589575943787</v>
      </c>
      <c r="K30" s="25">
        <f t="shared" si="7"/>
        <v>5.3930632769979754</v>
      </c>
    </row>
    <row r="31" spans="2:11" x14ac:dyDescent="0.15">
      <c r="B31" s="20">
        <v>36679</v>
      </c>
      <c r="C31" s="21">
        <v>6.21</v>
      </c>
      <c r="D31" s="21">
        <f t="shared" si="0"/>
        <v>6.2100000000000002E-2</v>
      </c>
      <c r="E31" s="21">
        <f t="shared" si="1"/>
        <v>6.3099999999999989E-2</v>
      </c>
      <c r="F31" s="21">
        <f t="shared" si="2"/>
        <v>-9.9999999999998701E-4</v>
      </c>
      <c r="G31" s="21">
        <f t="shared" si="3"/>
        <v>1.9178082191780823E-2</v>
      </c>
      <c r="H31" s="23">
        <f t="shared" si="4"/>
        <v>6.874499354794411E-6</v>
      </c>
      <c r="I31" s="21">
        <f t="shared" si="5"/>
        <v>3.7931319868145085E-7</v>
      </c>
      <c r="J31" s="24">
        <f t="shared" si="6"/>
        <v>170.23086123525221</v>
      </c>
      <c r="K31" s="25">
        <f t="shared" si="7"/>
        <v>5.1371555230585395</v>
      </c>
    </row>
    <row r="32" spans="2:11" x14ac:dyDescent="0.15">
      <c r="B32" s="20">
        <v>36686</v>
      </c>
      <c r="C32" s="21">
        <v>6.21</v>
      </c>
      <c r="D32" s="21">
        <f t="shared" si="0"/>
        <v>6.2100000000000002E-2</v>
      </c>
      <c r="E32" s="21">
        <f t="shared" si="1"/>
        <v>6.2100000000000002E-2</v>
      </c>
      <c r="F32" s="21">
        <f t="shared" si="2"/>
        <v>0</v>
      </c>
      <c r="G32" s="21">
        <f t="shared" si="3"/>
        <v>1.9178082191780823E-2</v>
      </c>
      <c r="H32" s="23">
        <f t="shared" si="4"/>
        <v>8.5688431379112509E-6</v>
      </c>
      <c r="I32" s="21">
        <f t="shared" si="5"/>
        <v>3.7931319868145085E-7</v>
      </c>
      <c r="J32" s="24">
        <f t="shared" si="6"/>
        <v>647.69277781663664</v>
      </c>
      <c r="K32" s="25">
        <f t="shared" si="7"/>
        <v>6.4734164756197359</v>
      </c>
    </row>
    <row r="33" spans="2:11" x14ac:dyDescent="0.15">
      <c r="B33" s="20">
        <v>36693</v>
      </c>
      <c r="C33" s="21">
        <v>6.22</v>
      </c>
      <c r="D33" s="21">
        <f t="shared" si="0"/>
        <v>6.2199999999999998E-2</v>
      </c>
      <c r="E33" s="21">
        <f t="shared" si="1"/>
        <v>6.2100000000000002E-2</v>
      </c>
      <c r="F33" s="21">
        <f t="shared" si="2"/>
        <v>9.9999999999995925E-5</v>
      </c>
      <c r="G33" s="21">
        <f t="shared" si="3"/>
        <v>1.9178082191780823E-2</v>
      </c>
      <c r="H33" s="23">
        <f t="shared" si="4"/>
        <v>8.5688431379112509E-6</v>
      </c>
      <c r="I33" s="21">
        <f t="shared" si="5"/>
        <v>3.7931319868145085E-7</v>
      </c>
      <c r="J33" s="24">
        <f t="shared" si="6"/>
        <v>640.65673474538107</v>
      </c>
      <c r="K33" s="25">
        <f t="shared" si="7"/>
        <v>6.4624937982633703</v>
      </c>
    </row>
    <row r="34" spans="2:11" x14ac:dyDescent="0.15">
      <c r="B34" s="20">
        <v>36700</v>
      </c>
      <c r="C34" s="21">
        <v>6.27</v>
      </c>
      <c r="D34" s="21">
        <f t="shared" si="0"/>
        <v>6.2699999999999992E-2</v>
      </c>
      <c r="E34" s="21">
        <f t="shared" si="1"/>
        <v>6.2199999999999998E-2</v>
      </c>
      <c r="F34" s="21">
        <f t="shared" si="2"/>
        <v>4.9999999999999351E-4</v>
      </c>
      <c r="G34" s="21">
        <f t="shared" si="3"/>
        <v>1.9178082191780823E-2</v>
      </c>
      <c r="H34" s="23">
        <f t="shared" si="4"/>
        <v>8.399408759599572E-6</v>
      </c>
      <c r="I34" s="21">
        <f t="shared" si="5"/>
        <v>3.7931319868145085E-7</v>
      </c>
      <c r="J34" s="24">
        <f t="shared" si="6"/>
        <v>471.04289160432853</v>
      </c>
      <c r="K34" s="25">
        <f t="shared" si="7"/>
        <v>6.1549491548475972</v>
      </c>
    </row>
    <row r="35" spans="2:11" x14ac:dyDescent="0.15">
      <c r="B35" s="20">
        <v>36707</v>
      </c>
      <c r="C35" s="21">
        <v>6.17</v>
      </c>
      <c r="D35" s="21">
        <f t="shared" si="0"/>
        <v>6.1699999999999998E-2</v>
      </c>
      <c r="E35" s="21">
        <f t="shared" si="1"/>
        <v>6.2699999999999992E-2</v>
      </c>
      <c r="F35" s="21">
        <f t="shared" si="2"/>
        <v>-9.9999999999999395E-4</v>
      </c>
      <c r="G35" s="21">
        <f t="shared" si="3"/>
        <v>1.9178082191780823E-2</v>
      </c>
      <c r="H35" s="23">
        <f t="shared" si="4"/>
        <v>7.5522368680411512E-6</v>
      </c>
      <c r="I35" s="21">
        <f t="shared" si="5"/>
        <v>3.7931319868145085E-7</v>
      </c>
      <c r="J35" s="24">
        <f t="shared" si="6"/>
        <v>169.92478287933841</v>
      </c>
      <c r="K35" s="25">
        <f t="shared" si="7"/>
        <v>5.1353558854878125</v>
      </c>
    </row>
    <row r="36" spans="2:11" x14ac:dyDescent="0.15">
      <c r="B36" s="20">
        <v>36714</v>
      </c>
      <c r="C36" s="21">
        <v>6.18</v>
      </c>
      <c r="D36" s="21">
        <f t="shared" si="0"/>
        <v>6.1799999999999994E-2</v>
      </c>
      <c r="E36" s="21">
        <f t="shared" si="1"/>
        <v>6.1699999999999998E-2</v>
      </c>
      <c r="F36" s="21">
        <f t="shared" si="2"/>
        <v>9.9999999999995925E-5</v>
      </c>
      <c r="G36" s="21">
        <f t="shared" si="3"/>
        <v>1.9178082191780823E-2</v>
      </c>
      <c r="H36" s="23">
        <f t="shared" si="4"/>
        <v>9.2465806511580037E-6</v>
      </c>
      <c r="I36" s="21">
        <f t="shared" si="5"/>
        <v>3.7931319868145085E-7</v>
      </c>
      <c r="J36" s="24">
        <f t="shared" si="6"/>
        <v>640.7610159213823</v>
      </c>
      <c r="K36" s="25">
        <f t="shared" si="7"/>
        <v>6.4626565573264108</v>
      </c>
    </row>
    <row r="37" spans="2:11" x14ac:dyDescent="0.15">
      <c r="B37" s="20">
        <v>36721</v>
      </c>
      <c r="C37" s="21">
        <v>6.16</v>
      </c>
      <c r="D37" s="21">
        <f t="shared" si="0"/>
        <v>6.1600000000000002E-2</v>
      </c>
      <c r="E37" s="21">
        <f t="shared" si="1"/>
        <v>6.1799999999999994E-2</v>
      </c>
      <c r="F37" s="21">
        <f t="shared" si="2"/>
        <v>-1.9999999999999185E-4</v>
      </c>
      <c r="G37" s="21">
        <f t="shared" si="3"/>
        <v>1.9178082191780823E-2</v>
      </c>
      <c r="H37" s="23">
        <f t="shared" si="4"/>
        <v>9.0771462728463232E-6</v>
      </c>
      <c r="I37" s="21">
        <f t="shared" si="5"/>
        <v>3.7931319868145085E-7</v>
      </c>
      <c r="J37" s="24">
        <f t="shared" si="6"/>
        <v>611.48576777932033</v>
      </c>
      <c r="K37" s="25">
        <f t="shared" si="7"/>
        <v>6.4158916805788957</v>
      </c>
    </row>
    <row r="38" spans="2:11" x14ac:dyDescent="0.15">
      <c r="B38" s="20">
        <v>36728</v>
      </c>
      <c r="C38" s="21">
        <v>6.18</v>
      </c>
      <c r="D38" s="21">
        <f t="shared" si="0"/>
        <v>6.1799999999999994E-2</v>
      </c>
      <c r="E38" s="21">
        <f t="shared" si="1"/>
        <v>6.1600000000000002E-2</v>
      </c>
      <c r="F38" s="21">
        <f t="shared" si="2"/>
        <v>1.9999999999999185E-4</v>
      </c>
      <c r="G38" s="21">
        <f t="shared" si="3"/>
        <v>1.9178082191780823E-2</v>
      </c>
      <c r="H38" s="23">
        <f t="shared" si="4"/>
        <v>9.4160150294696827E-6</v>
      </c>
      <c r="I38" s="21">
        <f t="shared" si="5"/>
        <v>3.7931319868145085E-7</v>
      </c>
      <c r="J38" s="24">
        <f t="shared" si="6"/>
        <v>617.47234751756071</v>
      </c>
      <c r="K38" s="25">
        <f t="shared" si="7"/>
        <v>6.4256342861513378</v>
      </c>
    </row>
    <row r="39" spans="2:11" x14ac:dyDescent="0.15">
      <c r="B39" s="20">
        <v>36735</v>
      </c>
      <c r="C39" s="21">
        <v>6.3</v>
      </c>
      <c r="D39" s="21">
        <f t="shared" si="0"/>
        <v>6.3E-2</v>
      </c>
      <c r="E39" s="21">
        <f t="shared" si="1"/>
        <v>6.1799999999999994E-2</v>
      </c>
      <c r="F39" s="21">
        <f t="shared" si="2"/>
        <v>1.2000000000000066E-3</v>
      </c>
      <c r="G39" s="21">
        <f t="shared" si="3"/>
        <v>1.9178082191780823E-2</v>
      </c>
      <c r="H39" s="23">
        <f t="shared" si="4"/>
        <v>9.0771462728463232E-6</v>
      </c>
      <c r="I39" s="21">
        <f t="shared" si="5"/>
        <v>3.7931319868145085E-7</v>
      </c>
      <c r="J39" s="24">
        <f t="shared" si="6"/>
        <v>99.878424311893653</v>
      </c>
      <c r="K39" s="25">
        <f t="shared" si="7"/>
        <v>4.6039536894750954</v>
      </c>
    </row>
    <row r="40" spans="2:11" x14ac:dyDescent="0.15">
      <c r="B40" s="20">
        <v>36742</v>
      </c>
      <c r="C40" s="21">
        <v>6.44</v>
      </c>
      <c r="D40" s="21">
        <f t="shared" si="0"/>
        <v>6.4399999999999999E-2</v>
      </c>
      <c r="E40" s="21">
        <f t="shared" si="1"/>
        <v>6.3E-2</v>
      </c>
      <c r="F40" s="21">
        <f t="shared" si="2"/>
        <v>1.3999999999999985E-3</v>
      </c>
      <c r="G40" s="21">
        <f t="shared" si="3"/>
        <v>1.9178082191780823E-2</v>
      </c>
      <c r="H40" s="23">
        <f t="shared" si="4"/>
        <v>7.0439337331060781E-6</v>
      </c>
      <c r="I40" s="21">
        <f t="shared" si="5"/>
        <v>3.7931319868145085E-7</v>
      </c>
      <c r="J40" s="24">
        <f t="shared" si="6"/>
        <v>50.190675235661445</v>
      </c>
      <c r="K40" s="25">
        <f t="shared" si="7"/>
        <v>3.9158292571659321</v>
      </c>
    </row>
    <row r="41" spans="2:11" x14ac:dyDescent="0.15">
      <c r="B41" s="20">
        <v>36749</v>
      </c>
      <c r="C41" s="21">
        <v>6.44</v>
      </c>
      <c r="D41" s="21">
        <f t="shared" si="0"/>
        <v>6.4399999999999999E-2</v>
      </c>
      <c r="E41" s="21">
        <f t="shared" si="1"/>
        <v>6.4399999999999999E-2</v>
      </c>
      <c r="F41" s="21">
        <f t="shared" si="2"/>
        <v>0</v>
      </c>
      <c r="G41" s="21">
        <f t="shared" si="3"/>
        <v>1.9178082191780823E-2</v>
      </c>
      <c r="H41" s="23">
        <f t="shared" si="4"/>
        <v>4.6718524367424743E-6</v>
      </c>
      <c r="I41" s="21">
        <f t="shared" si="5"/>
        <v>3.7931319868145085E-7</v>
      </c>
      <c r="J41" s="24">
        <f t="shared" si="6"/>
        <v>647.73683290164695</v>
      </c>
      <c r="K41" s="25">
        <f t="shared" si="7"/>
        <v>6.4734844917970147</v>
      </c>
    </row>
    <row r="42" spans="2:11" x14ac:dyDescent="0.15">
      <c r="B42" s="20">
        <v>36756</v>
      </c>
      <c r="C42" s="21">
        <v>6.54</v>
      </c>
      <c r="D42" s="21">
        <f t="shared" si="0"/>
        <v>6.54E-2</v>
      </c>
      <c r="E42" s="21">
        <f t="shared" si="1"/>
        <v>6.4399999999999999E-2</v>
      </c>
      <c r="F42" s="21">
        <f t="shared" si="2"/>
        <v>1.0000000000000009E-3</v>
      </c>
      <c r="G42" s="21">
        <f t="shared" si="3"/>
        <v>1.9178082191780823E-2</v>
      </c>
      <c r="H42" s="23">
        <f t="shared" si="4"/>
        <v>4.6718524367424743E-6</v>
      </c>
      <c r="I42" s="21">
        <f t="shared" si="5"/>
        <v>3.7931319868145085E-7</v>
      </c>
      <c r="J42" s="24">
        <f t="shared" si="6"/>
        <v>175.4982726633512</v>
      </c>
      <c r="K42" s="25">
        <f t="shared" si="7"/>
        <v>5.1676292004834172</v>
      </c>
    </row>
    <row r="43" spans="2:11" x14ac:dyDescent="0.15">
      <c r="B43" s="20">
        <v>36763</v>
      </c>
      <c r="C43" s="21">
        <v>6.54</v>
      </c>
      <c r="D43" s="21">
        <f t="shared" si="0"/>
        <v>6.54E-2</v>
      </c>
      <c r="E43" s="21">
        <f t="shared" si="1"/>
        <v>6.54E-2</v>
      </c>
      <c r="F43" s="21">
        <f t="shared" si="2"/>
        <v>0</v>
      </c>
      <c r="G43" s="21">
        <f t="shared" si="3"/>
        <v>1.9178082191780823E-2</v>
      </c>
      <c r="H43" s="23">
        <f t="shared" si="4"/>
        <v>2.9775086536256111E-6</v>
      </c>
      <c r="I43" s="21">
        <f t="shared" si="5"/>
        <v>3.7931319868145085E-7</v>
      </c>
      <c r="J43" s="24">
        <f t="shared" si="6"/>
        <v>647.74789916620966</v>
      </c>
      <c r="K43" s="25">
        <f t="shared" si="7"/>
        <v>6.4735015761582408</v>
      </c>
    </row>
    <row r="44" spans="2:11" x14ac:dyDescent="0.15">
      <c r="B44" s="20">
        <v>36770</v>
      </c>
      <c r="C44" s="21">
        <v>6.49</v>
      </c>
      <c r="D44" s="21">
        <f t="shared" si="0"/>
        <v>6.4899999999999999E-2</v>
      </c>
      <c r="E44" s="21">
        <f t="shared" si="1"/>
        <v>6.54E-2</v>
      </c>
      <c r="F44" s="21">
        <f t="shared" si="2"/>
        <v>-5.0000000000000044E-4</v>
      </c>
      <c r="G44" s="21">
        <f t="shared" si="3"/>
        <v>1.9178082191780823E-2</v>
      </c>
      <c r="H44" s="23">
        <f t="shared" si="4"/>
        <v>2.9775086536256111E-6</v>
      </c>
      <c r="I44" s="21">
        <f t="shared" si="5"/>
        <v>3.7931319868145085E-7</v>
      </c>
      <c r="J44" s="24">
        <f t="shared" si="6"/>
        <v>464.06922494324374</v>
      </c>
      <c r="K44" s="25">
        <f t="shared" si="7"/>
        <v>6.140033732786307</v>
      </c>
    </row>
    <row r="45" spans="2:11" x14ac:dyDescent="0.15">
      <c r="B45" s="20">
        <v>36777</v>
      </c>
      <c r="C45" s="21">
        <v>6.55</v>
      </c>
      <c r="D45" s="21">
        <f t="shared" si="0"/>
        <v>6.5500000000000003E-2</v>
      </c>
      <c r="E45" s="21">
        <f t="shared" si="1"/>
        <v>6.4899999999999999E-2</v>
      </c>
      <c r="F45" s="21">
        <f t="shared" si="2"/>
        <v>6.0000000000000331E-4</v>
      </c>
      <c r="G45" s="21">
        <f t="shared" si="3"/>
        <v>1.9178082191780823E-2</v>
      </c>
      <c r="H45" s="23">
        <f t="shared" si="4"/>
        <v>3.8246805451840425E-6</v>
      </c>
      <c r="I45" s="21">
        <f t="shared" si="5"/>
        <v>3.7931319868145085E-7</v>
      </c>
      <c r="J45" s="24">
        <f t="shared" si="6"/>
        <v>405.45179945524427</v>
      </c>
      <c r="K45" s="25">
        <f t="shared" si="7"/>
        <v>6.0050019995487887</v>
      </c>
    </row>
    <row r="46" spans="2:11" x14ac:dyDescent="0.15">
      <c r="B46" s="20">
        <v>36784</v>
      </c>
      <c r="C46" s="21">
        <v>6.56</v>
      </c>
      <c r="D46" s="21">
        <f t="shared" si="0"/>
        <v>6.5599999999999992E-2</v>
      </c>
      <c r="E46" s="21">
        <f t="shared" si="1"/>
        <v>6.5500000000000003E-2</v>
      </c>
      <c r="F46" s="21">
        <f t="shared" si="2"/>
        <v>9.9999999999988987E-5</v>
      </c>
      <c r="G46" s="21">
        <f t="shared" si="3"/>
        <v>1.9178082191780823E-2</v>
      </c>
      <c r="H46" s="23">
        <f t="shared" si="4"/>
        <v>2.80807427531392E-6</v>
      </c>
      <c r="I46" s="21">
        <f t="shared" si="5"/>
        <v>3.7931319868145085E-7</v>
      </c>
      <c r="J46" s="24">
        <f t="shared" si="6"/>
        <v>639.73975077983675</v>
      </c>
      <c r="K46" s="25">
        <f t="shared" si="7"/>
        <v>6.4610614542469884</v>
      </c>
    </row>
    <row r="47" spans="2:11" x14ac:dyDescent="0.15">
      <c r="B47" s="20">
        <v>36791</v>
      </c>
      <c r="C47" s="21">
        <v>6.56</v>
      </c>
      <c r="D47" s="21">
        <f t="shared" si="0"/>
        <v>6.5599999999999992E-2</v>
      </c>
      <c r="E47" s="21">
        <f t="shared" si="1"/>
        <v>6.5599999999999992E-2</v>
      </c>
      <c r="F47" s="21">
        <f t="shared" si="2"/>
        <v>0</v>
      </c>
      <c r="G47" s="21">
        <f t="shared" si="3"/>
        <v>1.9178082191780823E-2</v>
      </c>
      <c r="H47" s="23">
        <f t="shared" si="4"/>
        <v>2.6386398970022525E-6</v>
      </c>
      <c r="I47" s="21">
        <f t="shared" si="5"/>
        <v>3.7931319868145085E-7</v>
      </c>
      <c r="J47" s="24">
        <f t="shared" si="6"/>
        <v>647.74952414884024</v>
      </c>
      <c r="K47" s="25">
        <f t="shared" si="7"/>
        <v>6.4735040848203216</v>
      </c>
    </row>
    <row r="48" spans="2:11" x14ac:dyDescent="0.15">
      <c r="B48" s="20">
        <v>36798</v>
      </c>
      <c r="C48" s="21">
        <v>6.59</v>
      </c>
      <c r="D48" s="21">
        <f t="shared" si="0"/>
        <v>6.59E-2</v>
      </c>
      <c r="E48" s="21">
        <f t="shared" si="1"/>
        <v>6.5599999999999992E-2</v>
      </c>
      <c r="F48" s="21">
        <f t="shared" si="2"/>
        <v>3.0000000000000859E-4</v>
      </c>
      <c r="G48" s="21">
        <f t="shared" si="3"/>
        <v>1.9178082191780823E-2</v>
      </c>
      <c r="H48" s="23">
        <f t="shared" si="4"/>
        <v>2.6386398970022525E-6</v>
      </c>
      <c r="I48" s="21">
        <f t="shared" si="5"/>
        <v>3.7931319868145085E-7</v>
      </c>
      <c r="J48" s="24">
        <f t="shared" si="6"/>
        <v>576.48857540786332</v>
      </c>
      <c r="K48" s="25">
        <f t="shared" si="7"/>
        <v>6.3569555223537977</v>
      </c>
    </row>
    <row r="49" spans="2:11" x14ac:dyDescent="0.15">
      <c r="B49" s="20">
        <v>36805</v>
      </c>
      <c r="C49" s="21">
        <v>6.43</v>
      </c>
      <c r="D49" s="21">
        <f t="shared" si="0"/>
        <v>6.4299999999999996E-2</v>
      </c>
      <c r="E49" s="21">
        <f t="shared" si="1"/>
        <v>6.59E-2</v>
      </c>
      <c r="F49" s="21">
        <f t="shared" si="2"/>
        <v>-1.6000000000000042E-3</v>
      </c>
      <c r="G49" s="21">
        <f t="shared" si="3"/>
        <v>1.9178082191780823E-2</v>
      </c>
      <c r="H49" s="23">
        <f t="shared" si="4"/>
        <v>2.1303367620671794E-6</v>
      </c>
      <c r="I49" s="21">
        <f t="shared" si="5"/>
        <v>3.7931319868145085E-7</v>
      </c>
      <c r="J49" s="24">
        <f t="shared" si="6"/>
        <v>21.977102912115967</v>
      </c>
      <c r="K49" s="25">
        <f t="shared" si="7"/>
        <v>3.090001134652133</v>
      </c>
    </row>
    <row r="50" spans="2:11" x14ac:dyDescent="0.15">
      <c r="B50" s="20">
        <v>36812</v>
      </c>
      <c r="C50" s="21">
        <v>6.39</v>
      </c>
      <c r="D50" s="21">
        <f t="shared" si="0"/>
        <v>6.3899999999999998E-2</v>
      </c>
      <c r="E50" s="21">
        <f t="shared" si="1"/>
        <v>6.4299999999999996E-2</v>
      </c>
      <c r="F50" s="21">
        <f t="shared" si="2"/>
        <v>-3.9999999999999758E-4</v>
      </c>
      <c r="G50" s="21">
        <f t="shared" si="3"/>
        <v>1.9178082191780823E-2</v>
      </c>
      <c r="H50" s="23">
        <f t="shared" si="4"/>
        <v>4.8412868150541651E-6</v>
      </c>
      <c r="I50" s="21">
        <f t="shared" si="5"/>
        <v>3.7931319868145085E-7</v>
      </c>
      <c r="J50" s="24">
        <f t="shared" si="6"/>
        <v>521.8966315487595</v>
      </c>
      <c r="K50" s="25">
        <f t="shared" si="7"/>
        <v>6.2574695444203758</v>
      </c>
    </row>
    <row r="51" spans="2:11" x14ac:dyDescent="0.15">
      <c r="B51" s="20">
        <v>36819</v>
      </c>
      <c r="C51" s="21">
        <v>6.41</v>
      </c>
      <c r="D51" s="21">
        <f t="shared" si="0"/>
        <v>6.4100000000000004E-2</v>
      </c>
      <c r="E51" s="21">
        <f t="shared" si="1"/>
        <v>6.3899999999999998E-2</v>
      </c>
      <c r="F51" s="21">
        <f t="shared" si="2"/>
        <v>2.0000000000000573E-4</v>
      </c>
      <c r="G51" s="21">
        <f t="shared" si="3"/>
        <v>1.9178082191780823E-2</v>
      </c>
      <c r="H51" s="23">
        <f t="shared" si="4"/>
        <v>5.5190243283009052E-6</v>
      </c>
      <c r="I51" s="21">
        <f t="shared" si="5"/>
        <v>3.7931319868145085E-7</v>
      </c>
      <c r="J51" s="24">
        <f t="shared" si="6"/>
        <v>616.25216870890586</v>
      </c>
      <c r="K51" s="25">
        <f t="shared" si="7"/>
        <v>6.4236562445538006</v>
      </c>
    </row>
    <row r="52" spans="2:11" x14ac:dyDescent="0.15">
      <c r="B52" s="20">
        <v>36826</v>
      </c>
      <c r="C52" s="21">
        <v>6.39</v>
      </c>
      <c r="D52" s="21">
        <f t="shared" si="0"/>
        <v>6.3899999999999998E-2</v>
      </c>
      <c r="E52" s="21">
        <f t="shared" si="1"/>
        <v>6.4100000000000004E-2</v>
      </c>
      <c r="F52" s="21">
        <f t="shared" si="2"/>
        <v>-2.0000000000000573E-4</v>
      </c>
      <c r="G52" s="21">
        <f t="shared" si="3"/>
        <v>1.9178082191780823E-2</v>
      </c>
      <c r="H52" s="23">
        <f t="shared" si="4"/>
        <v>5.1801555716775237E-6</v>
      </c>
      <c r="I52" s="21">
        <f t="shared" si="5"/>
        <v>3.7931319868145085E-7</v>
      </c>
      <c r="J52" s="24">
        <f t="shared" si="6"/>
        <v>612.78839489968175</v>
      </c>
      <c r="K52" s="25">
        <f t="shared" si="7"/>
        <v>6.4180196804201683</v>
      </c>
    </row>
    <row r="53" spans="2:11" x14ac:dyDescent="0.15">
      <c r="B53" s="20">
        <v>36833</v>
      </c>
      <c r="C53" s="21">
        <v>6.41</v>
      </c>
      <c r="D53" s="21">
        <f t="shared" si="0"/>
        <v>6.4100000000000004E-2</v>
      </c>
      <c r="E53" s="21">
        <f t="shared" si="1"/>
        <v>6.3899999999999998E-2</v>
      </c>
      <c r="F53" s="21">
        <f t="shared" si="2"/>
        <v>2.0000000000000573E-4</v>
      </c>
      <c r="G53" s="21">
        <f t="shared" si="3"/>
        <v>1.9178082191780823E-2</v>
      </c>
      <c r="H53" s="23">
        <f t="shared" si="4"/>
        <v>5.5190243283009052E-6</v>
      </c>
      <c r="I53" s="21">
        <f t="shared" si="5"/>
        <v>3.7931319868145085E-7</v>
      </c>
      <c r="J53" s="24">
        <f t="shared" si="6"/>
        <v>616.25216870890586</v>
      </c>
      <c r="K53" s="25">
        <f t="shared" si="7"/>
        <v>6.4236562445538006</v>
      </c>
    </row>
    <row r="54" spans="2:11" x14ac:dyDescent="0.15">
      <c r="B54" s="20">
        <v>36840</v>
      </c>
      <c r="C54" s="21">
        <v>6.33</v>
      </c>
      <c r="D54" s="21">
        <f t="shared" si="0"/>
        <v>6.3299999999999995E-2</v>
      </c>
      <c r="E54" s="21">
        <f t="shared" si="1"/>
        <v>6.4100000000000004E-2</v>
      </c>
      <c r="F54" s="21">
        <f t="shared" si="2"/>
        <v>-8.0000000000000904E-4</v>
      </c>
      <c r="G54" s="21">
        <f t="shared" si="3"/>
        <v>1.9178082191780823E-2</v>
      </c>
      <c r="H54" s="23">
        <f t="shared" si="4"/>
        <v>5.1801555716775237E-6</v>
      </c>
      <c r="I54" s="21">
        <f t="shared" si="5"/>
        <v>3.7931319868145085E-7</v>
      </c>
      <c r="J54" s="24">
        <f t="shared" si="6"/>
        <v>275.59228285274486</v>
      </c>
      <c r="K54" s="25">
        <f t="shared" si="7"/>
        <v>5.6189225374874638</v>
      </c>
    </row>
    <row r="55" spans="2:11" x14ac:dyDescent="0.15">
      <c r="B55" s="20">
        <v>36847</v>
      </c>
      <c r="C55" s="21">
        <v>6.3</v>
      </c>
      <c r="D55" s="21">
        <f t="shared" si="0"/>
        <v>6.3E-2</v>
      </c>
      <c r="E55" s="21">
        <f t="shared" si="1"/>
        <v>6.3299999999999995E-2</v>
      </c>
      <c r="F55" s="21">
        <f t="shared" si="2"/>
        <v>-2.9999999999999472E-4</v>
      </c>
      <c r="G55" s="21">
        <f t="shared" si="3"/>
        <v>1.9178082191780823E-2</v>
      </c>
      <c r="H55" s="23">
        <f t="shared" si="4"/>
        <v>6.5356305981710286E-6</v>
      </c>
      <c r="I55" s="21">
        <f t="shared" si="5"/>
        <v>3.7931319868145085E-7</v>
      </c>
      <c r="J55" s="24">
        <f t="shared" si="6"/>
        <v>572.29376554113776</v>
      </c>
      <c r="K55" s="25">
        <f t="shared" si="7"/>
        <v>6.3496524356655888</v>
      </c>
    </row>
    <row r="56" spans="2:11" x14ac:dyDescent="0.15">
      <c r="B56" s="20">
        <v>36854</v>
      </c>
      <c r="C56" s="21">
        <v>6.3</v>
      </c>
      <c r="D56" s="21">
        <f t="shared" si="0"/>
        <v>6.3E-2</v>
      </c>
      <c r="E56" s="21">
        <f t="shared" si="1"/>
        <v>6.3E-2</v>
      </c>
      <c r="F56" s="21">
        <f t="shared" si="2"/>
        <v>0</v>
      </c>
      <c r="G56" s="21">
        <f t="shared" si="3"/>
        <v>1.9178082191780823E-2</v>
      </c>
      <c r="H56" s="23">
        <f t="shared" si="4"/>
        <v>7.0439337331060781E-6</v>
      </c>
      <c r="I56" s="21">
        <f t="shared" si="5"/>
        <v>3.7931319868145085E-7</v>
      </c>
      <c r="J56" s="24">
        <f t="shared" si="6"/>
        <v>647.71310476176109</v>
      </c>
      <c r="K56" s="25">
        <f t="shared" si="7"/>
        <v>6.4734478587489921</v>
      </c>
    </row>
    <row r="57" spans="2:11" x14ac:dyDescent="0.15">
      <c r="B57" s="20">
        <v>36861</v>
      </c>
      <c r="C57" s="21">
        <v>6.24</v>
      </c>
      <c r="D57" s="21">
        <f t="shared" si="0"/>
        <v>6.2400000000000004E-2</v>
      </c>
      <c r="E57" s="21">
        <f t="shared" si="1"/>
        <v>6.3E-2</v>
      </c>
      <c r="F57" s="21">
        <f t="shared" si="2"/>
        <v>-5.9999999999999637E-4</v>
      </c>
      <c r="G57" s="21">
        <f t="shared" si="3"/>
        <v>1.9178082191780823E-2</v>
      </c>
      <c r="H57" s="23">
        <f t="shared" si="4"/>
        <v>7.0439337331060781E-6</v>
      </c>
      <c r="I57" s="21">
        <f t="shared" si="5"/>
        <v>3.7931319868145085E-7</v>
      </c>
      <c r="J57" s="24">
        <f t="shared" si="6"/>
        <v>398.52245121005325</v>
      </c>
      <c r="K57" s="25">
        <f t="shared" si="7"/>
        <v>5.9877638359407701</v>
      </c>
    </row>
    <row r="58" spans="2:11" x14ac:dyDescent="0.15">
      <c r="B58" s="20">
        <v>36868</v>
      </c>
      <c r="C58" s="21">
        <v>6.2</v>
      </c>
      <c r="D58" s="21">
        <f t="shared" si="0"/>
        <v>6.2E-2</v>
      </c>
      <c r="E58" s="21">
        <f t="shared" si="1"/>
        <v>6.2400000000000004E-2</v>
      </c>
      <c r="F58" s="21">
        <f t="shared" si="2"/>
        <v>-4.0000000000000452E-4</v>
      </c>
      <c r="G58" s="21">
        <f t="shared" si="3"/>
        <v>1.9178082191780823E-2</v>
      </c>
      <c r="H58" s="23">
        <f t="shared" si="4"/>
        <v>8.0605400029761904E-6</v>
      </c>
      <c r="I58" s="21">
        <f t="shared" si="5"/>
        <v>3.7931319868145085E-7</v>
      </c>
      <c r="J58" s="24">
        <f t="shared" si="6"/>
        <v>520.0994128539761</v>
      </c>
      <c r="K58" s="25">
        <f t="shared" si="7"/>
        <v>6.2540199718685185</v>
      </c>
    </row>
    <row r="59" spans="2:11" x14ac:dyDescent="0.15">
      <c r="B59" s="20">
        <v>36875</v>
      </c>
      <c r="C59" s="21">
        <v>6.23</v>
      </c>
      <c r="D59" s="21">
        <f t="shared" si="0"/>
        <v>6.2300000000000001E-2</v>
      </c>
      <c r="E59" s="21">
        <f t="shared" si="1"/>
        <v>6.2E-2</v>
      </c>
      <c r="F59" s="21">
        <f t="shared" si="2"/>
        <v>3.0000000000000165E-4</v>
      </c>
      <c r="G59" s="21">
        <f t="shared" si="3"/>
        <v>1.9178082191780823E-2</v>
      </c>
      <c r="H59" s="23">
        <f t="shared" si="4"/>
        <v>8.7382775162229416E-6</v>
      </c>
      <c r="I59" s="21">
        <f t="shared" si="5"/>
        <v>3.7931319868145085E-7</v>
      </c>
      <c r="J59" s="24">
        <f t="shared" si="6"/>
        <v>579.22341706268503</v>
      </c>
      <c r="K59" s="25">
        <f t="shared" si="7"/>
        <v>6.3616882702657778</v>
      </c>
    </row>
    <row r="60" spans="2:11" x14ac:dyDescent="0.15">
      <c r="B60" s="20">
        <v>36882</v>
      </c>
      <c r="C60" s="21">
        <v>6.18</v>
      </c>
      <c r="D60" s="21">
        <f t="shared" si="0"/>
        <v>6.1799999999999994E-2</v>
      </c>
      <c r="E60" s="21">
        <f t="shared" si="1"/>
        <v>6.2300000000000001E-2</v>
      </c>
      <c r="F60" s="21">
        <f t="shared" si="2"/>
        <v>-5.0000000000000738E-4</v>
      </c>
      <c r="G60" s="21">
        <f t="shared" si="3"/>
        <v>1.9178082191780823E-2</v>
      </c>
      <c r="H60" s="23">
        <f t="shared" si="4"/>
        <v>8.2299743812878795E-6</v>
      </c>
      <c r="I60" s="21">
        <f t="shared" si="5"/>
        <v>3.7931319868145085E-7</v>
      </c>
      <c r="J60" s="24">
        <f t="shared" si="6"/>
        <v>460.83150779488216</v>
      </c>
      <c r="K60" s="25">
        <f t="shared" si="7"/>
        <v>6.1330324833351062</v>
      </c>
    </row>
    <row r="61" spans="2:11" x14ac:dyDescent="0.15">
      <c r="B61" s="20">
        <v>36889</v>
      </c>
      <c r="C61" s="21">
        <v>6.13</v>
      </c>
      <c r="D61" s="21">
        <f t="shared" si="0"/>
        <v>6.13E-2</v>
      </c>
      <c r="E61" s="21">
        <f t="shared" si="1"/>
        <v>6.1799999999999994E-2</v>
      </c>
      <c r="F61" s="21">
        <f t="shared" si="2"/>
        <v>-4.9999999999999351E-4</v>
      </c>
      <c r="G61" s="21">
        <f t="shared" si="3"/>
        <v>1.9178082191780823E-2</v>
      </c>
      <c r="H61" s="23">
        <f t="shared" si="4"/>
        <v>9.0771462728463232E-6</v>
      </c>
      <c r="I61" s="21">
        <f t="shared" si="5"/>
        <v>3.7931319868145085E-7</v>
      </c>
      <c r="J61" s="24">
        <f t="shared" si="6"/>
        <v>460.30827956110073</v>
      </c>
      <c r="K61" s="25">
        <f t="shared" si="7"/>
        <v>6.1318964379764394</v>
      </c>
    </row>
    <row r="62" spans="2:11" x14ac:dyDescent="0.15">
      <c r="B62" s="20">
        <v>36896</v>
      </c>
      <c r="C62" s="21">
        <v>5.89</v>
      </c>
      <c r="D62" s="21">
        <f t="shared" si="0"/>
        <v>5.8899999999999994E-2</v>
      </c>
      <c r="E62" s="21">
        <f t="shared" si="1"/>
        <v>6.13E-2</v>
      </c>
      <c r="F62" s="21">
        <f t="shared" si="2"/>
        <v>-2.4000000000000063E-3</v>
      </c>
      <c r="G62" s="21">
        <f t="shared" si="3"/>
        <v>1.9178082191780823E-2</v>
      </c>
      <c r="H62" s="23">
        <f t="shared" si="4"/>
        <v>9.9243181644047431E-6</v>
      </c>
      <c r="I62" s="21">
        <f t="shared" si="5"/>
        <v>3.7931319868145085E-7</v>
      </c>
      <c r="J62" s="24">
        <f t="shared" si="6"/>
        <v>0.30664022956762077</v>
      </c>
      <c r="K62" s="25">
        <f t="shared" si="7"/>
        <v>-1.1820801092549496</v>
      </c>
    </row>
    <row r="63" spans="2:11" x14ac:dyDescent="0.15">
      <c r="B63" s="20">
        <v>36903</v>
      </c>
      <c r="C63" s="21">
        <v>5.91</v>
      </c>
      <c r="D63" s="21">
        <f t="shared" si="0"/>
        <v>5.91E-2</v>
      </c>
      <c r="E63" s="21">
        <f t="shared" si="1"/>
        <v>5.8899999999999994E-2</v>
      </c>
      <c r="F63" s="21">
        <f t="shared" si="2"/>
        <v>2.0000000000000573E-4</v>
      </c>
      <c r="G63" s="21">
        <f t="shared" si="3"/>
        <v>1.9178082191780823E-2</v>
      </c>
      <c r="H63" s="23">
        <f t="shared" si="4"/>
        <v>1.3990743243885223E-5</v>
      </c>
      <c r="I63" s="21">
        <f t="shared" si="5"/>
        <v>3.7931319868145085E-7</v>
      </c>
      <c r="J63" s="24">
        <f t="shared" si="6"/>
        <v>618.87619720238342</v>
      </c>
      <c r="K63" s="25">
        <f t="shared" si="7"/>
        <v>6.4279052481614505</v>
      </c>
    </row>
    <row r="64" spans="2:11" x14ac:dyDescent="0.15">
      <c r="B64" s="20">
        <v>36910</v>
      </c>
      <c r="C64" s="21">
        <v>5.9</v>
      </c>
      <c r="D64" s="21">
        <f t="shared" si="0"/>
        <v>5.9000000000000004E-2</v>
      </c>
      <c r="E64" s="21">
        <f t="shared" si="1"/>
        <v>5.91E-2</v>
      </c>
      <c r="F64" s="21">
        <f t="shared" si="2"/>
        <v>-9.9999999999995925E-5</v>
      </c>
      <c r="G64" s="21">
        <f t="shared" si="3"/>
        <v>1.9178082191780823E-2</v>
      </c>
      <c r="H64" s="23">
        <f t="shared" si="4"/>
        <v>1.3651874487261842E-5</v>
      </c>
      <c r="I64" s="21">
        <f t="shared" si="5"/>
        <v>3.7931319868145085E-7</v>
      </c>
      <c r="J64" s="24">
        <f t="shared" si="6"/>
        <v>636.81982576494397</v>
      </c>
      <c r="K64" s="25">
        <f t="shared" si="7"/>
        <v>6.4564867674703876</v>
      </c>
    </row>
    <row r="65" spans="2:11" x14ac:dyDescent="0.15">
      <c r="B65" s="20">
        <v>36917</v>
      </c>
      <c r="C65" s="21">
        <v>5.83</v>
      </c>
      <c r="D65" s="21">
        <f t="shared" si="0"/>
        <v>5.8299999999999998E-2</v>
      </c>
      <c r="E65" s="21">
        <f t="shared" si="1"/>
        <v>5.9000000000000004E-2</v>
      </c>
      <c r="F65" s="21">
        <f t="shared" si="2"/>
        <v>-7.0000000000000617E-4</v>
      </c>
      <c r="G65" s="21">
        <f t="shared" si="3"/>
        <v>1.9178082191780823E-2</v>
      </c>
      <c r="H65" s="23">
        <f t="shared" si="4"/>
        <v>1.382130886557352E-5</v>
      </c>
      <c r="I65" s="21">
        <f t="shared" si="5"/>
        <v>3.7931319868145085E-7</v>
      </c>
      <c r="J65" s="24">
        <f t="shared" si="6"/>
        <v>330.91145014315896</v>
      </c>
      <c r="K65" s="25">
        <f t="shared" si="7"/>
        <v>5.8018508173605028</v>
      </c>
    </row>
    <row r="66" spans="2:11" x14ac:dyDescent="0.15">
      <c r="B66" s="20">
        <v>36924</v>
      </c>
      <c r="C66" s="21">
        <v>5.63</v>
      </c>
      <c r="D66" s="21">
        <f t="shared" si="0"/>
        <v>5.6299999999999996E-2</v>
      </c>
      <c r="E66" s="21">
        <f t="shared" si="1"/>
        <v>5.8299999999999998E-2</v>
      </c>
      <c r="F66" s="21">
        <f t="shared" si="2"/>
        <v>-2.0000000000000018E-3</v>
      </c>
      <c r="G66" s="21">
        <f t="shared" si="3"/>
        <v>1.9178082191780823E-2</v>
      </c>
      <c r="H66" s="23">
        <f t="shared" si="4"/>
        <v>1.5007349513755334E-5</v>
      </c>
      <c r="I66" s="21">
        <f t="shared" si="5"/>
        <v>3.7931319868145085E-7</v>
      </c>
      <c r="J66" s="24">
        <f t="shared" si="6"/>
        <v>3.0691471302918867</v>
      </c>
      <c r="K66" s="25">
        <f t="shared" si="7"/>
        <v>1.1213997152808797</v>
      </c>
    </row>
    <row r="67" spans="2:11" x14ac:dyDescent="0.15">
      <c r="B67" s="20">
        <v>36931</v>
      </c>
      <c r="C67" s="21">
        <v>5.63</v>
      </c>
      <c r="D67" s="21">
        <f t="shared" si="0"/>
        <v>5.6299999999999996E-2</v>
      </c>
      <c r="E67" s="21">
        <f t="shared" si="1"/>
        <v>5.6299999999999996E-2</v>
      </c>
      <c r="F67" s="21">
        <f t="shared" si="2"/>
        <v>0</v>
      </c>
      <c r="G67" s="21">
        <f t="shared" si="3"/>
        <v>1.9178082191780823E-2</v>
      </c>
      <c r="H67" s="23">
        <f t="shared" si="4"/>
        <v>1.8396037079989061E-5</v>
      </c>
      <c r="I67" s="21">
        <f t="shared" si="5"/>
        <v>3.7931319868145085E-7</v>
      </c>
      <c r="J67" s="24">
        <f t="shared" si="6"/>
        <v>647.46657746336427</v>
      </c>
      <c r="K67" s="25">
        <f t="shared" si="7"/>
        <v>6.4730671744242496</v>
      </c>
    </row>
    <row r="68" spans="2:11" x14ac:dyDescent="0.15">
      <c r="B68" s="20">
        <v>36938</v>
      </c>
      <c r="C68" s="21">
        <v>5.58</v>
      </c>
      <c r="D68" s="21">
        <f t="shared" si="0"/>
        <v>5.5800000000000002E-2</v>
      </c>
      <c r="E68" s="21">
        <f t="shared" si="1"/>
        <v>5.6299999999999996E-2</v>
      </c>
      <c r="F68" s="21">
        <f t="shared" si="2"/>
        <v>-4.9999999999999351E-4</v>
      </c>
      <c r="G68" s="21">
        <f t="shared" si="3"/>
        <v>1.9178082191780823E-2</v>
      </c>
      <c r="H68" s="23">
        <f t="shared" si="4"/>
        <v>1.8396037079989061E-5</v>
      </c>
      <c r="I68" s="21">
        <f t="shared" si="5"/>
        <v>3.7931319868145085E-7</v>
      </c>
      <c r="J68" s="24">
        <f t="shared" si="6"/>
        <v>454.53506444392707</v>
      </c>
      <c r="K68" s="25">
        <f t="shared" si="7"/>
        <v>6.1192750601332531</v>
      </c>
    </row>
    <row r="69" spans="2:11" x14ac:dyDescent="0.15">
      <c r="B69" s="20">
        <v>36945</v>
      </c>
      <c r="C69" s="21">
        <v>5.56</v>
      </c>
      <c r="D69" s="21">
        <f t="shared" si="0"/>
        <v>5.5599999999999997E-2</v>
      </c>
      <c r="E69" s="21">
        <f t="shared" si="1"/>
        <v>5.5800000000000002E-2</v>
      </c>
      <c r="F69" s="21">
        <f t="shared" si="2"/>
        <v>-2.0000000000000573E-4</v>
      </c>
      <c r="G69" s="21">
        <f t="shared" si="3"/>
        <v>1.9178082191780823E-2</v>
      </c>
      <c r="H69" s="23">
        <f t="shared" si="4"/>
        <v>1.9243208971547483E-5</v>
      </c>
      <c r="I69" s="21">
        <f t="shared" si="5"/>
        <v>3.7931319868145085E-7</v>
      </c>
      <c r="J69" s="24">
        <f t="shared" si="6"/>
        <v>607.98604113066176</v>
      </c>
      <c r="K69" s="25">
        <f t="shared" si="7"/>
        <v>6.4101519230359383</v>
      </c>
    </row>
    <row r="70" spans="2:11" x14ac:dyDescent="0.15">
      <c r="B70" s="20">
        <v>36952</v>
      </c>
      <c r="C70" s="21">
        <v>5.44</v>
      </c>
      <c r="D70" s="21">
        <f t="shared" si="0"/>
        <v>5.4400000000000004E-2</v>
      </c>
      <c r="E70" s="21">
        <f t="shared" si="1"/>
        <v>5.5599999999999997E-2</v>
      </c>
      <c r="F70" s="21">
        <f t="shared" si="2"/>
        <v>-1.1999999999999927E-3</v>
      </c>
      <c r="G70" s="21">
        <f t="shared" si="3"/>
        <v>1.9178082191780823E-2</v>
      </c>
      <c r="H70" s="23">
        <f t="shared" si="4"/>
        <v>1.9582077728170864E-5</v>
      </c>
      <c r="I70" s="21">
        <f t="shared" si="5"/>
        <v>3.7931319868145085E-7</v>
      </c>
      <c r="J70" s="24">
        <f t="shared" si="6"/>
        <v>91.184976796316576</v>
      </c>
      <c r="K70" s="25">
        <f t="shared" si="7"/>
        <v>4.512890155400556</v>
      </c>
    </row>
    <row r="71" spans="2:11" x14ac:dyDescent="0.15">
      <c r="B71" s="20">
        <v>36959</v>
      </c>
      <c r="C71" s="21">
        <v>5.18</v>
      </c>
      <c r="D71" s="21">
        <f t="shared" si="0"/>
        <v>5.1799999999999999E-2</v>
      </c>
      <c r="E71" s="21">
        <f t="shared" si="1"/>
        <v>5.4400000000000004E-2</v>
      </c>
      <c r="F71" s="21">
        <f t="shared" si="2"/>
        <v>-2.6000000000000051E-3</v>
      </c>
      <c r="G71" s="21">
        <f t="shared" si="3"/>
        <v>1.9178082191780823E-2</v>
      </c>
      <c r="H71" s="23">
        <f t="shared" si="4"/>
        <v>2.1615290267911085E-5</v>
      </c>
      <c r="I71" s="21">
        <f t="shared" si="5"/>
        <v>3.7931319868145085E-7</v>
      </c>
      <c r="J71" s="24">
        <f t="shared" si="6"/>
        <v>7.5312697170531115E-2</v>
      </c>
      <c r="K71" s="25">
        <f t="shared" si="7"/>
        <v>-2.5861065372686416</v>
      </c>
    </row>
    <row r="72" spans="2:11" x14ac:dyDescent="0.15">
      <c r="B72" s="20">
        <v>36966</v>
      </c>
      <c r="C72" s="21">
        <v>4.95</v>
      </c>
      <c r="D72" s="21">
        <f t="shared" si="0"/>
        <v>4.9500000000000002E-2</v>
      </c>
      <c r="E72" s="21">
        <f t="shared" si="1"/>
        <v>5.1799999999999999E-2</v>
      </c>
      <c r="F72" s="21">
        <f t="shared" si="2"/>
        <v>-2.2999999999999965E-3</v>
      </c>
      <c r="G72" s="21">
        <f t="shared" si="3"/>
        <v>1.9178082191780823E-2</v>
      </c>
      <c r="H72" s="23">
        <f t="shared" si="4"/>
        <v>2.6020584104014933E-5</v>
      </c>
      <c r="I72" s="21">
        <f t="shared" si="5"/>
        <v>3.7931319868145085E-7</v>
      </c>
      <c r="J72" s="24">
        <f t="shared" si="6"/>
        <v>0.51773758390013691</v>
      </c>
      <c r="K72" s="25">
        <f t="shared" si="7"/>
        <v>-0.65828675987252749</v>
      </c>
    </row>
    <row r="73" spans="2:11" x14ac:dyDescent="0.15">
      <c r="B73" s="20">
        <v>36973</v>
      </c>
      <c r="C73" s="21">
        <v>5.04</v>
      </c>
      <c r="D73" s="21">
        <f t="shared" si="0"/>
        <v>5.04E-2</v>
      </c>
      <c r="E73" s="21">
        <f t="shared" si="1"/>
        <v>4.9500000000000002E-2</v>
      </c>
      <c r="F73" s="21">
        <f t="shared" si="2"/>
        <v>8.9999999999999802E-4</v>
      </c>
      <c r="G73" s="21">
        <f t="shared" si="3"/>
        <v>1.9178082191780823E-2</v>
      </c>
      <c r="H73" s="23">
        <f t="shared" si="4"/>
        <v>2.9917574805183711E-5</v>
      </c>
      <c r="I73" s="21">
        <f t="shared" si="5"/>
        <v>3.7931319868145085E-7</v>
      </c>
      <c r="J73" s="24">
        <f t="shared" si="6"/>
        <v>238.79367391469248</v>
      </c>
      <c r="K73" s="25">
        <f t="shared" si="7"/>
        <v>5.4755998900230463</v>
      </c>
    </row>
    <row r="74" spans="2:11" x14ac:dyDescent="0.15">
      <c r="B74" s="20">
        <v>36980</v>
      </c>
      <c r="C74" s="21">
        <v>5.09</v>
      </c>
      <c r="D74" s="21">
        <f t="shared" ref="D74:D137" si="8">C74/100</f>
        <v>5.0900000000000001E-2</v>
      </c>
      <c r="E74" s="21">
        <f t="shared" si="1"/>
        <v>5.04E-2</v>
      </c>
      <c r="F74" s="21">
        <f t="shared" si="2"/>
        <v>5.0000000000000044E-4</v>
      </c>
      <c r="G74" s="21">
        <f t="shared" ref="G74:G137" si="9">(B74-B73)/365</f>
        <v>1.9178082191780823E-2</v>
      </c>
      <c r="H74" s="23">
        <f t="shared" ref="H74:H137" si="10">a*(b-E74)*G74</f>
        <v>2.839266540037854E-5</v>
      </c>
      <c r="I74" s="21">
        <f t="shared" ref="I74:I137" si="11">(sigma_r^2)*G74</f>
        <v>3.7931319868145085E-7</v>
      </c>
      <c r="J74" s="24">
        <f t="shared" ref="J74:J137" si="12">_xlfn.NORM.DIST(F74,H74,SQRT(I74),FALSE)</f>
        <v>483.15333422049474</v>
      </c>
      <c r="K74" s="25">
        <f t="shared" si="7"/>
        <v>6.1803340654263588</v>
      </c>
    </row>
    <row r="75" spans="2:11" x14ac:dyDescent="0.15">
      <c r="B75" s="20">
        <v>36987</v>
      </c>
      <c r="C75" s="21">
        <v>4.93</v>
      </c>
      <c r="D75" s="21">
        <f t="shared" si="8"/>
        <v>4.9299999999999997E-2</v>
      </c>
      <c r="E75" s="21">
        <f t="shared" ref="E75:E138" si="13">D74</f>
        <v>5.0900000000000001E-2</v>
      </c>
      <c r="F75" s="21">
        <f t="shared" ref="F75:F138" si="14">D75-E75</f>
        <v>-1.6000000000000042E-3</v>
      </c>
      <c r="G75" s="21">
        <f t="shared" si="9"/>
        <v>1.9178082191780823E-2</v>
      </c>
      <c r="H75" s="23">
        <f t="shared" si="10"/>
        <v>2.7545493508820108E-5</v>
      </c>
      <c r="I75" s="21">
        <f t="shared" si="11"/>
        <v>3.7931319868145085E-7</v>
      </c>
      <c r="J75" s="24">
        <f t="shared" si="12"/>
        <v>19.723326133277276</v>
      </c>
      <c r="K75" s="25">
        <f t="shared" ref="K75:K138" si="15">LN(J75)</f>
        <v>2.9818020029677279</v>
      </c>
    </row>
    <row r="76" spans="2:11" x14ac:dyDescent="0.15">
      <c r="B76" s="20">
        <v>36994</v>
      </c>
      <c r="C76" s="21">
        <v>4.95</v>
      </c>
      <c r="D76" s="21">
        <f t="shared" si="8"/>
        <v>4.9500000000000002E-2</v>
      </c>
      <c r="E76" s="21">
        <f t="shared" si="13"/>
        <v>4.9299999999999997E-2</v>
      </c>
      <c r="F76" s="21">
        <f t="shared" si="14"/>
        <v>2.0000000000000573E-4</v>
      </c>
      <c r="G76" s="21">
        <f t="shared" si="9"/>
        <v>1.9178082191780823E-2</v>
      </c>
      <c r="H76" s="23">
        <f t="shared" si="10"/>
        <v>3.0256443561807092E-5</v>
      </c>
      <c r="I76" s="21">
        <f t="shared" si="11"/>
        <v>3.7931319868145085E-7</v>
      </c>
      <c r="J76" s="24">
        <f t="shared" si="12"/>
        <v>623.61484383243805</v>
      </c>
      <c r="K76" s="25">
        <f t="shared" si="15"/>
        <v>6.4355329403519566</v>
      </c>
    </row>
    <row r="77" spans="2:11" x14ac:dyDescent="0.15">
      <c r="B77" s="20">
        <v>37001</v>
      </c>
      <c r="C77" s="21">
        <v>4.71</v>
      </c>
      <c r="D77" s="21">
        <f t="shared" si="8"/>
        <v>4.7100000000000003E-2</v>
      </c>
      <c r="E77" s="21">
        <f t="shared" si="13"/>
        <v>4.9500000000000002E-2</v>
      </c>
      <c r="F77" s="21">
        <f t="shared" si="14"/>
        <v>-2.3999999999999994E-3</v>
      </c>
      <c r="G77" s="21">
        <f t="shared" si="9"/>
        <v>1.9178082191780823E-2</v>
      </c>
      <c r="H77" s="23">
        <f t="shared" si="10"/>
        <v>2.9917574805183711E-5</v>
      </c>
      <c r="I77" s="21">
        <f t="shared" si="11"/>
        <v>3.7931319868145085E-7</v>
      </c>
      <c r="J77" s="24">
        <f t="shared" si="12"/>
        <v>0.26991937921343973</v>
      </c>
      <c r="K77" s="25">
        <f t="shared" si="15"/>
        <v>-1.3096319600780553</v>
      </c>
    </row>
    <row r="78" spans="2:11" x14ac:dyDescent="0.15">
      <c r="B78" s="20">
        <v>37008</v>
      </c>
      <c r="C78" s="21">
        <v>4.7699999999999996</v>
      </c>
      <c r="D78" s="21">
        <f t="shared" si="8"/>
        <v>4.7699999999999992E-2</v>
      </c>
      <c r="E78" s="21">
        <f t="shared" si="13"/>
        <v>4.7100000000000003E-2</v>
      </c>
      <c r="F78" s="21">
        <f t="shared" si="14"/>
        <v>5.9999999999998943E-4</v>
      </c>
      <c r="G78" s="21">
        <f t="shared" si="9"/>
        <v>1.9178082191780823E-2</v>
      </c>
      <c r="H78" s="23">
        <f t="shared" si="10"/>
        <v>3.3983999884664177E-5</v>
      </c>
      <c r="I78" s="21">
        <f t="shared" si="11"/>
        <v>3.7931319868145085E-7</v>
      </c>
      <c r="J78" s="24">
        <f t="shared" si="12"/>
        <v>424.62444094044139</v>
      </c>
      <c r="K78" s="25">
        <f t="shared" si="15"/>
        <v>6.0512051098839237</v>
      </c>
    </row>
    <row r="79" spans="2:11" x14ac:dyDescent="0.15">
      <c r="B79" s="20">
        <v>37015</v>
      </c>
      <c r="C79" s="21">
        <v>4.84</v>
      </c>
      <c r="D79" s="21">
        <f t="shared" si="8"/>
        <v>4.8399999999999999E-2</v>
      </c>
      <c r="E79" s="21">
        <f t="shared" si="13"/>
        <v>4.7699999999999992E-2</v>
      </c>
      <c r="F79" s="21">
        <f t="shared" si="14"/>
        <v>7.0000000000000617E-4</v>
      </c>
      <c r="G79" s="21">
        <f t="shared" si="9"/>
        <v>1.9178082191780823E-2</v>
      </c>
      <c r="H79" s="23">
        <f t="shared" si="10"/>
        <v>3.2967393614794077E-5</v>
      </c>
      <c r="I79" s="21">
        <f t="shared" si="11"/>
        <v>3.7931319868145085E-7</v>
      </c>
      <c r="J79" s="24">
        <f t="shared" si="12"/>
        <v>360.3283669103231</v>
      </c>
      <c r="K79" s="25">
        <f t="shared" si="15"/>
        <v>5.8870157460185464</v>
      </c>
    </row>
    <row r="80" spans="2:11" x14ac:dyDescent="0.15">
      <c r="B80" s="20">
        <v>37022</v>
      </c>
      <c r="C80" s="21">
        <v>4.84</v>
      </c>
      <c r="D80" s="21">
        <f t="shared" si="8"/>
        <v>4.8399999999999999E-2</v>
      </c>
      <c r="E80" s="21">
        <f t="shared" si="13"/>
        <v>4.8399999999999999E-2</v>
      </c>
      <c r="F80" s="21">
        <f t="shared" si="14"/>
        <v>0</v>
      </c>
      <c r="G80" s="21">
        <f t="shared" si="9"/>
        <v>1.9178082191780823E-2</v>
      </c>
      <c r="H80" s="23">
        <f t="shared" si="10"/>
        <v>3.178135296661227E-5</v>
      </c>
      <c r="I80" s="21">
        <f t="shared" si="11"/>
        <v>3.7931319868145085E-7</v>
      </c>
      <c r="J80" s="24">
        <f t="shared" si="12"/>
        <v>646.89360485204259</v>
      </c>
      <c r="K80" s="25">
        <f t="shared" si="15"/>
        <v>6.4721818371640714</v>
      </c>
    </row>
    <row r="81" spans="2:11" x14ac:dyDescent="0.15">
      <c r="B81" s="20">
        <v>37029</v>
      </c>
      <c r="C81" s="21">
        <v>4.93</v>
      </c>
      <c r="D81" s="21">
        <f t="shared" si="8"/>
        <v>4.9299999999999997E-2</v>
      </c>
      <c r="E81" s="21">
        <f t="shared" si="13"/>
        <v>4.8399999999999999E-2</v>
      </c>
      <c r="F81" s="21">
        <f t="shared" si="14"/>
        <v>8.9999999999999802E-4</v>
      </c>
      <c r="G81" s="21">
        <f t="shared" si="9"/>
        <v>1.9178082191780823E-2</v>
      </c>
      <c r="H81" s="23">
        <f t="shared" si="10"/>
        <v>3.178135296661227E-5</v>
      </c>
      <c r="I81" s="21">
        <f t="shared" si="11"/>
        <v>3.7931319868145085E-7</v>
      </c>
      <c r="J81" s="24">
        <f t="shared" si="12"/>
        <v>239.81565243425953</v>
      </c>
      <c r="K81" s="25">
        <f t="shared" si="15"/>
        <v>5.4798705133333723</v>
      </c>
    </row>
    <row r="82" spans="2:11" x14ac:dyDescent="0.15">
      <c r="B82" s="20">
        <v>37036</v>
      </c>
      <c r="C82" s="21">
        <v>4.95</v>
      </c>
      <c r="D82" s="21">
        <f t="shared" si="8"/>
        <v>4.9500000000000002E-2</v>
      </c>
      <c r="E82" s="21">
        <f t="shared" si="13"/>
        <v>4.9299999999999997E-2</v>
      </c>
      <c r="F82" s="21">
        <f t="shared" si="14"/>
        <v>2.0000000000000573E-4</v>
      </c>
      <c r="G82" s="21">
        <f t="shared" si="9"/>
        <v>1.9178082191780823E-2</v>
      </c>
      <c r="H82" s="23">
        <f t="shared" si="10"/>
        <v>3.0256443561807092E-5</v>
      </c>
      <c r="I82" s="21">
        <f t="shared" si="11"/>
        <v>3.7931319868145085E-7</v>
      </c>
      <c r="J82" s="24">
        <f t="shared" si="12"/>
        <v>623.61484383243805</v>
      </c>
      <c r="K82" s="25">
        <f t="shared" si="15"/>
        <v>6.4355329403519566</v>
      </c>
    </row>
    <row r="83" spans="2:11" x14ac:dyDescent="0.15">
      <c r="B83" s="20">
        <v>37043</v>
      </c>
      <c r="C83" s="21">
        <v>4.88</v>
      </c>
      <c r="D83" s="21">
        <f t="shared" si="8"/>
        <v>4.8799999999999996E-2</v>
      </c>
      <c r="E83" s="21">
        <f t="shared" si="13"/>
        <v>4.9500000000000002E-2</v>
      </c>
      <c r="F83" s="21">
        <f t="shared" si="14"/>
        <v>-7.0000000000000617E-4</v>
      </c>
      <c r="G83" s="21">
        <f t="shared" si="9"/>
        <v>1.9178082191780823E-2</v>
      </c>
      <c r="H83" s="23">
        <f t="shared" si="10"/>
        <v>2.9917574805183711E-5</v>
      </c>
      <c r="I83" s="21">
        <f t="shared" si="11"/>
        <v>3.7931319868145085E-7</v>
      </c>
      <c r="J83" s="24">
        <f t="shared" si="12"/>
        <v>320.92841036351251</v>
      </c>
      <c r="K83" s="25">
        <f t="shared" si="15"/>
        <v>5.771218077582791</v>
      </c>
    </row>
    <row r="84" spans="2:11" x14ac:dyDescent="0.15">
      <c r="B84" s="20">
        <v>37050</v>
      </c>
      <c r="C84" s="21">
        <v>5.03</v>
      </c>
      <c r="D84" s="21">
        <f t="shared" si="8"/>
        <v>5.0300000000000004E-2</v>
      </c>
      <c r="E84" s="21">
        <f t="shared" si="13"/>
        <v>4.8799999999999996E-2</v>
      </c>
      <c r="F84" s="21">
        <f t="shared" si="14"/>
        <v>1.5000000000000083E-3</v>
      </c>
      <c r="G84" s="21">
        <f t="shared" si="9"/>
        <v>1.9178082191780823E-2</v>
      </c>
      <c r="H84" s="23">
        <f t="shared" si="10"/>
        <v>3.1103615453365528E-5</v>
      </c>
      <c r="I84" s="21">
        <f t="shared" si="11"/>
        <v>3.7931319868145085E-7</v>
      </c>
      <c r="J84" s="24">
        <f t="shared" si="12"/>
        <v>37.688348054133748</v>
      </c>
      <c r="K84" s="25">
        <f t="shared" si="15"/>
        <v>3.6293509764998042</v>
      </c>
    </row>
    <row r="85" spans="2:11" x14ac:dyDescent="0.15">
      <c r="B85" s="20">
        <v>37057</v>
      </c>
      <c r="C85" s="21">
        <v>5.01</v>
      </c>
      <c r="D85" s="21">
        <f t="shared" si="8"/>
        <v>5.0099999999999999E-2</v>
      </c>
      <c r="E85" s="21">
        <f t="shared" si="13"/>
        <v>5.0300000000000004E-2</v>
      </c>
      <c r="F85" s="21">
        <f t="shared" si="14"/>
        <v>-2.0000000000000573E-4</v>
      </c>
      <c r="G85" s="21">
        <f t="shared" si="9"/>
        <v>1.9178082191780823E-2</v>
      </c>
      <c r="H85" s="23">
        <f t="shared" si="10"/>
        <v>2.8562099778690219E-5</v>
      </c>
      <c r="I85" s="21">
        <f t="shared" si="11"/>
        <v>3.7931319868145085E-7</v>
      </c>
      <c r="J85" s="24">
        <f t="shared" si="12"/>
        <v>604.65081577606691</v>
      </c>
      <c r="K85" s="25">
        <f t="shared" si="15"/>
        <v>6.4046511274010793</v>
      </c>
    </row>
    <row r="86" spans="2:11" x14ac:dyDescent="0.15">
      <c r="B86" s="20">
        <v>37064</v>
      </c>
      <c r="C86" s="21">
        <v>4.96</v>
      </c>
      <c r="D86" s="21">
        <f t="shared" si="8"/>
        <v>4.9599999999999998E-2</v>
      </c>
      <c r="E86" s="21">
        <f t="shared" si="13"/>
        <v>5.0099999999999999E-2</v>
      </c>
      <c r="F86" s="21">
        <f t="shared" si="14"/>
        <v>-5.0000000000000044E-4</v>
      </c>
      <c r="G86" s="21">
        <f t="shared" si="9"/>
        <v>1.9178082191780823E-2</v>
      </c>
      <c r="H86" s="23">
        <f t="shared" si="10"/>
        <v>2.8900968535313597E-5</v>
      </c>
      <c r="I86" s="21">
        <f t="shared" si="11"/>
        <v>3.7931319868145085E-7</v>
      </c>
      <c r="J86" s="24">
        <f t="shared" si="12"/>
        <v>447.99085469873785</v>
      </c>
      <c r="K86" s="25">
        <f t="shared" si="15"/>
        <v>6.1047728185877359</v>
      </c>
    </row>
    <row r="87" spans="2:11" x14ac:dyDescent="0.15">
      <c r="B87" s="20">
        <v>37071</v>
      </c>
      <c r="C87" s="21">
        <v>5.0199999999999996</v>
      </c>
      <c r="D87" s="21">
        <f t="shared" si="8"/>
        <v>5.0199999999999995E-2</v>
      </c>
      <c r="E87" s="21">
        <f t="shared" si="13"/>
        <v>4.9599999999999998E-2</v>
      </c>
      <c r="F87" s="21">
        <f t="shared" si="14"/>
        <v>5.9999999999999637E-4</v>
      </c>
      <c r="G87" s="21">
        <f t="shared" si="9"/>
        <v>1.9178082191780823E-2</v>
      </c>
      <c r="H87" s="23">
        <f t="shared" si="10"/>
        <v>2.9748140426872032E-5</v>
      </c>
      <c r="I87" s="21">
        <f t="shared" si="11"/>
        <v>3.7931319868145085E-7</v>
      </c>
      <c r="J87" s="24">
        <f t="shared" si="12"/>
        <v>421.93895829744741</v>
      </c>
      <c r="K87" s="25">
        <f t="shared" si="15"/>
        <v>6.0448606549891482</v>
      </c>
    </row>
    <row r="88" spans="2:11" x14ac:dyDescent="0.15">
      <c r="B88" s="20">
        <v>37078</v>
      </c>
      <c r="C88" s="21">
        <v>5.03</v>
      </c>
      <c r="D88" s="21">
        <f t="shared" si="8"/>
        <v>5.0300000000000004E-2</v>
      </c>
      <c r="E88" s="21">
        <f t="shared" si="13"/>
        <v>5.0199999999999995E-2</v>
      </c>
      <c r="F88" s="21">
        <f t="shared" si="14"/>
        <v>1.000000000000098E-4</v>
      </c>
      <c r="G88" s="21">
        <f t="shared" si="9"/>
        <v>1.9178082191780823E-2</v>
      </c>
      <c r="H88" s="23">
        <f t="shared" si="10"/>
        <v>2.8731534157001921E-5</v>
      </c>
      <c r="I88" s="21">
        <f t="shared" si="11"/>
        <v>3.7931319868145085E-7</v>
      </c>
      <c r="J88" s="24">
        <f t="shared" si="12"/>
        <v>643.43306940912714</v>
      </c>
      <c r="K88" s="25">
        <f t="shared" si="15"/>
        <v>6.4668180113845146</v>
      </c>
    </row>
    <row r="89" spans="2:11" x14ac:dyDescent="0.15">
      <c r="B89" s="20">
        <v>37085</v>
      </c>
      <c r="C89" s="21">
        <v>5.0599999999999996</v>
      </c>
      <c r="D89" s="21">
        <f t="shared" si="8"/>
        <v>5.0599999999999999E-2</v>
      </c>
      <c r="E89" s="21">
        <f t="shared" si="13"/>
        <v>5.0300000000000004E-2</v>
      </c>
      <c r="F89" s="21">
        <f t="shared" si="14"/>
        <v>2.9999999999999472E-4</v>
      </c>
      <c r="G89" s="21">
        <f t="shared" si="9"/>
        <v>1.9178082191780823E-2</v>
      </c>
      <c r="H89" s="23">
        <f t="shared" si="10"/>
        <v>2.8562099778690219E-5</v>
      </c>
      <c r="I89" s="21">
        <f t="shared" si="11"/>
        <v>3.7931319868145085E-7</v>
      </c>
      <c r="J89" s="24">
        <f t="shared" si="12"/>
        <v>587.80325391597262</v>
      </c>
      <c r="K89" s="25">
        <f t="shared" si="15"/>
        <v>6.376392289723106</v>
      </c>
    </row>
    <row r="90" spans="2:11" x14ac:dyDescent="0.15">
      <c r="B90" s="20">
        <v>37092</v>
      </c>
      <c r="C90" s="21">
        <v>5.01</v>
      </c>
      <c r="D90" s="21">
        <f t="shared" si="8"/>
        <v>5.0099999999999999E-2</v>
      </c>
      <c r="E90" s="21">
        <f t="shared" si="13"/>
        <v>5.0599999999999999E-2</v>
      </c>
      <c r="F90" s="21">
        <f t="shared" si="14"/>
        <v>-5.0000000000000044E-4</v>
      </c>
      <c r="G90" s="21">
        <f t="shared" si="9"/>
        <v>1.9178082191780823E-2</v>
      </c>
      <c r="H90" s="23">
        <f t="shared" si="10"/>
        <v>2.8053796643755168E-5</v>
      </c>
      <c r="I90" s="21">
        <f t="shared" si="11"/>
        <v>3.7931319868145085E-7</v>
      </c>
      <c r="J90" s="24">
        <f t="shared" si="12"/>
        <v>448.51993971858872</v>
      </c>
      <c r="K90" s="25">
        <f t="shared" si="15"/>
        <v>6.1059531391919499</v>
      </c>
    </row>
    <row r="91" spans="2:11" x14ac:dyDescent="0.15">
      <c r="B91" s="20">
        <v>37099</v>
      </c>
      <c r="C91" s="21">
        <v>5.0599999999999996</v>
      </c>
      <c r="D91" s="21">
        <f t="shared" si="8"/>
        <v>5.0599999999999999E-2</v>
      </c>
      <c r="E91" s="21">
        <f t="shared" si="13"/>
        <v>5.0099999999999999E-2</v>
      </c>
      <c r="F91" s="21">
        <f t="shared" si="14"/>
        <v>5.0000000000000044E-4</v>
      </c>
      <c r="G91" s="21">
        <f t="shared" si="9"/>
        <v>1.9178082191780823E-2</v>
      </c>
      <c r="H91" s="23">
        <f t="shared" si="10"/>
        <v>2.8900968535313597E-5</v>
      </c>
      <c r="I91" s="21">
        <f t="shared" si="11"/>
        <v>3.7931319868145085E-7</v>
      </c>
      <c r="J91" s="24">
        <f t="shared" si="12"/>
        <v>483.4586107565641</v>
      </c>
      <c r="K91" s="25">
        <f t="shared" si="15"/>
        <v>6.1809657078301292</v>
      </c>
    </row>
    <row r="92" spans="2:11" x14ac:dyDescent="0.15">
      <c r="B92" s="20">
        <v>37106</v>
      </c>
      <c r="C92" s="21">
        <v>5.04</v>
      </c>
      <c r="D92" s="21">
        <f t="shared" si="8"/>
        <v>5.04E-2</v>
      </c>
      <c r="E92" s="21">
        <f t="shared" si="13"/>
        <v>5.0599999999999999E-2</v>
      </c>
      <c r="F92" s="21">
        <f t="shared" si="14"/>
        <v>-1.9999999999999879E-4</v>
      </c>
      <c r="G92" s="21">
        <f t="shared" si="9"/>
        <v>1.9178082191780823E-2</v>
      </c>
      <c r="H92" s="23">
        <f t="shared" si="10"/>
        <v>2.8053796643755168E-5</v>
      </c>
      <c r="I92" s="21">
        <f t="shared" si="11"/>
        <v>3.7931319868145085E-7</v>
      </c>
      <c r="J92" s="24">
        <f t="shared" si="12"/>
        <v>604.835835038288</v>
      </c>
      <c r="K92" s="25">
        <f t="shared" si="15"/>
        <v>6.4049570741654192</v>
      </c>
    </row>
    <row r="93" spans="2:11" x14ac:dyDescent="0.15">
      <c r="B93" s="20">
        <v>37113</v>
      </c>
      <c r="C93" s="21">
        <v>4.9400000000000004</v>
      </c>
      <c r="D93" s="21">
        <f t="shared" si="8"/>
        <v>4.9400000000000006E-2</v>
      </c>
      <c r="E93" s="21">
        <f t="shared" si="13"/>
        <v>5.04E-2</v>
      </c>
      <c r="F93" s="21">
        <f t="shared" si="14"/>
        <v>-9.9999999999999395E-4</v>
      </c>
      <c r="G93" s="21">
        <f t="shared" si="9"/>
        <v>1.9178082191780823E-2</v>
      </c>
      <c r="H93" s="23">
        <f t="shared" si="10"/>
        <v>2.839266540037854E-5</v>
      </c>
      <c r="I93" s="21">
        <f t="shared" si="11"/>
        <v>3.7931319868145085E-7</v>
      </c>
      <c r="J93" s="24">
        <f t="shared" si="12"/>
        <v>160.68178185571645</v>
      </c>
      <c r="K93" s="25">
        <f t="shared" si="15"/>
        <v>5.0794258988975827</v>
      </c>
    </row>
    <row r="94" spans="2:11" x14ac:dyDescent="0.15">
      <c r="B94" s="20">
        <v>37120</v>
      </c>
      <c r="C94" s="21">
        <v>4.97</v>
      </c>
      <c r="D94" s="21">
        <f t="shared" si="8"/>
        <v>4.9699999999999994E-2</v>
      </c>
      <c r="E94" s="21">
        <f t="shared" si="13"/>
        <v>4.9400000000000006E-2</v>
      </c>
      <c r="F94" s="21">
        <f t="shared" si="14"/>
        <v>2.9999999999998778E-4</v>
      </c>
      <c r="G94" s="21">
        <f t="shared" si="9"/>
        <v>1.9178082191780823E-2</v>
      </c>
      <c r="H94" s="23">
        <f t="shared" si="10"/>
        <v>3.008700918349539E-5</v>
      </c>
      <c r="I94" s="21">
        <f t="shared" si="11"/>
        <v>3.7931319868145085E-7</v>
      </c>
      <c r="J94" s="24">
        <f t="shared" si="12"/>
        <v>588.44322926790596</v>
      </c>
      <c r="K94" s="25">
        <f t="shared" si="15"/>
        <v>6.3774804552126225</v>
      </c>
    </row>
    <row r="95" spans="2:11" x14ac:dyDescent="0.15">
      <c r="B95" s="20">
        <v>37127</v>
      </c>
      <c r="C95" s="21">
        <v>4.9400000000000004</v>
      </c>
      <c r="D95" s="21">
        <f t="shared" si="8"/>
        <v>4.9400000000000006E-2</v>
      </c>
      <c r="E95" s="21">
        <f t="shared" si="13"/>
        <v>4.9699999999999994E-2</v>
      </c>
      <c r="F95" s="21">
        <f t="shared" si="14"/>
        <v>-2.9999999999998778E-4</v>
      </c>
      <c r="G95" s="21">
        <f t="shared" si="9"/>
        <v>1.9178082191780823E-2</v>
      </c>
      <c r="H95" s="23">
        <f t="shared" si="10"/>
        <v>2.957870604856035E-5</v>
      </c>
      <c r="I95" s="21">
        <f t="shared" si="11"/>
        <v>3.7931319868145085E-7</v>
      </c>
      <c r="J95" s="24">
        <f t="shared" si="12"/>
        <v>561.34216059716175</v>
      </c>
      <c r="K95" s="25">
        <f t="shared" si="15"/>
        <v>6.3303306315399031</v>
      </c>
    </row>
    <row r="96" spans="2:11" x14ac:dyDescent="0.15">
      <c r="B96" s="20">
        <v>37134</v>
      </c>
      <c r="C96" s="21">
        <v>4.8</v>
      </c>
      <c r="D96" s="21">
        <f t="shared" si="8"/>
        <v>4.8000000000000001E-2</v>
      </c>
      <c r="E96" s="21">
        <f t="shared" si="13"/>
        <v>4.9400000000000006E-2</v>
      </c>
      <c r="F96" s="21">
        <f t="shared" si="14"/>
        <v>-1.4000000000000054E-3</v>
      </c>
      <c r="G96" s="21">
        <f t="shared" si="9"/>
        <v>1.9178082191780823E-2</v>
      </c>
      <c r="H96" s="23">
        <f t="shared" si="10"/>
        <v>3.008700918349539E-5</v>
      </c>
      <c r="I96" s="21">
        <f t="shared" si="11"/>
        <v>3.7931319868145085E-7</v>
      </c>
      <c r="J96" s="24">
        <f t="shared" si="12"/>
        <v>43.713435832655065</v>
      </c>
      <c r="K96" s="25">
        <f t="shared" si="15"/>
        <v>3.7776555109714258</v>
      </c>
    </row>
    <row r="97" spans="2:11" x14ac:dyDescent="0.15">
      <c r="B97" s="20">
        <v>37141</v>
      </c>
      <c r="C97" s="21">
        <v>4.7699999999999996</v>
      </c>
      <c r="D97" s="21">
        <f t="shared" si="8"/>
        <v>4.7699999999999992E-2</v>
      </c>
      <c r="E97" s="21">
        <f t="shared" si="13"/>
        <v>4.8000000000000001E-2</v>
      </c>
      <c r="F97" s="21">
        <f t="shared" si="14"/>
        <v>-3.0000000000000859E-4</v>
      </c>
      <c r="G97" s="21">
        <f t="shared" si="9"/>
        <v>1.9178082191780823E-2</v>
      </c>
      <c r="H97" s="23">
        <f t="shared" si="10"/>
        <v>3.2459090479859006E-5</v>
      </c>
      <c r="I97" s="21">
        <f t="shared" si="11"/>
        <v>3.7931319868145085E-7</v>
      </c>
      <c r="J97" s="24">
        <f t="shared" si="12"/>
        <v>559.93291322903747</v>
      </c>
      <c r="K97" s="25">
        <f t="shared" si="15"/>
        <v>6.3278169787475749</v>
      </c>
    </row>
    <row r="98" spans="2:11" x14ac:dyDescent="0.15">
      <c r="B98" s="20">
        <v>37148</v>
      </c>
      <c r="C98" s="21">
        <v>4.49</v>
      </c>
      <c r="D98" s="21">
        <f t="shared" si="8"/>
        <v>4.4900000000000002E-2</v>
      </c>
      <c r="E98" s="21">
        <f t="shared" si="13"/>
        <v>4.7699999999999992E-2</v>
      </c>
      <c r="F98" s="21">
        <f t="shared" si="14"/>
        <v>-2.79999999999999E-3</v>
      </c>
      <c r="G98" s="21">
        <f t="shared" si="9"/>
        <v>1.9178082191780823E-2</v>
      </c>
      <c r="H98" s="23">
        <f t="shared" si="10"/>
        <v>3.2967393614794077E-5</v>
      </c>
      <c r="I98" s="21">
        <f t="shared" si="11"/>
        <v>3.7931319868145085E-7</v>
      </c>
      <c r="J98" s="24">
        <f t="shared" si="12"/>
        <v>1.6477745498852277E-2</v>
      </c>
      <c r="K98" s="25">
        <f t="shared" si="15"/>
        <v>-4.105744566113203</v>
      </c>
    </row>
    <row r="99" spans="2:11" x14ac:dyDescent="0.15">
      <c r="B99" s="20">
        <v>37155</v>
      </c>
      <c r="C99" s="21">
        <v>4.45</v>
      </c>
      <c r="D99" s="21">
        <f t="shared" si="8"/>
        <v>4.4500000000000005E-2</v>
      </c>
      <c r="E99" s="21">
        <f t="shared" si="13"/>
        <v>4.4900000000000002E-2</v>
      </c>
      <c r="F99" s="21">
        <f t="shared" si="14"/>
        <v>-3.9999999999999758E-4</v>
      </c>
      <c r="G99" s="21">
        <f t="shared" si="9"/>
        <v>1.9178082191780823E-2</v>
      </c>
      <c r="H99" s="23">
        <f t="shared" si="10"/>
        <v>3.7711556207521276E-5</v>
      </c>
      <c r="I99" s="21">
        <f t="shared" si="11"/>
        <v>3.7931319868145085E-7</v>
      </c>
      <c r="J99" s="24">
        <f t="shared" si="12"/>
        <v>503.18749500795042</v>
      </c>
      <c r="K99" s="25">
        <f t="shared" si="15"/>
        <v>6.220962854139346</v>
      </c>
    </row>
    <row r="100" spans="2:11" x14ac:dyDescent="0.15">
      <c r="B100" s="20">
        <v>37162</v>
      </c>
      <c r="C100" s="21">
        <v>4.3600000000000003</v>
      </c>
      <c r="D100" s="21">
        <f t="shared" si="8"/>
        <v>4.36E-2</v>
      </c>
      <c r="E100" s="21">
        <f t="shared" si="13"/>
        <v>4.4500000000000005E-2</v>
      </c>
      <c r="F100" s="21">
        <f t="shared" si="14"/>
        <v>-9.0000000000000496E-4</v>
      </c>
      <c r="G100" s="21">
        <f t="shared" si="9"/>
        <v>1.9178082191780823E-2</v>
      </c>
      <c r="H100" s="23">
        <f t="shared" si="10"/>
        <v>3.8389293720768019E-5</v>
      </c>
      <c r="I100" s="21">
        <f t="shared" si="11"/>
        <v>3.7931319868145085E-7</v>
      </c>
      <c r="J100" s="24">
        <f t="shared" si="12"/>
        <v>202.91044911258982</v>
      </c>
      <c r="K100" s="25">
        <f t="shared" si="15"/>
        <v>5.3127647443356656</v>
      </c>
    </row>
    <row r="101" spans="2:11" x14ac:dyDescent="0.15">
      <c r="B101" s="20">
        <v>37169</v>
      </c>
      <c r="C101" s="21">
        <v>4.38</v>
      </c>
      <c r="D101" s="21">
        <f t="shared" si="8"/>
        <v>4.3799999999999999E-2</v>
      </c>
      <c r="E101" s="21">
        <f t="shared" si="13"/>
        <v>4.36E-2</v>
      </c>
      <c r="F101" s="21">
        <f t="shared" si="14"/>
        <v>1.9999999999999879E-4</v>
      </c>
      <c r="G101" s="21">
        <f t="shared" si="9"/>
        <v>1.9178082191780823E-2</v>
      </c>
      <c r="H101" s="23">
        <f t="shared" si="10"/>
        <v>3.9914203125573203E-5</v>
      </c>
      <c r="I101" s="21">
        <f t="shared" si="11"/>
        <v>3.7931319868145085E-7</v>
      </c>
      <c r="J101" s="24">
        <f t="shared" si="12"/>
        <v>626.23885868725938</v>
      </c>
      <c r="K101" s="25">
        <f t="shared" si="15"/>
        <v>6.4397318617214747</v>
      </c>
    </row>
    <row r="102" spans="2:11" x14ac:dyDescent="0.15">
      <c r="B102" s="20">
        <v>37176</v>
      </c>
      <c r="C102" s="21">
        <v>4.42</v>
      </c>
      <c r="D102" s="21">
        <f t="shared" si="8"/>
        <v>4.4199999999999996E-2</v>
      </c>
      <c r="E102" s="21">
        <f t="shared" si="13"/>
        <v>4.3799999999999999E-2</v>
      </c>
      <c r="F102" s="21">
        <f t="shared" si="14"/>
        <v>3.9999999999999758E-4</v>
      </c>
      <c r="G102" s="21">
        <f t="shared" si="9"/>
        <v>1.9178082191780823E-2</v>
      </c>
      <c r="H102" s="23">
        <f t="shared" si="10"/>
        <v>3.9575334368949832E-5</v>
      </c>
      <c r="I102" s="21">
        <f t="shared" si="11"/>
        <v>3.7931319868145085E-7</v>
      </c>
      <c r="J102" s="24">
        <f t="shared" si="12"/>
        <v>545.81216870704827</v>
      </c>
      <c r="K102" s="25">
        <f t="shared" si="15"/>
        <v>6.3022749032016812</v>
      </c>
    </row>
    <row r="103" spans="2:11" x14ac:dyDescent="0.15">
      <c r="B103" s="20">
        <v>37183</v>
      </c>
      <c r="C103" s="21">
        <v>4.3499999999999996</v>
      </c>
      <c r="D103" s="21">
        <f t="shared" si="8"/>
        <v>4.3499999999999997E-2</v>
      </c>
      <c r="E103" s="21">
        <f t="shared" si="13"/>
        <v>4.4199999999999996E-2</v>
      </c>
      <c r="F103" s="21">
        <f t="shared" si="14"/>
        <v>-6.9999999999999923E-4</v>
      </c>
      <c r="G103" s="21">
        <f t="shared" si="9"/>
        <v>1.9178082191780823E-2</v>
      </c>
      <c r="H103" s="23">
        <f t="shared" si="10"/>
        <v>3.8897596855703089E-5</v>
      </c>
      <c r="I103" s="21">
        <f t="shared" si="11"/>
        <v>3.7931319868145085E-7</v>
      </c>
      <c r="J103" s="24">
        <f t="shared" si="12"/>
        <v>315.39675940822809</v>
      </c>
      <c r="K103" s="25">
        <f t="shared" si="15"/>
        <v>5.7538313999302702</v>
      </c>
    </row>
    <row r="104" spans="2:11" x14ac:dyDescent="0.15">
      <c r="B104" s="20">
        <v>37190</v>
      </c>
      <c r="C104" s="21">
        <v>4.32</v>
      </c>
      <c r="D104" s="21">
        <f t="shared" si="8"/>
        <v>4.3200000000000002E-2</v>
      </c>
      <c r="E104" s="21">
        <f t="shared" si="13"/>
        <v>4.3499999999999997E-2</v>
      </c>
      <c r="F104" s="21">
        <f t="shared" si="14"/>
        <v>-2.9999999999999472E-4</v>
      </c>
      <c r="G104" s="21">
        <f t="shared" si="9"/>
        <v>1.9178082191780823E-2</v>
      </c>
      <c r="H104" s="23">
        <f t="shared" si="10"/>
        <v>4.0083637503884896E-5</v>
      </c>
      <c r="I104" s="21">
        <f t="shared" si="11"/>
        <v>3.7931319868145085E-7</v>
      </c>
      <c r="J104" s="24">
        <f t="shared" si="12"/>
        <v>556.16088422602411</v>
      </c>
      <c r="K104" s="25">
        <f t="shared" si="15"/>
        <v>6.3210576125127655</v>
      </c>
    </row>
    <row r="105" spans="2:11" x14ac:dyDescent="0.15">
      <c r="B105" s="20">
        <v>37197</v>
      </c>
      <c r="C105" s="21">
        <v>4.26</v>
      </c>
      <c r="D105" s="21">
        <f t="shared" si="8"/>
        <v>4.2599999999999999E-2</v>
      </c>
      <c r="E105" s="21">
        <f t="shared" si="13"/>
        <v>4.3200000000000002E-2</v>
      </c>
      <c r="F105" s="21">
        <f t="shared" si="14"/>
        <v>-6.0000000000000331E-4</v>
      </c>
      <c r="G105" s="21">
        <f t="shared" si="9"/>
        <v>1.9178082191780823E-2</v>
      </c>
      <c r="H105" s="23">
        <f t="shared" si="10"/>
        <v>4.0591940638819939E-5</v>
      </c>
      <c r="I105" s="21">
        <f t="shared" si="11"/>
        <v>3.7931319868145085E-7</v>
      </c>
      <c r="J105" s="24">
        <f t="shared" si="12"/>
        <v>377.13033065901834</v>
      </c>
      <c r="K105" s="25">
        <f t="shared" si="15"/>
        <v>5.9325908323717522</v>
      </c>
    </row>
    <row r="106" spans="2:11" x14ac:dyDescent="0.15">
      <c r="B106" s="20">
        <v>37204</v>
      </c>
      <c r="C106" s="21">
        <v>4.17</v>
      </c>
      <c r="D106" s="21">
        <f t="shared" si="8"/>
        <v>4.1700000000000001E-2</v>
      </c>
      <c r="E106" s="21">
        <f t="shared" si="13"/>
        <v>4.2599999999999999E-2</v>
      </c>
      <c r="F106" s="21">
        <f t="shared" si="14"/>
        <v>-8.9999999999999802E-4</v>
      </c>
      <c r="G106" s="21">
        <f t="shared" si="9"/>
        <v>1.9178082191780823E-2</v>
      </c>
      <c r="H106" s="23">
        <f t="shared" si="10"/>
        <v>4.1608546908690067E-5</v>
      </c>
      <c r="I106" s="21">
        <f t="shared" si="11"/>
        <v>3.7931319868145085E-7</v>
      </c>
      <c r="J106" s="24">
        <f t="shared" si="12"/>
        <v>201.29810500261783</v>
      </c>
      <c r="K106" s="25">
        <f t="shared" si="15"/>
        <v>5.3047869188042069</v>
      </c>
    </row>
    <row r="107" spans="2:11" x14ac:dyDescent="0.15">
      <c r="B107" s="20">
        <v>37211</v>
      </c>
      <c r="C107" s="21">
        <v>4.34</v>
      </c>
      <c r="D107" s="21">
        <f t="shared" si="8"/>
        <v>4.3400000000000001E-2</v>
      </c>
      <c r="E107" s="21">
        <f t="shared" si="13"/>
        <v>4.1700000000000001E-2</v>
      </c>
      <c r="F107" s="21">
        <f t="shared" si="14"/>
        <v>1.7000000000000001E-3</v>
      </c>
      <c r="G107" s="21">
        <f t="shared" si="9"/>
        <v>1.9178082191780823E-2</v>
      </c>
      <c r="H107" s="23">
        <f t="shared" si="10"/>
        <v>4.3133456313495238E-5</v>
      </c>
      <c r="I107" s="21">
        <f t="shared" si="11"/>
        <v>3.7931319868145085E-7</v>
      </c>
      <c r="J107" s="24">
        <f t="shared" si="12"/>
        <v>17.371985360393634</v>
      </c>
      <c r="K107" s="25">
        <f t="shared" si="15"/>
        <v>2.854858871959443</v>
      </c>
    </row>
    <row r="108" spans="2:11" x14ac:dyDescent="0.15">
      <c r="B108" s="20">
        <v>37218</v>
      </c>
      <c r="C108" s="21">
        <v>4.3600000000000003</v>
      </c>
      <c r="D108" s="21">
        <f t="shared" si="8"/>
        <v>4.36E-2</v>
      </c>
      <c r="E108" s="21">
        <f t="shared" si="13"/>
        <v>4.3400000000000001E-2</v>
      </c>
      <c r="F108" s="21">
        <f t="shared" si="14"/>
        <v>1.9999999999999879E-4</v>
      </c>
      <c r="G108" s="21">
        <f t="shared" si="9"/>
        <v>1.9178082191780823E-2</v>
      </c>
      <c r="H108" s="23">
        <f t="shared" si="10"/>
        <v>4.0253071882196568E-5</v>
      </c>
      <c r="I108" s="21">
        <f t="shared" si="11"/>
        <v>3.7931319868145085E-7</v>
      </c>
      <c r="J108" s="24">
        <f t="shared" si="12"/>
        <v>626.32833282311003</v>
      </c>
      <c r="K108" s="25">
        <f t="shared" si="15"/>
        <v>6.4398747269292009</v>
      </c>
    </row>
    <row r="109" spans="2:11" x14ac:dyDescent="0.15">
      <c r="B109" s="20">
        <v>37225</v>
      </c>
      <c r="C109" s="21">
        <v>4.25</v>
      </c>
      <c r="D109" s="21">
        <f t="shared" si="8"/>
        <v>4.2500000000000003E-2</v>
      </c>
      <c r="E109" s="21">
        <f t="shared" si="13"/>
        <v>4.36E-2</v>
      </c>
      <c r="F109" s="21">
        <f t="shared" si="14"/>
        <v>-1.0999999999999968E-3</v>
      </c>
      <c r="G109" s="21">
        <f t="shared" si="9"/>
        <v>1.9178082191780823E-2</v>
      </c>
      <c r="H109" s="23">
        <f t="shared" si="10"/>
        <v>3.9914203125573203E-5</v>
      </c>
      <c r="I109" s="21">
        <f t="shared" si="11"/>
        <v>3.7931319868145085E-7</v>
      </c>
      <c r="J109" s="24">
        <f t="shared" si="12"/>
        <v>116.82474519818737</v>
      </c>
      <c r="K109" s="25">
        <f t="shared" si="15"/>
        <v>4.7606749075285784</v>
      </c>
    </row>
    <row r="110" spans="2:11" x14ac:dyDescent="0.15">
      <c r="B110" s="20">
        <v>37232</v>
      </c>
      <c r="C110" s="21">
        <v>4.25</v>
      </c>
      <c r="D110" s="21">
        <f t="shared" si="8"/>
        <v>4.2500000000000003E-2</v>
      </c>
      <c r="E110" s="21">
        <f t="shared" si="13"/>
        <v>4.2500000000000003E-2</v>
      </c>
      <c r="F110" s="21">
        <f t="shared" si="14"/>
        <v>0</v>
      </c>
      <c r="G110" s="21">
        <f t="shared" si="9"/>
        <v>1.9178082191780823E-2</v>
      </c>
      <c r="H110" s="23">
        <f t="shared" si="10"/>
        <v>4.1777981287001746E-5</v>
      </c>
      <c r="I110" s="21">
        <f t="shared" si="11"/>
        <v>3.7931319868145085E-7</v>
      </c>
      <c r="J110" s="24">
        <f t="shared" si="12"/>
        <v>646.26686721464682</v>
      </c>
      <c r="K110" s="25">
        <f t="shared" si="15"/>
        <v>6.4712125256207544</v>
      </c>
    </row>
    <row r="111" spans="2:11" x14ac:dyDescent="0.15">
      <c r="B111" s="20">
        <v>37239</v>
      </c>
      <c r="C111" s="21">
        <v>4.2300000000000004</v>
      </c>
      <c r="D111" s="21">
        <f t="shared" si="8"/>
        <v>4.2300000000000004E-2</v>
      </c>
      <c r="E111" s="21">
        <f t="shared" si="13"/>
        <v>4.2500000000000003E-2</v>
      </c>
      <c r="F111" s="21">
        <f t="shared" si="14"/>
        <v>-1.9999999999999879E-4</v>
      </c>
      <c r="G111" s="21">
        <f t="shared" si="9"/>
        <v>1.9178082191780823E-2</v>
      </c>
      <c r="H111" s="23">
        <f t="shared" si="10"/>
        <v>4.1777981287001746E-5</v>
      </c>
      <c r="I111" s="21">
        <f t="shared" si="11"/>
        <v>3.7931319868145085E-7</v>
      </c>
      <c r="J111" s="24">
        <f t="shared" si="12"/>
        <v>599.71672888164017</v>
      </c>
      <c r="K111" s="25">
        <f t="shared" si="15"/>
        <v>6.3964574252025033</v>
      </c>
    </row>
    <row r="112" spans="2:11" x14ac:dyDescent="0.15">
      <c r="B112" s="20">
        <v>37246</v>
      </c>
      <c r="C112" s="21">
        <v>4.26</v>
      </c>
      <c r="D112" s="21">
        <f t="shared" si="8"/>
        <v>4.2599999999999999E-2</v>
      </c>
      <c r="E112" s="21">
        <f t="shared" si="13"/>
        <v>4.2300000000000004E-2</v>
      </c>
      <c r="F112" s="21">
        <f t="shared" si="14"/>
        <v>2.9999999999999472E-4</v>
      </c>
      <c r="G112" s="21">
        <f t="shared" si="9"/>
        <v>1.9178082191780823E-2</v>
      </c>
      <c r="H112" s="23">
        <f t="shared" si="10"/>
        <v>4.211685004362511E-5</v>
      </c>
      <c r="I112" s="21">
        <f t="shared" si="11"/>
        <v>3.7931319868145085E-7</v>
      </c>
      <c r="J112" s="24">
        <f t="shared" si="12"/>
        <v>593.3888566003809</v>
      </c>
      <c r="K112" s="25">
        <f t="shared" si="15"/>
        <v>6.3858499287797903</v>
      </c>
    </row>
    <row r="113" spans="2:11" x14ac:dyDescent="0.15">
      <c r="B113" s="20">
        <v>37253</v>
      </c>
      <c r="C113" s="21">
        <v>4.28</v>
      </c>
      <c r="D113" s="21">
        <f t="shared" si="8"/>
        <v>4.2800000000000005E-2</v>
      </c>
      <c r="E113" s="21">
        <f t="shared" si="13"/>
        <v>4.2599999999999999E-2</v>
      </c>
      <c r="F113" s="21">
        <f t="shared" si="14"/>
        <v>2.0000000000000573E-4</v>
      </c>
      <c r="G113" s="21">
        <f t="shared" si="9"/>
        <v>1.9178082191780823E-2</v>
      </c>
      <c r="H113" s="23">
        <f t="shared" si="10"/>
        <v>4.1608546908690067E-5</v>
      </c>
      <c r="I113" s="21">
        <f t="shared" si="11"/>
        <v>3.7931319868145085E-7</v>
      </c>
      <c r="J113" s="24">
        <f t="shared" si="12"/>
        <v>626.68446001445784</v>
      </c>
      <c r="K113" s="25">
        <f t="shared" si="15"/>
        <v>6.4404431603928858</v>
      </c>
    </row>
    <row r="114" spans="2:11" x14ac:dyDescent="0.15">
      <c r="B114" s="20">
        <v>37260</v>
      </c>
      <c r="C114" s="21">
        <v>4.26</v>
      </c>
      <c r="D114" s="21">
        <f t="shared" si="8"/>
        <v>4.2599999999999999E-2</v>
      </c>
      <c r="E114" s="21">
        <f t="shared" si="13"/>
        <v>4.2800000000000005E-2</v>
      </c>
      <c r="F114" s="21">
        <f t="shared" si="14"/>
        <v>-2.0000000000000573E-4</v>
      </c>
      <c r="G114" s="21">
        <f t="shared" si="9"/>
        <v>1.9178082191780823E-2</v>
      </c>
      <c r="H114" s="23">
        <f t="shared" si="10"/>
        <v>4.1269678152066682E-5</v>
      </c>
      <c r="I114" s="21">
        <f t="shared" si="11"/>
        <v>3.7931319868145085E-7</v>
      </c>
      <c r="J114" s="24">
        <f t="shared" si="12"/>
        <v>599.91086273120607</v>
      </c>
      <c r="K114" s="25">
        <f t="shared" si="15"/>
        <v>6.3967810820650461</v>
      </c>
    </row>
    <row r="115" spans="2:11" x14ac:dyDescent="0.15">
      <c r="B115" s="20">
        <v>37267</v>
      </c>
      <c r="C115" s="21">
        <v>4.26</v>
      </c>
      <c r="D115" s="21">
        <f t="shared" si="8"/>
        <v>4.2599999999999999E-2</v>
      </c>
      <c r="E115" s="21">
        <f t="shared" si="13"/>
        <v>4.2599999999999999E-2</v>
      </c>
      <c r="F115" s="21">
        <f t="shared" si="14"/>
        <v>0</v>
      </c>
      <c r="G115" s="21">
        <f t="shared" si="9"/>
        <v>1.9178082191780823E-2</v>
      </c>
      <c r="H115" s="23">
        <f t="shared" si="10"/>
        <v>4.1608546908690067E-5</v>
      </c>
      <c r="I115" s="21">
        <f t="shared" si="11"/>
        <v>3.7931319868145085E-7</v>
      </c>
      <c r="J115" s="24">
        <f t="shared" si="12"/>
        <v>646.27890330420496</v>
      </c>
      <c r="K115" s="25">
        <f t="shared" si="15"/>
        <v>6.4712311494711949</v>
      </c>
    </row>
    <row r="116" spans="2:11" x14ac:dyDescent="0.15">
      <c r="B116" s="20">
        <v>37274</v>
      </c>
      <c r="C116" s="21">
        <v>4.2300000000000004</v>
      </c>
      <c r="D116" s="21">
        <f t="shared" si="8"/>
        <v>4.2300000000000004E-2</v>
      </c>
      <c r="E116" s="21">
        <f t="shared" si="13"/>
        <v>4.2599999999999999E-2</v>
      </c>
      <c r="F116" s="21">
        <f t="shared" si="14"/>
        <v>-2.9999999999999472E-4</v>
      </c>
      <c r="G116" s="21">
        <f t="shared" si="9"/>
        <v>1.9178082191780823E-2</v>
      </c>
      <c r="H116" s="23">
        <f t="shared" si="10"/>
        <v>4.1608546908690067E-5</v>
      </c>
      <c r="I116" s="21">
        <f t="shared" si="11"/>
        <v>3.7931319868145085E-7</v>
      </c>
      <c r="J116" s="24">
        <f t="shared" si="12"/>
        <v>555.39931860085619</v>
      </c>
      <c r="K116" s="25">
        <f t="shared" si="15"/>
        <v>6.3196873480099667</v>
      </c>
    </row>
    <row r="117" spans="2:11" x14ac:dyDescent="0.15">
      <c r="B117" s="20">
        <v>37281</v>
      </c>
      <c r="C117" s="21">
        <v>4.29</v>
      </c>
      <c r="D117" s="21">
        <f t="shared" si="8"/>
        <v>4.2900000000000001E-2</v>
      </c>
      <c r="E117" s="21">
        <f t="shared" si="13"/>
        <v>4.2300000000000004E-2</v>
      </c>
      <c r="F117" s="21">
        <f t="shared" si="14"/>
        <v>5.9999999999999637E-4</v>
      </c>
      <c r="G117" s="21">
        <f t="shared" si="9"/>
        <v>1.9178082191780823E-2</v>
      </c>
      <c r="H117" s="23">
        <f t="shared" si="10"/>
        <v>4.211685004362511E-5</v>
      </c>
      <c r="I117" s="21">
        <f t="shared" si="11"/>
        <v>3.7931319868145085E-7</v>
      </c>
      <c r="J117" s="24">
        <f t="shared" si="12"/>
        <v>429.77158273084586</v>
      </c>
      <c r="K117" s="25">
        <f t="shared" si="15"/>
        <v>6.0632538645978151</v>
      </c>
    </row>
    <row r="118" spans="2:11" x14ac:dyDescent="0.15">
      <c r="B118" s="20">
        <v>37288</v>
      </c>
      <c r="C118" s="21">
        <v>4.3099999999999996</v>
      </c>
      <c r="D118" s="21">
        <f t="shared" si="8"/>
        <v>4.3099999999999999E-2</v>
      </c>
      <c r="E118" s="21">
        <f t="shared" si="13"/>
        <v>4.2900000000000001E-2</v>
      </c>
      <c r="F118" s="21">
        <f t="shared" si="14"/>
        <v>1.9999999999999879E-4</v>
      </c>
      <c r="G118" s="21">
        <f t="shared" si="9"/>
        <v>1.9178082191780823E-2</v>
      </c>
      <c r="H118" s="23">
        <f t="shared" si="10"/>
        <v>4.1100243773755003E-5</v>
      </c>
      <c r="I118" s="21">
        <f t="shared" si="11"/>
        <v>3.7931319868145085E-7</v>
      </c>
      <c r="J118" s="24">
        <f t="shared" si="12"/>
        <v>626.55124424436519</v>
      </c>
      <c r="K118" s="25">
        <f t="shared" si="15"/>
        <v>6.4402305654753587</v>
      </c>
    </row>
    <row r="119" spans="2:11" x14ac:dyDescent="0.15">
      <c r="B119" s="20">
        <v>37295</v>
      </c>
      <c r="C119" s="21">
        <v>4.29</v>
      </c>
      <c r="D119" s="21">
        <f t="shared" si="8"/>
        <v>4.2900000000000001E-2</v>
      </c>
      <c r="E119" s="21">
        <f t="shared" si="13"/>
        <v>4.3099999999999999E-2</v>
      </c>
      <c r="F119" s="21">
        <f t="shared" si="14"/>
        <v>-1.9999999999999879E-4</v>
      </c>
      <c r="G119" s="21">
        <f t="shared" si="9"/>
        <v>1.9178082191780823E-2</v>
      </c>
      <c r="H119" s="23">
        <f t="shared" si="10"/>
        <v>4.0761375017131632E-5</v>
      </c>
      <c r="I119" s="21">
        <f t="shared" si="11"/>
        <v>3.7931319868145085E-7</v>
      </c>
      <c r="J119" s="24">
        <f t="shared" si="12"/>
        <v>600.10465065770211</v>
      </c>
      <c r="K119" s="25">
        <f t="shared" si="15"/>
        <v>6.3971040577699734</v>
      </c>
    </row>
    <row r="120" spans="2:11" x14ac:dyDescent="0.15">
      <c r="B120" s="20">
        <v>37302</v>
      </c>
      <c r="C120" s="21">
        <v>4.34</v>
      </c>
      <c r="D120" s="21">
        <f t="shared" si="8"/>
        <v>4.3400000000000001E-2</v>
      </c>
      <c r="E120" s="21">
        <f t="shared" si="13"/>
        <v>4.2900000000000001E-2</v>
      </c>
      <c r="F120" s="21">
        <f t="shared" si="14"/>
        <v>5.0000000000000044E-4</v>
      </c>
      <c r="G120" s="21">
        <f t="shared" si="9"/>
        <v>1.9178082191780823E-2</v>
      </c>
      <c r="H120" s="23">
        <f t="shared" si="10"/>
        <v>4.1100243773755003E-5</v>
      </c>
      <c r="I120" s="21">
        <f t="shared" si="11"/>
        <v>3.7931319868145085E-7</v>
      </c>
      <c r="J120" s="24">
        <f t="shared" si="12"/>
        <v>490.74310259500083</v>
      </c>
      <c r="K120" s="25">
        <f t="shared" si="15"/>
        <v>6.1959207782335532</v>
      </c>
    </row>
    <row r="121" spans="2:11" x14ac:dyDescent="0.15">
      <c r="B121" s="20">
        <v>37309</v>
      </c>
      <c r="C121" s="21">
        <v>4.32</v>
      </c>
      <c r="D121" s="21">
        <f t="shared" si="8"/>
        <v>4.3200000000000002E-2</v>
      </c>
      <c r="E121" s="21">
        <f t="shared" si="13"/>
        <v>4.3400000000000001E-2</v>
      </c>
      <c r="F121" s="21">
        <f t="shared" si="14"/>
        <v>-1.9999999999999879E-4</v>
      </c>
      <c r="G121" s="21">
        <f t="shared" si="9"/>
        <v>1.9178082191780823E-2</v>
      </c>
      <c r="H121" s="23">
        <f t="shared" si="10"/>
        <v>4.0253071882196568E-5</v>
      </c>
      <c r="I121" s="21">
        <f t="shared" si="11"/>
        <v>3.7931319868145085E-7</v>
      </c>
      <c r="J121" s="24">
        <f t="shared" si="12"/>
        <v>600.29809228533509</v>
      </c>
      <c r="K121" s="25">
        <f t="shared" si="15"/>
        <v>6.3974263523172743</v>
      </c>
    </row>
    <row r="122" spans="2:11" x14ac:dyDescent="0.15">
      <c r="B122" s="20">
        <v>37316</v>
      </c>
      <c r="C122" s="21">
        <v>4.32</v>
      </c>
      <c r="D122" s="21">
        <f t="shared" si="8"/>
        <v>4.3200000000000002E-2</v>
      </c>
      <c r="E122" s="21">
        <f t="shared" si="13"/>
        <v>4.3200000000000002E-2</v>
      </c>
      <c r="F122" s="21">
        <f t="shared" si="14"/>
        <v>0</v>
      </c>
      <c r="G122" s="21">
        <f t="shared" si="9"/>
        <v>1.9178082191780823E-2</v>
      </c>
      <c r="H122" s="23">
        <f t="shared" si="10"/>
        <v>4.0591940638819939E-5</v>
      </c>
      <c r="I122" s="21">
        <f t="shared" si="11"/>
        <v>3.7931319868145085E-7</v>
      </c>
      <c r="J122" s="24">
        <f t="shared" si="12"/>
        <v>646.35009726022838</v>
      </c>
      <c r="K122" s="25">
        <f t="shared" si="15"/>
        <v>6.4713413032060467</v>
      </c>
    </row>
    <row r="123" spans="2:11" x14ac:dyDescent="0.15">
      <c r="B123" s="20">
        <v>37323</v>
      </c>
      <c r="C123" s="21">
        <v>4.37</v>
      </c>
      <c r="D123" s="21">
        <f t="shared" si="8"/>
        <v>4.3700000000000003E-2</v>
      </c>
      <c r="E123" s="21">
        <f t="shared" si="13"/>
        <v>4.3200000000000002E-2</v>
      </c>
      <c r="F123" s="21">
        <f t="shared" si="14"/>
        <v>5.0000000000000044E-4</v>
      </c>
      <c r="G123" s="21">
        <f t="shared" si="9"/>
        <v>1.9178082191780823E-2</v>
      </c>
      <c r="H123" s="23">
        <f t="shared" si="10"/>
        <v>4.0591940638819939E-5</v>
      </c>
      <c r="I123" s="21">
        <f t="shared" si="11"/>
        <v>3.7931319868145085E-7</v>
      </c>
      <c r="J123" s="24">
        <f t="shared" si="12"/>
        <v>490.44124387932197</v>
      </c>
      <c r="K123" s="25">
        <f t="shared" si="15"/>
        <v>6.1953054836127484</v>
      </c>
    </row>
    <row r="124" spans="2:11" x14ac:dyDescent="0.15">
      <c r="B124" s="20">
        <v>37330</v>
      </c>
      <c r="C124" s="21">
        <v>4.4400000000000004</v>
      </c>
      <c r="D124" s="21">
        <f t="shared" si="8"/>
        <v>4.4400000000000002E-2</v>
      </c>
      <c r="E124" s="21">
        <f t="shared" si="13"/>
        <v>4.3700000000000003E-2</v>
      </c>
      <c r="F124" s="21">
        <f t="shared" si="14"/>
        <v>6.9999999999999923E-4</v>
      </c>
      <c r="G124" s="21">
        <f t="shared" si="9"/>
        <v>1.9178082191780823E-2</v>
      </c>
      <c r="H124" s="23">
        <f t="shared" si="10"/>
        <v>3.9744768747261511E-5</v>
      </c>
      <c r="I124" s="21">
        <f t="shared" si="11"/>
        <v>3.7931319868145085E-7</v>
      </c>
      <c r="J124" s="24">
        <f t="shared" si="12"/>
        <v>364.62644739014843</v>
      </c>
      <c r="K124" s="25">
        <f t="shared" si="15"/>
        <v>5.8988733977107533</v>
      </c>
    </row>
    <row r="125" spans="2:11" x14ac:dyDescent="0.15">
      <c r="B125" s="20">
        <v>37337</v>
      </c>
      <c r="C125" s="21">
        <v>4.6100000000000003</v>
      </c>
      <c r="D125" s="21">
        <f t="shared" si="8"/>
        <v>4.6100000000000002E-2</v>
      </c>
      <c r="E125" s="21">
        <f t="shared" si="13"/>
        <v>4.4400000000000002E-2</v>
      </c>
      <c r="F125" s="21">
        <f t="shared" si="14"/>
        <v>1.7000000000000001E-3</v>
      </c>
      <c r="G125" s="21">
        <f t="shared" si="9"/>
        <v>1.9178082191780823E-2</v>
      </c>
      <c r="H125" s="23">
        <f t="shared" si="10"/>
        <v>3.8558728099079704E-5</v>
      </c>
      <c r="I125" s="21">
        <f t="shared" si="11"/>
        <v>3.7931319868145085E-7</v>
      </c>
      <c r="J125" s="24">
        <f t="shared" si="12"/>
        <v>17.027821288039032</v>
      </c>
      <c r="K125" s="25">
        <f t="shared" si="15"/>
        <v>2.834848552728721</v>
      </c>
    </row>
    <row r="126" spans="2:11" x14ac:dyDescent="0.15">
      <c r="B126" s="20">
        <v>37344</v>
      </c>
      <c r="C126" s="21">
        <v>4.63</v>
      </c>
      <c r="D126" s="21">
        <f t="shared" si="8"/>
        <v>4.6300000000000001E-2</v>
      </c>
      <c r="E126" s="21">
        <f t="shared" si="13"/>
        <v>4.6100000000000002E-2</v>
      </c>
      <c r="F126" s="21">
        <f t="shared" si="14"/>
        <v>1.9999999999999879E-4</v>
      </c>
      <c r="G126" s="21">
        <f t="shared" si="9"/>
        <v>1.9178082191780823E-2</v>
      </c>
      <c r="H126" s="23">
        <f t="shared" si="10"/>
        <v>3.5678343667781041E-5</v>
      </c>
      <c r="I126" s="21">
        <f t="shared" si="11"/>
        <v>3.7931319868145085E-7</v>
      </c>
      <c r="J126" s="24">
        <f t="shared" si="12"/>
        <v>625.10554233385562</v>
      </c>
      <c r="K126" s="25">
        <f t="shared" si="15"/>
        <v>6.4379205032140199</v>
      </c>
    </row>
    <row r="127" spans="2:11" x14ac:dyDescent="0.15">
      <c r="B127" s="20">
        <v>37351</v>
      </c>
      <c r="C127" s="21">
        <v>4.49</v>
      </c>
      <c r="D127" s="21">
        <f t="shared" si="8"/>
        <v>4.4900000000000002E-2</v>
      </c>
      <c r="E127" s="21">
        <f t="shared" si="13"/>
        <v>4.6300000000000001E-2</v>
      </c>
      <c r="F127" s="21">
        <f t="shared" si="14"/>
        <v>-1.3999999999999985E-3</v>
      </c>
      <c r="G127" s="21">
        <f t="shared" si="9"/>
        <v>1.9178082191780823E-2</v>
      </c>
      <c r="H127" s="23">
        <f t="shared" si="10"/>
        <v>3.533947491115767E-5</v>
      </c>
      <c r="I127" s="21">
        <f t="shared" si="11"/>
        <v>3.7931319868145085E-7</v>
      </c>
      <c r="J127" s="24">
        <f t="shared" si="12"/>
        <v>42.854741530251957</v>
      </c>
      <c r="K127" s="25">
        <f t="shared" si="15"/>
        <v>3.7578162930703072</v>
      </c>
    </row>
    <row r="128" spans="2:11" x14ac:dyDescent="0.15">
      <c r="B128" s="20">
        <v>37358</v>
      </c>
      <c r="C128" s="21">
        <v>4.5599999999999996</v>
      </c>
      <c r="D128" s="21">
        <f t="shared" si="8"/>
        <v>4.5599999999999995E-2</v>
      </c>
      <c r="E128" s="21">
        <f t="shared" si="13"/>
        <v>4.4900000000000002E-2</v>
      </c>
      <c r="F128" s="21">
        <f t="shared" si="14"/>
        <v>6.999999999999923E-4</v>
      </c>
      <c r="G128" s="21">
        <f t="shared" si="9"/>
        <v>1.9178082191780823E-2</v>
      </c>
      <c r="H128" s="23">
        <f t="shared" si="10"/>
        <v>3.7711556207521276E-5</v>
      </c>
      <c r="I128" s="21">
        <f t="shared" si="11"/>
        <v>3.7931319868145085E-7</v>
      </c>
      <c r="J128" s="24">
        <f t="shared" si="12"/>
        <v>363.33628745983049</v>
      </c>
      <c r="K128" s="25">
        <f t="shared" si="15"/>
        <v>5.8953288171454128</v>
      </c>
    </row>
    <row r="129" spans="2:11" x14ac:dyDescent="0.15">
      <c r="B129" s="20">
        <v>37365</v>
      </c>
      <c r="C129" s="21">
        <v>4.63</v>
      </c>
      <c r="D129" s="21">
        <f t="shared" si="8"/>
        <v>4.6300000000000001E-2</v>
      </c>
      <c r="E129" s="21">
        <f t="shared" si="13"/>
        <v>4.5599999999999995E-2</v>
      </c>
      <c r="F129" s="21">
        <f t="shared" si="14"/>
        <v>7.0000000000000617E-4</v>
      </c>
      <c r="G129" s="21">
        <f t="shared" si="9"/>
        <v>1.9178082191780823E-2</v>
      </c>
      <c r="H129" s="23">
        <f t="shared" si="10"/>
        <v>3.6525515559339483E-5</v>
      </c>
      <c r="I129" s="21">
        <f t="shared" si="11"/>
        <v>3.7931319868145085E-7</v>
      </c>
      <c r="J129" s="24">
        <f t="shared" si="12"/>
        <v>362.58397844879363</v>
      </c>
      <c r="K129" s="25">
        <f t="shared" si="15"/>
        <v>5.8932561121509366</v>
      </c>
    </row>
    <row r="130" spans="2:11" x14ac:dyDescent="0.15">
      <c r="B130" s="20">
        <v>37372</v>
      </c>
      <c r="C130" s="21">
        <v>4.63</v>
      </c>
      <c r="D130" s="21">
        <f t="shared" si="8"/>
        <v>4.6300000000000001E-2</v>
      </c>
      <c r="E130" s="21">
        <f t="shared" si="13"/>
        <v>4.6300000000000001E-2</v>
      </c>
      <c r="F130" s="21">
        <f t="shared" si="14"/>
        <v>0</v>
      </c>
      <c r="G130" s="21">
        <f t="shared" si="9"/>
        <v>1.9178082191780823E-2</v>
      </c>
      <c r="H130" s="23">
        <f t="shared" si="10"/>
        <v>3.533947491115767E-5</v>
      </c>
      <c r="I130" s="21">
        <f t="shared" si="11"/>
        <v>3.7931319868145085E-7</v>
      </c>
      <c r="J130" s="24">
        <f t="shared" si="12"/>
        <v>646.68998754871461</v>
      </c>
      <c r="K130" s="25">
        <f t="shared" si="15"/>
        <v>6.4718670259586633</v>
      </c>
    </row>
    <row r="131" spans="2:11" x14ac:dyDescent="0.15">
      <c r="B131" s="20">
        <v>37379</v>
      </c>
      <c r="C131" s="21">
        <v>4.67</v>
      </c>
      <c r="D131" s="21">
        <f t="shared" si="8"/>
        <v>4.6699999999999998E-2</v>
      </c>
      <c r="E131" s="21">
        <f t="shared" si="13"/>
        <v>4.6300000000000001E-2</v>
      </c>
      <c r="F131" s="21">
        <f t="shared" si="14"/>
        <v>3.9999999999999758E-4</v>
      </c>
      <c r="G131" s="21">
        <f t="shared" si="9"/>
        <v>1.9178082191780823E-2</v>
      </c>
      <c r="H131" s="23">
        <f t="shared" si="10"/>
        <v>3.533947491115767E-5</v>
      </c>
      <c r="I131" s="21">
        <f t="shared" si="11"/>
        <v>3.7931319868145085E-7</v>
      </c>
      <c r="J131" s="24">
        <f t="shared" si="12"/>
        <v>543.60687214955647</v>
      </c>
      <c r="K131" s="25">
        <f t="shared" si="15"/>
        <v>6.2982263241204732</v>
      </c>
    </row>
    <row r="132" spans="2:11" x14ac:dyDescent="0.15">
      <c r="B132" s="20">
        <v>37386</v>
      </c>
      <c r="C132" s="21">
        <v>4.78</v>
      </c>
      <c r="D132" s="21">
        <f t="shared" si="8"/>
        <v>4.7800000000000002E-2</v>
      </c>
      <c r="E132" s="21">
        <f t="shared" si="13"/>
        <v>4.6699999999999998E-2</v>
      </c>
      <c r="F132" s="21">
        <f t="shared" si="14"/>
        <v>1.1000000000000038E-3</v>
      </c>
      <c r="G132" s="21">
        <f t="shared" si="9"/>
        <v>1.9178082191780823E-2</v>
      </c>
      <c r="H132" s="23">
        <f t="shared" si="10"/>
        <v>3.4661737397910934E-5</v>
      </c>
      <c r="I132" s="21">
        <f t="shared" si="11"/>
        <v>3.7931319868145085E-7</v>
      </c>
      <c r="J132" s="24">
        <f t="shared" si="12"/>
        <v>145.10532322315774</v>
      </c>
      <c r="K132" s="25">
        <f t="shared" si="15"/>
        <v>4.9774598457999613</v>
      </c>
    </row>
    <row r="133" spans="2:11" x14ac:dyDescent="0.15">
      <c r="B133" s="20">
        <v>37393</v>
      </c>
      <c r="C133" s="21">
        <v>4.8499999999999996</v>
      </c>
      <c r="D133" s="21">
        <f t="shared" si="8"/>
        <v>4.8499999999999995E-2</v>
      </c>
      <c r="E133" s="21">
        <f t="shared" si="13"/>
        <v>4.7800000000000002E-2</v>
      </c>
      <c r="F133" s="21">
        <f t="shared" si="14"/>
        <v>6.999999999999923E-4</v>
      </c>
      <c r="G133" s="21">
        <f t="shared" si="9"/>
        <v>1.9178082191780823E-2</v>
      </c>
      <c r="H133" s="23">
        <f t="shared" si="10"/>
        <v>3.2797959236482378E-5</v>
      </c>
      <c r="I133" s="21">
        <f t="shared" si="11"/>
        <v>3.7931319868145085E-7</v>
      </c>
      <c r="J133" s="24">
        <f t="shared" si="12"/>
        <v>360.22100764180976</v>
      </c>
      <c r="K133" s="25">
        <f t="shared" si="15"/>
        <v>5.8867177532005677</v>
      </c>
    </row>
    <row r="134" spans="2:11" x14ac:dyDescent="0.15">
      <c r="B134" s="20">
        <v>37400</v>
      </c>
      <c r="C134" s="21">
        <v>4.92</v>
      </c>
      <c r="D134" s="21">
        <f t="shared" si="8"/>
        <v>4.9200000000000001E-2</v>
      </c>
      <c r="E134" s="21">
        <f t="shared" si="13"/>
        <v>4.8499999999999995E-2</v>
      </c>
      <c r="F134" s="21">
        <f t="shared" si="14"/>
        <v>7.0000000000000617E-4</v>
      </c>
      <c r="G134" s="21">
        <f t="shared" si="9"/>
        <v>1.9178082191780823E-2</v>
      </c>
      <c r="H134" s="23">
        <f t="shared" si="10"/>
        <v>3.1611918588300585E-5</v>
      </c>
      <c r="I134" s="21">
        <f t="shared" si="11"/>
        <v>3.7931319868145085E-7</v>
      </c>
      <c r="J134" s="24">
        <f t="shared" si="12"/>
        <v>359.46962610592169</v>
      </c>
      <c r="K134" s="25">
        <f t="shared" si="15"/>
        <v>5.8846296843174724</v>
      </c>
    </row>
    <row r="135" spans="2:11" x14ac:dyDescent="0.15">
      <c r="B135" s="20">
        <v>37407</v>
      </c>
      <c r="C135" s="21">
        <v>4.99</v>
      </c>
      <c r="D135" s="21">
        <f t="shared" si="8"/>
        <v>4.99E-2</v>
      </c>
      <c r="E135" s="21">
        <f t="shared" si="13"/>
        <v>4.9200000000000001E-2</v>
      </c>
      <c r="F135" s="21">
        <f t="shared" si="14"/>
        <v>6.9999999999999923E-4</v>
      </c>
      <c r="G135" s="21">
        <f t="shared" si="9"/>
        <v>1.9178082191780823E-2</v>
      </c>
      <c r="H135" s="23">
        <f t="shared" si="10"/>
        <v>3.0425877940118775E-5</v>
      </c>
      <c r="I135" s="21">
        <f t="shared" si="11"/>
        <v>3.7931319868145085E-7</v>
      </c>
      <c r="J135" s="24">
        <f t="shared" si="12"/>
        <v>358.7184815507012</v>
      </c>
      <c r="K135" s="25">
        <f t="shared" si="15"/>
        <v>5.8825379069095742</v>
      </c>
    </row>
    <row r="136" spans="2:11" x14ac:dyDescent="0.15">
      <c r="B136" s="20">
        <v>37414</v>
      </c>
      <c r="C136" s="21">
        <v>5.04</v>
      </c>
      <c r="D136" s="21">
        <f t="shared" si="8"/>
        <v>5.04E-2</v>
      </c>
      <c r="E136" s="21">
        <f t="shared" si="13"/>
        <v>4.99E-2</v>
      </c>
      <c r="F136" s="21">
        <f t="shared" si="14"/>
        <v>5.0000000000000044E-4</v>
      </c>
      <c r="G136" s="21">
        <f t="shared" si="9"/>
        <v>1.9178082191780823E-2</v>
      </c>
      <c r="H136" s="23">
        <f t="shared" si="10"/>
        <v>2.9239837291936972E-5</v>
      </c>
      <c r="I136" s="21">
        <f t="shared" si="11"/>
        <v>3.7931319868145085E-7</v>
      </c>
      <c r="J136" s="24">
        <f t="shared" si="12"/>
        <v>483.6620525710664</v>
      </c>
      <c r="K136" s="25">
        <f t="shared" si="15"/>
        <v>6.1813864243450736</v>
      </c>
    </row>
    <row r="137" spans="2:11" x14ac:dyDescent="0.15">
      <c r="B137" s="20">
        <v>37421</v>
      </c>
      <c r="C137" s="21">
        <v>5.05</v>
      </c>
      <c r="D137" s="21">
        <f t="shared" si="8"/>
        <v>5.0499999999999996E-2</v>
      </c>
      <c r="E137" s="21">
        <f t="shared" si="13"/>
        <v>5.04E-2</v>
      </c>
      <c r="F137" s="21">
        <f t="shared" si="14"/>
        <v>9.9999999999995925E-5</v>
      </c>
      <c r="G137" s="21">
        <f t="shared" si="9"/>
        <v>1.9178082191780823E-2</v>
      </c>
      <c r="H137" s="23">
        <f t="shared" si="10"/>
        <v>2.839266540037854E-5</v>
      </c>
      <c r="I137" s="21">
        <f t="shared" si="11"/>
        <v>3.7931319868145085E-7</v>
      </c>
      <c r="J137" s="24">
        <f t="shared" si="12"/>
        <v>643.39200630517234</v>
      </c>
      <c r="K137" s="25">
        <f t="shared" si="15"/>
        <v>6.4667541905828472</v>
      </c>
    </row>
    <row r="138" spans="2:11" x14ac:dyDescent="0.15">
      <c r="B138" s="20">
        <v>37428</v>
      </c>
      <c r="C138" s="21">
        <v>5.09</v>
      </c>
      <c r="D138" s="21">
        <f t="shared" ref="D138:D201" si="16">C138/100</f>
        <v>5.0900000000000001E-2</v>
      </c>
      <c r="E138" s="21">
        <f t="shared" si="13"/>
        <v>5.0499999999999996E-2</v>
      </c>
      <c r="F138" s="21">
        <f t="shared" si="14"/>
        <v>4.0000000000000452E-4</v>
      </c>
      <c r="G138" s="21">
        <f t="shared" ref="G138:G201" si="17">(B138-B137)/365</f>
        <v>1.9178082191780823E-2</v>
      </c>
      <c r="H138" s="23">
        <f t="shared" ref="H138:H201" si="18">a*(b-E138)*G138</f>
        <v>2.8223231022066858E-5</v>
      </c>
      <c r="I138" s="21">
        <f t="shared" ref="I138:I201" si="19">(sigma_r^2)*G138</f>
        <v>3.7931319868145085E-7</v>
      </c>
      <c r="J138" s="24">
        <f t="shared" ref="J138:J201" si="20">_xlfn.NORM.DIST(F138,H138,SQRT(I138),FALSE)</f>
        <v>539.86452239196535</v>
      </c>
      <c r="K138" s="25">
        <f t="shared" si="15"/>
        <v>6.291318223622226</v>
      </c>
    </row>
    <row r="139" spans="2:11" x14ac:dyDescent="0.15">
      <c r="B139" s="20">
        <v>37435</v>
      </c>
      <c r="C139" s="21">
        <v>5.1100000000000003</v>
      </c>
      <c r="D139" s="21">
        <f t="shared" si="16"/>
        <v>5.1100000000000007E-2</v>
      </c>
      <c r="E139" s="21">
        <f t="shared" ref="E139:E202" si="21">D138</f>
        <v>5.0900000000000001E-2</v>
      </c>
      <c r="F139" s="21">
        <f t="shared" ref="F139:F202" si="22">D139-E139</f>
        <v>2.0000000000000573E-4</v>
      </c>
      <c r="G139" s="21">
        <f t="shared" si="17"/>
        <v>1.9178082191780823E-2</v>
      </c>
      <c r="H139" s="23">
        <f t="shared" si="18"/>
        <v>2.7545493508820108E-5</v>
      </c>
      <c r="I139" s="21">
        <f t="shared" si="19"/>
        <v>3.7931319868145085E-7</v>
      </c>
      <c r="J139" s="24">
        <f t="shared" si="20"/>
        <v>622.85272613543066</v>
      </c>
      <c r="K139" s="25">
        <f t="shared" ref="K139:K202" si="23">LN(J139)</f>
        <v>6.4343100961956559</v>
      </c>
    </row>
    <row r="140" spans="2:11" x14ac:dyDescent="0.15">
      <c r="B140" s="20">
        <v>37442</v>
      </c>
      <c r="C140" s="21">
        <v>5.05</v>
      </c>
      <c r="D140" s="21">
        <f t="shared" si="16"/>
        <v>5.0499999999999996E-2</v>
      </c>
      <c r="E140" s="21">
        <f t="shared" si="21"/>
        <v>5.1100000000000007E-2</v>
      </c>
      <c r="F140" s="21">
        <f t="shared" si="22"/>
        <v>-6.0000000000001025E-4</v>
      </c>
      <c r="G140" s="21">
        <f t="shared" si="17"/>
        <v>1.9178082191780823E-2</v>
      </c>
      <c r="H140" s="23">
        <f t="shared" si="18"/>
        <v>2.7206624752196723E-5</v>
      </c>
      <c r="I140" s="21">
        <f t="shared" si="19"/>
        <v>3.7931319868145085E-7</v>
      </c>
      <c r="J140" s="24">
        <f t="shared" si="20"/>
        <v>385.66150588614016</v>
      </c>
      <c r="K140" s="25">
        <f t="shared" si="23"/>
        <v>5.954960056982638</v>
      </c>
    </row>
    <row r="141" spans="2:11" x14ac:dyDescent="0.15">
      <c r="B141" s="20">
        <v>37449</v>
      </c>
      <c r="C141" s="21">
        <v>4.9800000000000004</v>
      </c>
      <c r="D141" s="21">
        <f t="shared" si="16"/>
        <v>4.9800000000000004E-2</v>
      </c>
      <c r="E141" s="21">
        <f t="shared" si="21"/>
        <v>5.0499999999999996E-2</v>
      </c>
      <c r="F141" s="21">
        <f t="shared" si="22"/>
        <v>-6.999999999999923E-4</v>
      </c>
      <c r="G141" s="21">
        <f t="shared" si="17"/>
        <v>1.9178082191780823E-2</v>
      </c>
      <c r="H141" s="23">
        <f t="shared" si="18"/>
        <v>2.8223231022066858E-5</v>
      </c>
      <c r="I141" s="21">
        <f t="shared" si="19"/>
        <v>3.7931319868145085E-7</v>
      </c>
      <c r="J141" s="24">
        <f t="shared" si="20"/>
        <v>321.97527029964562</v>
      </c>
      <c r="K141" s="25">
        <f t="shared" si="23"/>
        <v>5.7744747422834539</v>
      </c>
    </row>
    <row r="142" spans="2:11" x14ac:dyDescent="0.15">
      <c r="B142" s="20">
        <v>37456</v>
      </c>
      <c r="C142" s="21">
        <v>4.95</v>
      </c>
      <c r="D142" s="21">
        <f t="shared" si="16"/>
        <v>4.9500000000000002E-2</v>
      </c>
      <c r="E142" s="21">
        <f t="shared" si="21"/>
        <v>4.9800000000000004E-2</v>
      </c>
      <c r="F142" s="21">
        <f t="shared" si="22"/>
        <v>-3.0000000000000165E-4</v>
      </c>
      <c r="G142" s="21">
        <f t="shared" si="17"/>
        <v>1.9178082191780823E-2</v>
      </c>
      <c r="H142" s="23">
        <f t="shared" si="18"/>
        <v>2.9409271670248647E-5</v>
      </c>
      <c r="I142" s="21">
        <f t="shared" si="19"/>
        <v>3.7931319868145085E-7</v>
      </c>
      <c r="J142" s="24">
        <f t="shared" si="20"/>
        <v>561.42478544958078</v>
      </c>
      <c r="K142" s="25">
        <f t="shared" si="23"/>
        <v>6.3304778123112273</v>
      </c>
    </row>
    <row r="143" spans="2:11" x14ac:dyDescent="0.15">
      <c r="B143" s="20">
        <v>37463</v>
      </c>
      <c r="C143" s="21">
        <v>4.8499999999999996</v>
      </c>
      <c r="D143" s="21">
        <f t="shared" si="16"/>
        <v>4.8499999999999995E-2</v>
      </c>
      <c r="E143" s="21">
        <f t="shared" si="21"/>
        <v>4.9500000000000002E-2</v>
      </c>
      <c r="F143" s="21">
        <f t="shared" si="22"/>
        <v>-1.0000000000000078E-3</v>
      </c>
      <c r="G143" s="21">
        <f t="shared" si="17"/>
        <v>1.9178082191780823E-2</v>
      </c>
      <c r="H143" s="23">
        <f t="shared" si="18"/>
        <v>2.9917574805183711E-5</v>
      </c>
      <c r="I143" s="21">
        <f t="shared" si="19"/>
        <v>3.7931319868145085E-7</v>
      </c>
      <c r="J143" s="24">
        <f t="shared" si="20"/>
        <v>160.01835132711003</v>
      </c>
      <c r="K143" s="25">
        <f t="shared" si="23"/>
        <v>5.0752885044512048</v>
      </c>
    </row>
    <row r="144" spans="2:11" x14ac:dyDescent="0.15">
      <c r="B144" s="20">
        <v>37470</v>
      </c>
      <c r="C144" s="21">
        <v>4.91</v>
      </c>
      <c r="D144" s="21">
        <f t="shared" si="16"/>
        <v>4.9100000000000005E-2</v>
      </c>
      <c r="E144" s="21">
        <f t="shared" si="21"/>
        <v>4.8499999999999995E-2</v>
      </c>
      <c r="F144" s="21">
        <f t="shared" si="22"/>
        <v>6.0000000000001025E-4</v>
      </c>
      <c r="G144" s="21">
        <f t="shared" si="17"/>
        <v>1.9178082191780823E-2</v>
      </c>
      <c r="H144" s="23">
        <f t="shared" si="18"/>
        <v>3.1611918588300585E-5</v>
      </c>
      <c r="I144" s="21">
        <f t="shared" si="19"/>
        <v>3.7931319868145085E-7</v>
      </c>
      <c r="J144" s="24">
        <f t="shared" si="20"/>
        <v>423.12093766330361</v>
      </c>
      <c r="K144" s="25">
        <f t="shared" si="23"/>
        <v>6.0476580428247138</v>
      </c>
    </row>
    <row r="145" spans="2:11" x14ac:dyDescent="0.15">
      <c r="B145" s="20">
        <v>37477</v>
      </c>
      <c r="C145" s="21">
        <v>4.91</v>
      </c>
      <c r="D145" s="21">
        <f t="shared" si="16"/>
        <v>4.9100000000000005E-2</v>
      </c>
      <c r="E145" s="21">
        <f t="shared" si="21"/>
        <v>4.9100000000000005E-2</v>
      </c>
      <c r="F145" s="21">
        <f t="shared" si="22"/>
        <v>0</v>
      </c>
      <c r="G145" s="21">
        <f t="shared" si="17"/>
        <v>1.9178082191780823E-2</v>
      </c>
      <c r="H145" s="23">
        <f t="shared" si="18"/>
        <v>3.059531231843045E-5</v>
      </c>
      <c r="I145" s="21">
        <f t="shared" si="19"/>
        <v>3.7931319868145085E-7</v>
      </c>
      <c r="J145" s="24">
        <f t="shared" si="20"/>
        <v>646.95669300467239</v>
      </c>
      <c r="K145" s="25">
        <f t="shared" si="23"/>
        <v>6.4722793571828623</v>
      </c>
    </row>
    <row r="146" spans="2:11" x14ac:dyDescent="0.15">
      <c r="B146" s="20">
        <v>37484</v>
      </c>
      <c r="C146" s="21">
        <v>4.95</v>
      </c>
      <c r="D146" s="21">
        <f t="shared" si="16"/>
        <v>4.9500000000000002E-2</v>
      </c>
      <c r="E146" s="21">
        <f t="shared" si="21"/>
        <v>4.9100000000000005E-2</v>
      </c>
      <c r="F146" s="21">
        <f t="shared" si="22"/>
        <v>3.9999999999999758E-4</v>
      </c>
      <c r="G146" s="21">
        <f t="shared" si="17"/>
        <v>1.9178082191780823E-2</v>
      </c>
      <c r="H146" s="23">
        <f t="shared" si="18"/>
        <v>3.059531231843045E-5</v>
      </c>
      <c r="I146" s="21">
        <f t="shared" si="19"/>
        <v>3.7931319868145085E-7</v>
      </c>
      <c r="J146" s="24">
        <f t="shared" si="20"/>
        <v>541.11712783868643</v>
      </c>
      <c r="K146" s="25">
        <f t="shared" si="23"/>
        <v>6.2936357578876692</v>
      </c>
    </row>
    <row r="147" spans="2:11" x14ac:dyDescent="0.15">
      <c r="B147" s="20">
        <v>37491</v>
      </c>
      <c r="C147" s="21">
        <v>5.01</v>
      </c>
      <c r="D147" s="21">
        <f t="shared" si="16"/>
        <v>5.0099999999999999E-2</v>
      </c>
      <c r="E147" s="21">
        <f t="shared" si="21"/>
        <v>4.9500000000000002E-2</v>
      </c>
      <c r="F147" s="21">
        <f t="shared" si="22"/>
        <v>5.9999999999999637E-4</v>
      </c>
      <c r="G147" s="21">
        <f t="shared" si="17"/>
        <v>1.9178082191780823E-2</v>
      </c>
      <c r="H147" s="23">
        <f t="shared" si="18"/>
        <v>2.9917574805183711E-5</v>
      </c>
      <c r="I147" s="21">
        <f t="shared" si="19"/>
        <v>3.7931319868145085E-7</v>
      </c>
      <c r="J147" s="24">
        <f t="shared" si="20"/>
        <v>422.04643410000057</v>
      </c>
      <c r="K147" s="25">
        <f t="shared" si="23"/>
        <v>6.0451153413951033</v>
      </c>
    </row>
    <row r="148" spans="2:11" x14ac:dyDescent="0.15">
      <c r="B148" s="20">
        <v>37498</v>
      </c>
      <c r="C148" s="21">
        <v>4.99</v>
      </c>
      <c r="D148" s="21">
        <f t="shared" si="16"/>
        <v>4.99E-2</v>
      </c>
      <c r="E148" s="21">
        <f t="shared" si="21"/>
        <v>5.0099999999999999E-2</v>
      </c>
      <c r="F148" s="21">
        <f t="shared" si="22"/>
        <v>-1.9999999999999879E-4</v>
      </c>
      <c r="G148" s="21">
        <f t="shared" si="17"/>
        <v>1.9178082191780823E-2</v>
      </c>
      <c r="H148" s="23">
        <f t="shared" si="18"/>
        <v>2.8900968535313597E-5</v>
      </c>
      <c r="I148" s="21">
        <f t="shared" si="19"/>
        <v>3.7931319868145085E-7</v>
      </c>
      <c r="J148" s="24">
        <f t="shared" si="20"/>
        <v>604.52727227951937</v>
      </c>
      <c r="K148" s="25">
        <f t="shared" si="23"/>
        <v>6.4044467844706245</v>
      </c>
    </row>
    <row r="149" spans="2:11" x14ac:dyDescent="0.15">
      <c r="B149" s="20">
        <v>37505</v>
      </c>
      <c r="C149" s="21">
        <v>4.87</v>
      </c>
      <c r="D149" s="21">
        <f t="shared" si="16"/>
        <v>4.87E-2</v>
      </c>
      <c r="E149" s="21">
        <f t="shared" si="21"/>
        <v>4.99E-2</v>
      </c>
      <c r="F149" s="21">
        <f t="shared" si="22"/>
        <v>-1.1999999999999997E-3</v>
      </c>
      <c r="G149" s="21">
        <f t="shared" si="17"/>
        <v>1.9178082191780823E-2</v>
      </c>
      <c r="H149" s="23">
        <f t="shared" si="18"/>
        <v>2.9239837291936972E-5</v>
      </c>
      <c r="I149" s="21">
        <f t="shared" si="19"/>
        <v>3.7931319868145085E-7</v>
      </c>
      <c r="J149" s="24">
        <f t="shared" si="20"/>
        <v>88.386143911955685</v>
      </c>
      <c r="K149" s="25">
        <f t="shared" si="23"/>
        <v>4.4817152142806931</v>
      </c>
    </row>
    <row r="150" spans="2:11" x14ac:dyDescent="0.15">
      <c r="B150" s="20">
        <v>37512</v>
      </c>
      <c r="C150" s="21">
        <v>4.97</v>
      </c>
      <c r="D150" s="21">
        <f t="shared" si="16"/>
        <v>4.9699999999999994E-2</v>
      </c>
      <c r="E150" s="21">
        <f t="shared" si="21"/>
        <v>4.87E-2</v>
      </c>
      <c r="F150" s="21">
        <f t="shared" si="22"/>
        <v>9.9999999999999395E-4</v>
      </c>
      <c r="G150" s="21">
        <f t="shared" si="17"/>
        <v>1.9178082191780823E-2</v>
      </c>
      <c r="H150" s="23">
        <f t="shared" si="18"/>
        <v>3.1273049831677207E-5</v>
      </c>
      <c r="I150" s="21">
        <f t="shared" si="19"/>
        <v>3.7931319868145085E-7</v>
      </c>
      <c r="J150" s="24">
        <f t="shared" si="20"/>
        <v>188.01066615769912</v>
      </c>
      <c r="K150" s="25">
        <f t="shared" si="23"/>
        <v>5.2364986961019646</v>
      </c>
    </row>
    <row r="151" spans="2:11" x14ac:dyDescent="0.15">
      <c r="B151" s="20">
        <v>37519</v>
      </c>
      <c r="C151" s="21">
        <v>4.93</v>
      </c>
      <c r="D151" s="21">
        <f t="shared" si="16"/>
        <v>4.9299999999999997E-2</v>
      </c>
      <c r="E151" s="21">
        <f t="shared" si="21"/>
        <v>4.9699999999999994E-2</v>
      </c>
      <c r="F151" s="21">
        <f t="shared" si="22"/>
        <v>-3.9999999999999758E-4</v>
      </c>
      <c r="G151" s="21">
        <f t="shared" si="17"/>
        <v>1.9178082191780823E-2</v>
      </c>
      <c r="H151" s="23">
        <f t="shared" si="18"/>
        <v>2.957870604856035E-5</v>
      </c>
      <c r="I151" s="21">
        <f t="shared" si="19"/>
        <v>3.7931319868145085E-7</v>
      </c>
      <c r="J151" s="24">
        <f t="shared" si="20"/>
        <v>507.88783942607324</v>
      </c>
      <c r="K151" s="25">
        <f t="shared" si="23"/>
        <v>6.2302606346697535</v>
      </c>
    </row>
    <row r="152" spans="2:11" x14ac:dyDescent="0.15">
      <c r="B152" s="20">
        <v>37526</v>
      </c>
      <c r="C152" s="21">
        <v>4.91</v>
      </c>
      <c r="D152" s="21">
        <f t="shared" si="16"/>
        <v>4.9100000000000005E-2</v>
      </c>
      <c r="E152" s="21">
        <f t="shared" si="21"/>
        <v>4.9299999999999997E-2</v>
      </c>
      <c r="F152" s="21">
        <f t="shared" si="22"/>
        <v>-1.9999999999999185E-4</v>
      </c>
      <c r="G152" s="21">
        <f t="shared" si="17"/>
        <v>1.9178082191780823E-2</v>
      </c>
      <c r="H152" s="23">
        <f t="shared" si="18"/>
        <v>3.0256443561807092E-5</v>
      </c>
      <c r="I152" s="21">
        <f t="shared" si="19"/>
        <v>3.7931319868145085E-7</v>
      </c>
      <c r="J152" s="24">
        <f t="shared" si="20"/>
        <v>604.03152204036473</v>
      </c>
      <c r="K152" s="25">
        <f t="shared" si="23"/>
        <v>6.4036263853815774</v>
      </c>
    </row>
    <row r="153" spans="2:11" x14ac:dyDescent="0.15">
      <c r="B153" s="20">
        <v>37533</v>
      </c>
      <c r="C153" s="21">
        <v>4.8899999999999997</v>
      </c>
      <c r="D153" s="21">
        <f t="shared" si="16"/>
        <v>4.8899999999999999E-2</v>
      </c>
      <c r="E153" s="21">
        <f t="shared" si="21"/>
        <v>4.9100000000000005E-2</v>
      </c>
      <c r="F153" s="21">
        <f t="shared" si="22"/>
        <v>-2.0000000000000573E-4</v>
      </c>
      <c r="G153" s="21">
        <f t="shared" si="17"/>
        <v>1.9178082191780823E-2</v>
      </c>
      <c r="H153" s="23">
        <f t="shared" si="18"/>
        <v>3.059531231843045E-5</v>
      </c>
      <c r="I153" s="21">
        <f t="shared" si="19"/>
        <v>3.7931319868145085E-7</v>
      </c>
      <c r="J153" s="24">
        <f t="shared" si="20"/>
        <v>603.90719095407007</v>
      </c>
      <c r="K153" s="25">
        <f t="shared" si="23"/>
        <v>6.4034205287675023</v>
      </c>
    </row>
    <row r="154" spans="2:11" x14ac:dyDescent="0.15">
      <c r="B154" s="20">
        <v>37540</v>
      </c>
      <c r="C154" s="21">
        <v>4.8899999999999997</v>
      </c>
      <c r="D154" s="21">
        <f t="shared" si="16"/>
        <v>4.8899999999999999E-2</v>
      </c>
      <c r="E154" s="21">
        <f t="shared" si="21"/>
        <v>4.8899999999999999E-2</v>
      </c>
      <c r="F154" s="21">
        <f t="shared" si="22"/>
        <v>0</v>
      </c>
      <c r="G154" s="21">
        <f t="shared" si="17"/>
        <v>1.9178082191780823E-2</v>
      </c>
      <c r="H154" s="23">
        <f t="shared" si="18"/>
        <v>3.0934181075053835E-5</v>
      </c>
      <c r="I154" s="21">
        <f t="shared" si="19"/>
        <v>3.7931319868145085E-7</v>
      </c>
      <c r="J154" s="24">
        <f t="shared" si="20"/>
        <v>646.93891200557096</v>
      </c>
      <c r="K154" s="25">
        <f t="shared" si="23"/>
        <v>6.4722518727412526</v>
      </c>
    </row>
    <row r="155" spans="2:11" x14ac:dyDescent="0.15">
      <c r="B155" s="20">
        <v>37547</v>
      </c>
      <c r="C155" s="21">
        <v>4.93</v>
      </c>
      <c r="D155" s="21">
        <f t="shared" si="16"/>
        <v>4.9299999999999997E-2</v>
      </c>
      <c r="E155" s="21">
        <f t="shared" si="21"/>
        <v>4.8899999999999999E-2</v>
      </c>
      <c r="F155" s="21">
        <f t="shared" si="22"/>
        <v>3.9999999999999758E-4</v>
      </c>
      <c r="G155" s="21">
        <f t="shared" si="17"/>
        <v>1.9178082191780823E-2</v>
      </c>
      <c r="H155" s="23">
        <f t="shared" si="18"/>
        <v>3.0934181075053835E-5</v>
      </c>
      <c r="I155" s="21">
        <f t="shared" si="19"/>
        <v>3.7931319868145085E-7</v>
      </c>
      <c r="J155" s="24">
        <f t="shared" si="20"/>
        <v>541.29565308695589</v>
      </c>
      <c r="K155" s="25">
        <f t="shared" si="23"/>
        <v>6.293965623264417</v>
      </c>
    </row>
    <row r="156" spans="2:11" x14ac:dyDescent="0.15">
      <c r="B156" s="20">
        <v>37554</v>
      </c>
      <c r="C156" s="21">
        <v>4.91</v>
      </c>
      <c r="D156" s="21">
        <f t="shared" si="16"/>
        <v>4.9100000000000005E-2</v>
      </c>
      <c r="E156" s="21">
        <f t="shared" si="21"/>
        <v>4.9299999999999997E-2</v>
      </c>
      <c r="F156" s="21">
        <f t="shared" si="22"/>
        <v>-1.9999999999999185E-4</v>
      </c>
      <c r="G156" s="21">
        <f t="shared" si="17"/>
        <v>1.9178082191780823E-2</v>
      </c>
      <c r="H156" s="23">
        <f t="shared" si="18"/>
        <v>3.0256443561807092E-5</v>
      </c>
      <c r="I156" s="21">
        <f t="shared" si="19"/>
        <v>3.7931319868145085E-7</v>
      </c>
      <c r="J156" s="24">
        <f t="shared" si="20"/>
        <v>604.03152204036473</v>
      </c>
      <c r="K156" s="25">
        <f t="shared" si="23"/>
        <v>6.4036263853815774</v>
      </c>
    </row>
    <row r="157" spans="2:11" x14ac:dyDescent="0.15">
      <c r="B157" s="20">
        <v>37561</v>
      </c>
      <c r="C157" s="21">
        <v>4.8499999999999996</v>
      </c>
      <c r="D157" s="21">
        <f t="shared" si="16"/>
        <v>4.8499999999999995E-2</v>
      </c>
      <c r="E157" s="21">
        <f t="shared" si="21"/>
        <v>4.9100000000000005E-2</v>
      </c>
      <c r="F157" s="21">
        <f t="shared" si="22"/>
        <v>-6.0000000000001025E-4</v>
      </c>
      <c r="G157" s="21">
        <f t="shared" si="17"/>
        <v>1.9178082191780823E-2</v>
      </c>
      <c r="H157" s="23">
        <f t="shared" si="18"/>
        <v>3.059531231843045E-5</v>
      </c>
      <c r="I157" s="21">
        <f t="shared" si="19"/>
        <v>3.7931319868145085E-7</v>
      </c>
      <c r="J157" s="24">
        <f t="shared" si="20"/>
        <v>383.50076508462695</v>
      </c>
      <c r="K157" s="25">
        <f t="shared" si="23"/>
        <v>5.9493416158108667</v>
      </c>
    </row>
    <row r="158" spans="2:11" x14ac:dyDescent="0.15">
      <c r="B158" s="20">
        <v>37568</v>
      </c>
      <c r="C158" s="21">
        <v>4.84</v>
      </c>
      <c r="D158" s="21">
        <f t="shared" si="16"/>
        <v>4.8399999999999999E-2</v>
      </c>
      <c r="E158" s="21">
        <f t="shared" si="21"/>
        <v>4.8499999999999995E-2</v>
      </c>
      <c r="F158" s="21">
        <f t="shared" si="22"/>
        <v>-9.9999999999995925E-5</v>
      </c>
      <c r="G158" s="21">
        <f t="shared" si="17"/>
        <v>1.9178082191780823E-2</v>
      </c>
      <c r="H158" s="23">
        <f t="shared" si="18"/>
        <v>3.1611918588300585E-5</v>
      </c>
      <c r="I158" s="21">
        <f t="shared" si="19"/>
        <v>3.7931319868145085E-7</v>
      </c>
      <c r="J158" s="24">
        <f t="shared" si="20"/>
        <v>633.1328590792433</v>
      </c>
      <c r="K158" s="25">
        <f t="shared" si="23"/>
        <v>6.4506802880816698</v>
      </c>
    </row>
    <row r="159" spans="2:11" x14ac:dyDescent="0.15">
      <c r="B159" s="20">
        <v>37575</v>
      </c>
      <c r="C159" s="21">
        <v>4.83</v>
      </c>
      <c r="D159" s="21">
        <f t="shared" si="16"/>
        <v>4.8300000000000003E-2</v>
      </c>
      <c r="E159" s="21">
        <f t="shared" si="21"/>
        <v>4.8399999999999999E-2</v>
      </c>
      <c r="F159" s="21">
        <f t="shared" si="22"/>
        <v>-9.9999999999995925E-5</v>
      </c>
      <c r="G159" s="21">
        <f t="shared" si="17"/>
        <v>1.9178082191780823E-2</v>
      </c>
      <c r="H159" s="23">
        <f t="shared" si="18"/>
        <v>3.178135296661227E-5</v>
      </c>
      <c r="I159" s="21">
        <f t="shared" si="19"/>
        <v>3.7931319868145085E-7</v>
      </c>
      <c r="J159" s="24">
        <f t="shared" si="20"/>
        <v>633.09561473439442</v>
      </c>
      <c r="K159" s="25">
        <f t="shared" si="23"/>
        <v>6.4506214608705781</v>
      </c>
    </row>
    <row r="160" spans="2:11" x14ac:dyDescent="0.15">
      <c r="B160" s="20">
        <v>37582</v>
      </c>
      <c r="C160" s="21">
        <v>4.84</v>
      </c>
      <c r="D160" s="21">
        <f t="shared" si="16"/>
        <v>4.8399999999999999E-2</v>
      </c>
      <c r="E160" s="21">
        <f t="shared" si="21"/>
        <v>4.8300000000000003E-2</v>
      </c>
      <c r="F160" s="21">
        <f t="shared" si="22"/>
        <v>9.9999999999995925E-5</v>
      </c>
      <c r="G160" s="21">
        <f t="shared" si="17"/>
        <v>1.9178082191780823E-2</v>
      </c>
      <c r="H160" s="23">
        <f t="shared" si="18"/>
        <v>3.1950787344923942E-5</v>
      </c>
      <c r="I160" s="21">
        <f t="shared" si="19"/>
        <v>3.7931319868145085E-7</v>
      </c>
      <c r="J160" s="24">
        <f t="shared" si="20"/>
        <v>643.81357862020991</v>
      </c>
      <c r="K160" s="25">
        <f t="shared" si="23"/>
        <v>6.4674092100063918</v>
      </c>
    </row>
    <row r="161" spans="2:11" x14ac:dyDescent="0.15">
      <c r="B161" s="20">
        <v>37589</v>
      </c>
      <c r="C161" s="21">
        <v>4.8499999999999996</v>
      </c>
      <c r="D161" s="21">
        <f t="shared" si="16"/>
        <v>4.8499999999999995E-2</v>
      </c>
      <c r="E161" s="21">
        <f t="shared" si="21"/>
        <v>4.8399999999999999E-2</v>
      </c>
      <c r="F161" s="21">
        <f t="shared" si="22"/>
        <v>9.9999999999995925E-5</v>
      </c>
      <c r="G161" s="21">
        <f t="shared" si="17"/>
        <v>1.9178082191780823E-2</v>
      </c>
      <c r="H161" s="23">
        <f t="shared" si="18"/>
        <v>3.178135296661227E-5</v>
      </c>
      <c r="I161" s="21">
        <f t="shared" si="19"/>
        <v>3.7931319868145085E-7</v>
      </c>
      <c r="J161" s="24">
        <f t="shared" si="20"/>
        <v>643.79398473582921</v>
      </c>
      <c r="K161" s="25">
        <f t="shared" si="23"/>
        <v>6.4673787754470746</v>
      </c>
    </row>
    <row r="162" spans="2:11" x14ac:dyDescent="0.15">
      <c r="B162" s="20">
        <v>37596</v>
      </c>
      <c r="C162" s="21">
        <v>4.84</v>
      </c>
      <c r="D162" s="21">
        <f t="shared" si="16"/>
        <v>4.8399999999999999E-2</v>
      </c>
      <c r="E162" s="21">
        <f t="shared" si="21"/>
        <v>4.8499999999999995E-2</v>
      </c>
      <c r="F162" s="21">
        <f t="shared" si="22"/>
        <v>-9.9999999999995925E-5</v>
      </c>
      <c r="G162" s="21">
        <f t="shared" si="17"/>
        <v>1.9178082191780823E-2</v>
      </c>
      <c r="H162" s="23">
        <f t="shared" si="18"/>
        <v>3.1611918588300585E-5</v>
      </c>
      <c r="I162" s="21">
        <f t="shared" si="19"/>
        <v>3.7931319868145085E-7</v>
      </c>
      <c r="J162" s="24">
        <f t="shared" si="20"/>
        <v>633.1328590792433</v>
      </c>
      <c r="K162" s="25">
        <f t="shared" si="23"/>
        <v>6.4506802880816698</v>
      </c>
    </row>
    <row r="163" spans="2:11" x14ac:dyDescent="0.15">
      <c r="B163" s="20">
        <v>37603</v>
      </c>
      <c r="C163" s="21">
        <v>4.83</v>
      </c>
      <c r="D163" s="21">
        <f t="shared" si="16"/>
        <v>4.8300000000000003E-2</v>
      </c>
      <c r="E163" s="21">
        <f t="shared" si="21"/>
        <v>4.8399999999999999E-2</v>
      </c>
      <c r="F163" s="21">
        <f t="shared" si="22"/>
        <v>-9.9999999999995925E-5</v>
      </c>
      <c r="G163" s="21">
        <f t="shared" si="17"/>
        <v>1.9178082191780823E-2</v>
      </c>
      <c r="H163" s="23">
        <f t="shared" si="18"/>
        <v>3.178135296661227E-5</v>
      </c>
      <c r="I163" s="21">
        <f t="shared" si="19"/>
        <v>3.7931319868145085E-7</v>
      </c>
      <c r="J163" s="24">
        <f t="shared" si="20"/>
        <v>633.09561473439442</v>
      </c>
      <c r="K163" s="25">
        <f t="shared" si="23"/>
        <v>6.4506214608705781</v>
      </c>
    </row>
    <row r="164" spans="2:11" x14ac:dyDescent="0.15">
      <c r="B164" s="20">
        <v>37610</v>
      </c>
      <c r="C164" s="21">
        <v>4.8099999999999996</v>
      </c>
      <c r="D164" s="21">
        <f t="shared" si="16"/>
        <v>4.8099999999999997E-2</v>
      </c>
      <c r="E164" s="21">
        <f t="shared" si="21"/>
        <v>4.8300000000000003E-2</v>
      </c>
      <c r="F164" s="21">
        <f t="shared" si="22"/>
        <v>-2.0000000000000573E-4</v>
      </c>
      <c r="G164" s="21">
        <f t="shared" si="17"/>
        <v>1.9178082191780823E-2</v>
      </c>
      <c r="H164" s="23">
        <f t="shared" si="18"/>
        <v>3.1950787344923942E-5</v>
      </c>
      <c r="I164" s="21">
        <f t="shared" si="19"/>
        <v>3.7931319868145085E-7</v>
      </c>
      <c r="J164" s="24">
        <f t="shared" si="20"/>
        <v>603.40829573240546</v>
      </c>
      <c r="K164" s="25">
        <f t="shared" si="23"/>
        <v>6.4025940749440187</v>
      </c>
    </row>
    <row r="165" spans="2:11" x14ac:dyDescent="0.15">
      <c r="B165" s="20">
        <v>37617</v>
      </c>
      <c r="C165" s="21">
        <v>4.82</v>
      </c>
      <c r="D165" s="21">
        <f t="shared" si="16"/>
        <v>4.82E-2</v>
      </c>
      <c r="E165" s="21">
        <f t="shared" si="21"/>
        <v>4.8099999999999997E-2</v>
      </c>
      <c r="F165" s="21">
        <f t="shared" si="22"/>
        <v>1.0000000000000286E-4</v>
      </c>
      <c r="G165" s="21">
        <f t="shared" si="17"/>
        <v>1.9178082191780823E-2</v>
      </c>
      <c r="H165" s="23">
        <f t="shared" si="18"/>
        <v>3.2289656101547327E-5</v>
      </c>
      <c r="I165" s="21">
        <f t="shared" si="19"/>
        <v>3.7931319868145085E-7</v>
      </c>
      <c r="J165" s="24">
        <f t="shared" si="20"/>
        <v>643.85262198961891</v>
      </c>
      <c r="K165" s="25">
        <f t="shared" si="23"/>
        <v>6.467469852072484</v>
      </c>
    </row>
    <row r="166" spans="2:11" x14ac:dyDescent="0.15">
      <c r="B166" s="20">
        <v>37624</v>
      </c>
      <c r="C166" s="21">
        <v>4.82</v>
      </c>
      <c r="D166" s="21">
        <f t="shared" si="16"/>
        <v>4.82E-2</v>
      </c>
      <c r="E166" s="21">
        <f t="shared" si="21"/>
        <v>4.82E-2</v>
      </c>
      <c r="F166" s="21">
        <f t="shared" si="22"/>
        <v>0</v>
      </c>
      <c r="G166" s="21">
        <f t="shared" si="17"/>
        <v>1.9178082191780823E-2</v>
      </c>
      <c r="H166" s="23">
        <f t="shared" si="18"/>
        <v>3.2120221723235635E-5</v>
      </c>
      <c r="I166" s="21">
        <f t="shared" si="19"/>
        <v>3.7931319868145085E-7</v>
      </c>
      <c r="J166" s="24">
        <f t="shared" si="20"/>
        <v>646.87514017148976</v>
      </c>
      <c r="K166" s="25">
        <f t="shared" si="23"/>
        <v>6.4721532931439363</v>
      </c>
    </row>
    <row r="167" spans="2:11" x14ac:dyDescent="0.15">
      <c r="B167" s="20">
        <v>37631</v>
      </c>
      <c r="C167" s="21">
        <v>4.82</v>
      </c>
      <c r="D167" s="21">
        <f t="shared" si="16"/>
        <v>4.82E-2</v>
      </c>
      <c r="E167" s="21">
        <f t="shared" si="21"/>
        <v>4.82E-2</v>
      </c>
      <c r="F167" s="21">
        <f t="shared" si="22"/>
        <v>0</v>
      </c>
      <c r="G167" s="21">
        <f t="shared" si="17"/>
        <v>1.9178082191780823E-2</v>
      </c>
      <c r="H167" s="23">
        <f t="shared" si="18"/>
        <v>3.2120221723235635E-5</v>
      </c>
      <c r="I167" s="21">
        <f t="shared" si="19"/>
        <v>3.7931319868145085E-7</v>
      </c>
      <c r="J167" s="24">
        <f t="shared" si="20"/>
        <v>646.87514017148976</v>
      </c>
      <c r="K167" s="25">
        <f t="shared" si="23"/>
        <v>6.4721532931439363</v>
      </c>
    </row>
    <row r="168" spans="2:11" x14ac:dyDescent="0.15">
      <c r="B168" s="20">
        <v>37638</v>
      </c>
      <c r="C168" s="21">
        <v>4.8</v>
      </c>
      <c r="D168" s="21">
        <f t="shared" si="16"/>
        <v>4.8000000000000001E-2</v>
      </c>
      <c r="E168" s="21">
        <f t="shared" si="21"/>
        <v>4.82E-2</v>
      </c>
      <c r="F168" s="21">
        <f t="shared" si="22"/>
        <v>-1.9999999999999879E-4</v>
      </c>
      <c r="G168" s="21">
        <f t="shared" si="17"/>
        <v>1.9178082191780823E-2</v>
      </c>
      <c r="H168" s="23">
        <f t="shared" si="18"/>
        <v>3.2120221723235635E-5</v>
      </c>
      <c r="I168" s="21">
        <f t="shared" si="19"/>
        <v>3.7931319868145085E-7</v>
      </c>
      <c r="J168" s="24">
        <f t="shared" si="20"/>
        <v>603.3457573287111</v>
      </c>
      <c r="K168" s="25">
        <f t="shared" si="23"/>
        <v>6.402490427637276</v>
      </c>
    </row>
    <row r="169" spans="2:11" x14ac:dyDescent="0.15">
      <c r="B169" s="20">
        <v>37645</v>
      </c>
      <c r="C169" s="21">
        <v>4.78</v>
      </c>
      <c r="D169" s="21">
        <f t="shared" si="16"/>
        <v>4.7800000000000002E-2</v>
      </c>
      <c r="E169" s="21">
        <f t="shared" si="21"/>
        <v>4.8000000000000001E-2</v>
      </c>
      <c r="F169" s="21">
        <f t="shared" si="22"/>
        <v>-1.9999999999999879E-4</v>
      </c>
      <c r="G169" s="21">
        <f t="shared" si="17"/>
        <v>1.9178082191780823E-2</v>
      </c>
      <c r="H169" s="23">
        <f t="shared" si="18"/>
        <v>3.2459090479859006E-5</v>
      </c>
      <c r="I169" s="21">
        <f t="shared" si="19"/>
        <v>3.7931319868145085E-7</v>
      </c>
      <c r="J169" s="24">
        <f t="shared" si="20"/>
        <v>603.22056300267172</v>
      </c>
      <c r="K169" s="25">
        <f t="shared" si="23"/>
        <v>6.4022829059712407</v>
      </c>
    </row>
    <row r="170" spans="2:11" x14ac:dyDescent="0.15">
      <c r="B170" s="20">
        <v>37652</v>
      </c>
      <c r="C170" s="21">
        <v>4.8</v>
      </c>
      <c r="D170" s="21">
        <f t="shared" si="16"/>
        <v>4.8000000000000001E-2</v>
      </c>
      <c r="E170" s="21">
        <f t="shared" si="21"/>
        <v>4.7800000000000002E-2</v>
      </c>
      <c r="F170" s="21">
        <f t="shared" si="22"/>
        <v>1.9999999999999879E-4</v>
      </c>
      <c r="G170" s="21">
        <f t="shared" si="17"/>
        <v>1.9178082191780823E-2</v>
      </c>
      <c r="H170" s="23">
        <f t="shared" si="18"/>
        <v>3.2797959236482378E-5</v>
      </c>
      <c r="I170" s="21">
        <f t="shared" si="19"/>
        <v>3.7931319868145085E-7</v>
      </c>
      <c r="J170" s="24">
        <f t="shared" si="20"/>
        <v>624.31919009628814</v>
      </c>
      <c r="K170" s="25">
        <f t="shared" si="23"/>
        <v>6.4366617601765501</v>
      </c>
    </row>
    <row r="171" spans="2:11" x14ac:dyDescent="0.15">
      <c r="B171" s="20">
        <v>37659</v>
      </c>
      <c r="C171" s="21">
        <v>4.7300000000000004</v>
      </c>
      <c r="D171" s="21">
        <f t="shared" si="16"/>
        <v>4.7300000000000002E-2</v>
      </c>
      <c r="E171" s="21">
        <f t="shared" si="21"/>
        <v>4.8000000000000001E-2</v>
      </c>
      <c r="F171" s="21">
        <f t="shared" si="22"/>
        <v>-6.9999999999999923E-4</v>
      </c>
      <c r="G171" s="21">
        <f t="shared" si="17"/>
        <v>1.9178082191780823E-2</v>
      </c>
      <c r="H171" s="23">
        <f t="shared" si="18"/>
        <v>3.2459090479859006E-5</v>
      </c>
      <c r="I171" s="21">
        <f t="shared" si="19"/>
        <v>3.7931319868145085E-7</v>
      </c>
      <c r="J171" s="24">
        <f t="shared" si="20"/>
        <v>319.35996698613872</v>
      </c>
      <c r="K171" s="25">
        <f t="shared" si="23"/>
        <v>5.7663188897480273</v>
      </c>
    </row>
    <row r="172" spans="2:11" x14ac:dyDescent="0.15">
      <c r="B172" s="20">
        <v>37666</v>
      </c>
      <c r="C172" s="21">
        <v>4.74</v>
      </c>
      <c r="D172" s="21">
        <f t="shared" si="16"/>
        <v>4.7400000000000005E-2</v>
      </c>
      <c r="E172" s="21">
        <f t="shared" si="21"/>
        <v>4.7300000000000002E-2</v>
      </c>
      <c r="F172" s="21">
        <f t="shared" si="22"/>
        <v>1.0000000000000286E-4</v>
      </c>
      <c r="G172" s="21">
        <f t="shared" si="17"/>
        <v>1.9178082191780823E-2</v>
      </c>
      <c r="H172" s="23">
        <f t="shared" si="18"/>
        <v>3.3645131128040806E-5</v>
      </c>
      <c r="I172" s="21">
        <f t="shared" si="19"/>
        <v>3.7931319868145085E-7</v>
      </c>
      <c r="J172" s="24">
        <f t="shared" si="20"/>
        <v>644.00686949788326</v>
      </c>
      <c r="K172" s="25">
        <f t="shared" si="23"/>
        <v>6.467709392969641</v>
      </c>
    </row>
    <row r="173" spans="2:11" x14ac:dyDescent="0.15">
      <c r="B173" s="20">
        <v>37673</v>
      </c>
      <c r="C173" s="21">
        <v>4.74</v>
      </c>
      <c r="D173" s="21">
        <f t="shared" si="16"/>
        <v>4.7400000000000005E-2</v>
      </c>
      <c r="E173" s="21">
        <f t="shared" si="21"/>
        <v>4.7400000000000005E-2</v>
      </c>
      <c r="F173" s="21">
        <f t="shared" si="22"/>
        <v>0</v>
      </c>
      <c r="G173" s="21">
        <f t="shared" si="17"/>
        <v>1.9178082191780823E-2</v>
      </c>
      <c r="H173" s="23">
        <f t="shared" si="18"/>
        <v>3.3475696749729114E-5</v>
      </c>
      <c r="I173" s="21">
        <f t="shared" si="19"/>
        <v>3.7931319868145085E-7</v>
      </c>
      <c r="J173" s="24">
        <f t="shared" si="20"/>
        <v>646.79932861756822</v>
      </c>
      <c r="K173" s="25">
        <f t="shared" si="23"/>
        <v>6.4720360896961795</v>
      </c>
    </row>
    <row r="174" spans="2:11" x14ac:dyDescent="0.15">
      <c r="B174" s="20">
        <v>37680</v>
      </c>
      <c r="C174" s="21">
        <v>4.74</v>
      </c>
      <c r="D174" s="21">
        <f t="shared" si="16"/>
        <v>4.7400000000000005E-2</v>
      </c>
      <c r="E174" s="21">
        <f t="shared" si="21"/>
        <v>4.7400000000000005E-2</v>
      </c>
      <c r="F174" s="21">
        <f t="shared" si="22"/>
        <v>0</v>
      </c>
      <c r="G174" s="21">
        <f t="shared" si="17"/>
        <v>1.9178082191780823E-2</v>
      </c>
      <c r="H174" s="23">
        <f t="shared" si="18"/>
        <v>3.3475696749729114E-5</v>
      </c>
      <c r="I174" s="21">
        <f t="shared" si="19"/>
        <v>3.7931319868145085E-7</v>
      </c>
      <c r="J174" s="24">
        <f t="shared" si="20"/>
        <v>646.79932861756822</v>
      </c>
      <c r="K174" s="25">
        <f t="shared" si="23"/>
        <v>6.4720360896961795</v>
      </c>
    </row>
    <row r="175" spans="2:11" x14ac:dyDescent="0.15">
      <c r="B175" s="20">
        <v>37687</v>
      </c>
      <c r="C175" s="21">
        <v>4.76</v>
      </c>
      <c r="D175" s="21">
        <f t="shared" si="16"/>
        <v>4.7599999999999996E-2</v>
      </c>
      <c r="E175" s="21">
        <f t="shared" si="21"/>
        <v>4.7400000000000005E-2</v>
      </c>
      <c r="F175" s="21">
        <f t="shared" si="22"/>
        <v>1.9999999999999185E-4</v>
      </c>
      <c r="G175" s="21">
        <f t="shared" si="17"/>
        <v>1.9178082191780823E-2</v>
      </c>
      <c r="H175" s="23">
        <f t="shared" si="18"/>
        <v>3.3475696749729114E-5</v>
      </c>
      <c r="I175" s="21">
        <f t="shared" si="19"/>
        <v>3.7931319868145085E-7</v>
      </c>
      <c r="J175" s="24">
        <f t="shared" si="20"/>
        <v>624.50535400630736</v>
      </c>
      <c r="K175" s="25">
        <f t="shared" si="23"/>
        <v>6.4369599027975886</v>
      </c>
    </row>
    <row r="176" spans="2:11" x14ac:dyDescent="0.15">
      <c r="B176" s="20">
        <v>37694</v>
      </c>
      <c r="C176" s="21">
        <v>4.7699999999999996</v>
      </c>
      <c r="D176" s="21">
        <f t="shared" si="16"/>
        <v>4.7699999999999992E-2</v>
      </c>
      <c r="E176" s="21">
        <f t="shared" si="21"/>
        <v>4.7599999999999996E-2</v>
      </c>
      <c r="F176" s="21">
        <f t="shared" si="22"/>
        <v>9.9999999999995925E-5</v>
      </c>
      <c r="G176" s="21">
        <f t="shared" si="17"/>
        <v>1.9178082191780823E-2</v>
      </c>
      <c r="H176" s="23">
        <f t="shared" si="18"/>
        <v>3.3136827993105756E-5</v>
      </c>
      <c r="I176" s="21">
        <f t="shared" si="19"/>
        <v>3.7931319868145085E-7</v>
      </c>
      <c r="J176" s="24">
        <f t="shared" si="20"/>
        <v>643.9493878780878</v>
      </c>
      <c r="K176" s="25">
        <f t="shared" si="23"/>
        <v>6.4676201327645613</v>
      </c>
    </row>
    <row r="177" spans="2:11" x14ac:dyDescent="0.15">
      <c r="B177" s="20">
        <v>37701</v>
      </c>
      <c r="C177" s="21">
        <v>4.7699999999999996</v>
      </c>
      <c r="D177" s="21">
        <f t="shared" si="16"/>
        <v>4.7699999999999992E-2</v>
      </c>
      <c r="E177" s="21">
        <f t="shared" si="21"/>
        <v>4.7699999999999992E-2</v>
      </c>
      <c r="F177" s="21">
        <f t="shared" si="22"/>
        <v>0</v>
      </c>
      <c r="G177" s="21">
        <f t="shared" si="17"/>
        <v>1.9178082191780823E-2</v>
      </c>
      <c r="H177" s="23">
        <f t="shared" si="18"/>
        <v>3.2967393614794077E-5</v>
      </c>
      <c r="I177" s="21">
        <f t="shared" si="19"/>
        <v>3.7931319868145085E-7</v>
      </c>
      <c r="J177" s="24">
        <f t="shared" si="20"/>
        <v>646.82812406885796</v>
      </c>
      <c r="K177" s="25">
        <f t="shared" si="23"/>
        <v>6.4720806086204412</v>
      </c>
    </row>
    <row r="178" spans="2:11" x14ac:dyDescent="0.15">
      <c r="B178" s="20">
        <v>37708</v>
      </c>
      <c r="C178" s="21">
        <v>4.79</v>
      </c>
      <c r="D178" s="21">
        <f t="shared" si="16"/>
        <v>4.7899999999999998E-2</v>
      </c>
      <c r="E178" s="21">
        <f t="shared" si="21"/>
        <v>4.7699999999999992E-2</v>
      </c>
      <c r="F178" s="21">
        <f t="shared" si="22"/>
        <v>2.0000000000000573E-4</v>
      </c>
      <c r="G178" s="21">
        <f t="shared" si="17"/>
        <v>1.9178082191780823E-2</v>
      </c>
      <c r="H178" s="23">
        <f t="shared" si="18"/>
        <v>3.2967393614794077E-5</v>
      </c>
      <c r="I178" s="21">
        <f t="shared" si="19"/>
        <v>3.7931319868145085E-7</v>
      </c>
      <c r="J178" s="24">
        <f t="shared" si="20"/>
        <v>624.36579675239284</v>
      </c>
      <c r="K178" s="25">
        <f t="shared" si="23"/>
        <v>6.4367364093580761</v>
      </c>
    </row>
    <row r="179" spans="2:11" x14ac:dyDescent="0.15">
      <c r="B179" s="20">
        <v>37715</v>
      </c>
      <c r="C179" s="21">
        <v>4.7699999999999996</v>
      </c>
      <c r="D179" s="21">
        <f t="shared" si="16"/>
        <v>4.7699999999999992E-2</v>
      </c>
      <c r="E179" s="21">
        <f t="shared" si="21"/>
        <v>4.7899999999999998E-2</v>
      </c>
      <c r="F179" s="21">
        <f t="shared" si="22"/>
        <v>-2.0000000000000573E-4</v>
      </c>
      <c r="G179" s="21">
        <f t="shared" si="17"/>
        <v>1.9178082191780823E-2</v>
      </c>
      <c r="H179" s="23">
        <f t="shared" si="18"/>
        <v>3.2628524858170699E-5</v>
      </c>
      <c r="I179" s="21">
        <f t="shared" si="19"/>
        <v>3.7931319868145085E-7</v>
      </c>
      <c r="J179" s="24">
        <f t="shared" si="20"/>
        <v>603.15790710740453</v>
      </c>
      <c r="K179" s="25">
        <f t="shared" si="23"/>
        <v>6.402179031611948</v>
      </c>
    </row>
    <row r="180" spans="2:11" x14ac:dyDescent="0.15">
      <c r="B180" s="20">
        <v>37722</v>
      </c>
      <c r="C180" s="21">
        <v>4.79</v>
      </c>
      <c r="D180" s="21">
        <f t="shared" si="16"/>
        <v>4.7899999999999998E-2</v>
      </c>
      <c r="E180" s="21">
        <f t="shared" si="21"/>
        <v>4.7699999999999992E-2</v>
      </c>
      <c r="F180" s="21">
        <f t="shared" si="22"/>
        <v>2.0000000000000573E-4</v>
      </c>
      <c r="G180" s="21">
        <f t="shared" si="17"/>
        <v>1.9178082191780823E-2</v>
      </c>
      <c r="H180" s="23">
        <f t="shared" si="18"/>
        <v>3.2967393614794077E-5</v>
      </c>
      <c r="I180" s="21">
        <f t="shared" si="19"/>
        <v>3.7931319868145085E-7</v>
      </c>
      <c r="J180" s="24">
        <f t="shared" si="20"/>
        <v>624.36579675239284</v>
      </c>
      <c r="K180" s="25">
        <f t="shared" si="23"/>
        <v>6.4367364093580761</v>
      </c>
    </row>
    <row r="181" spans="2:11" x14ac:dyDescent="0.15">
      <c r="B181" s="20">
        <v>37729</v>
      </c>
      <c r="C181" s="21">
        <v>4.79</v>
      </c>
      <c r="D181" s="21">
        <f t="shared" si="16"/>
        <v>4.7899999999999998E-2</v>
      </c>
      <c r="E181" s="21">
        <f t="shared" si="21"/>
        <v>4.7899999999999998E-2</v>
      </c>
      <c r="F181" s="21">
        <f t="shared" si="22"/>
        <v>0</v>
      </c>
      <c r="G181" s="21">
        <f t="shared" si="17"/>
        <v>1.9178082191780823E-2</v>
      </c>
      <c r="H181" s="23">
        <f t="shared" si="18"/>
        <v>3.2628524858170699E-5</v>
      </c>
      <c r="I181" s="21">
        <f t="shared" si="19"/>
        <v>3.7931319868145085E-7</v>
      </c>
      <c r="J181" s="24">
        <f t="shared" si="20"/>
        <v>646.84707696808641</v>
      </c>
      <c r="K181" s="25">
        <f t="shared" si="23"/>
        <v>6.4721099094823806</v>
      </c>
    </row>
    <row r="182" spans="2:11" x14ac:dyDescent="0.15">
      <c r="B182" s="20">
        <v>37736</v>
      </c>
      <c r="C182" s="21">
        <v>4.8099999999999996</v>
      </c>
      <c r="D182" s="21">
        <f t="shared" si="16"/>
        <v>4.8099999999999997E-2</v>
      </c>
      <c r="E182" s="21">
        <f t="shared" si="21"/>
        <v>4.7899999999999998E-2</v>
      </c>
      <c r="F182" s="21">
        <f t="shared" si="22"/>
        <v>1.9999999999999879E-4</v>
      </c>
      <c r="G182" s="21">
        <f t="shared" si="17"/>
        <v>1.9178082191780823E-2</v>
      </c>
      <c r="H182" s="23">
        <f t="shared" si="18"/>
        <v>3.2628524858170699E-5</v>
      </c>
      <c r="I182" s="21">
        <f t="shared" si="19"/>
        <v>3.7931319868145085E-7</v>
      </c>
      <c r="J182" s="24">
        <f t="shared" si="20"/>
        <v>624.27253967164313</v>
      </c>
      <c r="K182" s="25">
        <f t="shared" si="23"/>
        <v>6.4365870353108399</v>
      </c>
    </row>
    <row r="183" spans="2:11" x14ac:dyDescent="0.15">
      <c r="B183" s="20">
        <v>37743</v>
      </c>
      <c r="C183" s="21">
        <v>4.8</v>
      </c>
      <c r="D183" s="21">
        <f t="shared" si="16"/>
        <v>4.8000000000000001E-2</v>
      </c>
      <c r="E183" s="21">
        <f t="shared" si="21"/>
        <v>4.8099999999999997E-2</v>
      </c>
      <c r="F183" s="21">
        <f t="shared" si="22"/>
        <v>-9.9999999999995925E-5</v>
      </c>
      <c r="G183" s="21">
        <f t="shared" si="17"/>
        <v>1.9178082191780823E-2</v>
      </c>
      <c r="H183" s="23">
        <f t="shared" si="18"/>
        <v>3.2289656101547327E-5</v>
      </c>
      <c r="I183" s="21">
        <f t="shared" si="19"/>
        <v>3.7931319868145085E-7</v>
      </c>
      <c r="J183" s="24">
        <f t="shared" si="20"/>
        <v>632.98360740369264</v>
      </c>
      <c r="K183" s="25">
        <f t="shared" si="23"/>
        <v>6.4504445251322204</v>
      </c>
    </row>
    <row r="184" spans="2:11" x14ac:dyDescent="0.15">
      <c r="B184" s="20">
        <v>37750</v>
      </c>
      <c r="C184" s="21">
        <v>4.7699999999999996</v>
      </c>
      <c r="D184" s="21">
        <f t="shared" si="16"/>
        <v>4.7699999999999992E-2</v>
      </c>
      <c r="E184" s="21">
        <f t="shared" si="21"/>
        <v>4.8000000000000001E-2</v>
      </c>
      <c r="F184" s="21">
        <f t="shared" si="22"/>
        <v>-3.0000000000000859E-4</v>
      </c>
      <c r="G184" s="21">
        <f t="shared" si="17"/>
        <v>1.9178082191780823E-2</v>
      </c>
      <c r="H184" s="23">
        <f t="shared" si="18"/>
        <v>3.2459090479859006E-5</v>
      </c>
      <c r="I184" s="21">
        <f t="shared" si="19"/>
        <v>3.7931319868145085E-7</v>
      </c>
      <c r="J184" s="24">
        <f t="shared" si="20"/>
        <v>559.93291322903747</v>
      </c>
      <c r="K184" s="25">
        <f t="shared" si="23"/>
        <v>6.3278169787475749</v>
      </c>
    </row>
    <row r="185" spans="2:11" x14ac:dyDescent="0.15">
      <c r="B185" s="20">
        <v>37757</v>
      </c>
      <c r="C185" s="21">
        <v>4.78</v>
      </c>
      <c r="D185" s="21">
        <f t="shared" si="16"/>
        <v>4.7800000000000002E-2</v>
      </c>
      <c r="E185" s="21">
        <f t="shared" si="21"/>
        <v>4.7699999999999992E-2</v>
      </c>
      <c r="F185" s="21">
        <f t="shared" si="22"/>
        <v>1.000000000000098E-4</v>
      </c>
      <c r="G185" s="21">
        <f t="shared" si="17"/>
        <v>1.9178082191780823E-2</v>
      </c>
      <c r="H185" s="23">
        <f t="shared" si="18"/>
        <v>3.2967393614794077E-5</v>
      </c>
      <c r="I185" s="21">
        <f t="shared" si="19"/>
        <v>3.7931319868145085E-7</v>
      </c>
      <c r="J185" s="24">
        <f t="shared" si="20"/>
        <v>643.93013100765256</v>
      </c>
      <c r="K185" s="25">
        <f t="shared" si="23"/>
        <v>6.4675902279945046</v>
      </c>
    </row>
    <row r="186" spans="2:11" x14ac:dyDescent="0.15">
      <c r="B186" s="20">
        <v>37764</v>
      </c>
      <c r="C186" s="21">
        <v>4.7699999999999996</v>
      </c>
      <c r="D186" s="21">
        <f t="shared" si="16"/>
        <v>4.7699999999999992E-2</v>
      </c>
      <c r="E186" s="21">
        <f t="shared" si="21"/>
        <v>4.7800000000000002E-2</v>
      </c>
      <c r="F186" s="21">
        <f t="shared" si="22"/>
        <v>-1.000000000000098E-4</v>
      </c>
      <c r="G186" s="21">
        <f t="shared" si="17"/>
        <v>1.9178082191780823E-2</v>
      </c>
      <c r="H186" s="23">
        <f t="shared" si="18"/>
        <v>3.2797959236482378E-5</v>
      </c>
      <c r="I186" s="21">
        <f t="shared" si="19"/>
        <v>3.7931319868145085E-7</v>
      </c>
      <c r="J186" s="24">
        <f t="shared" si="20"/>
        <v>632.87118880415267</v>
      </c>
      <c r="K186" s="25">
        <f t="shared" si="23"/>
        <v>6.4502669082362347</v>
      </c>
    </row>
    <row r="187" spans="2:11" x14ac:dyDescent="0.15">
      <c r="B187" s="20">
        <v>37771</v>
      </c>
      <c r="C187" s="21">
        <v>4.78</v>
      </c>
      <c r="D187" s="21">
        <f t="shared" si="16"/>
        <v>4.7800000000000002E-2</v>
      </c>
      <c r="E187" s="21">
        <f t="shared" si="21"/>
        <v>4.7699999999999992E-2</v>
      </c>
      <c r="F187" s="21">
        <f t="shared" si="22"/>
        <v>1.000000000000098E-4</v>
      </c>
      <c r="G187" s="21">
        <f t="shared" si="17"/>
        <v>1.9178082191780823E-2</v>
      </c>
      <c r="H187" s="23">
        <f t="shared" si="18"/>
        <v>3.2967393614794077E-5</v>
      </c>
      <c r="I187" s="21">
        <f t="shared" si="19"/>
        <v>3.7931319868145085E-7</v>
      </c>
      <c r="J187" s="24">
        <f t="shared" si="20"/>
        <v>643.93013100765256</v>
      </c>
      <c r="K187" s="25">
        <f t="shared" si="23"/>
        <v>6.4675902279945046</v>
      </c>
    </row>
    <row r="188" spans="2:11" x14ac:dyDescent="0.15">
      <c r="B188" s="20">
        <v>37778</v>
      </c>
      <c r="C188" s="21">
        <v>4.72</v>
      </c>
      <c r="D188" s="21">
        <f t="shared" si="16"/>
        <v>4.7199999999999999E-2</v>
      </c>
      <c r="E188" s="21">
        <f t="shared" si="21"/>
        <v>4.7800000000000002E-2</v>
      </c>
      <c r="F188" s="21">
        <f t="shared" si="22"/>
        <v>-6.0000000000000331E-4</v>
      </c>
      <c r="G188" s="21">
        <f t="shared" si="17"/>
        <v>1.9178082191780823E-2</v>
      </c>
      <c r="H188" s="23">
        <f t="shared" si="18"/>
        <v>3.2797959236482378E-5</v>
      </c>
      <c r="I188" s="21">
        <f t="shared" si="19"/>
        <v>3.7931319868145085E-7</v>
      </c>
      <c r="J188" s="24">
        <f t="shared" si="20"/>
        <v>382.09657652912813</v>
      </c>
      <c r="K188" s="25">
        <f t="shared" si="23"/>
        <v>5.945673394792534</v>
      </c>
    </row>
    <row r="189" spans="2:11" x14ac:dyDescent="0.15">
      <c r="B189" s="20">
        <v>37785</v>
      </c>
      <c r="C189" s="21">
        <v>4.63</v>
      </c>
      <c r="D189" s="21">
        <f t="shared" si="16"/>
        <v>4.6300000000000001E-2</v>
      </c>
      <c r="E189" s="21">
        <f t="shared" si="21"/>
        <v>4.7199999999999999E-2</v>
      </c>
      <c r="F189" s="21">
        <f t="shared" si="22"/>
        <v>-8.9999999999999802E-4</v>
      </c>
      <c r="G189" s="21">
        <f t="shared" si="17"/>
        <v>1.9178082191780823E-2</v>
      </c>
      <c r="H189" s="23">
        <f t="shared" si="18"/>
        <v>3.3814565506352498E-5</v>
      </c>
      <c r="I189" s="21">
        <f t="shared" si="19"/>
        <v>3.7931319868145085E-7</v>
      </c>
      <c r="J189" s="24">
        <f t="shared" si="20"/>
        <v>205.21427033581679</v>
      </c>
      <c r="K189" s="25">
        <f t="shared" si="23"/>
        <v>5.3240546544254395</v>
      </c>
    </row>
    <row r="190" spans="2:11" x14ac:dyDescent="0.15">
      <c r="B190" s="20">
        <v>37792</v>
      </c>
      <c r="C190" s="21">
        <v>4.63</v>
      </c>
      <c r="D190" s="21">
        <f t="shared" si="16"/>
        <v>4.6300000000000001E-2</v>
      </c>
      <c r="E190" s="21">
        <f t="shared" si="21"/>
        <v>4.6300000000000001E-2</v>
      </c>
      <c r="F190" s="21">
        <f t="shared" si="22"/>
        <v>0</v>
      </c>
      <c r="G190" s="21">
        <f t="shared" si="17"/>
        <v>1.9178082191780823E-2</v>
      </c>
      <c r="H190" s="23">
        <f t="shared" si="18"/>
        <v>3.533947491115767E-5</v>
      </c>
      <c r="I190" s="21">
        <f t="shared" si="19"/>
        <v>3.7931319868145085E-7</v>
      </c>
      <c r="J190" s="24">
        <f t="shared" si="20"/>
        <v>646.68998754871461</v>
      </c>
      <c r="K190" s="25">
        <f t="shared" si="23"/>
        <v>6.4718670259586633</v>
      </c>
    </row>
    <row r="191" spans="2:11" x14ac:dyDescent="0.15">
      <c r="B191" s="20">
        <v>37799</v>
      </c>
      <c r="C191" s="21">
        <v>4.68</v>
      </c>
      <c r="D191" s="21">
        <f t="shared" si="16"/>
        <v>4.6799999999999994E-2</v>
      </c>
      <c r="E191" s="21">
        <f t="shared" si="21"/>
        <v>4.6300000000000001E-2</v>
      </c>
      <c r="F191" s="21">
        <f t="shared" si="22"/>
        <v>4.9999999999999351E-4</v>
      </c>
      <c r="G191" s="21">
        <f t="shared" si="17"/>
        <v>1.9178082191780823E-2</v>
      </c>
      <c r="H191" s="23">
        <f t="shared" si="18"/>
        <v>3.533947491115767E-5</v>
      </c>
      <c r="I191" s="21">
        <f t="shared" si="19"/>
        <v>3.7931319868145085E-7</v>
      </c>
      <c r="J191" s="24">
        <f t="shared" si="20"/>
        <v>487.31345151020258</v>
      </c>
      <c r="K191" s="25">
        <f t="shared" si="23"/>
        <v>6.1889075536347002</v>
      </c>
    </row>
    <row r="192" spans="2:11" x14ac:dyDescent="0.15">
      <c r="B192" s="20">
        <v>37806</v>
      </c>
      <c r="C192" s="21">
        <v>4.7</v>
      </c>
      <c r="D192" s="21">
        <f t="shared" si="16"/>
        <v>4.7E-2</v>
      </c>
      <c r="E192" s="21">
        <f t="shared" si="21"/>
        <v>4.6799999999999994E-2</v>
      </c>
      <c r="F192" s="21">
        <f t="shared" si="22"/>
        <v>2.0000000000000573E-4</v>
      </c>
      <c r="G192" s="21">
        <f t="shared" si="17"/>
        <v>1.9178082191780823E-2</v>
      </c>
      <c r="H192" s="23">
        <f t="shared" si="18"/>
        <v>3.4492303019599248E-5</v>
      </c>
      <c r="I192" s="21">
        <f t="shared" si="19"/>
        <v>3.7931319868145085E-7</v>
      </c>
      <c r="J192" s="24">
        <f t="shared" si="20"/>
        <v>624.78328537294851</v>
      </c>
      <c r="K192" s="25">
        <f t="shared" si="23"/>
        <v>6.4374048462037248</v>
      </c>
    </row>
    <row r="193" spans="2:11" x14ac:dyDescent="0.15">
      <c r="B193" s="20">
        <v>37813</v>
      </c>
      <c r="C193" s="21">
        <v>4.71</v>
      </c>
      <c r="D193" s="21">
        <f t="shared" si="16"/>
        <v>4.7100000000000003E-2</v>
      </c>
      <c r="E193" s="21">
        <f t="shared" si="21"/>
        <v>4.7E-2</v>
      </c>
      <c r="F193" s="21">
        <f t="shared" si="22"/>
        <v>1.0000000000000286E-4</v>
      </c>
      <c r="G193" s="21">
        <f t="shared" si="17"/>
        <v>1.9178082191780823E-2</v>
      </c>
      <c r="H193" s="23">
        <f t="shared" si="18"/>
        <v>3.415343426297587E-5</v>
      </c>
      <c r="I193" s="21">
        <f t="shared" si="19"/>
        <v>3.7931319868145085E-7</v>
      </c>
      <c r="J193" s="24">
        <f t="shared" si="20"/>
        <v>644.06391753953289</v>
      </c>
      <c r="K193" s="25">
        <f t="shared" si="23"/>
        <v>6.4677979720170988</v>
      </c>
    </row>
    <row r="194" spans="2:11" x14ac:dyDescent="0.15">
      <c r="B194" s="20">
        <v>37820</v>
      </c>
      <c r="C194" s="21">
        <v>4.72</v>
      </c>
      <c r="D194" s="21">
        <f t="shared" si="16"/>
        <v>4.7199999999999999E-2</v>
      </c>
      <c r="E194" s="21">
        <f t="shared" si="21"/>
        <v>4.7100000000000003E-2</v>
      </c>
      <c r="F194" s="21">
        <f t="shared" si="22"/>
        <v>9.9999999999995925E-5</v>
      </c>
      <c r="G194" s="21">
        <f t="shared" si="17"/>
        <v>1.9178082191780823E-2</v>
      </c>
      <c r="H194" s="23">
        <f t="shared" si="18"/>
        <v>3.3983999884664177E-5</v>
      </c>
      <c r="I194" s="21">
        <f t="shared" si="19"/>
        <v>3.7931319868145085E-7</v>
      </c>
      <c r="J194" s="24">
        <f t="shared" si="20"/>
        <v>644.04494970818666</v>
      </c>
      <c r="K194" s="25">
        <f t="shared" si="23"/>
        <v>6.4677685213521281</v>
      </c>
    </row>
    <row r="195" spans="2:11" x14ac:dyDescent="0.15">
      <c r="B195" s="20">
        <v>37827</v>
      </c>
      <c r="C195" s="21">
        <v>4.72</v>
      </c>
      <c r="D195" s="21">
        <f t="shared" si="16"/>
        <v>4.7199999999999999E-2</v>
      </c>
      <c r="E195" s="21">
        <f t="shared" si="21"/>
        <v>4.7199999999999999E-2</v>
      </c>
      <c r="F195" s="21">
        <f t="shared" si="22"/>
        <v>0</v>
      </c>
      <c r="G195" s="21">
        <f t="shared" si="17"/>
        <v>1.9178082191780823E-2</v>
      </c>
      <c r="H195" s="23">
        <f t="shared" si="18"/>
        <v>3.3814565506352498E-5</v>
      </c>
      <c r="I195" s="21">
        <f t="shared" si="19"/>
        <v>3.7931319868145085E-7</v>
      </c>
      <c r="J195" s="24">
        <f t="shared" si="20"/>
        <v>646.77988760714504</v>
      </c>
      <c r="K195" s="25">
        <f t="shared" si="23"/>
        <v>6.4720060319924366</v>
      </c>
    </row>
    <row r="196" spans="2:11" x14ac:dyDescent="0.15">
      <c r="B196" s="20">
        <v>37834</v>
      </c>
      <c r="C196" s="21">
        <v>4.7699999999999996</v>
      </c>
      <c r="D196" s="21">
        <f t="shared" si="16"/>
        <v>4.7699999999999992E-2</v>
      </c>
      <c r="E196" s="21">
        <f t="shared" si="21"/>
        <v>4.7199999999999999E-2</v>
      </c>
      <c r="F196" s="21">
        <f t="shared" si="22"/>
        <v>4.9999999999999351E-4</v>
      </c>
      <c r="G196" s="21">
        <f t="shared" si="17"/>
        <v>1.9178082191780823E-2</v>
      </c>
      <c r="H196" s="23">
        <f t="shared" si="18"/>
        <v>3.3814565506352498E-5</v>
      </c>
      <c r="I196" s="21">
        <f t="shared" si="19"/>
        <v>3.7931319868145085E-7</v>
      </c>
      <c r="J196" s="24">
        <f t="shared" si="20"/>
        <v>486.4024982970235</v>
      </c>
      <c r="K196" s="25">
        <f t="shared" si="23"/>
        <v>6.1870364669402127</v>
      </c>
    </row>
    <row r="197" spans="2:11" x14ac:dyDescent="0.15">
      <c r="B197" s="20">
        <v>37841</v>
      </c>
      <c r="C197" s="21">
        <v>4.79</v>
      </c>
      <c r="D197" s="21">
        <f t="shared" si="16"/>
        <v>4.7899999999999998E-2</v>
      </c>
      <c r="E197" s="21">
        <f t="shared" si="21"/>
        <v>4.7699999999999992E-2</v>
      </c>
      <c r="F197" s="21">
        <f t="shared" si="22"/>
        <v>2.0000000000000573E-4</v>
      </c>
      <c r="G197" s="21">
        <f t="shared" si="17"/>
        <v>1.9178082191780823E-2</v>
      </c>
      <c r="H197" s="23">
        <f t="shared" si="18"/>
        <v>3.2967393614794077E-5</v>
      </c>
      <c r="I197" s="21">
        <f t="shared" si="19"/>
        <v>3.7931319868145085E-7</v>
      </c>
      <c r="J197" s="24">
        <f t="shared" si="20"/>
        <v>624.36579675239284</v>
      </c>
      <c r="K197" s="25">
        <f t="shared" si="23"/>
        <v>6.4367364093580761</v>
      </c>
    </row>
    <row r="198" spans="2:11" x14ac:dyDescent="0.15">
      <c r="B198" s="20">
        <v>37848</v>
      </c>
      <c r="C198" s="21">
        <v>4.84</v>
      </c>
      <c r="D198" s="21">
        <f t="shared" si="16"/>
        <v>4.8399999999999999E-2</v>
      </c>
      <c r="E198" s="21">
        <f t="shared" si="21"/>
        <v>4.7899999999999998E-2</v>
      </c>
      <c r="F198" s="21">
        <f t="shared" si="22"/>
        <v>5.0000000000000044E-4</v>
      </c>
      <c r="G198" s="21">
        <f t="shared" si="17"/>
        <v>1.9178082191780823E-2</v>
      </c>
      <c r="H198" s="23">
        <f t="shared" si="18"/>
        <v>3.2628524858170699E-5</v>
      </c>
      <c r="I198" s="21">
        <f t="shared" si="19"/>
        <v>3.7931319868145085E-7</v>
      </c>
      <c r="J198" s="24">
        <f t="shared" si="20"/>
        <v>485.69309806899662</v>
      </c>
      <c r="K198" s="25">
        <f t="shared" si="23"/>
        <v>6.185576938974835</v>
      </c>
    </row>
    <row r="199" spans="2:11" x14ac:dyDescent="0.15">
      <c r="B199" s="20">
        <v>37855</v>
      </c>
      <c r="C199" s="21">
        <v>4.84</v>
      </c>
      <c r="D199" s="21">
        <f t="shared" si="16"/>
        <v>4.8399999999999999E-2</v>
      </c>
      <c r="E199" s="21">
        <f t="shared" si="21"/>
        <v>4.8399999999999999E-2</v>
      </c>
      <c r="F199" s="21">
        <f t="shared" si="22"/>
        <v>0</v>
      </c>
      <c r="G199" s="21">
        <f t="shared" si="17"/>
        <v>1.9178082191780823E-2</v>
      </c>
      <c r="H199" s="23">
        <f t="shared" si="18"/>
        <v>3.178135296661227E-5</v>
      </c>
      <c r="I199" s="21">
        <f t="shared" si="19"/>
        <v>3.7931319868145085E-7</v>
      </c>
      <c r="J199" s="24">
        <f t="shared" si="20"/>
        <v>646.89360485204259</v>
      </c>
      <c r="K199" s="25">
        <f t="shared" si="23"/>
        <v>6.4721818371640714</v>
      </c>
    </row>
    <row r="200" spans="2:11" x14ac:dyDescent="0.15">
      <c r="B200" s="20">
        <v>37862</v>
      </c>
      <c r="C200" s="21">
        <v>4.8499999999999996</v>
      </c>
      <c r="D200" s="21">
        <f t="shared" si="16"/>
        <v>4.8499999999999995E-2</v>
      </c>
      <c r="E200" s="21">
        <f t="shared" si="21"/>
        <v>4.8399999999999999E-2</v>
      </c>
      <c r="F200" s="21">
        <f t="shared" si="22"/>
        <v>9.9999999999995925E-5</v>
      </c>
      <c r="G200" s="21">
        <f t="shared" si="17"/>
        <v>1.9178082191780823E-2</v>
      </c>
      <c r="H200" s="23">
        <f t="shared" si="18"/>
        <v>3.178135296661227E-5</v>
      </c>
      <c r="I200" s="21">
        <f t="shared" si="19"/>
        <v>3.7931319868145085E-7</v>
      </c>
      <c r="J200" s="24">
        <f t="shared" si="20"/>
        <v>643.79398473582921</v>
      </c>
      <c r="K200" s="25">
        <f t="shared" si="23"/>
        <v>6.4673787754470746</v>
      </c>
    </row>
    <row r="201" spans="2:11" x14ac:dyDescent="0.15">
      <c r="B201" s="20">
        <v>37869</v>
      </c>
      <c r="C201" s="21">
        <v>4.88</v>
      </c>
      <c r="D201" s="21">
        <f t="shared" si="16"/>
        <v>4.8799999999999996E-2</v>
      </c>
      <c r="E201" s="21">
        <f t="shared" si="21"/>
        <v>4.8499999999999995E-2</v>
      </c>
      <c r="F201" s="21">
        <f t="shared" si="22"/>
        <v>3.0000000000000165E-4</v>
      </c>
      <c r="G201" s="21">
        <f t="shared" si="17"/>
        <v>1.9178082191780823E-2</v>
      </c>
      <c r="H201" s="23">
        <f t="shared" si="18"/>
        <v>3.1611918588300585E-5</v>
      </c>
      <c r="I201" s="21">
        <f t="shared" si="19"/>
        <v>3.7931319868145085E-7</v>
      </c>
      <c r="J201" s="24">
        <f t="shared" si="20"/>
        <v>589.08029007811547</v>
      </c>
      <c r="K201" s="25">
        <f t="shared" si="23"/>
        <v>6.378562490283513</v>
      </c>
    </row>
    <row r="202" spans="2:11" x14ac:dyDescent="0.15">
      <c r="B202" s="20">
        <v>37876</v>
      </c>
      <c r="C202" s="21">
        <v>4.96</v>
      </c>
      <c r="D202" s="21">
        <f t="shared" ref="D202:D265" si="24">C202/100</f>
        <v>4.9599999999999998E-2</v>
      </c>
      <c r="E202" s="21">
        <f t="shared" si="21"/>
        <v>4.8799999999999996E-2</v>
      </c>
      <c r="F202" s="21">
        <f t="shared" si="22"/>
        <v>8.000000000000021E-4</v>
      </c>
      <c r="G202" s="21">
        <f t="shared" ref="G202:G265" si="25">(B202-B201)/365</f>
        <v>1.9178082191780823E-2</v>
      </c>
      <c r="H202" s="23">
        <f t="shared" ref="H202:H265" si="26">a*(b-E202)*G202</f>
        <v>3.1103615453365528E-5</v>
      </c>
      <c r="I202" s="21">
        <f t="shared" ref="I202:I265" si="27">(sigma_r^2)*G202</f>
        <v>3.7931319868145085E-7</v>
      </c>
      <c r="J202" s="24">
        <f t="shared" ref="J202:J265" si="28">_xlfn.NORM.DIST(F202,H202,SQRT(I202),FALSE)</f>
        <v>297.1413227162372</v>
      </c>
      <c r="K202" s="25">
        <f t="shared" si="23"/>
        <v>5.6942078596909766</v>
      </c>
    </row>
    <row r="203" spans="2:11" x14ac:dyDescent="0.15">
      <c r="B203" s="20">
        <v>37883</v>
      </c>
      <c r="C203" s="21">
        <v>4.93</v>
      </c>
      <c r="D203" s="21">
        <f t="shared" si="24"/>
        <v>4.9299999999999997E-2</v>
      </c>
      <c r="E203" s="21">
        <f t="shared" ref="E203:E266" si="29">D202</f>
        <v>4.9599999999999998E-2</v>
      </c>
      <c r="F203" s="21">
        <f t="shared" ref="F203:F266" si="30">D203-E203</f>
        <v>-3.0000000000000165E-4</v>
      </c>
      <c r="G203" s="21">
        <f t="shared" si="25"/>
        <v>1.9178082191780823E-2</v>
      </c>
      <c r="H203" s="23">
        <f t="shared" si="26"/>
        <v>2.9748140426872032E-5</v>
      </c>
      <c r="I203" s="21">
        <f t="shared" si="27"/>
        <v>3.7931319868145085E-7</v>
      </c>
      <c r="J203" s="24">
        <f t="shared" si="28"/>
        <v>561.25950542615681</v>
      </c>
      <c r="K203" s="25">
        <f t="shared" ref="K203:K266" si="31">LN(J203)</f>
        <v>6.330183375084375</v>
      </c>
    </row>
    <row r="204" spans="2:11" x14ac:dyDescent="0.15">
      <c r="B204" s="20">
        <v>37890</v>
      </c>
      <c r="C204" s="21">
        <v>4.91</v>
      </c>
      <c r="D204" s="21">
        <f t="shared" si="24"/>
        <v>4.9100000000000005E-2</v>
      </c>
      <c r="E204" s="21">
        <f t="shared" si="29"/>
        <v>4.9299999999999997E-2</v>
      </c>
      <c r="F204" s="21">
        <f t="shared" si="30"/>
        <v>-1.9999999999999185E-4</v>
      </c>
      <c r="G204" s="21">
        <f t="shared" si="25"/>
        <v>1.9178082191780823E-2</v>
      </c>
      <c r="H204" s="23">
        <f t="shared" si="26"/>
        <v>3.0256443561807092E-5</v>
      </c>
      <c r="I204" s="21">
        <f t="shared" si="27"/>
        <v>3.7931319868145085E-7</v>
      </c>
      <c r="J204" s="24">
        <f t="shared" si="28"/>
        <v>604.03152204036473</v>
      </c>
      <c r="K204" s="25">
        <f t="shared" si="31"/>
        <v>6.4036263853815774</v>
      </c>
    </row>
    <row r="205" spans="2:11" x14ac:dyDescent="0.15">
      <c r="B205" s="20">
        <v>37897</v>
      </c>
      <c r="C205" s="21">
        <v>4.9000000000000004</v>
      </c>
      <c r="D205" s="21">
        <f t="shared" si="24"/>
        <v>4.9000000000000002E-2</v>
      </c>
      <c r="E205" s="21">
        <f t="shared" si="29"/>
        <v>4.9100000000000005E-2</v>
      </c>
      <c r="F205" s="21">
        <f t="shared" si="30"/>
        <v>-1.0000000000000286E-4</v>
      </c>
      <c r="G205" s="21">
        <f t="shared" si="25"/>
        <v>1.9178082191780823E-2</v>
      </c>
      <c r="H205" s="23">
        <f t="shared" si="26"/>
        <v>3.059531231843045E-5</v>
      </c>
      <c r="I205" s="21">
        <f t="shared" si="27"/>
        <v>3.7931319868145085E-7</v>
      </c>
      <c r="J205" s="24">
        <f t="shared" si="28"/>
        <v>633.35536452938527</v>
      </c>
      <c r="K205" s="25">
        <f t="shared" si="31"/>
        <v>6.4510316619804291</v>
      </c>
    </row>
    <row r="206" spans="2:11" x14ac:dyDescent="0.15">
      <c r="B206" s="20">
        <v>37904</v>
      </c>
      <c r="C206" s="21">
        <v>4.95</v>
      </c>
      <c r="D206" s="21">
        <f t="shared" si="24"/>
        <v>4.9500000000000002E-2</v>
      </c>
      <c r="E206" s="21">
        <f t="shared" si="29"/>
        <v>4.9000000000000002E-2</v>
      </c>
      <c r="F206" s="21">
        <f t="shared" si="30"/>
        <v>5.0000000000000044E-4</v>
      </c>
      <c r="G206" s="21">
        <f t="shared" si="25"/>
        <v>1.9178082191780823E-2</v>
      </c>
      <c r="H206" s="23">
        <f t="shared" si="26"/>
        <v>3.0764746696742143E-5</v>
      </c>
      <c r="I206" s="21">
        <f t="shared" si="27"/>
        <v>3.7931319868145085E-7</v>
      </c>
      <c r="J206" s="24">
        <f t="shared" si="28"/>
        <v>484.57678526629331</v>
      </c>
      <c r="K206" s="25">
        <f t="shared" si="31"/>
        <v>6.1832759022953958</v>
      </c>
    </row>
    <row r="207" spans="2:11" x14ac:dyDescent="0.15">
      <c r="B207" s="20">
        <v>37911</v>
      </c>
      <c r="C207" s="21">
        <v>4.9800000000000004</v>
      </c>
      <c r="D207" s="21">
        <f t="shared" si="24"/>
        <v>4.9800000000000004E-2</v>
      </c>
      <c r="E207" s="21">
        <f t="shared" si="29"/>
        <v>4.9500000000000002E-2</v>
      </c>
      <c r="F207" s="21">
        <f t="shared" si="30"/>
        <v>3.0000000000000165E-4</v>
      </c>
      <c r="G207" s="21">
        <f t="shared" si="25"/>
        <v>1.9178082191780823E-2</v>
      </c>
      <c r="H207" s="23">
        <f t="shared" si="26"/>
        <v>2.9917574805183711E-5</v>
      </c>
      <c r="I207" s="21">
        <f t="shared" si="27"/>
        <v>3.7931319868145085E-7</v>
      </c>
      <c r="J207" s="24">
        <f t="shared" si="28"/>
        <v>588.37226462239767</v>
      </c>
      <c r="K207" s="25">
        <f t="shared" si="31"/>
        <v>6.3773598506727218</v>
      </c>
    </row>
    <row r="208" spans="2:11" x14ac:dyDescent="0.15">
      <c r="B208" s="20">
        <v>37918</v>
      </c>
      <c r="C208" s="21">
        <v>4.9800000000000004</v>
      </c>
      <c r="D208" s="21">
        <f t="shared" si="24"/>
        <v>4.9800000000000004E-2</v>
      </c>
      <c r="E208" s="21">
        <f t="shared" si="29"/>
        <v>4.9800000000000004E-2</v>
      </c>
      <c r="F208" s="21">
        <f t="shared" si="30"/>
        <v>0</v>
      </c>
      <c r="G208" s="21">
        <f t="shared" si="25"/>
        <v>1.9178082191780823E-2</v>
      </c>
      <c r="H208" s="23">
        <f t="shared" si="26"/>
        <v>2.9409271670248647E-5</v>
      </c>
      <c r="I208" s="21">
        <f t="shared" si="27"/>
        <v>3.7931319868145085E-7</v>
      </c>
      <c r="J208" s="24">
        <f t="shared" si="28"/>
        <v>647.01738782545658</v>
      </c>
      <c r="K208" s="25">
        <f t="shared" si="31"/>
        <v>6.472373168676814</v>
      </c>
    </row>
    <row r="209" spans="2:11" x14ac:dyDescent="0.15">
      <c r="B209" s="20">
        <v>37925</v>
      </c>
      <c r="C209" s="21">
        <v>5.0199999999999996</v>
      </c>
      <c r="D209" s="21">
        <f t="shared" si="24"/>
        <v>5.0199999999999995E-2</v>
      </c>
      <c r="E209" s="21">
        <f t="shared" si="29"/>
        <v>4.9800000000000004E-2</v>
      </c>
      <c r="F209" s="21">
        <f t="shared" si="30"/>
        <v>3.9999999999999064E-4</v>
      </c>
      <c r="G209" s="21">
        <f t="shared" si="25"/>
        <v>1.9178082191780823E-2</v>
      </c>
      <c r="H209" s="23">
        <f t="shared" si="26"/>
        <v>2.9409271670248647E-5</v>
      </c>
      <c r="I209" s="21">
        <f t="shared" si="27"/>
        <v>3.7931319868145085E-7</v>
      </c>
      <c r="J209" s="24">
        <f t="shared" si="28"/>
        <v>540.49146445794793</v>
      </c>
      <c r="K209" s="25">
        <f t="shared" si="31"/>
        <v>6.292478845017377</v>
      </c>
    </row>
    <row r="210" spans="2:11" x14ac:dyDescent="0.15">
      <c r="B210" s="20">
        <v>37932</v>
      </c>
      <c r="C210" s="21">
        <v>5.26</v>
      </c>
      <c r="D210" s="21">
        <f t="shared" si="24"/>
        <v>5.2600000000000001E-2</v>
      </c>
      <c r="E210" s="21">
        <f t="shared" si="29"/>
        <v>5.0199999999999995E-2</v>
      </c>
      <c r="F210" s="21">
        <f t="shared" si="30"/>
        <v>2.4000000000000063E-3</v>
      </c>
      <c r="G210" s="21">
        <f t="shared" si="25"/>
        <v>1.9178082191780823E-2</v>
      </c>
      <c r="H210" s="23">
        <f t="shared" si="26"/>
        <v>2.8731534157001921E-5</v>
      </c>
      <c r="I210" s="21">
        <f t="shared" si="27"/>
        <v>3.7931319868145085E-7</v>
      </c>
      <c r="J210" s="24">
        <f t="shared" si="28"/>
        <v>0.3912321535482326</v>
      </c>
      <c r="K210" s="25">
        <f t="shared" si="31"/>
        <v>-0.93845415210235095</v>
      </c>
    </row>
    <row r="211" spans="2:11" x14ac:dyDescent="0.15">
      <c r="B211" s="20">
        <v>37939</v>
      </c>
      <c r="C211" s="21">
        <v>5.37</v>
      </c>
      <c r="D211" s="21">
        <f t="shared" si="24"/>
        <v>5.3699999999999998E-2</v>
      </c>
      <c r="E211" s="21">
        <f t="shared" si="29"/>
        <v>5.2600000000000001E-2</v>
      </c>
      <c r="F211" s="21">
        <f t="shared" si="30"/>
        <v>1.0999999999999968E-3</v>
      </c>
      <c r="G211" s="21">
        <f t="shared" si="25"/>
        <v>1.9178082191780823E-2</v>
      </c>
      <c r="H211" s="23">
        <f t="shared" si="26"/>
        <v>2.4665109077521441E-5</v>
      </c>
      <c r="I211" s="21">
        <f t="shared" si="27"/>
        <v>3.7931319868145085E-7</v>
      </c>
      <c r="J211" s="24">
        <f t="shared" si="28"/>
        <v>141.06934922353321</v>
      </c>
      <c r="K211" s="25">
        <f t="shared" si="31"/>
        <v>4.9492516079300497</v>
      </c>
    </row>
    <row r="212" spans="2:11" x14ac:dyDescent="0.15">
      <c r="B212" s="20">
        <v>37946</v>
      </c>
      <c r="C212" s="21">
        <v>5.35</v>
      </c>
      <c r="D212" s="21">
        <f t="shared" si="24"/>
        <v>5.3499999999999999E-2</v>
      </c>
      <c r="E212" s="21">
        <f t="shared" si="29"/>
        <v>5.3699999999999998E-2</v>
      </c>
      <c r="F212" s="21">
        <f t="shared" si="30"/>
        <v>-1.9999999999999879E-4</v>
      </c>
      <c r="G212" s="21">
        <f t="shared" si="25"/>
        <v>1.9178082191780823E-2</v>
      </c>
      <c r="H212" s="23">
        <f t="shared" si="26"/>
        <v>2.2801330916092899E-5</v>
      </c>
      <c r="I212" s="21">
        <f t="shared" si="27"/>
        <v>3.7931319868145085E-7</v>
      </c>
      <c r="J212" s="24">
        <f t="shared" si="28"/>
        <v>606.72681888788156</v>
      </c>
      <c r="K212" s="25">
        <f t="shared" si="31"/>
        <v>6.4080786385004869</v>
      </c>
    </row>
    <row r="213" spans="2:11" x14ac:dyDescent="0.15">
      <c r="B213" s="20">
        <v>37953</v>
      </c>
      <c r="C213" s="21">
        <v>5.41</v>
      </c>
      <c r="D213" s="21">
        <f t="shared" si="24"/>
        <v>5.4100000000000002E-2</v>
      </c>
      <c r="E213" s="21">
        <f t="shared" si="29"/>
        <v>5.3499999999999999E-2</v>
      </c>
      <c r="F213" s="21">
        <f t="shared" si="30"/>
        <v>6.0000000000000331E-4</v>
      </c>
      <c r="G213" s="21">
        <f t="shared" si="25"/>
        <v>1.9178082191780823E-2</v>
      </c>
      <c r="H213" s="23">
        <f t="shared" si="26"/>
        <v>2.314019967271627E-5</v>
      </c>
      <c r="I213" s="21">
        <f t="shared" si="27"/>
        <v>3.7931319868145085E-7</v>
      </c>
      <c r="J213" s="24">
        <f t="shared" si="28"/>
        <v>417.74401954244456</v>
      </c>
      <c r="K213" s="25">
        <f t="shared" si="31"/>
        <v>6.034868851496177</v>
      </c>
    </row>
    <row r="214" spans="2:11" x14ac:dyDescent="0.15">
      <c r="B214" s="20">
        <v>37960</v>
      </c>
      <c r="C214" s="21">
        <v>5.43</v>
      </c>
      <c r="D214" s="21">
        <f t="shared" si="24"/>
        <v>5.4299999999999994E-2</v>
      </c>
      <c r="E214" s="21">
        <f t="shared" si="29"/>
        <v>5.4100000000000002E-2</v>
      </c>
      <c r="F214" s="21">
        <f t="shared" si="30"/>
        <v>1.9999999999999185E-4</v>
      </c>
      <c r="G214" s="21">
        <f t="shared" si="25"/>
        <v>1.9178082191780823E-2</v>
      </c>
      <c r="H214" s="23">
        <f t="shared" si="26"/>
        <v>2.2123593402846146E-5</v>
      </c>
      <c r="I214" s="21">
        <f t="shared" si="27"/>
        <v>3.7931319868145085E-7</v>
      </c>
      <c r="J214" s="24">
        <f t="shared" si="28"/>
        <v>621.29516963673007</v>
      </c>
      <c r="K214" s="25">
        <f t="shared" si="31"/>
        <v>6.4318062824325208</v>
      </c>
    </row>
    <row r="215" spans="2:11" x14ac:dyDescent="0.15">
      <c r="B215" s="20">
        <v>37967</v>
      </c>
      <c r="C215" s="21">
        <v>5.47</v>
      </c>
      <c r="D215" s="21">
        <f t="shared" si="24"/>
        <v>5.4699999999999999E-2</v>
      </c>
      <c r="E215" s="21">
        <f t="shared" si="29"/>
        <v>5.4299999999999994E-2</v>
      </c>
      <c r="F215" s="21">
        <f t="shared" si="30"/>
        <v>4.0000000000000452E-4</v>
      </c>
      <c r="G215" s="21">
        <f t="shared" si="25"/>
        <v>1.9178082191780823E-2</v>
      </c>
      <c r="H215" s="23">
        <f t="shared" si="26"/>
        <v>2.1784724646222788E-5</v>
      </c>
      <c r="I215" s="21">
        <f t="shared" si="27"/>
        <v>3.7931319868145085E-7</v>
      </c>
      <c r="J215" s="24">
        <f t="shared" si="28"/>
        <v>536.43907606884204</v>
      </c>
      <c r="K215" s="25">
        <f t="shared" si="31"/>
        <v>6.2849529975029554</v>
      </c>
    </row>
    <row r="216" spans="2:11" x14ac:dyDescent="0.15">
      <c r="B216" s="20">
        <v>37974</v>
      </c>
      <c r="C216" s="21">
        <v>5.48</v>
      </c>
      <c r="D216" s="21">
        <f t="shared" si="24"/>
        <v>5.4800000000000001E-2</v>
      </c>
      <c r="E216" s="21">
        <f t="shared" si="29"/>
        <v>5.4699999999999999E-2</v>
      </c>
      <c r="F216" s="21">
        <f t="shared" si="30"/>
        <v>1.0000000000000286E-4</v>
      </c>
      <c r="G216" s="21">
        <f t="shared" si="25"/>
        <v>1.9178082191780823E-2</v>
      </c>
      <c r="H216" s="23">
        <f t="shared" si="26"/>
        <v>2.1106987132976035E-5</v>
      </c>
      <c r="I216" s="21">
        <f t="shared" si="27"/>
        <v>3.7931319868145085E-7</v>
      </c>
      <c r="J216" s="24">
        <f t="shared" si="28"/>
        <v>642.46273745106396</v>
      </c>
      <c r="K216" s="25">
        <f t="shared" si="31"/>
        <v>6.4653088189024164</v>
      </c>
    </row>
    <row r="217" spans="2:11" x14ac:dyDescent="0.15">
      <c r="B217" s="20">
        <v>37981</v>
      </c>
      <c r="C217" s="21">
        <v>5.51</v>
      </c>
      <c r="D217" s="21">
        <f t="shared" si="24"/>
        <v>5.5099999999999996E-2</v>
      </c>
      <c r="E217" s="21">
        <f t="shared" si="29"/>
        <v>5.4800000000000001E-2</v>
      </c>
      <c r="F217" s="21">
        <f t="shared" si="30"/>
        <v>2.9999999999999472E-4</v>
      </c>
      <c r="G217" s="21">
        <f t="shared" si="25"/>
        <v>1.9178082191780823E-2</v>
      </c>
      <c r="H217" s="23">
        <f t="shared" si="26"/>
        <v>2.0937552754664343E-5</v>
      </c>
      <c r="I217" s="21">
        <f t="shared" si="27"/>
        <v>3.7931319868145085E-7</v>
      </c>
      <c r="J217" s="24">
        <f t="shared" si="28"/>
        <v>584.56004589579913</v>
      </c>
      <c r="K217" s="25">
        <f t="shared" si="31"/>
        <v>6.3708595059963695</v>
      </c>
    </row>
    <row r="218" spans="2:11" x14ac:dyDescent="0.15">
      <c r="B218" s="20">
        <v>37988</v>
      </c>
      <c r="C218" s="21">
        <v>5.52</v>
      </c>
      <c r="D218" s="21">
        <f t="shared" si="24"/>
        <v>5.5199999999999999E-2</v>
      </c>
      <c r="E218" s="21">
        <f t="shared" si="29"/>
        <v>5.5099999999999996E-2</v>
      </c>
      <c r="F218" s="21">
        <f t="shared" si="30"/>
        <v>1.0000000000000286E-4</v>
      </c>
      <c r="G218" s="21">
        <f t="shared" si="25"/>
        <v>1.9178082191780823E-2</v>
      </c>
      <c r="H218" s="23">
        <f t="shared" si="26"/>
        <v>2.0429249619729293E-5</v>
      </c>
      <c r="I218" s="21">
        <f t="shared" si="27"/>
        <v>3.7931319868145085E-7</v>
      </c>
      <c r="J218" s="24">
        <f t="shared" si="28"/>
        <v>642.37179204988615</v>
      </c>
      <c r="K218" s="25">
        <f t="shared" si="31"/>
        <v>6.465167251409885</v>
      </c>
    </row>
    <row r="219" spans="2:11" x14ac:dyDescent="0.15">
      <c r="B219" s="20">
        <v>37995</v>
      </c>
      <c r="C219" s="21">
        <v>5.57</v>
      </c>
      <c r="D219" s="21">
        <f t="shared" si="24"/>
        <v>5.57E-2</v>
      </c>
      <c r="E219" s="21">
        <f t="shared" si="29"/>
        <v>5.5199999999999999E-2</v>
      </c>
      <c r="F219" s="21">
        <f t="shared" si="30"/>
        <v>5.0000000000000044E-4</v>
      </c>
      <c r="G219" s="21">
        <f t="shared" si="25"/>
        <v>1.9178082191780823E-2</v>
      </c>
      <c r="H219" s="23">
        <f t="shared" si="26"/>
        <v>2.0259815241417603E-5</v>
      </c>
      <c r="I219" s="21">
        <f t="shared" si="27"/>
        <v>3.7931319868145085E-7</v>
      </c>
      <c r="J219" s="24">
        <f t="shared" si="28"/>
        <v>478.25073708371309</v>
      </c>
      <c r="K219" s="25">
        <f t="shared" si="31"/>
        <v>6.1701351495292389</v>
      </c>
    </row>
    <row r="220" spans="2:11" x14ac:dyDescent="0.15">
      <c r="B220" s="20">
        <v>38002</v>
      </c>
      <c r="C220" s="21">
        <v>5.52</v>
      </c>
      <c r="D220" s="21">
        <f t="shared" si="24"/>
        <v>5.5199999999999999E-2</v>
      </c>
      <c r="E220" s="21">
        <f t="shared" si="29"/>
        <v>5.57E-2</v>
      </c>
      <c r="F220" s="21">
        <f t="shared" si="30"/>
        <v>-5.0000000000000044E-4</v>
      </c>
      <c r="G220" s="21">
        <f t="shared" si="25"/>
        <v>1.9178082191780823E-2</v>
      </c>
      <c r="H220" s="23">
        <f t="shared" si="26"/>
        <v>1.9412643349859172E-5</v>
      </c>
      <c r="I220" s="21">
        <f t="shared" si="27"/>
        <v>3.7931319868145085E-7</v>
      </c>
      <c r="J220" s="24">
        <f t="shared" si="28"/>
        <v>453.90336925906183</v>
      </c>
      <c r="K220" s="25">
        <f t="shared" si="31"/>
        <v>6.1178843323453389</v>
      </c>
    </row>
    <row r="221" spans="2:11" x14ac:dyDescent="0.15">
      <c r="B221" s="20">
        <v>38009</v>
      </c>
      <c r="C221" s="21">
        <v>5.54</v>
      </c>
      <c r="D221" s="21">
        <f t="shared" si="24"/>
        <v>5.5399999999999998E-2</v>
      </c>
      <c r="E221" s="21">
        <f t="shared" si="29"/>
        <v>5.5199999999999999E-2</v>
      </c>
      <c r="F221" s="21">
        <f t="shared" si="30"/>
        <v>1.9999999999999879E-4</v>
      </c>
      <c r="G221" s="21">
        <f t="shared" si="25"/>
        <v>1.9178082191780823E-2</v>
      </c>
      <c r="H221" s="23">
        <f t="shared" si="26"/>
        <v>2.0259815241417603E-5</v>
      </c>
      <c r="I221" s="21">
        <f t="shared" si="27"/>
        <v>3.7931319868145085E-7</v>
      </c>
      <c r="J221" s="24">
        <f t="shared" si="28"/>
        <v>620.74954856251964</v>
      </c>
      <c r="K221" s="25">
        <f t="shared" si="31"/>
        <v>6.4309276971427751</v>
      </c>
    </row>
    <row r="222" spans="2:11" x14ac:dyDescent="0.15">
      <c r="B222" s="20">
        <v>38016</v>
      </c>
      <c r="C222" s="21">
        <v>5.63</v>
      </c>
      <c r="D222" s="21">
        <f t="shared" si="24"/>
        <v>5.6299999999999996E-2</v>
      </c>
      <c r="E222" s="21">
        <f t="shared" si="29"/>
        <v>5.5399999999999998E-2</v>
      </c>
      <c r="F222" s="21">
        <f t="shared" si="30"/>
        <v>8.9999999999999802E-4</v>
      </c>
      <c r="G222" s="21">
        <f t="shared" si="25"/>
        <v>1.9178082191780823E-2</v>
      </c>
      <c r="H222" s="23">
        <f t="shared" si="26"/>
        <v>1.9920946484794235E-5</v>
      </c>
      <c r="I222" s="21">
        <f t="shared" si="27"/>
        <v>3.7931319868145085E-7</v>
      </c>
      <c r="J222" s="24">
        <f t="shared" si="28"/>
        <v>233.34954714090753</v>
      </c>
      <c r="K222" s="25">
        <f t="shared" si="31"/>
        <v>5.4525375317078799</v>
      </c>
    </row>
    <row r="223" spans="2:11" x14ac:dyDescent="0.15">
      <c r="B223" s="20">
        <v>38023</v>
      </c>
      <c r="C223" s="21">
        <v>5.58</v>
      </c>
      <c r="D223" s="21">
        <f t="shared" si="24"/>
        <v>5.5800000000000002E-2</v>
      </c>
      <c r="E223" s="21">
        <f t="shared" si="29"/>
        <v>5.6299999999999996E-2</v>
      </c>
      <c r="F223" s="21">
        <f t="shared" si="30"/>
        <v>-4.9999999999999351E-4</v>
      </c>
      <c r="G223" s="21">
        <f t="shared" si="25"/>
        <v>1.9178082191780823E-2</v>
      </c>
      <c r="H223" s="23">
        <f t="shared" si="26"/>
        <v>1.8396037079989061E-5</v>
      </c>
      <c r="I223" s="21">
        <f t="shared" si="27"/>
        <v>3.7931319868145085E-7</v>
      </c>
      <c r="J223" s="24">
        <f t="shared" si="28"/>
        <v>454.53506444392707</v>
      </c>
      <c r="K223" s="25">
        <f t="shared" si="31"/>
        <v>6.1192750601332531</v>
      </c>
    </row>
    <row r="224" spans="2:11" x14ac:dyDescent="0.15">
      <c r="B224" s="20">
        <v>38030</v>
      </c>
      <c r="C224" s="21">
        <v>5.54</v>
      </c>
      <c r="D224" s="21">
        <f t="shared" si="24"/>
        <v>5.5399999999999998E-2</v>
      </c>
      <c r="E224" s="21">
        <f t="shared" si="29"/>
        <v>5.5800000000000002E-2</v>
      </c>
      <c r="F224" s="21">
        <f t="shared" si="30"/>
        <v>-4.0000000000000452E-4</v>
      </c>
      <c r="G224" s="21">
        <f t="shared" si="25"/>
        <v>1.9178082191780823E-2</v>
      </c>
      <c r="H224" s="23">
        <f t="shared" si="26"/>
        <v>1.9243208971547483E-5</v>
      </c>
      <c r="I224" s="21">
        <f t="shared" si="27"/>
        <v>3.7931319868145085E-7</v>
      </c>
      <c r="J224" s="24">
        <f t="shared" si="28"/>
        <v>513.79530767115523</v>
      </c>
      <c r="K224" s="25">
        <f t="shared" si="31"/>
        <v>6.2418249520360956</v>
      </c>
    </row>
    <row r="225" spans="2:11" x14ac:dyDescent="0.15">
      <c r="B225" s="20">
        <v>38037</v>
      </c>
      <c r="C225" s="21">
        <v>5.56</v>
      </c>
      <c r="D225" s="21">
        <f t="shared" si="24"/>
        <v>5.5599999999999997E-2</v>
      </c>
      <c r="E225" s="21">
        <f t="shared" si="29"/>
        <v>5.5399999999999998E-2</v>
      </c>
      <c r="F225" s="21">
        <f t="shared" si="30"/>
        <v>1.9999999999999879E-4</v>
      </c>
      <c r="G225" s="21">
        <f t="shared" si="25"/>
        <v>1.9178082191780823E-2</v>
      </c>
      <c r="H225" s="23">
        <f t="shared" si="26"/>
        <v>1.9920946484794235E-5</v>
      </c>
      <c r="I225" s="21">
        <f t="shared" si="27"/>
        <v>3.7931319868145085E-7</v>
      </c>
      <c r="J225" s="24">
        <f t="shared" si="28"/>
        <v>620.64978556950882</v>
      </c>
      <c r="K225" s="25">
        <f t="shared" si="31"/>
        <v>6.4307669704684773</v>
      </c>
    </row>
    <row r="226" spans="2:11" x14ac:dyDescent="0.15">
      <c r="B226" s="20">
        <v>38044</v>
      </c>
      <c r="C226" s="21">
        <v>5.61</v>
      </c>
      <c r="D226" s="21">
        <f t="shared" si="24"/>
        <v>5.6100000000000004E-2</v>
      </c>
      <c r="E226" s="21">
        <f t="shared" si="29"/>
        <v>5.5599999999999997E-2</v>
      </c>
      <c r="F226" s="21">
        <f t="shared" si="30"/>
        <v>5.0000000000000738E-4</v>
      </c>
      <c r="G226" s="21">
        <f t="shared" si="25"/>
        <v>1.9178082191780823E-2</v>
      </c>
      <c r="H226" s="23">
        <f t="shared" si="26"/>
        <v>1.9582077728170864E-5</v>
      </c>
      <c r="I226" s="21">
        <f t="shared" si="27"/>
        <v>3.7931319868145085E-7</v>
      </c>
      <c r="J226" s="24">
        <f t="shared" si="28"/>
        <v>477.8406786729667</v>
      </c>
      <c r="K226" s="25">
        <f t="shared" si="31"/>
        <v>6.1692773687163758</v>
      </c>
    </row>
    <row r="227" spans="2:11" x14ac:dyDescent="0.15">
      <c r="B227" s="20">
        <v>38051</v>
      </c>
      <c r="C227" s="21">
        <v>5.54</v>
      </c>
      <c r="D227" s="21">
        <f t="shared" si="24"/>
        <v>5.5399999999999998E-2</v>
      </c>
      <c r="E227" s="21">
        <f t="shared" si="29"/>
        <v>5.6100000000000004E-2</v>
      </c>
      <c r="F227" s="21">
        <f t="shared" si="30"/>
        <v>-7.0000000000000617E-4</v>
      </c>
      <c r="G227" s="21">
        <f t="shared" si="25"/>
        <v>1.9178082191780823E-2</v>
      </c>
      <c r="H227" s="23">
        <f t="shared" si="26"/>
        <v>1.8734905836612419E-5</v>
      </c>
      <c r="I227" s="21">
        <f t="shared" si="27"/>
        <v>3.7931319868145085E-7</v>
      </c>
      <c r="J227" s="24">
        <f t="shared" si="28"/>
        <v>327.85525007850123</v>
      </c>
      <c r="K227" s="25">
        <f t="shared" si="31"/>
        <v>5.7925722002416258</v>
      </c>
    </row>
    <row r="228" spans="2:11" x14ac:dyDescent="0.15">
      <c r="B228" s="20">
        <v>38058</v>
      </c>
      <c r="C228" s="21">
        <v>5.49</v>
      </c>
      <c r="D228" s="21">
        <f t="shared" si="24"/>
        <v>5.4900000000000004E-2</v>
      </c>
      <c r="E228" s="21">
        <f t="shared" si="29"/>
        <v>5.5399999999999998E-2</v>
      </c>
      <c r="F228" s="21">
        <f t="shared" si="30"/>
        <v>-4.9999999999999351E-4</v>
      </c>
      <c r="G228" s="21">
        <f t="shared" si="25"/>
        <v>1.9178082191780823E-2</v>
      </c>
      <c r="H228" s="23">
        <f t="shared" si="26"/>
        <v>1.9920946484794235E-5</v>
      </c>
      <c r="I228" s="21">
        <f t="shared" si="27"/>
        <v>3.7931319868145085E-7</v>
      </c>
      <c r="J228" s="24">
        <f t="shared" si="28"/>
        <v>453.58738751047383</v>
      </c>
      <c r="K228" s="25">
        <f t="shared" si="31"/>
        <v>6.117187946714961</v>
      </c>
    </row>
    <row r="229" spans="2:11" x14ac:dyDescent="0.15">
      <c r="B229" s="20">
        <v>38065</v>
      </c>
      <c r="C229" s="21">
        <v>5.49</v>
      </c>
      <c r="D229" s="21">
        <f t="shared" si="24"/>
        <v>5.4900000000000004E-2</v>
      </c>
      <c r="E229" s="21">
        <f t="shared" si="29"/>
        <v>5.4900000000000004E-2</v>
      </c>
      <c r="F229" s="21">
        <f t="shared" si="30"/>
        <v>0</v>
      </c>
      <c r="G229" s="21">
        <f t="shared" si="25"/>
        <v>1.9178082191780823E-2</v>
      </c>
      <c r="H229" s="23">
        <f t="shared" si="26"/>
        <v>2.0768118376352654E-5</v>
      </c>
      <c r="I229" s="21">
        <f t="shared" si="27"/>
        <v>3.7931319868145085E-7</v>
      </c>
      <c r="J229" s="24">
        <f t="shared" si="28"/>
        <v>647.38729426750785</v>
      </c>
      <c r="K229" s="25">
        <f t="shared" si="31"/>
        <v>6.4729447155156628</v>
      </c>
    </row>
    <row r="230" spans="2:11" x14ac:dyDescent="0.15">
      <c r="B230" s="20">
        <v>38072</v>
      </c>
      <c r="C230" s="21">
        <v>5.49</v>
      </c>
      <c r="D230" s="21">
        <f t="shared" si="24"/>
        <v>5.4900000000000004E-2</v>
      </c>
      <c r="E230" s="21">
        <f t="shared" si="29"/>
        <v>5.4900000000000004E-2</v>
      </c>
      <c r="F230" s="21">
        <f t="shared" si="30"/>
        <v>0</v>
      </c>
      <c r="G230" s="21">
        <f t="shared" si="25"/>
        <v>1.9178082191780823E-2</v>
      </c>
      <c r="H230" s="23">
        <f t="shared" si="26"/>
        <v>2.0768118376352654E-5</v>
      </c>
      <c r="I230" s="21">
        <f t="shared" si="27"/>
        <v>3.7931319868145085E-7</v>
      </c>
      <c r="J230" s="24">
        <f t="shared" si="28"/>
        <v>647.38729426750785</v>
      </c>
      <c r="K230" s="25">
        <f t="shared" si="31"/>
        <v>6.4729447155156628</v>
      </c>
    </row>
    <row r="231" spans="2:11" x14ac:dyDescent="0.15">
      <c r="B231" s="20">
        <v>38079</v>
      </c>
      <c r="C231" s="21">
        <v>5.52</v>
      </c>
      <c r="D231" s="21">
        <f t="shared" si="24"/>
        <v>5.5199999999999999E-2</v>
      </c>
      <c r="E231" s="21">
        <f t="shared" si="29"/>
        <v>5.4900000000000004E-2</v>
      </c>
      <c r="F231" s="21">
        <f t="shared" si="30"/>
        <v>2.9999999999999472E-4</v>
      </c>
      <c r="G231" s="21">
        <f t="shared" si="25"/>
        <v>1.9178082191780823E-2</v>
      </c>
      <c r="H231" s="23">
        <f t="shared" si="26"/>
        <v>2.0768118376352654E-5</v>
      </c>
      <c r="I231" s="21">
        <f t="shared" si="27"/>
        <v>3.7931319868145085E-7</v>
      </c>
      <c r="J231" s="24">
        <f t="shared" si="28"/>
        <v>584.48716077940639</v>
      </c>
      <c r="K231" s="25">
        <f t="shared" si="31"/>
        <v>6.3707348145107376</v>
      </c>
    </row>
    <row r="232" spans="2:11" x14ac:dyDescent="0.15">
      <c r="B232" s="20">
        <v>38086</v>
      </c>
      <c r="C232" s="21">
        <v>5.54</v>
      </c>
      <c r="D232" s="21">
        <f t="shared" si="24"/>
        <v>5.5399999999999998E-2</v>
      </c>
      <c r="E232" s="21">
        <f t="shared" si="29"/>
        <v>5.5199999999999999E-2</v>
      </c>
      <c r="F232" s="21">
        <f t="shared" si="30"/>
        <v>1.9999999999999879E-4</v>
      </c>
      <c r="G232" s="21">
        <f t="shared" si="25"/>
        <v>1.9178082191780823E-2</v>
      </c>
      <c r="H232" s="23">
        <f t="shared" si="26"/>
        <v>2.0259815241417603E-5</v>
      </c>
      <c r="I232" s="21">
        <f t="shared" si="27"/>
        <v>3.7931319868145085E-7</v>
      </c>
      <c r="J232" s="24">
        <f t="shared" si="28"/>
        <v>620.74954856251964</v>
      </c>
      <c r="K232" s="25">
        <f t="shared" si="31"/>
        <v>6.4309276971427751</v>
      </c>
    </row>
    <row r="233" spans="2:11" x14ac:dyDescent="0.15">
      <c r="B233" s="20">
        <v>38093</v>
      </c>
      <c r="C233" s="21">
        <v>5.54</v>
      </c>
      <c r="D233" s="21">
        <f t="shared" si="24"/>
        <v>5.5399999999999998E-2</v>
      </c>
      <c r="E233" s="21">
        <f t="shared" si="29"/>
        <v>5.5399999999999998E-2</v>
      </c>
      <c r="F233" s="21">
        <f t="shared" si="30"/>
        <v>0</v>
      </c>
      <c r="G233" s="21">
        <f t="shared" si="25"/>
        <v>1.9178082191780823E-2</v>
      </c>
      <c r="H233" s="23">
        <f t="shared" si="26"/>
        <v>1.9920946484794235E-5</v>
      </c>
      <c r="I233" s="21">
        <f t="shared" si="27"/>
        <v>3.7931319868145085E-7</v>
      </c>
      <c r="J233" s="24">
        <f t="shared" si="28"/>
        <v>647.41671106119213</v>
      </c>
      <c r="K233" s="25">
        <f t="shared" si="31"/>
        <v>6.4729901537342167</v>
      </c>
    </row>
    <row r="234" spans="2:11" x14ac:dyDescent="0.15">
      <c r="B234" s="20">
        <v>38100</v>
      </c>
      <c r="C234" s="21">
        <v>5.51</v>
      </c>
      <c r="D234" s="21">
        <f t="shared" si="24"/>
        <v>5.5099999999999996E-2</v>
      </c>
      <c r="E234" s="21">
        <f t="shared" si="29"/>
        <v>5.5399999999999998E-2</v>
      </c>
      <c r="F234" s="21">
        <f t="shared" si="30"/>
        <v>-3.0000000000000165E-4</v>
      </c>
      <c r="G234" s="21">
        <f t="shared" si="25"/>
        <v>1.9178082191780823E-2</v>
      </c>
      <c r="H234" s="23">
        <f t="shared" si="26"/>
        <v>1.9920946484794235E-5</v>
      </c>
      <c r="I234" s="21">
        <f t="shared" si="27"/>
        <v>3.7931319868145085E-7</v>
      </c>
      <c r="J234" s="24">
        <f t="shared" si="28"/>
        <v>566.00286699589924</v>
      </c>
      <c r="K234" s="25">
        <f t="shared" si="31"/>
        <v>6.3385991435541333</v>
      </c>
    </row>
    <row r="235" spans="2:11" x14ac:dyDescent="0.15">
      <c r="B235" s="20">
        <v>38107</v>
      </c>
      <c r="C235" s="21">
        <v>5.57</v>
      </c>
      <c r="D235" s="21">
        <f t="shared" si="24"/>
        <v>5.57E-2</v>
      </c>
      <c r="E235" s="21">
        <f t="shared" si="29"/>
        <v>5.5099999999999996E-2</v>
      </c>
      <c r="F235" s="21">
        <f t="shared" si="30"/>
        <v>6.0000000000000331E-4</v>
      </c>
      <c r="G235" s="21">
        <f t="shared" si="25"/>
        <v>1.9178082191780823E-2</v>
      </c>
      <c r="H235" s="23">
        <f t="shared" si="26"/>
        <v>2.0429249619729293E-5</v>
      </c>
      <c r="I235" s="21">
        <f t="shared" si="27"/>
        <v>3.7931319868145085E-7</v>
      </c>
      <c r="J235" s="24">
        <f t="shared" si="28"/>
        <v>416.02125346811516</v>
      </c>
      <c r="K235" s="25">
        <f t="shared" si="31"/>
        <v>6.0307363490237949</v>
      </c>
    </row>
    <row r="236" spans="2:11" x14ac:dyDescent="0.15">
      <c r="B236" s="20">
        <v>38114</v>
      </c>
      <c r="C236" s="21">
        <v>5.53</v>
      </c>
      <c r="D236" s="21">
        <f t="shared" si="24"/>
        <v>5.5300000000000002E-2</v>
      </c>
      <c r="E236" s="21">
        <f t="shared" si="29"/>
        <v>5.57E-2</v>
      </c>
      <c r="F236" s="21">
        <f t="shared" si="30"/>
        <v>-3.9999999999999758E-4</v>
      </c>
      <c r="G236" s="21">
        <f t="shared" si="25"/>
        <v>1.9178082191780823E-2</v>
      </c>
      <c r="H236" s="23">
        <f t="shared" si="26"/>
        <v>1.9412643349859172E-5</v>
      </c>
      <c r="I236" s="21">
        <f t="shared" si="27"/>
        <v>3.7931319868145085E-7</v>
      </c>
      <c r="J236" s="24">
        <f t="shared" si="28"/>
        <v>513.69907848214007</v>
      </c>
      <c r="K236" s="25">
        <f t="shared" si="31"/>
        <v>6.2416376435882963</v>
      </c>
    </row>
    <row r="237" spans="2:11" x14ac:dyDescent="0.15">
      <c r="B237" s="20">
        <v>38121</v>
      </c>
      <c r="C237" s="21">
        <v>5.53</v>
      </c>
      <c r="D237" s="21">
        <f t="shared" si="24"/>
        <v>5.5300000000000002E-2</v>
      </c>
      <c r="E237" s="21">
        <f t="shared" si="29"/>
        <v>5.5300000000000002E-2</v>
      </c>
      <c r="F237" s="21">
        <f t="shared" si="30"/>
        <v>0</v>
      </c>
      <c r="G237" s="21">
        <f t="shared" si="25"/>
        <v>1.9178082191780823E-2</v>
      </c>
      <c r="H237" s="23">
        <f t="shared" si="26"/>
        <v>2.0090380863105914E-5</v>
      </c>
      <c r="I237" s="21">
        <f t="shared" si="27"/>
        <v>3.7931319868145085E-7</v>
      </c>
      <c r="J237" s="24">
        <f t="shared" si="28"/>
        <v>647.41092559304627</v>
      </c>
      <c r="K237" s="25">
        <f t="shared" si="31"/>
        <v>6.4729812174588668</v>
      </c>
    </row>
    <row r="238" spans="2:11" x14ac:dyDescent="0.15">
      <c r="B238" s="20">
        <v>38128</v>
      </c>
      <c r="C238" s="21">
        <v>5.48</v>
      </c>
      <c r="D238" s="21">
        <f t="shared" si="24"/>
        <v>5.4800000000000001E-2</v>
      </c>
      <c r="E238" s="21">
        <f t="shared" si="29"/>
        <v>5.5300000000000002E-2</v>
      </c>
      <c r="F238" s="21">
        <f t="shared" si="30"/>
        <v>-5.0000000000000044E-4</v>
      </c>
      <c r="G238" s="21">
        <f t="shared" si="25"/>
        <v>1.9178082191780823E-2</v>
      </c>
      <c r="H238" s="23">
        <f t="shared" si="26"/>
        <v>2.0090380863105914E-5</v>
      </c>
      <c r="I238" s="21">
        <f t="shared" si="27"/>
        <v>3.7931319868145085E-7</v>
      </c>
      <c r="J238" s="24">
        <f t="shared" si="28"/>
        <v>453.48204050756436</v>
      </c>
      <c r="K238" s="25">
        <f t="shared" si="31"/>
        <v>6.1169556668031282</v>
      </c>
    </row>
    <row r="239" spans="2:11" x14ac:dyDescent="0.15">
      <c r="B239" s="20">
        <v>38135</v>
      </c>
      <c r="C239" s="21">
        <v>5.48</v>
      </c>
      <c r="D239" s="21">
        <f t="shared" si="24"/>
        <v>5.4800000000000001E-2</v>
      </c>
      <c r="E239" s="21">
        <f t="shared" si="29"/>
        <v>5.4800000000000001E-2</v>
      </c>
      <c r="F239" s="21">
        <f t="shared" si="30"/>
        <v>0</v>
      </c>
      <c r="G239" s="21">
        <f t="shared" si="25"/>
        <v>1.9178082191780823E-2</v>
      </c>
      <c r="H239" s="23">
        <f t="shared" si="26"/>
        <v>2.0937552754664343E-5</v>
      </c>
      <c r="I239" s="21">
        <f t="shared" si="27"/>
        <v>3.7931319868145085E-7</v>
      </c>
      <c r="J239" s="24">
        <f t="shared" si="28"/>
        <v>647.38126407958907</v>
      </c>
      <c r="K239" s="25">
        <f t="shared" si="31"/>
        <v>6.4729354008194111</v>
      </c>
    </row>
    <row r="240" spans="2:11" x14ac:dyDescent="0.15">
      <c r="B240" s="20">
        <v>38142</v>
      </c>
      <c r="C240" s="21">
        <v>5.48</v>
      </c>
      <c r="D240" s="21">
        <f t="shared" si="24"/>
        <v>5.4800000000000001E-2</v>
      </c>
      <c r="E240" s="21">
        <f t="shared" si="29"/>
        <v>5.4800000000000001E-2</v>
      </c>
      <c r="F240" s="21">
        <f t="shared" si="30"/>
        <v>0</v>
      </c>
      <c r="G240" s="21">
        <f t="shared" si="25"/>
        <v>1.9178082191780823E-2</v>
      </c>
      <c r="H240" s="23">
        <f t="shared" si="26"/>
        <v>2.0937552754664343E-5</v>
      </c>
      <c r="I240" s="21">
        <f t="shared" si="27"/>
        <v>3.7931319868145085E-7</v>
      </c>
      <c r="J240" s="24">
        <f t="shared" si="28"/>
        <v>647.38126407958907</v>
      </c>
      <c r="K240" s="25">
        <f t="shared" si="31"/>
        <v>6.4729354008194111</v>
      </c>
    </row>
    <row r="241" spans="2:11" x14ac:dyDescent="0.15">
      <c r="B241" s="20">
        <v>38149</v>
      </c>
      <c r="C241" s="21">
        <v>5.51</v>
      </c>
      <c r="D241" s="21">
        <f t="shared" si="24"/>
        <v>5.5099999999999996E-2</v>
      </c>
      <c r="E241" s="21">
        <f t="shared" si="29"/>
        <v>5.4800000000000001E-2</v>
      </c>
      <c r="F241" s="21">
        <f t="shared" si="30"/>
        <v>2.9999999999999472E-4</v>
      </c>
      <c r="G241" s="21">
        <f t="shared" si="25"/>
        <v>1.9178082191780823E-2</v>
      </c>
      <c r="H241" s="23">
        <f t="shared" si="26"/>
        <v>2.0937552754664343E-5</v>
      </c>
      <c r="I241" s="21">
        <f t="shared" si="27"/>
        <v>3.7931319868145085E-7</v>
      </c>
      <c r="J241" s="24">
        <f t="shared" si="28"/>
        <v>584.56004589579913</v>
      </c>
      <c r="K241" s="25">
        <f t="shared" si="31"/>
        <v>6.3708595059963695</v>
      </c>
    </row>
    <row r="242" spans="2:11" x14ac:dyDescent="0.15">
      <c r="B242" s="20">
        <v>38156</v>
      </c>
      <c r="C242" s="21">
        <v>5.48</v>
      </c>
      <c r="D242" s="21">
        <f t="shared" si="24"/>
        <v>5.4800000000000001E-2</v>
      </c>
      <c r="E242" s="21">
        <f t="shared" si="29"/>
        <v>5.5099999999999996E-2</v>
      </c>
      <c r="F242" s="21">
        <f t="shared" si="30"/>
        <v>-2.9999999999999472E-4</v>
      </c>
      <c r="G242" s="21">
        <f t="shared" si="25"/>
        <v>1.9178082191780823E-2</v>
      </c>
      <c r="H242" s="23">
        <f t="shared" si="26"/>
        <v>2.0429249619729293E-5</v>
      </c>
      <c r="I242" s="21">
        <f t="shared" si="27"/>
        <v>3.7931319868145085E-7</v>
      </c>
      <c r="J242" s="24">
        <f t="shared" si="28"/>
        <v>565.76007305131634</v>
      </c>
      <c r="K242" s="25">
        <f t="shared" si="31"/>
        <v>6.3381700891298962</v>
      </c>
    </row>
    <row r="243" spans="2:11" x14ac:dyDescent="0.15">
      <c r="B243" s="20">
        <v>38163</v>
      </c>
      <c r="C243" s="21">
        <v>5.47</v>
      </c>
      <c r="D243" s="21">
        <f t="shared" si="24"/>
        <v>5.4699999999999999E-2</v>
      </c>
      <c r="E243" s="21">
        <f t="shared" si="29"/>
        <v>5.4800000000000001E-2</v>
      </c>
      <c r="F243" s="21">
        <f t="shared" si="30"/>
        <v>-1.0000000000000286E-4</v>
      </c>
      <c r="G243" s="21">
        <f t="shared" si="25"/>
        <v>1.9178082191780823E-2</v>
      </c>
      <c r="H243" s="23">
        <f t="shared" si="26"/>
        <v>2.0937552754664343E-5</v>
      </c>
      <c r="I243" s="21">
        <f t="shared" si="27"/>
        <v>3.7931319868145085E-7</v>
      </c>
      <c r="J243" s="24">
        <f t="shared" si="28"/>
        <v>635.38672106497449</v>
      </c>
      <c r="K243" s="25">
        <f t="shared" si="31"/>
        <v>6.4542338230727738</v>
      </c>
    </row>
    <row r="244" spans="2:11" x14ac:dyDescent="0.15">
      <c r="B244" s="20">
        <v>38170</v>
      </c>
      <c r="C244" s="21">
        <v>5.49</v>
      </c>
      <c r="D244" s="21">
        <f t="shared" si="24"/>
        <v>5.4900000000000004E-2</v>
      </c>
      <c r="E244" s="21">
        <f t="shared" si="29"/>
        <v>5.4699999999999999E-2</v>
      </c>
      <c r="F244" s="21">
        <f t="shared" si="30"/>
        <v>2.0000000000000573E-4</v>
      </c>
      <c r="G244" s="21">
        <f t="shared" si="25"/>
        <v>1.9178082191780823E-2</v>
      </c>
      <c r="H244" s="23">
        <f t="shared" si="26"/>
        <v>2.1106987132976035E-5</v>
      </c>
      <c r="I244" s="21">
        <f t="shared" si="27"/>
        <v>3.7931319868145085E-7</v>
      </c>
      <c r="J244" s="24">
        <f t="shared" si="28"/>
        <v>620.99820371158671</v>
      </c>
      <c r="K244" s="25">
        <f t="shared" si="31"/>
        <v>6.4313281893553604</v>
      </c>
    </row>
    <row r="245" spans="2:11" x14ac:dyDescent="0.15">
      <c r="B245" s="20">
        <v>38177</v>
      </c>
      <c r="C245" s="21">
        <v>5.45</v>
      </c>
      <c r="D245" s="21">
        <f t="shared" si="24"/>
        <v>5.45E-2</v>
      </c>
      <c r="E245" s="21">
        <f t="shared" si="29"/>
        <v>5.4900000000000004E-2</v>
      </c>
      <c r="F245" s="21">
        <f t="shared" si="30"/>
        <v>-4.0000000000000452E-4</v>
      </c>
      <c r="G245" s="21">
        <f t="shared" si="25"/>
        <v>1.9178082191780823E-2</v>
      </c>
      <c r="H245" s="23">
        <f t="shared" si="26"/>
        <v>2.0768118376352654E-5</v>
      </c>
      <c r="I245" s="21">
        <f t="shared" si="27"/>
        <v>3.7931319868145085E-7</v>
      </c>
      <c r="J245" s="24">
        <f t="shared" si="28"/>
        <v>512.92849596666849</v>
      </c>
      <c r="K245" s="25">
        <f t="shared" si="31"/>
        <v>6.2401364513753377</v>
      </c>
    </row>
    <row r="246" spans="2:11" x14ac:dyDescent="0.15">
      <c r="B246" s="20">
        <v>38184</v>
      </c>
      <c r="C246" s="21">
        <v>5.46</v>
      </c>
      <c r="D246" s="21">
        <f t="shared" si="24"/>
        <v>5.4600000000000003E-2</v>
      </c>
      <c r="E246" s="21">
        <f t="shared" si="29"/>
        <v>5.45E-2</v>
      </c>
      <c r="F246" s="21">
        <f t="shared" si="30"/>
        <v>1.0000000000000286E-4</v>
      </c>
      <c r="G246" s="21">
        <f t="shared" si="25"/>
        <v>1.9178082191780823E-2</v>
      </c>
      <c r="H246" s="23">
        <f t="shared" si="26"/>
        <v>2.1445855889599407E-5</v>
      </c>
      <c r="I246" s="21">
        <f t="shared" si="27"/>
        <v>3.7931319868145085E-7</v>
      </c>
      <c r="J246" s="24">
        <f t="shared" si="28"/>
        <v>642.50792321379333</v>
      </c>
      <c r="K246" s="25">
        <f t="shared" si="31"/>
        <v>6.4653791485436001</v>
      </c>
    </row>
    <row r="247" spans="2:11" x14ac:dyDescent="0.15">
      <c r="B247" s="20">
        <v>38191</v>
      </c>
      <c r="C247" s="21">
        <v>5.45</v>
      </c>
      <c r="D247" s="21">
        <f t="shared" si="24"/>
        <v>5.45E-2</v>
      </c>
      <c r="E247" s="21">
        <f t="shared" si="29"/>
        <v>5.4600000000000003E-2</v>
      </c>
      <c r="F247" s="21">
        <f t="shared" si="30"/>
        <v>-1.0000000000000286E-4</v>
      </c>
      <c r="G247" s="21">
        <f t="shared" si="25"/>
        <v>1.9178082191780823E-2</v>
      </c>
      <c r="H247" s="23">
        <f t="shared" si="26"/>
        <v>2.1276421511287718E-5</v>
      </c>
      <c r="I247" s="21">
        <f t="shared" si="27"/>
        <v>3.7931319868145085E-7</v>
      </c>
      <c r="J247" s="24">
        <f t="shared" si="28"/>
        <v>635.31797981660554</v>
      </c>
      <c r="K247" s="25">
        <f t="shared" si="31"/>
        <v>6.4541256291731397</v>
      </c>
    </row>
    <row r="248" spans="2:11" x14ac:dyDescent="0.15">
      <c r="B248" s="20">
        <v>38198</v>
      </c>
      <c r="C248" s="21">
        <v>5.48</v>
      </c>
      <c r="D248" s="21">
        <f t="shared" si="24"/>
        <v>5.4800000000000001E-2</v>
      </c>
      <c r="E248" s="21">
        <f t="shared" si="29"/>
        <v>5.45E-2</v>
      </c>
      <c r="F248" s="21">
        <f t="shared" si="30"/>
        <v>3.0000000000000165E-4</v>
      </c>
      <c r="G248" s="21">
        <f t="shared" si="25"/>
        <v>1.9178082191780823E-2</v>
      </c>
      <c r="H248" s="23">
        <f t="shared" si="26"/>
        <v>2.1445855889599407E-5</v>
      </c>
      <c r="I248" s="21">
        <f t="shared" si="27"/>
        <v>3.7931319868145085E-7</v>
      </c>
      <c r="J248" s="24">
        <f t="shared" si="28"/>
        <v>584.77849023088356</v>
      </c>
      <c r="K248" s="25">
        <f t="shared" si="31"/>
        <v>6.3712331263481783</v>
      </c>
    </row>
    <row r="249" spans="2:11" x14ac:dyDescent="0.15">
      <c r="B249" s="20">
        <v>38205</v>
      </c>
      <c r="C249" s="21">
        <v>5.45</v>
      </c>
      <c r="D249" s="21">
        <f t="shared" si="24"/>
        <v>5.45E-2</v>
      </c>
      <c r="E249" s="21">
        <f t="shared" si="29"/>
        <v>5.4800000000000001E-2</v>
      </c>
      <c r="F249" s="21">
        <f t="shared" si="30"/>
        <v>-3.0000000000000165E-4</v>
      </c>
      <c r="G249" s="21">
        <f t="shared" si="25"/>
        <v>1.9178082191780823E-2</v>
      </c>
      <c r="H249" s="23">
        <f t="shared" si="26"/>
        <v>2.0937552754664343E-5</v>
      </c>
      <c r="I249" s="21">
        <f t="shared" si="27"/>
        <v>3.7931319868145085E-7</v>
      </c>
      <c r="J249" s="24">
        <f t="shared" si="28"/>
        <v>565.51699804985276</v>
      </c>
      <c r="K249" s="25">
        <f t="shared" si="31"/>
        <v>6.3377403535480239</v>
      </c>
    </row>
    <row r="250" spans="2:11" x14ac:dyDescent="0.15">
      <c r="B250" s="20">
        <v>38212</v>
      </c>
      <c r="C250" s="21">
        <v>5.44</v>
      </c>
      <c r="D250" s="21">
        <f t="shared" si="24"/>
        <v>5.4400000000000004E-2</v>
      </c>
      <c r="E250" s="21">
        <f t="shared" si="29"/>
        <v>5.45E-2</v>
      </c>
      <c r="F250" s="21">
        <f t="shared" si="30"/>
        <v>-9.9999999999995925E-5</v>
      </c>
      <c r="G250" s="21">
        <f t="shared" si="25"/>
        <v>1.9178082191780823E-2</v>
      </c>
      <c r="H250" s="23">
        <f t="shared" si="26"/>
        <v>2.1445855889599407E-5</v>
      </c>
      <c r="I250" s="21">
        <f t="shared" si="27"/>
        <v>3.7931319868145085E-7</v>
      </c>
      <c r="J250" s="24">
        <f t="shared" si="28"/>
        <v>635.28353985996557</v>
      </c>
      <c r="K250" s="25">
        <f t="shared" si="31"/>
        <v>6.4540714186970538</v>
      </c>
    </row>
    <row r="251" spans="2:11" x14ac:dyDescent="0.15">
      <c r="B251" s="20">
        <v>38219</v>
      </c>
      <c r="C251" s="21">
        <v>5.42</v>
      </c>
      <c r="D251" s="21">
        <f t="shared" si="24"/>
        <v>5.4199999999999998E-2</v>
      </c>
      <c r="E251" s="21">
        <f t="shared" si="29"/>
        <v>5.4400000000000004E-2</v>
      </c>
      <c r="F251" s="21">
        <f t="shared" si="30"/>
        <v>-2.0000000000000573E-4</v>
      </c>
      <c r="G251" s="21">
        <f t="shared" si="25"/>
        <v>1.9178082191780823E-2</v>
      </c>
      <c r="H251" s="23">
        <f t="shared" si="26"/>
        <v>2.1615290267911085E-5</v>
      </c>
      <c r="I251" s="21">
        <f t="shared" si="27"/>
        <v>3.7931319868145085E-7</v>
      </c>
      <c r="J251" s="24">
        <f t="shared" si="28"/>
        <v>607.14852120943851</v>
      </c>
      <c r="K251" s="25">
        <f t="shared" si="31"/>
        <v>6.4087734418704736</v>
      </c>
    </row>
    <row r="252" spans="2:11" x14ac:dyDescent="0.15">
      <c r="B252" s="20">
        <v>38226</v>
      </c>
      <c r="C252" s="21">
        <v>5.44</v>
      </c>
      <c r="D252" s="21">
        <f t="shared" si="24"/>
        <v>5.4400000000000004E-2</v>
      </c>
      <c r="E252" s="21">
        <f t="shared" si="29"/>
        <v>5.4199999999999998E-2</v>
      </c>
      <c r="F252" s="21">
        <f t="shared" si="30"/>
        <v>2.0000000000000573E-4</v>
      </c>
      <c r="G252" s="21">
        <f t="shared" si="25"/>
        <v>1.9178082191780823E-2</v>
      </c>
      <c r="H252" s="23">
        <f t="shared" si="26"/>
        <v>2.1954159024534464E-5</v>
      </c>
      <c r="I252" s="21">
        <f t="shared" si="27"/>
        <v>3.7931319868145085E-7</v>
      </c>
      <c r="J252" s="24">
        <f t="shared" si="28"/>
        <v>621.24578300199096</v>
      </c>
      <c r="K252" s="25">
        <f t="shared" si="31"/>
        <v>6.4317267894634398</v>
      </c>
    </row>
    <row r="253" spans="2:11" x14ac:dyDescent="0.15">
      <c r="B253" s="20">
        <v>38233</v>
      </c>
      <c r="C253" s="21">
        <v>5.44</v>
      </c>
      <c r="D253" s="21">
        <f t="shared" si="24"/>
        <v>5.4400000000000004E-2</v>
      </c>
      <c r="E253" s="21">
        <f t="shared" si="29"/>
        <v>5.4400000000000004E-2</v>
      </c>
      <c r="F253" s="21">
        <f t="shared" si="30"/>
        <v>0</v>
      </c>
      <c r="G253" s="21">
        <f t="shared" si="25"/>
        <v>1.9178082191780823E-2</v>
      </c>
      <c r="H253" s="23">
        <f t="shared" si="26"/>
        <v>2.1615290267911085E-5</v>
      </c>
      <c r="I253" s="21">
        <f t="shared" si="27"/>
        <v>3.7931319868145085E-7</v>
      </c>
      <c r="J253" s="24">
        <f t="shared" si="28"/>
        <v>647.35665394283683</v>
      </c>
      <c r="K253" s="25">
        <f t="shared" si="31"/>
        <v>6.4728973851925993</v>
      </c>
    </row>
    <row r="254" spans="2:11" x14ac:dyDescent="0.15">
      <c r="B254" s="20">
        <v>38240</v>
      </c>
      <c r="C254" s="21">
        <v>5.42</v>
      </c>
      <c r="D254" s="21">
        <f t="shared" si="24"/>
        <v>5.4199999999999998E-2</v>
      </c>
      <c r="E254" s="21">
        <f t="shared" si="29"/>
        <v>5.4400000000000004E-2</v>
      </c>
      <c r="F254" s="21">
        <f t="shared" si="30"/>
        <v>-2.0000000000000573E-4</v>
      </c>
      <c r="G254" s="21">
        <f t="shared" si="25"/>
        <v>1.9178082191780823E-2</v>
      </c>
      <c r="H254" s="23">
        <f t="shared" si="26"/>
        <v>2.1615290267911085E-5</v>
      </c>
      <c r="I254" s="21">
        <f t="shared" si="27"/>
        <v>3.7931319868145085E-7</v>
      </c>
      <c r="J254" s="24">
        <f t="shared" si="28"/>
        <v>607.14852120943851</v>
      </c>
      <c r="K254" s="25">
        <f t="shared" si="31"/>
        <v>6.4087734418704736</v>
      </c>
    </row>
    <row r="255" spans="2:11" x14ac:dyDescent="0.15">
      <c r="B255" s="20">
        <v>38247</v>
      </c>
      <c r="C255" s="21">
        <v>5.39</v>
      </c>
      <c r="D255" s="21">
        <f t="shared" si="24"/>
        <v>5.3899999999999997E-2</v>
      </c>
      <c r="E255" s="21">
        <f t="shared" si="29"/>
        <v>5.4199999999999998E-2</v>
      </c>
      <c r="F255" s="21">
        <f t="shared" si="30"/>
        <v>-3.0000000000000165E-4</v>
      </c>
      <c r="G255" s="21">
        <f t="shared" si="25"/>
        <v>1.9178082191780823E-2</v>
      </c>
      <c r="H255" s="23">
        <f t="shared" si="26"/>
        <v>2.1954159024534464E-5</v>
      </c>
      <c r="I255" s="21">
        <f t="shared" si="27"/>
        <v>3.7931319868145085E-7</v>
      </c>
      <c r="J255" s="24">
        <f t="shared" si="28"/>
        <v>565.03000668400011</v>
      </c>
      <c r="K255" s="25">
        <f t="shared" si="31"/>
        <v>6.3368788389114199</v>
      </c>
    </row>
    <row r="256" spans="2:11" x14ac:dyDescent="0.15">
      <c r="B256" s="20">
        <v>38254</v>
      </c>
      <c r="C256" s="21">
        <v>5.41</v>
      </c>
      <c r="D256" s="21">
        <f t="shared" si="24"/>
        <v>5.4100000000000002E-2</v>
      </c>
      <c r="E256" s="21">
        <f t="shared" si="29"/>
        <v>5.3899999999999997E-2</v>
      </c>
      <c r="F256" s="21">
        <f t="shared" si="30"/>
        <v>2.0000000000000573E-4</v>
      </c>
      <c r="G256" s="21">
        <f t="shared" si="25"/>
        <v>1.9178082191780823E-2</v>
      </c>
      <c r="H256" s="23">
        <f t="shared" si="26"/>
        <v>2.2462462159469527E-5</v>
      </c>
      <c r="I256" s="21">
        <f t="shared" si="27"/>
        <v>3.7931319868145085E-7</v>
      </c>
      <c r="J256" s="24">
        <f t="shared" si="28"/>
        <v>621.39381359558649</v>
      </c>
      <c r="K256" s="25">
        <f t="shared" si="31"/>
        <v>6.4319650413181222</v>
      </c>
    </row>
    <row r="257" spans="2:11" x14ac:dyDescent="0.15">
      <c r="B257" s="20">
        <v>38261</v>
      </c>
      <c r="C257" s="21">
        <v>5.42</v>
      </c>
      <c r="D257" s="21">
        <f t="shared" si="24"/>
        <v>5.4199999999999998E-2</v>
      </c>
      <c r="E257" s="21">
        <f t="shared" si="29"/>
        <v>5.4100000000000002E-2</v>
      </c>
      <c r="F257" s="21">
        <f t="shared" si="30"/>
        <v>9.9999999999995925E-5</v>
      </c>
      <c r="G257" s="21">
        <f t="shared" si="25"/>
        <v>1.9178082191780823E-2</v>
      </c>
      <c r="H257" s="23">
        <f t="shared" si="26"/>
        <v>2.2123593402846146E-5</v>
      </c>
      <c r="I257" s="21">
        <f t="shared" si="27"/>
        <v>3.7931319868145085E-7</v>
      </c>
      <c r="J257" s="24">
        <f t="shared" si="28"/>
        <v>642.59772065946026</v>
      </c>
      <c r="K257" s="25">
        <f t="shared" si="31"/>
        <v>6.4655188996158035</v>
      </c>
    </row>
    <row r="258" spans="2:11" x14ac:dyDescent="0.15">
      <c r="B258" s="20">
        <v>38268</v>
      </c>
      <c r="C258" s="21">
        <v>5.42</v>
      </c>
      <c r="D258" s="21">
        <f t="shared" si="24"/>
        <v>5.4199999999999998E-2</v>
      </c>
      <c r="E258" s="21">
        <f t="shared" si="29"/>
        <v>5.4199999999999998E-2</v>
      </c>
      <c r="F258" s="21">
        <f t="shared" si="30"/>
        <v>0</v>
      </c>
      <c r="G258" s="21">
        <f t="shared" si="25"/>
        <v>1.9178082191780823E-2</v>
      </c>
      <c r="H258" s="23">
        <f t="shared" si="26"/>
        <v>2.1954159024534464E-5</v>
      </c>
      <c r="I258" s="21">
        <f t="shared" si="27"/>
        <v>3.7931319868145085E-7</v>
      </c>
      <c r="J258" s="24">
        <f t="shared" si="28"/>
        <v>647.34405526300259</v>
      </c>
      <c r="K258" s="25">
        <f t="shared" si="31"/>
        <v>6.4728779232741109</v>
      </c>
    </row>
    <row r="259" spans="2:11" x14ac:dyDescent="0.15">
      <c r="B259" s="20">
        <v>38275</v>
      </c>
      <c r="C259" s="21">
        <v>5.4</v>
      </c>
      <c r="D259" s="21">
        <f t="shared" si="24"/>
        <v>5.4000000000000006E-2</v>
      </c>
      <c r="E259" s="21">
        <f t="shared" si="29"/>
        <v>5.4199999999999998E-2</v>
      </c>
      <c r="F259" s="21">
        <f t="shared" si="30"/>
        <v>-1.9999999999999185E-4</v>
      </c>
      <c r="G259" s="21">
        <f t="shared" si="25"/>
        <v>1.9178082191780823E-2</v>
      </c>
      <c r="H259" s="23">
        <f t="shared" si="26"/>
        <v>2.1954159024534464E-5</v>
      </c>
      <c r="I259" s="21">
        <f t="shared" si="27"/>
        <v>3.7931319868145085E-7</v>
      </c>
      <c r="J259" s="24">
        <f t="shared" si="28"/>
        <v>607.02823464452115</v>
      </c>
      <c r="K259" s="25">
        <f t="shared" si="31"/>
        <v>6.4085753050428149</v>
      </c>
    </row>
    <row r="260" spans="2:11" x14ac:dyDescent="0.15">
      <c r="B260" s="20">
        <v>38282</v>
      </c>
      <c r="C260" s="21">
        <v>5.41</v>
      </c>
      <c r="D260" s="21">
        <f t="shared" si="24"/>
        <v>5.4100000000000002E-2</v>
      </c>
      <c r="E260" s="21">
        <f t="shared" si="29"/>
        <v>5.4000000000000006E-2</v>
      </c>
      <c r="F260" s="21">
        <f t="shared" si="30"/>
        <v>9.9999999999995925E-5</v>
      </c>
      <c r="G260" s="21">
        <f t="shared" si="25"/>
        <v>1.9178082191780823E-2</v>
      </c>
      <c r="H260" s="23">
        <f t="shared" si="26"/>
        <v>2.2293027781157825E-5</v>
      </c>
      <c r="I260" s="21">
        <f t="shared" si="27"/>
        <v>3.7931319868145085E-7</v>
      </c>
      <c r="J260" s="24">
        <f t="shared" si="28"/>
        <v>642.62005039133066</v>
      </c>
      <c r="K260" s="25">
        <f t="shared" si="31"/>
        <v>6.4655536481734037</v>
      </c>
    </row>
    <row r="261" spans="2:11" x14ac:dyDescent="0.15">
      <c r="B261" s="20">
        <v>38289</v>
      </c>
      <c r="C261" s="21">
        <v>5.43</v>
      </c>
      <c r="D261" s="21">
        <f t="shared" si="24"/>
        <v>5.4299999999999994E-2</v>
      </c>
      <c r="E261" s="21">
        <f t="shared" si="29"/>
        <v>5.4100000000000002E-2</v>
      </c>
      <c r="F261" s="21">
        <f t="shared" si="30"/>
        <v>1.9999999999999185E-4</v>
      </c>
      <c r="G261" s="21">
        <f t="shared" si="25"/>
        <v>1.9178082191780823E-2</v>
      </c>
      <c r="H261" s="23">
        <f t="shared" si="26"/>
        <v>2.2123593402846146E-5</v>
      </c>
      <c r="I261" s="21">
        <f t="shared" si="27"/>
        <v>3.7931319868145085E-7</v>
      </c>
      <c r="J261" s="24">
        <f t="shared" si="28"/>
        <v>621.29516963673007</v>
      </c>
      <c r="K261" s="25">
        <f t="shared" si="31"/>
        <v>6.4318062824325208</v>
      </c>
    </row>
    <row r="262" spans="2:11" x14ac:dyDescent="0.15">
      <c r="B262" s="20">
        <v>38296</v>
      </c>
      <c r="C262" s="21">
        <v>5.43</v>
      </c>
      <c r="D262" s="21">
        <f t="shared" si="24"/>
        <v>5.4299999999999994E-2</v>
      </c>
      <c r="E262" s="21">
        <f t="shared" si="29"/>
        <v>5.4299999999999994E-2</v>
      </c>
      <c r="F262" s="21">
        <f t="shared" si="30"/>
        <v>0</v>
      </c>
      <c r="G262" s="21">
        <f t="shared" si="25"/>
        <v>1.9178082191780823E-2</v>
      </c>
      <c r="H262" s="23">
        <f t="shared" si="26"/>
        <v>2.1784724646222788E-5</v>
      </c>
      <c r="I262" s="21">
        <f t="shared" si="27"/>
        <v>3.7931319868145085E-7</v>
      </c>
      <c r="J262" s="24">
        <f t="shared" si="28"/>
        <v>647.35037906936134</v>
      </c>
      <c r="K262" s="25">
        <f t="shared" si="31"/>
        <v>6.472887692075445</v>
      </c>
    </row>
    <row r="263" spans="2:11" x14ac:dyDescent="0.15">
      <c r="B263" s="20">
        <v>38303</v>
      </c>
      <c r="C263" s="21">
        <v>5.44</v>
      </c>
      <c r="D263" s="21">
        <f t="shared" si="24"/>
        <v>5.4400000000000004E-2</v>
      </c>
      <c r="E263" s="21">
        <f t="shared" si="29"/>
        <v>5.4299999999999994E-2</v>
      </c>
      <c r="F263" s="21">
        <f t="shared" si="30"/>
        <v>1.000000000000098E-4</v>
      </c>
      <c r="G263" s="21">
        <f t="shared" si="25"/>
        <v>1.9178082191780823E-2</v>
      </c>
      <c r="H263" s="23">
        <f t="shared" si="26"/>
        <v>2.1784724646222788E-5</v>
      </c>
      <c r="I263" s="21">
        <f t="shared" si="27"/>
        <v>3.7931319868145085E-7</v>
      </c>
      <c r="J263" s="24">
        <f t="shared" si="28"/>
        <v>642.55291763013872</v>
      </c>
      <c r="K263" s="25">
        <f t="shared" si="31"/>
        <v>6.465449175448061</v>
      </c>
    </row>
    <row r="264" spans="2:11" x14ac:dyDescent="0.15">
      <c r="B264" s="20">
        <v>38310</v>
      </c>
      <c r="C264" s="21">
        <v>5.42</v>
      </c>
      <c r="D264" s="21">
        <f t="shared" si="24"/>
        <v>5.4199999999999998E-2</v>
      </c>
      <c r="E264" s="21">
        <f t="shared" si="29"/>
        <v>5.4400000000000004E-2</v>
      </c>
      <c r="F264" s="21">
        <f t="shared" si="30"/>
        <v>-2.0000000000000573E-4</v>
      </c>
      <c r="G264" s="21">
        <f t="shared" si="25"/>
        <v>1.9178082191780823E-2</v>
      </c>
      <c r="H264" s="23">
        <f t="shared" si="26"/>
        <v>2.1615290267911085E-5</v>
      </c>
      <c r="I264" s="21">
        <f t="shared" si="27"/>
        <v>3.7931319868145085E-7</v>
      </c>
      <c r="J264" s="24">
        <f t="shared" si="28"/>
        <v>607.14852120943851</v>
      </c>
      <c r="K264" s="25">
        <f t="shared" si="31"/>
        <v>6.4087734418704736</v>
      </c>
    </row>
    <row r="265" spans="2:11" x14ac:dyDescent="0.15">
      <c r="B265" s="20">
        <v>38317</v>
      </c>
      <c r="C265" s="21">
        <v>5.41</v>
      </c>
      <c r="D265" s="21">
        <f t="shared" si="24"/>
        <v>5.4100000000000002E-2</v>
      </c>
      <c r="E265" s="21">
        <f t="shared" si="29"/>
        <v>5.4199999999999998E-2</v>
      </c>
      <c r="F265" s="21">
        <f t="shared" si="30"/>
        <v>-9.9999999999995925E-5</v>
      </c>
      <c r="G265" s="21">
        <f t="shared" si="25"/>
        <v>1.9178082191780823E-2</v>
      </c>
      <c r="H265" s="23">
        <f t="shared" si="26"/>
        <v>2.1954159024534464E-5</v>
      </c>
      <c r="I265" s="21">
        <f t="shared" si="27"/>
        <v>3.7931319868145085E-7</v>
      </c>
      <c r="J265" s="24">
        <f t="shared" si="28"/>
        <v>635.17994275286605</v>
      </c>
      <c r="K265" s="25">
        <f t="shared" si="31"/>
        <v>6.4539083331637084</v>
      </c>
    </row>
    <row r="266" spans="2:11" x14ac:dyDescent="0.15">
      <c r="B266" s="20">
        <v>38324</v>
      </c>
      <c r="C266" s="21">
        <v>5.4</v>
      </c>
      <c r="D266" s="21">
        <f t="shared" ref="D266:D329" si="32">C266/100</f>
        <v>5.4000000000000006E-2</v>
      </c>
      <c r="E266" s="21">
        <f t="shared" si="29"/>
        <v>5.4100000000000002E-2</v>
      </c>
      <c r="F266" s="21">
        <f t="shared" si="30"/>
        <v>-9.9999999999995925E-5</v>
      </c>
      <c r="G266" s="21">
        <f t="shared" ref="G266:G329" si="33">(B266-B265)/365</f>
        <v>1.9178082191780823E-2</v>
      </c>
      <c r="H266" s="23">
        <f t="shared" ref="H266:H329" si="34">a*(b-E266)*G266</f>
        <v>2.2123593402846146E-5</v>
      </c>
      <c r="I266" s="21">
        <f t="shared" ref="I266:I329" si="35">(sigma_r^2)*G266</f>
        <v>3.7931319868145085E-7</v>
      </c>
      <c r="J266" s="24">
        <f t="shared" ref="J266:J329" si="36">_xlfn.NORM.DIST(F266,H266,SQRT(I266),FALSE)</f>
        <v>635.14531799723648</v>
      </c>
      <c r="K266" s="25">
        <f t="shared" si="31"/>
        <v>6.4538538199508988</v>
      </c>
    </row>
    <row r="267" spans="2:11" x14ac:dyDescent="0.15">
      <c r="B267" s="20">
        <v>38331</v>
      </c>
      <c r="C267" s="21">
        <v>5.42</v>
      </c>
      <c r="D267" s="21">
        <f t="shared" si="32"/>
        <v>5.4199999999999998E-2</v>
      </c>
      <c r="E267" s="21">
        <f t="shared" ref="E267:E330" si="37">D266</f>
        <v>5.4000000000000006E-2</v>
      </c>
      <c r="F267" s="21">
        <f t="shared" ref="F267:F330" si="38">D267-E267</f>
        <v>1.9999999999999185E-4</v>
      </c>
      <c r="G267" s="21">
        <f t="shared" si="33"/>
        <v>1.9178082191780823E-2</v>
      </c>
      <c r="H267" s="23">
        <f t="shared" si="34"/>
        <v>2.2293027781157825E-5</v>
      </c>
      <c r="I267" s="21">
        <f t="shared" si="35"/>
        <v>3.7931319868145085E-7</v>
      </c>
      <c r="J267" s="24">
        <f t="shared" si="36"/>
        <v>621.34451317155936</v>
      </c>
      <c r="K267" s="25">
        <f t="shared" ref="K267:K330" si="39">LN(J267)</f>
        <v>6.431885699717415</v>
      </c>
    </row>
    <row r="268" spans="2:11" x14ac:dyDescent="0.15">
      <c r="B268" s="20">
        <v>38338</v>
      </c>
      <c r="C268" s="21">
        <v>5.41</v>
      </c>
      <c r="D268" s="21">
        <f t="shared" si="32"/>
        <v>5.4100000000000002E-2</v>
      </c>
      <c r="E268" s="21">
        <f t="shared" si="37"/>
        <v>5.4199999999999998E-2</v>
      </c>
      <c r="F268" s="21">
        <f t="shared" si="38"/>
        <v>-9.9999999999995925E-5</v>
      </c>
      <c r="G268" s="21">
        <f t="shared" si="33"/>
        <v>1.9178082191780823E-2</v>
      </c>
      <c r="H268" s="23">
        <f t="shared" si="34"/>
        <v>2.1954159024534464E-5</v>
      </c>
      <c r="I268" s="21">
        <f t="shared" si="35"/>
        <v>3.7931319868145085E-7</v>
      </c>
      <c r="J268" s="24">
        <f t="shared" si="36"/>
        <v>635.17994275286605</v>
      </c>
      <c r="K268" s="25">
        <f t="shared" si="39"/>
        <v>6.4539083331637084</v>
      </c>
    </row>
    <row r="269" spans="2:11" x14ac:dyDescent="0.15">
      <c r="B269" s="20">
        <v>38345</v>
      </c>
      <c r="C269" s="21">
        <v>5.42</v>
      </c>
      <c r="D269" s="21">
        <f t="shared" si="32"/>
        <v>5.4199999999999998E-2</v>
      </c>
      <c r="E269" s="21">
        <f t="shared" si="37"/>
        <v>5.4100000000000002E-2</v>
      </c>
      <c r="F269" s="21">
        <f t="shared" si="38"/>
        <v>9.9999999999995925E-5</v>
      </c>
      <c r="G269" s="21">
        <f t="shared" si="33"/>
        <v>1.9178082191780823E-2</v>
      </c>
      <c r="H269" s="23">
        <f t="shared" si="34"/>
        <v>2.2123593402846146E-5</v>
      </c>
      <c r="I269" s="21">
        <f t="shared" si="35"/>
        <v>3.7931319868145085E-7</v>
      </c>
      <c r="J269" s="24">
        <f t="shared" si="36"/>
        <v>642.59772065946026</v>
      </c>
      <c r="K269" s="25">
        <f t="shared" si="39"/>
        <v>6.4655188996158035</v>
      </c>
    </row>
    <row r="270" spans="2:11" x14ac:dyDescent="0.15">
      <c r="B270" s="20">
        <v>38352</v>
      </c>
      <c r="C270" s="21">
        <v>5.43</v>
      </c>
      <c r="D270" s="21">
        <f t="shared" si="32"/>
        <v>5.4299999999999994E-2</v>
      </c>
      <c r="E270" s="21">
        <f t="shared" si="37"/>
        <v>5.4199999999999998E-2</v>
      </c>
      <c r="F270" s="21">
        <f t="shared" si="38"/>
        <v>9.9999999999995925E-5</v>
      </c>
      <c r="G270" s="21">
        <f t="shared" si="33"/>
        <v>1.9178082191780823E-2</v>
      </c>
      <c r="H270" s="23">
        <f t="shared" si="34"/>
        <v>2.1954159024534464E-5</v>
      </c>
      <c r="I270" s="21">
        <f t="shared" si="35"/>
        <v>3.7931319868145085E-7</v>
      </c>
      <c r="J270" s="24">
        <f t="shared" si="36"/>
        <v>642.57534307071228</v>
      </c>
      <c r="K270" s="25">
        <f t="shared" si="39"/>
        <v>6.4654840753740235</v>
      </c>
    </row>
    <row r="271" spans="2:11" x14ac:dyDescent="0.15">
      <c r="B271" s="20">
        <v>38359</v>
      </c>
      <c r="C271" s="21">
        <v>5.42</v>
      </c>
      <c r="D271" s="21">
        <f t="shared" si="32"/>
        <v>5.4199999999999998E-2</v>
      </c>
      <c r="E271" s="21">
        <f t="shared" si="37"/>
        <v>5.4299999999999994E-2</v>
      </c>
      <c r="F271" s="21">
        <f t="shared" si="38"/>
        <v>-9.9999999999995925E-5</v>
      </c>
      <c r="G271" s="21">
        <f t="shared" si="33"/>
        <v>1.9178082191780823E-2</v>
      </c>
      <c r="H271" s="23">
        <f t="shared" si="34"/>
        <v>2.1784724646222788E-5</v>
      </c>
      <c r="I271" s="21">
        <f t="shared" si="35"/>
        <v>3.7931319868145085E-7</v>
      </c>
      <c r="J271" s="24">
        <f t="shared" si="36"/>
        <v>635.21452132036165</v>
      </c>
      <c r="K271" s="25">
        <f t="shared" si="39"/>
        <v>6.4539627706923373</v>
      </c>
    </row>
    <row r="272" spans="2:11" x14ac:dyDescent="0.15">
      <c r="B272" s="20">
        <v>38366</v>
      </c>
      <c r="C272" s="21">
        <v>5.4</v>
      </c>
      <c r="D272" s="21">
        <f t="shared" si="32"/>
        <v>5.4000000000000006E-2</v>
      </c>
      <c r="E272" s="21">
        <f t="shared" si="37"/>
        <v>5.4199999999999998E-2</v>
      </c>
      <c r="F272" s="21">
        <f t="shared" si="38"/>
        <v>-1.9999999999999185E-4</v>
      </c>
      <c r="G272" s="21">
        <f t="shared" si="33"/>
        <v>1.9178082191780823E-2</v>
      </c>
      <c r="H272" s="23">
        <f t="shared" si="34"/>
        <v>2.1954159024534464E-5</v>
      </c>
      <c r="I272" s="21">
        <f t="shared" si="35"/>
        <v>3.7931319868145085E-7</v>
      </c>
      <c r="J272" s="24">
        <f t="shared" si="36"/>
        <v>607.02823464452115</v>
      </c>
      <c r="K272" s="25">
        <f t="shared" si="39"/>
        <v>6.4085753050428149</v>
      </c>
    </row>
    <row r="273" spans="2:11" x14ac:dyDescent="0.15">
      <c r="B273" s="20">
        <v>38373</v>
      </c>
      <c r="C273" s="21">
        <v>5.41</v>
      </c>
      <c r="D273" s="21">
        <f t="shared" si="32"/>
        <v>5.4100000000000002E-2</v>
      </c>
      <c r="E273" s="21">
        <f t="shared" si="37"/>
        <v>5.4000000000000006E-2</v>
      </c>
      <c r="F273" s="21">
        <f t="shared" si="38"/>
        <v>9.9999999999995925E-5</v>
      </c>
      <c r="G273" s="21">
        <f t="shared" si="33"/>
        <v>1.9178082191780823E-2</v>
      </c>
      <c r="H273" s="23">
        <f t="shared" si="34"/>
        <v>2.2293027781157825E-5</v>
      </c>
      <c r="I273" s="21">
        <f t="shared" si="35"/>
        <v>3.7931319868145085E-7</v>
      </c>
      <c r="J273" s="24">
        <f t="shared" si="36"/>
        <v>642.62005039133066</v>
      </c>
      <c r="K273" s="25">
        <f t="shared" si="39"/>
        <v>6.4655536481734037</v>
      </c>
    </row>
    <row r="274" spans="2:11" x14ac:dyDescent="0.15">
      <c r="B274" s="20">
        <v>38380</v>
      </c>
      <c r="C274" s="21">
        <v>5.45</v>
      </c>
      <c r="D274" s="21">
        <f t="shared" si="32"/>
        <v>5.45E-2</v>
      </c>
      <c r="E274" s="21">
        <f t="shared" si="37"/>
        <v>5.4100000000000002E-2</v>
      </c>
      <c r="F274" s="21">
        <f t="shared" si="38"/>
        <v>3.9999999999999758E-4</v>
      </c>
      <c r="G274" s="21">
        <f t="shared" si="33"/>
        <v>1.9178082191780823E-2</v>
      </c>
      <c r="H274" s="23">
        <f t="shared" si="34"/>
        <v>2.2123593402846146E-5</v>
      </c>
      <c r="I274" s="21">
        <f t="shared" si="35"/>
        <v>3.7931319868145085E-7</v>
      </c>
      <c r="J274" s="24">
        <f t="shared" si="36"/>
        <v>536.62028173992769</v>
      </c>
      <c r="K274" s="25">
        <f t="shared" si="39"/>
        <v>6.2852907340344704</v>
      </c>
    </row>
    <row r="275" spans="2:11" x14ac:dyDescent="0.15">
      <c r="B275" s="20">
        <v>38387</v>
      </c>
      <c r="C275" s="21">
        <v>5.48</v>
      </c>
      <c r="D275" s="21">
        <f t="shared" si="32"/>
        <v>5.4800000000000001E-2</v>
      </c>
      <c r="E275" s="21">
        <f t="shared" si="37"/>
        <v>5.45E-2</v>
      </c>
      <c r="F275" s="21">
        <f t="shared" si="38"/>
        <v>3.0000000000000165E-4</v>
      </c>
      <c r="G275" s="21">
        <f t="shared" si="33"/>
        <v>1.9178082191780823E-2</v>
      </c>
      <c r="H275" s="23">
        <f t="shared" si="34"/>
        <v>2.1445855889599407E-5</v>
      </c>
      <c r="I275" s="21">
        <f t="shared" si="35"/>
        <v>3.7931319868145085E-7</v>
      </c>
      <c r="J275" s="24">
        <f t="shared" si="36"/>
        <v>584.77849023088356</v>
      </c>
      <c r="K275" s="25">
        <f t="shared" si="39"/>
        <v>6.3712331263481783</v>
      </c>
    </row>
    <row r="276" spans="2:11" x14ac:dyDescent="0.15">
      <c r="B276" s="20">
        <v>38394</v>
      </c>
      <c r="C276" s="21">
        <v>5.63</v>
      </c>
      <c r="D276" s="21">
        <f t="shared" si="32"/>
        <v>5.6299999999999996E-2</v>
      </c>
      <c r="E276" s="21">
        <f t="shared" si="37"/>
        <v>5.4800000000000001E-2</v>
      </c>
      <c r="F276" s="21">
        <f t="shared" si="38"/>
        <v>1.4999999999999944E-3</v>
      </c>
      <c r="G276" s="21">
        <f t="shared" si="33"/>
        <v>1.9178082191780823E-2</v>
      </c>
      <c r="H276" s="23">
        <f t="shared" si="34"/>
        <v>2.0937552754664343E-5</v>
      </c>
      <c r="I276" s="21">
        <f t="shared" si="35"/>
        <v>3.7931319868145085E-7</v>
      </c>
      <c r="J276" s="24">
        <f t="shared" si="36"/>
        <v>36.228514631350478</v>
      </c>
      <c r="K276" s="25">
        <f t="shared" si="39"/>
        <v>3.5898465057598936</v>
      </c>
    </row>
    <row r="277" spans="2:11" x14ac:dyDescent="0.15">
      <c r="B277" s="20">
        <v>38401</v>
      </c>
      <c r="C277" s="21">
        <v>5.67</v>
      </c>
      <c r="D277" s="21">
        <f t="shared" si="32"/>
        <v>5.67E-2</v>
      </c>
      <c r="E277" s="21">
        <f t="shared" si="37"/>
        <v>5.6299999999999996E-2</v>
      </c>
      <c r="F277" s="21">
        <f t="shared" si="38"/>
        <v>4.0000000000000452E-4</v>
      </c>
      <c r="G277" s="21">
        <f t="shared" si="33"/>
        <v>1.9178082191780823E-2</v>
      </c>
      <c r="H277" s="23">
        <f t="shared" si="34"/>
        <v>1.8396037079989061E-5</v>
      </c>
      <c r="I277" s="21">
        <f t="shared" si="35"/>
        <v>3.7931319868145085E-7</v>
      </c>
      <c r="J277" s="24">
        <f t="shared" si="36"/>
        <v>534.62147957071625</v>
      </c>
      <c r="K277" s="25">
        <f t="shared" si="39"/>
        <v>6.2815589816681863</v>
      </c>
    </row>
    <row r="278" spans="2:11" x14ac:dyDescent="0.15">
      <c r="B278" s="20">
        <v>38408</v>
      </c>
      <c r="C278" s="21">
        <v>5.76</v>
      </c>
      <c r="D278" s="21">
        <f t="shared" si="32"/>
        <v>5.7599999999999998E-2</v>
      </c>
      <c r="E278" s="21">
        <f t="shared" si="37"/>
        <v>5.67E-2</v>
      </c>
      <c r="F278" s="21">
        <f t="shared" si="38"/>
        <v>8.9999999999999802E-4</v>
      </c>
      <c r="G278" s="21">
        <f t="shared" si="33"/>
        <v>1.9178082191780823E-2</v>
      </c>
      <c r="H278" s="23">
        <f t="shared" si="34"/>
        <v>1.7718299566742308E-5</v>
      </c>
      <c r="I278" s="21">
        <f t="shared" si="35"/>
        <v>3.7931319868145085E-7</v>
      </c>
      <c r="J278" s="24">
        <f t="shared" si="36"/>
        <v>232.1585573152675</v>
      </c>
      <c r="K278" s="25">
        <f t="shared" si="39"/>
        <v>5.4474205749335383</v>
      </c>
    </row>
    <row r="279" spans="2:11" x14ac:dyDescent="0.15">
      <c r="B279" s="20">
        <v>38415</v>
      </c>
      <c r="C279" s="21">
        <v>5.73</v>
      </c>
      <c r="D279" s="21">
        <f t="shared" si="32"/>
        <v>5.7300000000000004E-2</v>
      </c>
      <c r="E279" s="21">
        <f t="shared" si="37"/>
        <v>5.7599999999999998E-2</v>
      </c>
      <c r="F279" s="21">
        <f t="shared" si="38"/>
        <v>-2.9999999999999472E-4</v>
      </c>
      <c r="G279" s="21">
        <f t="shared" si="33"/>
        <v>1.9178082191780823E-2</v>
      </c>
      <c r="H279" s="23">
        <f t="shared" si="34"/>
        <v>1.6193390161937137E-5</v>
      </c>
      <c r="I279" s="21">
        <f t="shared" si="35"/>
        <v>3.7931319868145085E-7</v>
      </c>
      <c r="J279" s="24">
        <f t="shared" si="36"/>
        <v>567.77472521626601</v>
      </c>
      <c r="K279" s="25">
        <f t="shared" si="39"/>
        <v>6.3417247295156489</v>
      </c>
    </row>
    <row r="280" spans="2:11" x14ac:dyDescent="0.15">
      <c r="B280" s="20">
        <v>38422</v>
      </c>
      <c r="C280" s="21">
        <v>5.81</v>
      </c>
      <c r="D280" s="21">
        <f t="shared" si="32"/>
        <v>5.8099999999999999E-2</v>
      </c>
      <c r="E280" s="21">
        <f t="shared" si="37"/>
        <v>5.7300000000000004E-2</v>
      </c>
      <c r="F280" s="21">
        <f t="shared" si="38"/>
        <v>7.9999999999999516E-4</v>
      </c>
      <c r="G280" s="21">
        <f t="shared" si="33"/>
        <v>1.9178082191780823E-2</v>
      </c>
      <c r="H280" s="23">
        <f t="shared" si="34"/>
        <v>1.6701693296872187E-5</v>
      </c>
      <c r="I280" s="21">
        <f t="shared" si="35"/>
        <v>3.7931319868145085E-7</v>
      </c>
      <c r="J280" s="24">
        <f t="shared" si="36"/>
        <v>288.51315161838255</v>
      </c>
      <c r="K280" s="25">
        <f t="shared" si="39"/>
        <v>5.664740671108035</v>
      </c>
    </row>
    <row r="281" spans="2:11" x14ac:dyDescent="0.15">
      <c r="B281" s="20">
        <v>38429</v>
      </c>
      <c r="C281" s="21">
        <v>5.81</v>
      </c>
      <c r="D281" s="21">
        <f t="shared" si="32"/>
        <v>5.8099999999999999E-2</v>
      </c>
      <c r="E281" s="21">
        <f t="shared" si="37"/>
        <v>5.8099999999999999E-2</v>
      </c>
      <c r="F281" s="21">
        <f t="shared" si="38"/>
        <v>0</v>
      </c>
      <c r="G281" s="21">
        <f t="shared" si="33"/>
        <v>1.9178082191780823E-2</v>
      </c>
      <c r="H281" s="23">
        <f t="shared" si="34"/>
        <v>1.5346218270378705E-5</v>
      </c>
      <c r="I281" s="21">
        <f t="shared" si="35"/>
        <v>3.7931319868145085E-7</v>
      </c>
      <c r="J281" s="24">
        <f t="shared" si="36"/>
        <v>647.55441234230329</v>
      </c>
      <c r="K281" s="25">
        <f t="shared" si="39"/>
        <v>6.473202824548479</v>
      </c>
    </row>
    <row r="282" spans="2:11" x14ac:dyDescent="0.15">
      <c r="B282" s="20">
        <v>38436</v>
      </c>
      <c r="C282" s="21">
        <v>5.85</v>
      </c>
      <c r="D282" s="21">
        <f t="shared" si="32"/>
        <v>5.8499999999999996E-2</v>
      </c>
      <c r="E282" s="21">
        <f t="shared" si="37"/>
        <v>5.8099999999999999E-2</v>
      </c>
      <c r="F282" s="21">
        <f t="shared" si="38"/>
        <v>3.9999999999999758E-4</v>
      </c>
      <c r="G282" s="21">
        <f t="shared" si="33"/>
        <v>1.9178082191780823E-2</v>
      </c>
      <c r="H282" s="23">
        <f t="shared" si="34"/>
        <v>1.5346218270378705E-5</v>
      </c>
      <c r="I282" s="21">
        <f t="shared" si="35"/>
        <v>3.7931319868145085E-7</v>
      </c>
      <c r="J282" s="24">
        <f t="shared" si="36"/>
        <v>532.97711307770055</v>
      </c>
      <c r="K282" s="25">
        <f t="shared" si="39"/>
        <v>6.2784784834272074</v>
      </c>
    </row>
    <row r="283" spans="2:11" x14ac:dyDescent="0.15">
      <c r="B283" s="20">
        <v>38443</v>
      </c>
      <c r="C283" s="21">
        <v>5.84</v>
      </c>
      <c r="D283" s="21">
        <f t="shared" si="32"/>
        <v>5.8400000000000001E-2</v>
      </c>
      <c r="E283" s="21">
        <f t="shared" si="37"/>
        <v>5.8499999999999996E-2</v>
      </c>
      <c r="F283" s="21">
        <f t="shared" si="38"/>
        <v>-9.9999999999995925E-5</v>
      </c>
      <c r="G283" s="21">
        <f t="shared" si="33"/>
        <v>1.9178082191780823E-2</v>
      </c>
      <c r="H283" s="23">
        <f t="shared" si="34"/>
        <v>1.4668480757131964E-5</v>
      </c>
      <c r="I283" s="21">
        <f t="shared" si="35"/>
        <v>3.7931319868145085E-7</v>
      </c>
      <c r="J283" s="24">
        <f t="shared" si="36"/>
        <v>636.62501201635541</v>
      </c>
      <c r="K283" s="25">
        <f t="shared" si="39"/>
        <v>6.4561808040798603</v>
      </c>
    </row>
    <row r="284" spans="2:11" x14ac:dyDescent="0.15">
      <c r="B284" s="20">
        <v>38450</v>
      </c>
      <c r="C284" s="21">
        <v>5.77</v>
      </c>
      <c r="D284" s="21">
        <f t="shared" si="32"/>
        <v>5.7699999999999994E-2</v>
      </c>
      <c r="E284" s="21">
        <f t="shared" si="37"/>
        <v>5.8400000000000001E-2</v>
      </c>
      <c r="F284" s="21">
        <f t="shared" si="38"/>
        <v>-7.0000000000000617E-4</v>
      </c>
      <c r="G284" s="21">
        <f t="shared" si="33"/>
        <v>1.9178082191780823E-2</v>
      </c>
      <c r="H284" s="23">
        <f t="shared" si="34"/>
        <v>1.4837915135443645E-5</v>
      </c>
      <c r="I284" s="21">
        <f t="shared" si="35"/>
        <v>3.7931319868145085E-7</v>
      </c>
      <c r="J284" s="24">
        <f t="shared" si="36"/>
        <v>330.27852898010218</v>
      </c>
      <c r="K284" s="25">
        <f t="shared" si="39"/>
        <v>5.7999363256822853</v>
      </c>
    </row>
    <row r="285" spans="2:11" x14ac:dyDescent="0.15">
      <c r="B285" s="20">
        <v>38457</v>
      </c>
      <c r="C285" s="21">
        <v>5.73</v>
      </c>
      <c r="D285" s="21">
        <f t="shared" si="32"/>
        <v>5.7300000000000004E-2</v>
      </c>
      <c r="E285" s="21">
        <f t="shared" si="37"/>
        <v>5.7699999999999994E-2</v>
      </c>
      <c r="F285" s="21">
        <f t="shared" si="38"/>
        <v>-3.9999999999999064E-4</v>
      </c>
      <c r="G285" s="21">
        <f t="shared" si="33"/>
        <v>1.9178082191780823E-2</v>
      </c>
      <c r="H285" s="23">
        <f t="shared" si="34"/>
        <v>1.6023955783625458E-5</v>
      </c>
      <c r="I285" s="21">
        <f t="shared" si="35"/>
        <v>3.7931319868145085E-7</v>
      </c>
      <c r="J285" s="24">
        <f t="shared" si="36"/>
        <v>515.61967643717628</v>
      </c>
      <c r="K285" s="25">
        <f t="shared" si="39"/>
        <v>6.245369432550171</v>
      </c>
    </row>
    <row r="286" spans="2:11" x14ac:dyDescent="0.15">
      <c r="B286" s="20">
        <v>38464</v>
      </c>
      <c r="C286" s="21">
        <v>5.73</v>
      </c>
      <c r="D286" s="21">
        <f t="shared" si="32"/>
        <v>5.7300000000000004E-2</v>
      </c>
      <c r="E286" s="21">
        <f t="shared" si="37"/>
        <v>5.7300000000000004E-2</v>
      </c>
      <c r="F286" s="21">
        <f t="shared" si="38"/>
        <v>0</v>
      </c>
      <c r="G286" s="21">
        <f t="shared" si="33"/>
        <v>1.9178082191780823E-2</v>
      </c>
      <c r="H286" s="23">
        <f t="shared" si="34"/>
        <v>1.6701693296872187E-5</v>
      </c>
      <c r="I286" s="21">
        <f t="shared" si="35"/>
        <v>3.7931319868145085E-7</v>
      </c>
      <c r="J286" s="24">
        <f t="shared" si="36"/>
        <v>647.51733341714169</v>
      </c>
      <c r="K286" s="25">
        <f t="shared" si="39"/>
        <v>6.4731455629715926</v>
      </c>
    </row>
    <row r="287" spans="2:11" x14ac:dyDescent="0.15">
      <c r="B287" s="20">
        <v>38471</v>
      </c>
      <c r="C287" s="21">
        <v>5.7</v>
      </c>
      <c r="D287" s="21">
        <f t="shared" si="32"/>
        <v>5.7000000000000002E-2</v>
      </c>
      <c r="E287" s="21">
        <f t="shared" si="37"/>
        <v>5.7300000000000004E-2</v>
      </c>
      <c r="F287" s="21">
        <f t="shared" si="38"/>
        <v>-3.0000000000000165E-4</v>
      </c>
      <c r="G287" s="21">
        <f t="shared" si="33"/>
        <v>1.9178082191780823E-2</v>
      </c>
      <c r="H287" s="23">
        <f t="shared" si="34"/>
        <v>1.6701693296872187E-5</v>
      </c>
      <c r="I287" s="21">
        <f t="shared" si="35"/>
        <v>3.7931319868145085E-7</v>
      </c>
      <c r="J287" s="24">
        <f t="shared" si="36"/>
        <v>567.53400612489531</v>
      </c>
      <c r="K287" s="25">
        <f t="shared" si="39"/>
        <v>6.3413006702473051</v>
      </c>
    </row>
    <row r="288" spans="2:11" x14ac:dyDescent="0.15">
      <c r="B288" s="20">
        <v>38478</v>
      </c>
      <c r="C288" s="21">
        <v>5.67</v>
      </c>
      <c r="D288" s="21">
        <f t="shared" si="32"/>
        <v>5.67E-2</v>
      </c>
      <c r="E288" s="21">
        <f t="shared" si="37"/>
        <v>5.7000000000000002E-2</v>
      </c>
      <c r="F288" s="21">
        <f t="shared" si="38"/>
        <v>-3.0000000000000165E-4</v>
      </c>
      <c r="G288" s="21">
        <f t="shared" si="33"/>
        <v>1.9178082191780823E-2</v>
      </c>
      <c r="H288" s="23">
        <f t="shared" si="34"/>
        <v>1.7209996431807248E-5</v>
      </c>
      <c r="I288" s="21">
        <f t="shared" si="35"/>
        <v>3.7931319868145085E-7</v>
      </c>
      <c r="J288" s="24">
        <f t="shared" si="36"/>
        <v>567.29300267496376</v>
      </c>
      <c r="K288" s="25">
        <f t="shared" si="39"/>
        <v>6.3408759298213448</v>
      </c>
    </row>
    <row r="289" spans="2:11" x14ac:dyDescent="0.15">
      <c r="B289" s="20">
        <v>38485</v>
      </c>
      <c r="C289" s="21">
        <v>5.68</v>
      </c>
      <c r="D289" s="21">
        <f t="shared" si="32"/>
        <v>5.6799999999999996E-2</v>
      </c>
      <c r="E289" s="21">
        <f t="shared" si="37"/>
        <v>5.67E-2</v>
      </c>
      <c r="F289" s="21">
        <f t="shared" si="38"/>
        <v>9.9999999999995925E-5</v>
      </c>
      <c r="G289" s="21">
        <f t="shared" si="33"/>
        <v>1.9178082191780823E-2</v>
      </c>
      <c r="H289" s="23">
        <f t="shared" si="34"/>
        <v>1.7718299566742308E-5</v>
      </c>
      <c r="I289" s="21">
        <f t="shared" si="35"/>
        <v>3.7931319868145085E-7</v>
      </c>
      <c r="J289" s="24">
        <f t="shared" si="36"/>
        <v>642.00036483646488</v>
      </c>
      <c r="K289" s="25">
        <f t="shared" si="39"/>
        <v>6.4645888719708973</v>
      </c>
    </row>
    <row r="290" spans="2:11" x14ac:dyDescent="0.15">
      <c r="B290" s="20">
        <v>38492</v>
      </c>
      <c r="C290" s="21">
        <v>5.68</v>
      </c>
      <c r="D290" s="21">
        <f t="shared" si="32"/>
        <v>5.6799999999999996E-2</v>
      </c>
      <c r="E290" s="21">
        <f t="shared" si="37"/>
        <v>5.6799999999999996E-2</v>
      </c>
      <c r="F290" s="21">
        <f t="shared" si="38"/>
        <v>0</v>
      </c>
      <c r="G290" s="21">
        <f t="shared" si="33"/>
        <v>1.9178082191780823E-2</v>
      </c>
      <c r="H290" s="23">
        <f t="shared" si="34"/>
        <v>1.7548865188430629E-5</v>
      </c>
      <c r="I290" s="21">
        <f t="shared" si="35"/>
        <v>3.7931319868145085E-7</v>
      </c>
      <c r="J290" s="24">
        <f t="shared" si="36"/>
        <v>647.49256750443101</v>
      </c>
      <c r="K290" s="25">
        <f t="shared" si="39"/>
        <v>6.4731073147501759</v>
      </c>
    </row>
    <row r="291" spans="2:11" x14ac:dyDescent="0.15">
      <c r="B291" s="20">
        <v>38499</v>
      </c>
      <c r="C291" s="21">
        <v>5.68</v>
      </c>
      <c r="D291" s="21">
        <f t="shared" si="32"/>
        <v>5.6799999999999996E-2</v>
      </c>
      <c r="E291" s="21">
        <f t="shared" si="37"/>
        <v>5.6799999999999996E-2</v>
      </c>
      <c r="F291" s="21">
        <f t="shared" si="38"/>
        <v>0</v>
      </c>
      <c r="G291" s="21">
        <f t="shared" si="33"/>
        <v>1.9178082191780823E-2</v>
      </c>
      <c r="H291" s="23">
        <f t="shared" si="34"/>
        <v>1.7548865188430629E-5</v>
      </c>
      <c r="I291" s="21">
        <f t="shared" si="35"/>
        <v>3.7931319868145085E-7</v>
      </c>
      <c r="J291" s="24">
        <f t="shared" si="36"/>
        <v>647.49256750443101</v>
      </c>
      <c r="K291" s="25">
        <f t="shared" si="39"/>
        <v>6.4731073147501759</v>
      </c>
    </row>
    <row r="292" spans="2:11" x14ac:dyDescent="0.15">
      <c r="B292" s="20">
        <v>38506</v>
      </c>
      <c r="C292" s="21">
        <v>5.64</v>
      </c>
      <c r="D292" s="21">
        <f t="shared" si="32"/>
        <v>5.6399999999999999E-2</v>
      </c>
      <c r="E292" s="21">
        <f t="shared" si="37"/>
        <v>5.6799999999999996E-2</v>
      </c>
      <c r="F292" s="21">
        <f t="shared" si="38"/>
        <v>-3.9999999999999758E-4</v>
      </c>
      <c r="G292" s="21">
        <f t="shared" si="33"/>
        <v>1.9178082191780823E-2</v>
      </c>
      <c r="H292" s="23">
        <f t="shared" si="34"/>
        <v>1.7548865188430629E-5</v>
      </c>
      <c r="I292" s="21">
        <f t="shared" si="35"/>
        <v>3.7931319868145085E-7</v>
      </c>
      <c r="J292" s="24">
        <f t="shared" si="36"/>
        <v>514.75644881622327</v>
      </c>
      <c r="K292" s="25">
        <f t="shared" si="39"/>
        <v>6.2436938738842525</v>
      </c>
    </row>
    <row r="293" spans="2:11" x14ac:dyDescent="0.15">
      <c r="B293" s="20">
        <v>38513</v>
      </c>
      <c r="C293" s="21">
        <v>5.66</v>
      </c>
      <c r="D293" s="21">
        <f t="shared" si="32"/>
        <v>5.6600000000000004E-2</v>
      </c>
      <c r="E293" s="21">
        <f t="shared" si="37"/>
        <v>5.6399999999999999E-2</v>
      </c>
      <c r="F293" s="21">
        <f t="shared" si="38"/>
        <v>2.0000000000000573E-4</v>
      </c>
      <c r="G293" s="21">
        <f t="shared" si="33"/>
        <v>1.9178082191780823E-2</v>
      </c>
      <c r="H293" s="23">
        <f t="shared" si="34"/>
        <v>1.8226602701677369E-5</v>
      </c>
      <c r="I293" s="21">
        <f t="shared" si="35"/>
        <v>3.7931319868145085E-7</v>
      </c>
      <c r="J293" s="24">
        <f t="shared" si="36"/>
        <v>620.14839492043347</v>
      </c>
      <c r="K293" s="25">
        <f t="shared" si="39"/>
        <v>6.4299587960461588</v>
      </c>
    </row>
    <row r="294" spans="2:11" x14ac:dyDescent="0.15">
      <c r="B294" s="20">
        <v>38520</v>
      </c>
      <c r="C294" s="21">
        <v>5.66</v>
      </c>
      <c r="D294" s="21">
        <f t="shared" si="32"/>
        <v>5.6600000000000004E-2</v>
      </c>
      <c r="E294" s="21">
        <f t="shared" si="37"/>
        <v>5.6600000000000004E-2</v>
      </c>
      <c r="F294" s="21">
        <f t="shared" si="38"/>
        <v>0</v>
      </c>
      <c r="G294" s="21">
        <f t="shared" si="33"/>
        <v>1.9178082191780823E-2</v>
      </c>
      <c r="H294" s="23">
        <f t="shared" si="34"/>
        <v>1.788773394505399E-5</v>
      </c>
      <c r="I294" s="21">
        <f t="shared" si="35"/>
        <v>3.7931319868145085E-7</v>
      </c>
      <c r="J294" s="24">
        <f t="shared" si="36"/>
        <v>647.48231837530341</v>
      </c>
      <c r="K294" s="25">
        <f t="shared" si="39"/>
        <v>6.4730914856723469</v>
      </c>
    </row>
    <row r="295" spans="2:11" x14ac:dyDescent="0.15">
      <c r="B295" s="20">
        <v>38527</v>
      </c>
      <c r="C295" s="21">
        <v>5.65</v>
      </c>
      <c r="D295" s="21">
        <f t="shared" si="32"/>
        <v>5.6500000000000002E-2</v>
      </c>
      <c r="E295" s="21">
        <f t="shared" si="37"/>
        <v>5.6600000000000004E-2</v>
      </c>
      <c r="F295" s="21">
        <f t="shared" si="38"/>
        <v>-1.0000000000000286E-4</v>
      </c>
      <c r="G295" s="21">
        <f t="shared" si="33"/>
        <v>1.9178082191780823E-2</v>
      </c>
      <c r="H295" s="23">
        <f t="shared" si="34"/>
        <v>1.788773394505399E-5</v>
      </c>
      <c r="I295" s="21">
        <f t="shared" si="35"/>
        <v>3.7931319868145085E-7</v>
      </c>
      <c r="J295" s="24">
        <f t="shared" si="36"/>
        <v>635.99706275328538</v>
      </c>
      <c r="K295" s="25">
        <f t="shared" si="39"/>
        <v>6.4551939450170135</v>
      </c>
    </row>
    <row r="296" spans="2:11" x14ac:dyDescent="0.15">
      <c r="B296" s="20">
        <v>38534</v>
      </c>
      <c r="C296" s="21">
        <v>5.65</v>
      </c>
      <c r="D296" s="21">
        <f t="shared" si="32"/>
        <v>5.6500000000000002E-2</v>
      </c>
      <c r="E296" s="21">
        <f t="shared" si="37"/>
        <v>5.6500000000000002E-2</v>
      </c>
      <c r="F296" s="21">
        <f t="shared" si="38"/>
        <v>0</v>
      </c>
      <c r="G296" s="21">
        <f t="shared" si="33"/>
        <v>1.9178082191780823E-2</v>
      </c>
      <c r="H296" s="23">
        <f t="shared" si="34"/>
        <v>1.8057168323365679E-5</v>
      </c>
      <c r="I296" s="21">
        <f t="shared" si="35"/>
        <v>3.7931319868145085E-7</v>
      </c>
      <c r="J296" s="24">
        <f t="shared" si="36"/>
        <v>647.4771203659102</v>
      </c>
      <c r="K296" s="25">
        <f t="shared" si="39"/>
        <v>6.473083457607161</v>
      </c>
    </row>
    <row r="297" spans="2:11" x14ac:dyDescent="0.15">
      <c r="B297" s="20">
        <v>38541</v>
      </c>
      <c r="C297" s="21">
        <v>5.65</v>
      </c>
      <c r="D297" s="21">
        <f t="shared" si="32"/>
        <v>5.6500000000000002E-2</v>
      </c>
      <c r="E297" s="21">
        <f t="shared" si="37"/>
        <v>5.6500000000000002E-2</v>
      </c>
      <c r="F297" s="21">
        <f t="shared" si="38"/>
        <v>0</v>
      </c>
      <c r="G297" s="21">
        <f t="shared" si="33"/>
        <v>1.9178082191780823E-2</v>
      </c>
      <c r="H297" s="23">
        <f t="shared" si="34"/>
        <v>1.8057168323365679E-5</v>
      </c>
      <c r="I297" s="21">
        <f t="shared" si="35"/>
        <v>3.7931319868145085E-7</v>
      </c>
      <c r="J297" s="24">
        <f t="shared" si="36"/>
        <v>647.4771203659102</v>
      </c>
      <c r="K297" s="25">
        <f t="shared" si="39"/>
        <v>6.473083457607161</v>
      </c>
    </row>
    <row r="298" spans="2:11" x14ac:dyDescent="0.15">
      <c r="B298" s="20">
        <v>38548</v>
      </c>
      <c r="C298" s="21">
        <v>5.64</v>
      </c>
      <c r="D298" s="21">
        <f t="shared" si="32"/>
        <v>5.6399999999999999E-2</v>
      </c>
      <c r="E298" s="21">
        <f t="shared" si="37"/>
        <v>5.6500000000000002E-2</v>
      </c>
      <c r="F298" s="21">
        <f t="shared" si="38"/>
        <v>-1.0000000000000286E-4</v>
      </c>
      <c r="G298" s="21">
        <f t="shared" si="33"/>
        <v>1.9178082191780823E-2</v>
      </c>
      <c r="H298" s="23">
        <f t="shared" si="34"/>
        <v>1.8057168323365679E-5</v>
      </c>
      <c r="I298" s="21">
        <f t="shared" si="35"/>
        <v>3.7931319868145085E-7</v>
      </c>
      <c r="J298" s="24">
        <f t="shared" si="36"/>
        <v>635.96354863110275</v>
      </c>
      <c r="K298" s="25">
        <f t="shared" si="39"/>
        <v>6.4551412482245336</v>
      </c>
    </row>
    <row r="299" spans="2:11" x14ac:dyDescent="0.15">
      <c r="B299" s="20">
        <v>38555</v>
      </c>
      <c r="C299" s="21">
        <v>5.65</v>
      </c>
      <c r="D299" s="21">
        <f t="shared" si="32"/>
        <v>5.6500000000000002E-2</v>
      </c>
      <c r="E299" s="21">
        <f t="shared" si="37"/>
        <v>5.6399999999999999E-2</v>
      </c>
      <c r="F299" s="21">
        <f t="shared" si="38"/>
        <v>1.0000000000000286E-4</v>
      </c>
      <c r="G299" s="21">
        <f t="shared" si="33"/>
        <v>1.9178082191780823E-2</v>
      </c>
      <c r="H299" s="23">
        <f t="shared" si="34"/>
        <v>1.8226602701677369E-5</v>
      </c>
      <c r="I299" s="21">
        <f t="shared" si="35"/>
        <v>3.7931319868145085E-7</v>
      </c>
      <c r="J299" s="24">
        <f t="shared" si="36"/>
        <v>642.07093867052697</v>
      </c>
      <c r="K299" s="25">
        <f t="shared" si="39"/>
        <v>6.4646987939572238</v>
      </c>
    </row>
    <row r="300" spans="2:11" x14ac:dyDescent="0.15">
      <c r="B300" s="20">
        <v>38562</v>
      </c>
      <c r="C300" s="21">
        <v>5.64</v>
      </c>
      <c r="D300" s="21">
        <f t="shared" si="32"/>
        <v>5.6399999999999999E-2</v>
      </c>
      <c r="E300" s="21">
        <f t="shared" si="37"/>
        <v>5.6500000000000002E-2</v>
      </c>
      <c r="F300" s="21">
        <f t="shared" si="38"/>
        <v>-1.0000000000000286E-4</v>
      </c>
      <c r="G300" s="21">
        <f t="shared" si="33"/>
        <v>1.9178082191780823E-2</v>
      </c>
      <c r="H300" s="23">
        <f t="shared" si="34"/>
        <v>1.8057168323365679E-5</v>
      </c>
      <c r="I300" s="21">
        <f t="shared" si="35"/>
        <v>3.7931319868145085E-7</v>
      </c>
      <c r="J300" s="24">
        <f t="shared" si="36"/>
        <v>635.96354863110275</v>
      </c>
      <c r="K300" s="25">
        <f t="shared" si="39"/>
        <v>6.4551412482245336</v>
      </c>
    </row>
    <row r="301" spans="2:11" x14ac:dyDescent="0.15">
      <c r="B301" s="20">
        <v>38569</v>
      </c>
      <c r="C301" s="21">
        <v>5.64</v>
      </c>
      <c r="D301" s="21">
        <f t="shared" si="32"/>
        <v>5.6399999999999999E-2</v>
      </c>
      <c r="E301" s="21">
        <f t="shared" si="37"/>
        <v>5.6399999999999999E-2</v>
      </c>
      <c r="F301" s="21">
        <f t="shared" si="38"/>
        <v>0</v>
      </c>
      <c r="G301" s="21">
        <f t="shared" si="33"/>
        <v>1.9178082191780823E-2</v>
      </c>
      <c r="H301" s="23">
        <f t="shared" si="34"/>
        <v>1.8226602701677369E-5</v>
      </c>
      <c r="I301" s="21">
        <f t="shared" si="35"/>
        <v>3.7931319868145085E-7</v>
      </c>
      <c r="J301" s="24">
        <f t="shared" si="36"/>
        <v>647.47187339486675</v>
      </c>
      <c r="K301" s="25">
        <f t="shared" si="39"/>
        <v>6.4730753538577952</v>
      </c>
    </row>
    <row r="302" spans="2:11" x14ac:dyDescent="0.15">
      <c r="B302" s="20">
        <v>38576</v>
      </c>
      <c r="C302" s="21">
        <v>5.61</v>
      </c>
      <c r="D302" s="21">
        <f t="shared" si="32"/>
        <v>5.6100000000000004E-2</v>
      </c>
      <c r="E302" s="21">
        <f t="shared" si="37"/>
        <v>5.6399999999999999E-2</v>
      </c>
      <c r="F302" s="21">
        <f t="shared" si="38"/>
        <v>-2.9999999999999472E-4</v>
      </c>
      <c r="G302" s="21">
        <f t="shared" si="33"/>
        <v>1.9178082191780823E-2</v>
      </c>
      <c r="H302" s="23">
        <f t="shared" si="34"/>
        <v>1.8226602701677369E-5</v>
      </c>
      <c r="I302" s="21">
        <f t="shared" si="35"/>
        <v>3.7931319868145085E-7</v>
      </c>
      <c r="J302" s="24">
        <f t="shared" si="36"/>
        <v>566.81014449582369</v>
      </c>
      <c r="K302" s="25">
        <f t="shared" si="39"/>
        <v>6.3400244054965578</v>
      </c>
    </row>
    <row r="303" spans="2:11" x14ac:dyDescent="0.15">
      <c r="B303" s="20">
        <v>38583</v>
      </c>
      <c r="C303" s="21">
        <v>5.62</v>
      </c>
      <c r="D303" s="21">
        <f t="shared" si="32"/>
        <v>5.62E-2</v>
      </c>
      <c r="E303" s="21">
        <f t="shared" si="37"/>
        <v>5.6100000000000004E-2</v>
      </c>
      <c r="F303" s="21">
        <f t="shared" si="38"/>
        <v>9.9999999999995925E-5</v>
      </c>
      <c r="G303" s="21">
        <f t="shared" si="33"/>
        <v>1.9178082191780823E-2</v>
      </c>
      <c r="H303" s="23">
        <f t="shared" si="34"/>
        <v>1.8734905836612419E-5</v>
      </c>
      <c r="I303" s="21">
        <f t="shared" si="35"/>
        <v>3.7931319868145085E-7</v>
      </c>
      <c r="J303" s="24">
        <f t="shared" si="36"/>
        <v>642.14108286319049</v>
      </c>
      <c r="K303" s="25">
        <f t="shared" si="39"/>
        <v>6.4648080347859302</v>
      </c>
    </row>
    <row r="304" spans="2:11" x14ac:dyDescent="0.15">
      <c r="B304" s="20">
        <v>38590</v>
      </c>
      <c r="C304" s="21">
        <v>5.6</v>
      </c>
      <c r="D304" s="21">
        <f t="shared" si="32"/>
        <v>5.5999999999999994E-2</v>
      </c>
      <c r="E304" s="21">
        <f t="shared" si="37"/>
        <v>5.62E-2</v>
      </c>
      <c r="F304" s="21">
        <f t="shared" si="38"/>
        <v>-2.0000000000000573E-4</v>
      </c>
      <c r="G304" s="21">
        <f t="shared" si="33"/>
        <v>1.9178082191780823E-2</v>
      </c>
      <c r="H304" s="23">
        <f t="shared" si="34"/>
        <v>1.856547145830074E-5</v>
      </c>
      <c r="I304" s="21">
        <f t="shared" si="35"/>
        <v>3.7931319868145085E-7</v>
      </c>
      <c r="J304" s="24">
        <f t="shared" si="36"/>
        <v>608.22388747770572</v>
      </c>
      <c r="K304" s="25">
        <f t="shared" si="39"/>
        <v>6.4105430501670053</v>
      </c>
    </row>
    <row r="305" spans="2:11" x14ac:dyDescent="0.15">
      <c r="B305" s="20">
        <v>38597</v>
      </c>
      <c r="C305" s="21">
        <v>5.58</v>
      </c>
      <c r="D305" s="21">
        <f t="shared" si="32"/>
        <v>5.5800000000000002E-2</v>
      </c>
      <c r="E305" s="21">
        <f t="shared" si="37"/>
        <v>5.5999999999999994E-2</v>
      </c>
      <c r="F305" s="21">
        <f t="shared" si="38"/>
        <v>-1.9999999999999185E-4</v>
      </c>
      <c r="G305" s="21">
        <f t="shared" si="33"/>
        <v>1.9178082191780823E-2</v>
      </c>
      <c r="H305" s="23">
        <f t="shared" si="34"/>
        <v>1.8904340214924121E-5</v>
      </c>
      <c r="I305" s="21">
        <f t="shared" si="35"/>
        <v>3.7931319868145085E-7</v>
      </c>
      <c r="J305" s="24">
        <f t="shared" si="36"/>
        <v>608.10504472352568</v>
      </c>
      <c r="K305" s="25">
        <f t="shared" si="39"/>
        <v>6.4103476379698403</v>
      </c>
    </row>
    <row r="306" spans="2:11" x14ac:dyDescent="0.15">
      <c r="B306" s="20">
        <v>38604</v>
      </c>
      <c r="C306" s="21">
        <v>5.62</v>
      </c>
      <c r="D306" s="21">
        <f t="shared" si="32"/>
        <v>5.62E-2</v>
      </c>
      <c r="E306" s="21">
        <f t="shared" si="37"/>
        <v>5.5800000000000002E-2</v>
      </c>
      <c r="F306" s="21">
        <f t="shared" si="38"/>
        <v>3.9999999999999758E-4</v>
      </c>
      <c r="G306" s="21">
        <f t="shared" si="33"/>
        <v>1.9178082191780823E-2</v>
      </c>
      <c r="H306" s="23">
        <f t="shared" si="34"/>
        <v>1.9243208971547483E-5</v>
      </c>
      <c r="I306" s="21">
        <f t="shared" si="35"/>
        <v>3.7931319868145085E-7</v>
      </c>
      <c r="J306" s="24">
        <f t="shared" si="36"/>
        <v>535.07681914948466</v>
      </c>
      <c r="K306" s="25">
        <f t="shared" si="39"/>
        <v>6.2824103237836502</v>
      </c>
    </row>
    <row r="307" spans="2:11" x14ac:dyDescent="0.15">
      <c r="B307" s="20">
        <v>38611</v>
      </c>
      <c r="C307" s="21">
        <v>5.62</v>
      </c>
      <c r="D307" s="21">
        <f t="shared" si="32"/>
        <v>5.62E-2</v>
      </c>
      <c r="E307" s="21">
        <f t="shared" si="37"/>
        <v>5.62E-2</v>
      </c>
      <c r="F307" s="21">
        <f t="shared" si="38"/>
        <v>0</v>
      </c>
      <c r="G307" s="21">
        <f t="shared" si="33"/>
        <v>1.9178082191780823E-2</v>
      </c>
      <c r="H307" s="23">
        <f t="shared" si="34"/>
        <v>1.856547145830074E-5</v>
      </c>
      <c r="I307" s="21">
        <f t="shared" si="35"/>
        <v>3.7931319868145085E-7</v>
      </c>
      <c r="J307" s="24">
        <f t="shared" si="36"/>
        <v>647.46123257260479</v>
      </c>
      <c r="K307" s="25">
        <f t="shared" si="39"/>
        <v>6.4730589193065233</v>
      </c>
    </row>
    <row r="308" spans="2:11" x14ac:dyDescent="0.15">
      <c r="B308" s="20">
        <v>38618</v>
      </c>
      <c r="C308" s="21">
        <v>5.61</v>
      </c>
      <c r="D308" s="21">
        <f t="shared" si="32"/>
        <v>5.6100000000000004E-2</v>
      </c>
      <c r="E308" s="21">
        <f t="shared" si="37"/>
        <v>5.62E-2</v>
      </c>
      <c r="F308" s="21">
        <f t="shared" si="38"/>
        <v>-9.9999999999995925E-5</v>
      </c>
      <c r="G308" s="21">
        <f t="shared" si="33"/>
        <v>1.9178082191780823E-2</v>
      </c>
      <c r="H308" s="23">
        <f t="shared" si="34"/>
        <v>1.856547145830074E-5</v>
      </c>
      <c r="I308" s="21">
        <f t="shared" si="35"/>
        <v>3.7931319868145085E-7</v>
      </c>
      <c r="J308" s="24">
        <f t="shared" si="36"/>
        <v>635.86272811186313</v>
      </c>
      <c r="K308" s="25">
        <f t="shared" si="39"/>
        <v>6.4549827037420133</v>
      </c>
    </row>
    <row r="309" spans="2:11" x14ac:dyDescent="0.15">
      <c r="B309" s="20">
        <v>38625</v>
      </c>
      <c r="C309" s="21">
        <v>5.64</v>
      </c>
      <c r="D309" s="21">
        <f t="shared" si="32"/>
        <v>5.6399999999999999E-2</v>
      </c>
      <c r="E309" s="21">
        <f t="shared" si="37"/>
        <v>5.6100000000000004E-2</v>
      </c>
      <c r="F309" s="21">
        <f t="shared" si="38"/>
        <v>2.9999999999999472E-4</v>
      </c>
      <c r="G309" s="21">
        <f t="shared" si="33"/>
        <v>1.9178082191780823E-2</v>
      </c>
      <c r="H309" s="23">
        <f t="shared" si="34"/>
        <v>1.8734905836612419E-5</v>
      </c>
      <c r="I309" s="21">
        <f t="shared" si="35"/>
        <v>3.7931319868145085E-7</v>
      </c>
      <c r="J309" s="24">
        <f t="shared" si="36"/>
        <v>583.60980261803411</v>
      </c>
      <c r="K309" s="25">
        <f t="shared" si="39"/>
        <v>6.3692326133170827</v>
      </c>
    </row>
    <row r="310" spans="2:11" x14ac:dyDescent="0.15">
      <c r="B310" s="20">
        <v>38632</v>
      </c>
      <c r="C310" s="21">
        <v>5.62</v>
      </c>
      <c r="D310" s="21">
        <f t="shared" si="32"/>
        <v>5.62E-2</v>
      </c>
      <c r="E310" s="21">
        <f t="shared" si="37"/>
        <v>5.6399999999999999E-2</v>
      </c>
      <c r="F310" s="21">
        <f t="shared" si="38"/>
        <v>-1.9999999999999879E-4</v>
      </c>
      <c r="G310" s="21">
        <f t="shared" si="33"/>
        <v>1.9178082191780823E-2</v>
      </c>
      <c r="H310" s="23">
        <f t="shared" si="34"/>
        <v>1.8226602701677369E-5</v>
      </c>
      <c r="I310" s="21">
        <f t="shared" si="35"/>
        <v>3.7931319868145085E-7</v>
      </c>
      <c r="J310" s="24">
        <f t="shared" si="36"/>
        <v>608.34256928982313</v>
      </c>
      <c r="K310" s="25">
        <f t="shared" si="39"/>
        <v>6.4107381596274609</v>
      </c>
    </row>
    <row r="311" spans="2:11" x14ac:dyDescent="0.15">
      <c r="B311" s="20">
        <v>38639</v>
      </c>
      <c r="C311" s="21">
        <v>5.61</v>
      </c>
      <c r="D311" s="21">
        <f t="shared" si="32"/>
        <v>5.6100000000000004E-2</v>
      </c>
      <c r="E311" s="21">
        <f t="shared" si="37"/>
        <v>5.62E-2</v>
      </c>
      <c r="F311" s="21">
        <f t="shared" si="38"/>
        <v>-9.9999999999995925E-5</v>
      </c>
      <c r="G311" s="21">
        <f t="shared" si="33"/>
        <v>1.9178082191780823E-2</v>
      </c>
      <c r="H311" s="23">
        <f t="shared" si="34"/>
        <v>1.856547145830074E-5</v>
      </c>
      <c r="I311" s="21">
        <f t="shared" si="35"/>
        <v>3.7931319868145085E-7</v>
      </c>
      <c r="J311" s="24">
        <f t="shared" si="36"/>
        <v>635.86272811186313</v>
      </c>
      <c r="K311" s="25">
        <f t="shared" si="39"/>
        <v>6.4549827037420133</v>
      </c>
    </row>
    <row r="312" spans="2:11" x14ac:dyDescent="0.15">
      <c r="B312" s="20">
        <v>38646</v>
      </c>
      <c r="C312" s="21">
        <v>5.64</v>
      </c>
      <c r="D312" s="21">
        <f t="shared" si="32"/>
        <v>5.6399999999999999E-2</v>
      </c>
      <c r="E312" s="21">
        <f t="shared" si="37"/>
        <v>5.6100000000000004E-2</v>
      </c>
      <c r="F312" s="21">
        <f t="shared" si="38"/>
        <v>2.9999999999999472E-4</v>
      </c>
      <c r="G312" s="21">
        <f t="shared" si="33"/>
        <v>1.9178082191780823E-2</v>
      </c>
      <c r="H312" s="23">
        <f t="shared" si="34"/>
        <v>1.8734905836612419E-5</v>
      </c>
      <c r="I312" s="21">
        <f t="shared" si="35"/>
        <v>3.7931319868145085E-7</v>
      </c>
      <c r="J312" s="24">
        <f t="shared" si="36"/>
        <v>583.60980261803411</v>
      </c>
      <c r="K312" s="25">
        <f t="shared" si="39"/>
        <v>6.3692326133170827</v>
      </c>
    </row>
    <row r="313" spans="2:11" x14ac:dyDescent="0.15">
      <c r="B313" s="20">
        <v>38653</v>
      </c>
      <c r="C313" s="21">
        <v>5.65</v>
      </c>
      <c r="D313" s="21">
        <f t="shared" si="32"/>
        <v>5.6500000000000002E-2</v>
      </c>
      <c r="E313" s="21">
        <f t="shared" si="37"/>
        <v>5.6399999999999999E-2</v>
      </c>
      <c r="F313" s="21">
        <f t="shared" si="38"/>
        <v>1.0000000000000286E-4</v>
      </c>
      <c r="G313" s="21">
        <f t="shared" si="33"/>
        <v>1.9178082191780823E-2</v>
      </c>
      <c r="H313" s="23">
        <f t="shared" si="34"/>
        <v>1.8226602701677369E-5</v>
      </c>
      <c r="I313" s="21">
        <f t="shared" si="35"/>
        <v>3.7931319868145085E-7</v>
      </c>
      <c r="J313" s="24">
        <f t="shared" si="36"/>
        <v>642.07093867052697</v>
      </c>
      <c r="K313" s="25">
        <f t="shared" si="39"/>
        <v>6.4646987939572238</v>
      </c>
    </row>
    <row r="314" spans="2:11" x14ac:dyDescent="0.15">
      <c r="B314" s="20">
        <v>38660</v>
      </c>
      <c r="C314" s="21">
        <v>5.64</v>
      </c>
      <c r="D314" s="21">
        <f t="shared" si="32"/>
        <v>5.6399999999999999E-2</v>
      </c>
      <c r="E314" s="21">
        <f t="shared" si="37"/>
        <v>5.6500000000000002E-2</v>
      </c>
      <c r="F314" s="21">
        <f t="shared" si="38"/>
        <v>-1.0000000000000286E-4</v>
      </c>
      <c r="G314" s="21">
        <f t="shared" si="33"/>
        <v>1.9178082191780823E-2</v>
      </c>
      <c r="H314" s="23">
        <f t="shared" si="34"/>
        <v>1.8057168323365679E-5</v>
      </c>
      <c r="I314" s="21">
        <f t="shared" si="35"/>
        <v>3.7931319868145085E-7</v>
      </c>
      <c r="J314" s="24">
        <f t="shared" si="36"/>
        <v>635.96354863110275</v>
      </c>
      <c r="K314" s="25">
        <f t="shared" si="39"/>
        <v>6.4551412482245336</v>
      </c>
    </row>
    <row r="315" spans="2:11" x14ac:dyDescent="0.15">
      <c r="B315" s="20">
        <v>38667</v>
      </c>
      <c r="C315" s="21">
        <v>5.63</v>
      </c>
      <c r="D315" s="21">
        <f t="shared" si="32"/>
        <v>5.6299999999999996E-2</v>
      </c>
      <c r="E315" s="21">
        <f t="shared" si="37"/>
        <v>5.6399999999999999E-2</v>
      </c>
      <c r="F315" s="21">
        <f t="shared" si="38"/>
        <v>-1.0000000000000286E-4</v>
      </c>
      <c r="G315" s="21">
        <f t="shared" si="33"/>
        <v>1.9178082191780823E-2</v>
      </c>
      <c r="H315" s="23">
        <f t="shared" si="34"/>
        <v>1.8226602701677369E-5</v>
      </c>
      <c r="I315" s="21">
        <f t="shared" si="35"/>
        <v>3.7931319868145085E-7</v>
      </c>
      <c r="J315" s="24">
        <f t="shared" si="36"/>
        <v>635.9299881451185</v>
      </c>
      <c r="K315" s="25">
        <f t="shared" si="39"/>
        <v>6.455088475747873</v>
      </c>
    </row>
    <row r="316" spans="2:11" x14ac:dyDescent="0.15">
      <c r="B316" s="20">
        <v>38674</v>
      </c>
      <c r="C316" s="21">
        <v>5.63</v>
      </c>
      <c r="D316" s="21">
        <f t="shared" si="32"/>
        <v>5.6299999999999996E-2</v>
      </c>
      <c r="E316" s="21">
        <f t="shared" si="37"/>
        <v>5.6299999999999996E-2</v>
      </c>
      <c r="F316" s="21">
        <f t="shared" si="38"/>
        <v>0</v>
      </c>
      <c r="G316" s="21">
        <f t="shared" si="33"/>
        <v>1.9178082191780823E-2</v>
      </c>
      <c r="H316" s="23">
        <f t="shared" si="34"/>
        <v>1.8396037079989061E-5</v>
      </c>
      <c r="I316" s="21">
        <f t="shared" si="35"/>
        <v>3.7931319868145085E-7</v>
      </c>
      <c r="J316" s="24">
        <f t="shared" si="36"/>
        <v>647.46657746336427</v>
      </c>
      <c r="K316" s="25">
        <f t="shared" si="39"/>
        <v>6.4730671744242496</v>
      </c>
    </row>
    <row r="317" spans="2:11" x14ac:dyDescent="0.15">
      <c r="B317" s="20">
        <v>38681</v>
      </c>
      <c r="C317" s="21">
        <v>5.62</v>
      </c>
      <c r="D317" s="21">
        <f t="shared" si="32"/>
        <v>5.62E-2</v>
      </c>
      <c r="E317" s="21">
        <f t="shared" si="37"/>
        <v>5.6299999999999996E-2</v>
      </c>
      <c r="F317" s="21">
        <f t="shared" si="38"/>
        <v>-9.9999999999995925E-5</v>
      </c>
      <c r="G317" s="21">
        <f t="shared" si="33"/>
        <v>1.9178082191780823E-2</v>
      </c>
      <c r="H317" s="23">
        <f t="shared" si="34"/>
        <v>1.8396037079989061E-5</v>
      </c>
      <c r="I317" s="21">
        <f t="shared" si="35"/>
        <v>3.7931319868145085E-7</v>
      </c>
      <c r="J317" s="24">
        <f t="shared" si="36"/>
        <v>635.89638130286073</v>
      </c>
      <c r="K317" s="25">
        <f t="shared" si="39"/>
        <v>6.4550356275870344</v>
      </c>
    </row>
    <row r="318" spans="2:11" x14ac:dyDescent="0.15">
      <c r="B318" s="20">
        <v>38688</v>
      </c>
      <c r="C318" s="21">
        <v>5.62</v>
      </c>
      <c r="D318" s="21">
        <f t="shared" si="32"/>
        <v>5.62E-2</v>
      </c>
      <c r="E318" s="21">
        <f t="shared" si="37"/>
        <v>5.62E-2</v>
      </c>
      <c r="F318" s="21">
        <f t="shared" si="38"/>
        <v>0</v>
      </c>
      <c r="G318" s="21">
        <f t="shared" si="33"/>
        <v>1.9178082191780823E-2</v>
      </c>
      <c r="H318" s="23">
        <f t="shared" si="34"/>
        <v>1.856547145830074E-5</v>
      </c>
      <c r="I318" s="21">
        <f t="shared" si="35"/>
        <v>3.7931319868145085E-7</v>
      </c>
      <c r="J318" s="24">
        <f t="shared" si="36"/>
        <v>647.46123257260479</v>
      </c>
      <c r="K318" s="25">
        <f t="shared" si="39"/>
        <v>6.4730589193065233</v>
      </c>
    </row>
    <row r="319" spans="2:11" x14ac:dyDescent="0.15">
      <c r="B319" s="20">
        <v>38695</v>
      </c>
      <c r="C319" s="21">
        <v>5.64</v>
      </c>
      <c r="D319" s="21">
        <f t="shared" si="32"/>
        <v>5.6399999999999999E-2</v>
      </c>
      <c r="E319" s="21">
        <f t="shared" si="37"/>
        <v>5.62E-2</v>
      </c>
      <c r="F319" s="21">
        <f t="shared" si="38"/>
        <v>1.9999999999999879E-4</v>
      </c>
      <c r="G319" s="21">
        <f t="shared" si="33"/>
        <v>1.9178082191780823E-2</v>
      </c>
      <c r="H319" s="23">
        <f t="shared" si="34"/>
        <v>1.856547145830074E-5</v>
      </c>
      <c r="I319" s="21">
        <f t="shared" si="35"/>
        <v>3.7931319868145085E-7</v>
      </c>
      <c r="J319" s="24">
        <f t="shared" si="36"/>
        <v>620.24901618017623</v>
      </c>
      <c r="K319" s="25">
        <f t="shared" si="39"/>
        <v>6.430121036404068</v>
      </c>
    </row>
    <row r="320" spans="2:11" x14ac:dyDescent="0.15">
      <c r="B320" s="20">
        <v>38702</v>
      </c>
      <c r="C320" s="21">
        <v>5.64</v>
      </c>
      <c r="D320" s="21">
        <f t="shared" si="32"/>
        <v>5.6399999999999999E-2</v>
      </c>
      <c r="E320" s="21">
        <f t="shared" si="37"/>
        <v>5.6399999999999999E-2</v>
      </c>
      <c r="F320" s="21">
        <f t="shared" si="38"/>
        <v>0</v>
      </c>
      <c r="G320" s="21">
        <f t="shared" si="33"/>
        <v>1.9178082191780823E-2</v>
      </c>
      <c r="H320" s="23">
        <f t="shared" si="34"/>
        <v>1.8226602701677369E-5</v>
      </c>
      <c r="I320" s="21">
        <f t="shared" si="35"/>
        <v>3.7931319868145085E-7</v>
      </c>
      <c r="J320" s="24">
        <f t="shared" si="36"/>
        <v>647.47187339486675</v>
      </c>
      <c r="K320" s="25">
        <f t="shared" si="39"/>
        <v>6.4730753538577952</v>
      </c>
    </row>
    <row r="321" spans="2:11" x14ac:dyDescent="0.15">
      <c r="B321" s="20">
        <v>38709</v>
      </c>
      <c r="C321" s="21">
        <v>5.64</v>
      </c>
      <c r="D321" s="21">
        <f t="shared" si="32"/>
        <v>5.6399999999999999E-2</v>
      </c>
      <c r="E321" s="21">
        <f t="shared" si="37"/>
        <v>5.6399999999999999E-2</v>
      </c>
      <c r="F321" s="21">
        <f t="shared" si="38"/>
        <v>0</v>
      </c>
      <c r="G321" s="21">
        <f t="shared" si="33"/>
        <v>1.9178082191780823E-2</v>
      </c>
      <c r="H321" s="23">
        <f t="shared" si="34"/>
        <v>1.8226602701677369E-5</v>
      </c>
      <c r="I321" s="21">
        <f t="shared" si="35"/>
        <v>3.7931319868145085E-7</v>
      </c>
      <c r="J321" s="24">
        <f t="shared" si="36"/>
        <v>647.47187339486675</v>
      </c>
      <c r="K321" s="25">
        <f t="shared" si="39"/>
        <v>6.4730753538577952</v>
      </c>
    </row>
    <row r="322" spans="2:11" x14ac:dyDescent="0.15">
      <c r="B322" s="20">
        <v>38716</v>
      </c>
      <c r="C322" s="21">
        <v>5.64</v>
      </c>
      <c r="D322" s="21">
        <f t="shared" si="32"/>
        <v>5.6399999999999999E-2</v>
      </c>
      <c r="E322" s="21">
        <f t="shared" si="37"/>
        <v>5.6399999999999999E-2</v>
      </c>
      <c r="F322" s="21">
        <f t="shared" si="38"/>
        <v>0</v>
      </c>
      <c r="G322" s="21">
        <f t="shared" si="33"/>
        <v>1.9178082191780823E-2</v>
      </c>
      <c r="H322" s="23">
        <f t="shared" si="34"/>
        <v>1.8226602701677369E-5</v>
      </c>
      <c r="I322" s="21">
        <f t="shared" si="35"/>
        <v>3.7931319868145085E-7</v>
      </c>
      <c r="J322" s="24">
        <f t="shared" si="36"/>
        <v>647.47187339486675</v>
      </c>
      <c r="K322" s="25">
        <f t="shared" si="39"/>
        <v>6.4730753538577952</v>
      </c>
    </row>
    <row r="323" spans="2:11" x14ac:dyDescent="0.15">
      <c r="B323" s="20">
        <v>38723</v>
      </c>
      <c r="C323" s="21">
        <v>5.63</v>
      </c>
      <c r="D323" s="21">
        <f t="shared" si="32"/>
        <v>5.6299999999999996E-2</v>
      </c>
      <c r="E323" s="21">
        <f t="shared" si="37"/>
        <v>5.6399999999999999E-2</v>
      </c>
      <c r="F323" s="21">
        <f t="shared" si="38"/>
        <v>-1.0000000000000286E-4</v>
      </c>
      <c r="G323" s="21">
        <f t="shared" si="33"/>
        <v>1.9178082191780823E-2</v>
      </c>
      <c r="H323" s="23">
        <f t="shared" si="34"/>
        <v>1.8226602701677369E-5</v>
      </c>
      <c r="I323" s="21">
        <f t="shared" si="35"/>
        <v>3.7931319868145085E-7</v>
      </c>
      <c r="J323" s="24">
        <f t="shared" si="36"/>
        <v>635.9299881451185</v>
      </c>
      <c r="K323" s="25">
        <f t="shared" si="39"/>
        <v>6.455088475747873</v>
      </c>
    </row>
    <row r="324" spans="2:11" x14ac:dyDescent="0.15">
      <c r="B324" s="20">
        <v>38730</v>
      </c>
      <c r="C324" s="21">
        <v>5.63</v>
      </c>
      <c r="D324" s="21">
        <f t="shared" si="32"/>
        <v>5.6299999999999996E-2</v>
      </c>
      <c r="E324" s="21">
        <f t="shared" si="37"/>
        <v>5.6299999999999996E-2</v>
      </c>
      <c r="F324" s="21">
        <f t="shared" si="38"/>
        <v>0</v>
      </c>
      <c r="G324" s="21">
        <f t="shared" si="33"/>
        <v>1.9178082191780823E-2</v>
      </c>
      <c r="H324" s="23">
        <f t="shared" si="34"/>
        <v>1.8396037079989061E-5</v>
      </c>
      <c r="I324" s="21">
        <f t="shared" si="35"/>
        <v>3.7931319868145085E-7</v>
      </c>
      <c r="J324" s="24">
        <f t="shared" si="36"/>
        <v>647.46657746336427</v>
      </c>
      <c r="K324" s="25">
        <f t="shared" si="39"/>
        <v>6.4730671744242496</v>
      </c>
    </row>
    <row r="325" spans="2:11" x14ac:dyDescent="0.15">
      <c r="B325" s="20">
        <v>38737</v>
      </c>
      <c r="C325" s="21">
        <v>5.64</v>
      </c>
      <c r="D325" s="21">
        <f t="shared" si="32"/>
        <v>5.6399999999999999E-2</v>
      </c>
      <c r="E325" s="21">
        <f t="shared" si="37"/>
        <v>5.6299999999999996E-2</v>
      </c>
      <c r="F325" s="21">
        <f t="shared" si="38"/>
        <v>1.0000000000000286E-4</v>
      </c>
      <c r="G325" s="21">
        <f t="shared" si="33"/>
        <v>1.9178082191780823E-2</v>
      </c>
      <c r="H325" s="23">
        <f t="shared" si="34"/>
        <v>1.8396037079989061E-5</v>
      </c>
      <c r="I325" s="21">
        <f t="shared" si="35"/>
        <v>3.7931319868145085E-7</v>
      </c>
      <c r="J325" s="24">
        <f t="shared" si="36"/>
        <v>642.09436781306943</v>
      </c>
      <c r="K325" s="25">
        <f t="shared" si="39"/>
        <v>6.464735283250973</v>
      </c>
    </row>
    <row r="326" spans="2:11" x14ac:dyDescent="0.15">
      <c r="B326" s="20">
        <v>38744</v>
      </c>
      <c r="C326" s="21">
        <v>5.63</v>
      </c>
      <c r="D326" s="21">
        <f t="shared" si="32"/>
        <v>5.6299999999999996E-2</v>
      </c>
      <c r="E326" s="21">
        <f t="shared" si="37"/>
        <v>5.6399999999999999E-2</v>
      </c>
      <c r="F326" s="21">
        <f t="shared" si="38"/>
        <v>-1.0000000000000286E-4</v>
      </c>
      <c r="G326" s="21">
        <f t="shared" si="33"/>
        <v>1.9178082191780823E-2</v>
      </c>
      <c r="H326" s="23">
        <f t="shared" si="34"/>
        <v>1.8226602701677369E-5</v>
      </c>
      <c r="I326" s="21">
        <f t="shared" si="35"/>
        <v>3.7931319868145085E-7</v>
      </c>
      <c r="J326" s="24">
        <f t="shared" si="36"/>
        <v>635.9299881451185</v>
      </c>
      <c r="K326" s="25">
        <f t="shared" si="39"/>
        <v>6.455088475747873</v>
      </c>
    </row>
    <row r="327" spans="2:11" x14ac:dyDescent="0.15">
      <c r="B327" s="20">
        <v>38751</v>
      </c>
      <c r="C327" s="21">
        <v>5.63</v>
      </c>
      <c r="D327" s="21">
        <f t="shared" si="32"/>
        <v>5.6299999999999996E-2</v>
      </c>
      <c r="E327" s="21">
        <f t="shared" si="37"/>
        <v>5.6299999999999996E-2</v>
      </c>
      <c r="F327" s="21">
        <f t="shared" si="38"/>
        <v>0</v>
      </c>
      <c r="G327" s="21">
        <f t="shared" si="33"/>
        <v>1.9178082191780823E-2</v>
      </c>
      <c r="H327" s="23">
        <f t="shared" si="34"/>
        <v>1.8396037079989061E-5</v>
      </c>
      <c r="I327" s="21">
        <f t="shared" si="35"/>
        <v>3.7931319868145085E-7</v>
      </c>
      <c r="J327" s="24">
        <f t="shared" si="36"/>
        <v>647.46657746336427</v>
      </c>
      <c r="K327" s="25">
        <f t="shared" si="39"/>
        <v>6.4730671744242496</v>
      </c>
    </row>
    <row r="328" spans="2:11" x14ac:dyDescent="0.15">
      <c r="B328" s="20">
        <v>38758</v>
      </c>
      <c r="C328" s="21">
        <v>5.62</v>
      </c>
      <c r="D328" s="21">
        <f t="shared" si="32"/>
        <v>5.62E-2</v>
      </c>
      <c r="E328" s="21">
        <f t="shared" si="37"/>
        <v>5.6299999999999996E-2</v>
      </c>
      <c r="F328" s="21">
        <f t="shared" si="38"/>
        <v>-9.9999999999995925E-5</v>
      </c>
      <c r="G328" s="21">
        <f t="shared" si="33"/>
        <v>1.9178082191780823E-2</v>
      </c>
      <c r="H328" s="23">
        <f t="shared" si="34"/>
        <v>1.8396037079989061E-5</v>
      </c>
      <c r="I328" s="21">
        <f t="shared" si="35"/>
        <v>3.7931319868145085E-7</v>
      </c>
      <c r="J328" s="24">
        <f t="shared" si="36"/>
        <v>635.89638130286073</v>
      </c>
      <c r="K328" s="25">
        <f t="shared" si="39"/>
        <v>6.4550356275870344</v>
      </c>
    </row>
    <row r="329" spans="2:11" x14ac:dyDescent="0.15">
      <c r="B329" s="20">
        <v>38765</v>
      </c>
      <c r="C329" s="21">
        <v>5.62</v>
      </c>
      <c r="D329" s="21">
        <f t="shared" si="32"/>
        <v>5.62E-2</v>
      </c>
      <c r="E329" s="21">
        <f t="shared" si="37"/>
        <v>5.62E-2</v>
      </c>
      <c r="F329" s="21">
        <f t="shared" si="38"/>
        <v>0</v>
      </c>
      <c r="G329" s="21">
        <f t="shared" si="33"/>
        <v>1.9178082191780823E-2</v>
      </c>
      <c r="H329" s="23">
        <f t="shared" si="34"/>
        <v>1.856547145830074E-5</v>
      </c>
      <c r="I329" s="21">
        <f t="shared" si="35"/>
        <v>3.7931319868145085E-7</v>
      </c>
      <c r="J329" s="24">
        <f t="shared" si="36"/>
        <v>647.46123257260479</v>
      </c>
      <c r="K329" s="25">
        <f t="shared" si="39"/>
        <v>6.4730589193065233</v>
      </c>
    </row>
    <row r="330" spans="2:11" x14ac:dyDescent="0.15">
      <c r="B330" s="20">
        <v>38772</v>
      </c>
      <c r="C330" s="21">
        <v>5.61</v>
      </c>
      <c r="D330" s="21">
        <f t="shared" ref="D330:D370" si="40">C330/100</f>
        <v>5.6100000000000004E-2</v>
      </c>
      <c r="E330" s="21">
        <f t="shared" si="37"/>
        <v>5.62E-2</v>
      </c>
      <c r="F330" s="21">
        <f t="shared" si="38"/>
        <v>-9.9999999999995925E-5</v>
      </c>
      <c r="G330" s="21">
        <f t="shared" ref="G330:G370" si="41">(B330-B329)/365</f>
        <v>1.9178082191780823E-2</v>
      </c>
      <c r="H330" s="23">
        <f t="shared" ref="H330:H370" si="42">a*(b-E330)*G330</f>
        <v>1.856547145830074E-5</v>
      </c>
      <c r="I330" s="21">
        <f t="shared" ref="I330:I370" si="43">(sigma_r^2)*G330</f>
        <v>3.7931319868145085E-7</v>
      </c>
      <c r="J330" s="24">
        <f t="shared" ref="J330:J370" si="44">_xlfn.NORM.DIST(F330,H330,SQRT(I330),FALSE)</f>
        <v>635.86272811186313</v>
      </c>
      <c r="K330" s="25">
        <f t="shared" si="39"/>
        <v>6.4549827037420133</v>
      </c>
    </row>
    <row r="331" spans="2:11" x14ac:dyDescent="0.15">
      <c r="B331" s="20">
        <v>38779</v>
      </c>
      <c r="C331" s="21">
        <v>5.61</v>
      </c>
      <c r="D331" s="21">
        <f t="shared" si="40"/>
        <v>5.6100000000000004E-2</v>
      </c>
      <c r="E331" s="21">
        <f t="shared" ref="E331:E370" si="45">D330</f>
        <v>5.6100000000000004E-2</v>
      </c>
      <c r="F331" s="21">
        <f t="shared" ref="F331:F370" si="46">D331-E331</f>
        <v>0</v>
      </c>
      <c r="G331" s="21">
        <f t="shared" si="41"/>
        <v>1.9178082191780823E-2</v>
      </c>
      <c r="H331" s="23">
        <f t="shared" si="42"/>
        <v>1.8734905836612419E-5</v>
      </c>
      <c r="I331" s="21">
        <f t="shared" si="43"/>
        <v>3.7931319868145085E-7</v>
      </c>
      <c r="J331" s="24">
        <f t="shared" si="44"/>
        <v>647.45583872380143</v>
      </c>
      <c r="K331" s="25">
        <f t="shared" ref="K331:K370" si="47">LN(J331)</f>
        <v>6.4730505885046163</v>
      </c>
    </row>
    <row r="332" spans="2:11" x14ac:dyDescent="0.15">
      <c r="B332" s="20">
        <v>38786</v>
      </c>
      <c r="C332" s="21">
        <v>5.62</v>
      </c>
      <c r="D332" s="21">
        <f t="shared" si="40"/>
        <v>5.62E-2</v>
      </c>
      <c r="E332" s="21">
        <f t="shared" si="45"/>
        <v>5.6100000000000004E-2</v>
      </c>
      <c r="F332" s="21">
        <f t="shared" si="46"/>
        <v>9.9999999999995925E-5</v>
      </c>
      <c r="G332" s="21">
        <f t="shared" si="41"/>
        <v>1.9178082191780823E-2</v>
      </c>
      <c r="H332" s="23">
        <f t="shared" si="42"/>
        <v>1.8734905836612419E-5</v>
      </c>
      <c r="I332" s="21">
        <f t="shared" si="43"/>
        <v>3.7931319868145085E-7</v>
      </c>
      <c r="J332" s="24">
        <f t="shared" si="44"/>
        <v>642.14108286319049</v>
      </c>
      <c r="K332" s="25">
        <f t="shared" si="47"/>
        <v>6.4648080347859302</v>
      </c>
    </row>
    <row r="333" spans="2:11" x14ac:dyDescent="0.15">
      <c r="B333" s="20">
        <v>38793</v>
      </c>
      <c r="C333" s="21">
        <v>5.6</v>
      </c>
      <c r="D333" s="21">
        <f t="shared" si="40"/>
        <v>5.5999999999999994E-2</v>
      </c>
      <c r="E333" s="21">
        <f t="shared" si="45"/>
        <v>5.62E-2</v>
      </c>
      <c r="F333" s="21">
        <f t="shared" si="46"/>
        <v>-2.0000000000000573E-4</v>
      </c>
      <c r="G333" s="21">
        <f t="shared" si="41"/>
        <v>1.9178082191780823E-2</v>
      </c>
      <c r="H333" s="23">
        <f t="shared" si="42"/>
        <v>1.856547145830074E-5</v>
      </c>
      <c r="I333" s="21">
        <f t="shared" si="43"/>
        <v>3.7931319868145085E-7</v>
      </c>
      <c r="J333" s="24">
        <f t="shared" si="44"/>
        <v>608.22388747770572</v>
      </c>
      <c r="K333" s="25">
        <f t="shared" si="47"/>
        <v>6.4105430501670053</v>
      </c>
    </row>
    <row r="334" spans="2:11" x14ac:dyDescent="0.15">
      <c r="B334" s="20">
        <v>38800</v>
      </c>
      <c r="C334" s="21">
        <v>5.6</v>
      </c>
      <c r="D334" s="21">
        <f t="shared" si="40"/>
        <v>5.5999999999999994E-2</v>
      </c>
      <c r="E334" s="21">
        <f t="shared" si="45"/>
        <v>5.5999999999999994E-2</v>
      </c>
      <c r="F334" s="21">
        <f t="shared" si="46"/>
        <v>0</v>
      </c>
      <c r="G334" s="21">
        <f t="shared" si="41"/>
        <v>1.9178082191780823E-2</v>
      </c>
      <c r="H334" s="23">
        <f t="shared" si="42"/>
        <v>1.8904340214924121E-5</v>
      </c>
      <c r="I334" s="21">
        <f t="shared" si="43"/>
        <v>3.7931319868145085E-7</v>
      </c>
      <c r="J334" s="24">
        <f t="shared" si="44"/>
        <v>647.45039591817851</v>
      </c>
      <c r="K334" s="25">
        <f t="shared" si="47"/>
        <v>6.4730421820185287</v>
      </c>
    </row>
    <row r="335" spans="2:11" x14ac:dyDescent="0.15">
      <c r="B335" s="20">
        <v>38807</v>
      </c>
      <c r="C335" s="21">
        <v>5.6</v>
      </c>
      <c r="D335" s="21">
        <f t="shared" si="40"/>
        <v>5.5999999999999994E-2</v>
      </c>
      <c r="E335" s="21">
        <f t="shared" si="45"/>
        <v>5.5999999999999994E-2</v>
      </c>
      <c r="F335" s="21">
        <f t="shared" si="46"/>
        <v>0</v>
      </c>
      <c r="G335" s="21">
        <f t="shared" si="41"/>
        <v>1.9178082191780823E-2</v>
      </c>
      <c r="H335" s="23">
        <f t="shared" si="42"/>
        <v>1.8904340214924121E-5</v>
      </c>
      <c r="I335" s="21">
        <f t="shared" si="43"/>
        <v>3.7931319868145085E-7</v>
      </c>
      <c r="J335" s="24">
        <f t="shared" si="44"/>
        <v>647.45039591817851</v>
      </c>
      <c r="K335" s="25">
        <f t="shared" si="47"/>
        <v>6.4730421820185287</v>
      </c>
    </row>
    <row r="336" spans="2:11" x14ac:dyDescent="0.15">
      <c r="B336" s="20">
        <v>38814</v>
      </c>
      <c r="C336" s="21">
        <v>5.66</v>
      </c>
      <c r="D336" s="21">
        <f t="shared" si="40"/>
        <v>5.6600000000000004E-2</v>
      </c>
      <c r="E336" s="21">
        <f t="shared" si="45"/>
        <v>5.5999999999999994E-2</v>
      </c>
      <c r="F336" s="21">
        <f t="shared" si="46"/>
        <v>6.0000000000001025E-4</v>
      </c>
      <c r="G336" s="21">
        <f t="shared" si="41"/>
        <v>1.9178082191780823E-2</v>
      </c>
      <c r="H336" s="23">
        <f t="shared" si="42"/>
        <v>1.8904340214924121E-5</v>
      </c>
      <c r="I336" s="21">
        <f t="shared" si="43"/>
        <v>3.7931319868145085E-7</v>
      </c>
      <c r="J336" s="24">
        <f t="shared" si="44"/>
        <v>415.05178762906843</v>
      </c>
      <c r="K336" s="25">
        <f t="shared" si="47"/>
        <v>6.0284033019127747</v>
      </c>
    </row>
    <row r="337" spans="2:11" x14ac:dyDescent="0.15">
      <c r="B337" s="20">
        <v>38821</v>
      </c>
      <c r="C337" s="21">
        <v>5.67</v>
      </c>
      <c r="D337" s="21">
        <f t="shared" si="40"/>
        <v>5.67E-2</v>
      </c>
      <c r="E337" s="21">
        <f t="shared" si="45"/>
        <v>5.6600000000000004E-2</v>
      </c>
      <c r="F337" s="21">
        <f t="shared" si="46"/>
        <v>9.9999999999995925E-5</v>
      </c>
      <c r="G337" s="21">
        <f t="shared" si="41"/>
        <v>1.9178082191780823E-2</v>
      </c>
      <c r="H337" s="23">
        <f t="shared" si="42"/>
        <v>1.788773394505399E-5</v>
      </c>
      <c r="I337" s="21">
        <f t="shared" si="43"/>
        <v>3.7931319868145085E-7</v>
      </c>
      <c r="J337" s="24">
        <f t="shared" si="44"/>
        <v>642.02393717692075</v>
      </c>
      <c r="K337" s="25">
        <f t="shared" si="47"/>
        <v>6.4646255883171877</v>
      </c>
    </row>
    <row r="338" spans="2:11" x14ac:dyDescent="0.15">
      <c r="B338" s="20">
        <v>38828</v>
      </c>
      <c r="C338" s="21">
        <v>5.71</v>
      </c>
      <c r="D338" s="21">
        <f t="shared" si="40"/>
        <v>5.7099999999999998E-2</v>
      </c>
      <c r="E338" s="21">
        <f t="shared" si="45"/>
        <v>5.67E-2</v>
      </c>
      <c r="F338" s="21">
        <f t="shared" si="46"/>
        <v>3.9999999999999758E-4</v>
      </c>
      <c r="G338" s="21">
        <f t="shared" si="41"/>
        <v>1.9178082191780823E-2</v>
      </c>
      <c r="H338" s="23">
        <f t="shared" si="42"/>
        <v>1.7718299566742308E-5</v>
      </c>
      <c r="I338" s="21">
        <f t="shared" si="43"/>
        <v>3.7931319868145085E-7</v>
      </c>
      <c r="J338" s="24">
        <f t="shared" si="44"/>
        <v>534.25675908596827</v>
      </c>
      <c r="K338" s="25">
        <f t="shared" si="47"/>
        <v>6.2808765456605808</v>
      </c>
    </row>
    <row r="339" spans="2:11" x14ac:dyDescent="0.15">
      <c r="B339" s="20">
        <v>38835</v>
      </c>
      <c r="C339" s="21">
        <v>5.81</v>
      </c>
      <c r="D339" s="21">
        <f t="shared" si="40"/>
        <v>5.8099999999999999E-2</v>
      </c>
      <c r="E339" s="21">
        <f t="shared" si="45"/>
        <v>5.7099999999999998E-2</v>
      </c>
      <c r="F339" s="21">
        <f t="shared" si="46"/>
        <v>1.0000000000000009E-3</v>
      </c>
      <c r="G339" s="21">
        <f t="shared" si="41"/>
        <v>1.9178082191780823E-2</v>
      </c>
      <c r="H339" s="23">
        <f t="shared" si="42"/>
        <v>1.7040562053495569E-5</v>
      </c>
      <c r="I339" s="21">
        <f t="shared" si="43"/>
        <v>3.7931319868145085E-7</v>
      </c>
      <c r="J339" s="24">
        <f t="shared" si="44"/>
        <v>181.25110138932408</v>
      </c>
      <c r="K339" s="25">
        <f t="shared" si="47"/>
        <v>5.1998833703470755</v>
      </c>
    </row>
    <row r="340" spans="2:11" x14ac:dyDescent="0.15">
      <c r="B340" s="20">
        <v>38842</v>
      </c>
      <c r="C340" s="21">
        <v>5.88</v>
      </c>
      <c r="D340" s="21">
        <f t="shared" si="40"/>
        <v>5.8799999999999998E-2</v>
      </c>
      <c r="E340" s="21">
        <f t="shared" si="45"/>
        <v>5.8099999999999999E-2</v>
      </c>
      <c r="F340" s="21">
        <f t="shared" si="46"/>
        <v>6.9999999999999923E-4</v>
      </c>
      <c r="G340" s="21">
        <f t="shared" si="41"/>
        <v>1.9178082191780823E-2</v>
      </c>
      <c r="H340" s="23">
        <f t="shared" si="42"/>
        <v>1.5346218270378705E-5</v>
      </c>
      <c r="I340" s="21">
        <f t="shared" si="43"/>
        <v>3.7931319868145085E-7</v>
      </c>
      <c r="J340" s="24">
        <f t="shared" si="44"/>
        <v>349.1910272503934</v>
      </c>
      <c r="K340" s="25">
        <f t="shared" si="47"/>
        <v>5.8556191284760812</v>
      </c>
    </row>
    <row r="341" spans="2:11" x14ac:dyDescent="0.15">
      <c r="B341" s="20">
        <v>38849</v>
      </c>
      <c r="C341" s="21">
        <v>5.88</v>
      </c>
      <c r="D341" s="21">
        <f t="shared" si="40"/>
        <v>5.8799999999999998E-2</v>
      </c>
      <c r="E341" s="21">
        <f t="shared" si="45"/>
        <v>5.8799999999999998E-2</v>
      </c>
      <c r="F341" s="21">
        <f t="shared" si="46"/>
        <v>0</v>
      </c>
      <c r="G341" s="21">
        <f t="shared" si="41"/>
        <v>1.9178082191780823E-2</v>
      </c>
      <c r="H341" s="23">
        <f t="shared" si="42"/>
        <v>1.4160177622196904E-5</v>
      </c>
      <c r="I341" s="21">
        <f t="shared" si="43"/>
        <v>3.7931319868145085E-7</v>
      </c>
      <c r="J341" s="24">
        <f t="shared" si="44"/>
        <v>647.58428501443188</v>
      </c>
      <c r="K341" s="25">
        <f t="shared" si="47"/>
        <v>6.4732489550087839</v>
      </c>
    </row>
    <row r="342" spans="2:11" x14ac:dyDescent="0.15">
      <c r="B342" s="20">
        <v>38856</v>
      </c>
      <c r="C342" s="21">
        <v>5.89</v>
      </c>
      <c r="D342" s="21">
        <f t="shared" si="40"/>
        <v>5.8899999999999994E-2</v>
      </c>
      <c r="E342" s="21">
        <f t="shared" si="45"/>
        <v>5.8799999999999998E-2</v>
      </c>
      <c r="F342" s="21">
        <f t="shared" si="46"/>
        <v>9.9999999999995925E-5</v>
      </c>
      <c r="G342" s="21">
        <f t="shared" si="41"/>
        <v>1.9178082191780823E-2</v>
      </c>
      <c r="H342" s="23">
        <f t="shared" si="42"/>
        <v>1.4160177622196904E-5</v>
      </c>
      <c r="I342" s="21">
        <f t="shared" si="43"/>
        <v>3.7931319868145085E-7</v>
      </c>
      <c r="J342" s="24">
        <f t="shared" si="44"/>
        <v>641.49433018982108</v>
      </c>
      <c r="K342" s="25">
        <f t="shared" si="47"/>
        <v>6.4638003456531425</v>
      </c>
    </row>
    <row r="343" spans="2:11" x14ac:dyDescent="0.15">
      <c r="B343" s="20">
        <v>38863</v>
      </c>
      <c r="C343" s="21">
        <v>5.88</v>
      </c>
      <c r="D343" s="21">
        <f t="shared" si="40"/>
        <v>5.8799999999999998E-2</v>
      </c>
      <c r="E343" s="21">
        <f t="shared" si="45"/>
        <v>5.8899999999999994E-2</v>
      </c>
      <c r="F343" s="21">
        <f t="shared" si="46"/>
        <v>-9.9999999999995925E-5</v>
      </c>
      <c r="G343" s="21">
        <f t="shared" si="41"/>
        <v>1.9178082191780823E-2</v>
      </c>
      <c r="H343" s="23">
        <f t="shared" si="42"/>
        <v>1.3990743243885223E-5</v>
      </c>
      <c r="I343" s="21">
        <f t="shared" si="43"/>
        <v>3.7931319868145085E-7</v>
      </c>
      <c r="J343" s="24">
        <f t="shared" si="44"/>
        <v>636.75507399487469</v>
      </c>
      <c r="K343" s="25">
        <f t="shared" si="47"/>
        <v>6.4563850824102671</v>
      </c>
    </row>
    <row r="344" spans="2:11" x14ac:dyDescent="0.15">
      <c r="B344" s="20">
        <v>38870</v>
      </c>
      <c r="C344" s="21">
        <v>5.9</v>
      </c>
      <c r="D344" s="21">
        <f t="shared" si="40"/>
        <v>5.9000000000000004E-2</v>
      </c>
      <c r="E344" s="21">
        <f t="shared" si="45"/>
        <v>5.8799999999999998E-2</v>
      </c>
      <c r="F344" s="21">
        <f t="shared" si="46"/>
        <v>2.0000000000000573E-4</v>
      </c>
      <c r="G344" s="21">
        <f t="shared" si="41"/>
        <v>1.9178082191780823E-2</v>
      </c>
      <c r="H344" s="23">
        <f t="shared" si="42"/>
        <v>1.4160177622196904E-5</v>
      </c>
      <c r="I344" s="21">
        <f t="shared" si="43"/>
        <v>3.7931319868145085E-7</v>
      </c>
      <c r="J344" s="24">
        <f t="shared" si="44"/>
        <v>618.92759708261667</v>
      </c>
      <c r="K344" s="25">
        <f t="shared" si="47"/>
        <v>6.427988298287004</v>
      </c>
    </row>
    <row r="345" spans="2:11" x14ac:dyDescent="0.15">
      <c r="B345" s="20">
        <v>38877</v>
      </c>
      <c r="C345" s="21">
        <v>5.93</v>
      </c>
      <c r="D345" s="21">
        <f t="shared" si="40"/>
        <v>5.9299999999999999E-2</v>
      </c>
      <c r="E345" s="21">
        <f t="shared" si="45"/>
        <v>5.9000000000000004E-2</v>
      </c>
      <c r="F345" s="21">
        <f t="shared" si="46"/>
        <v>2.9999999999999472E-4</v>
      </c>
      <c r="G345" s="21">
        <f t="shared" si="41"/>
        <v>1.9178082191780823E-2</v>
      </c>
      <c r="H345" s="23">
        <f t="shared" si="42"/>
        <v>1.382130886557352E-5</v>
      </c>
      <c r="I345" s="21">
        <f t="shared" si="43"/>
        <v>3.7931319868145085E-7</v>
      </c>
      <c r="J345" s="24">
        <f t="shared" si="44"/>
        <v>581.46879031473736</v>
      </c>
      <c r="K345" s="25">
        <f t="shared" si="47"/>
        <v>6.3655572995205079</v>
      </c>
    </row>
    <row r="346" spans="2:11" x14ac:dyDescent="0.15">
      <c r="B346" s="20">
        <v>38884</v>
      </c>
      <c r="C346" s="21">
        <v>5.98</v>
      </c>
      <c r="D346" s="21">
        <f t="shared" si="40"/>
        <v>5.9800000000000006E-2</v>
      </c>
      <c r="E346" s="21">
        <f t="shared" si="45"/>
        <v>5.9299999999999999E-2</v>
      </c>
      <c r="F346" s="21">
        <f t="shared" si="46"/>
        <v>5.0000000000000738E-4</v>
      </c>
      <c r="G346" s="21">
        <f t="shared" si="41"/>
        <v>1.9178082191780823E-2</v>
      </c>
      <c r="H346" s="23">
        <f t="shared" si="42"/>
        <v>1.331300573063847E-5</v>
      </c>
      <c r="I346" s="21">
        <f t="shared" si="43"/>
        <v>3.7931319868145085E-7</v>
      </c>
      <c r="J346" s="24">
        <f t="shared" si="44"/>
        <v>474.03705310461089</v>
      </c>
      <c r="K346" s="25">
        <f t="shared" si="47"/>
        <v>6.1612854897466489</v>
      </c>
    </row>
    <row r="347" spans="2:11" x14ac:dyDescent="0.15">
      <c r="B347" s="20">
        <v>38891</v>
      </c>
      <c r="C347" s="21">
        <v>6.03</v>
      </c>
      <c r="D347" s="21">
        <f t="shared" si="40"/>
        <v>6.0299999999999999E-2</v>
      </c>
      <c r="E347" s="21">
        <f t="shared" si="45"/>
        <v>5.9800000000000006E-2</v>
      </c>
      <c r="F347" s="21">
        <f t="shared" si="46"/>
        <v>4.9999999999999351E-4</v>
      </c>
      <c r="G347" s="21">
        <f t="shared" si="41"/>
        <v>1.9178082191780823E-2</v>
      </c>
      <c r="H347" s="23">
        <f t="shared" si="42"/>
        <v>1.2465833839080027E-5</v>
      </c>
      <c r="I347" s="21">
        <f t="shared" si="43"/>
        <v>3.7931319868145085E-7</v>
      </c>
      <c r="J347" s="24">
        <f t="shared" si="44"/>
        <v>473.52161417593942</v>
      </c>
      <c r="K347" s="25">
        <f t="shared" si="47"/>
        <v>6.1601975592631675</v>
      </c>
    </row>
    <row r="348" spans="2:11" x14ac:dyDescent="0.15">
      <c r="B348" s="20">
        <v>38898</v>
      </c>
      <c r="C348" s="21">
        <v>5.97</v>
      </c>
      <c r="D348" s="21">
        <f t="shared" si="40"/>
        <v>5.9699999999999996E-2</v>
      </c>
      <c r="E348" s="21">
        <f t="shared" si="45"/>
        <v>6.0299999999999999E-2</v>
      </c>
      <c r="F348" s="21">
        <f t="shared" si="46"/>
        <v>-6.0000000000000331E-4</v>
      </c>
      <c r="G348" s="21">
        <f t="shared" si="41"/>
        <v>1.9178082191780823E-2</v>
      </c>
      <c r="H348" s="23">
        <f t="shared" si="42"/>
        <v>1.1618661947521607E-5</v>
      </c>
      <c r="I348" s="21">
        <f t="shared" si="43"/>
        <v>3.7931319868145085E-7</v>
      </c>
      <c r="J348" s="24">
        <f t="shared" si="44"/>
        <v>395.60449472468036</v>
      </c>
      <c r="K348" s="25">
        <f t="shared" si="47"/>
        <v>5.980414961475419</v>
      </c>
    </row>
    <row r="349" spans="2:11" x14ac:dyDescent="0.15">
      <c r="B349" s="20">
        <v>38905</v>
      </c>
      <c r="C349" s="21">
        <v>5.96</v>
      </c>
      <c r="D349" s="21">
        <f t="shared" si="40"/>
        <v>5.96E-2</v>
      </c>
      <c r="E349" s="21">
        <f t="shared" si="45"/>
        <v>5.9699999999999996E-2</v>
      </c>
      <c r="F349" s="21">
        <f t="shared" si="46"/>
        <v>-9.9999999999995925E-5</v>
      </c>
      <c r="G349" s="21">
        <f t="shared" si="41"/>
        <v>1.9178082191780823E-2</v>
      </c>
      <c r="H349" s="23">
        <f t="shared" si="42"/>
        <v>1.2635268217391729E-5</v>
      </c>
      <c r="I349" s="21">
        <f t="shared" si="43"/>
        <v>3.7931319868145085E-7</v>
      </c>
      <c r="J349" s="24">
        <f t="shared" si="44"/>
        <v>637.0129635012172</v>
      </c>
      <c r="K349" s="25">
        <f t="shared" si="47"/>
        <v>6.4567900062304204</v>
      </c>
    </row>
    <row r="350" spans="2:11" x14ac:dyDescent="0.15">
      <c r="B350" s="20">
        <v>38912</v>
      </c>
      <c r="C350" s="21">
        <v>6.05</v>
      </c>
      <c r="D350" s="21">
        <f t="shared" si="40"/>
        <v>6.0499999999999998E-2</v>
      </c>
      <c r="E350" s="21">
        <f t="shared" si="45"/>
        <v>5.96E-2</v>
      </c>
      <c r="F350" s="21">
        <f t="shared" si="46"/>
        <v>8.9999999999999802E-4</v>
      </c>
      <c r="G350" s="21">
        <f t="shared" si="41"/>
        <v>1.9178082191780823E-2</v>
      </c>
      <c r="H350" s="23">
        <f t="shared" si="42"/>
        <v>1.280470259570341E-5</v>
      </c>
      <c r="I350" s="21">
        <f t="shared" si="43"/>
        <v>3.7931319868145085E-7</v>
      </c>
      <c r="J350" s="24">
        <f t="shared" si="44"/>
        <v>229.51301394608015</v>
      </c>
      <c r="K350" s="25">
        <f t="shared" si="47"/>
        <v>5.4359597335403036</v>
      </c>
    </row>
    <row r="351" spans="2:11" x14ac:dyDescent="0.15">
      <c r="B351" s="20">
        <v>38919</v>
      </c>
      <c r="C351" s="21">
        <v>6.07</v>
      </c>
      <c r="D351" s="21">
        <f t="shared" si="40"/>
        <v>6.0700000000000004E-2</v>
      </c>
      <c r="E351" s="21">
        <f t="shared" si="45"/>
        <v>6.0499999999999998E-2</v>
      </c>
      <c r="F351" s="21">
        <f t="shared" si="46"/>
        <v>2.0000000000000573E-4</v>
      </c>
      <c r="G351" s="21">
        <f t="shared" si="41"/>
        <v>1.9178082191780823E-2</v>
      </c>
      <c r="H351" s="23">
        <f t="shared" si="42"/>
        <v>1.1279793190898237E-5</v>
      </c>
      <c r="I351" s="21">
        <f t="shared" si="43"/>
        <v>3.7931319868145085E-7</v>
      </c>
      <c r="J351" s="24">
        <f t="shared" si="44"/>
        <v>618.04801777482362</v>
      </c>
      <c r="K351" s="25">
        <f t="shared" si="47"/>
        <v>6.4265661531040692</v>
      </c>
    </row>
    <row r="352" spans="2:11" x14ac:dyDescent="0.15">
      <c r="B352" s="20">
        <v>38926</v>
      </c>
      <c r="C352" s="21">
        <v>6.17</v>
      </c>
      <c r="D352" s="21">
        <f t="shared" si="40"/>
        <v>6.1699999999999998E-2</v>
      </c>
      <c r="E352" s="21">
        <f t="shared" si="45"/>
        <v>6.0700000000000004E-2</v>
      </c>
      <c r="F352" s="21">
        <f t="shared" si="46"/>
        <v>9.9999999999999395E-4</v>
      </c>
      <c r="G352" s="21">
        <f t="shared" si="41"/>
        <v>1.9178082191780823E-2</v>
      </c>
      <c r="H352" s="23">
        <f t="shared" si="42"/>
        <v>1.0940924434274855E-5</v>
      </c>
      <c r="I352" s="21">
        <f t="shared" si="43"/>
        <v>3.7931319868145085E-7</v>
      </c>
      <c r="J352" s="24">
        <f t="shared" si="44"/>
        <v>178.39989115911453</v>
      </c>
      <c r="K352" s="25">
        <f t="shared" si="47"/>
        <v>5.1840276100510732</v>
      </c>
    </row>
    <row r="353" spans="2:11" x14ac:dyDescent="0.15">
      <c r="B353" s="20">
        <v>38933</v>
      </c>
      <c r="C353" s="21">
        <v>6.2</v>
      </c>
      <c r="D353" s="21">
        <f t="shared" si="40"/>
        <v>6.2E-2</v>
      </c>
      <c r="E353" s="21">
        <f t="shared" si="45"/>
        <v>6.1699999999999998E-2</v>
      </c>
      <c r="F353" s="21">
        <f t="shared" si="46"/>
        <v>3.0000000000000165E-4</v>
      </c>
      <c r="G353" s="21">
        <f t="shared" si="41"/>
        <v>1.9178082191780823E-2</v>
      </c>
      <c r="H353" s="23">
        <f t="shared" si="42"/>
        <v>9.2465806511580037E-6</v>
      </c>
      <c r="I353" s="21">
        <f t="shared" si="43"/>
        <v>3.7931319868145085E-7</v>
      </c>
      <c r="J353" s="24">
        <f t="shared" si="44"/>
        <v>579.44933978672543</v>
      </c>
      <c r="K353" s="25">
        <f t="shared" si="47"/>
        <v>6.3620782384005556</v>
      </c>
    </row>
    <row r="354" spans="2:11" x14ac:dyDescent="0.15">
      <c r="B354" s="20">
        <v>38940</v>
      </c>
      <c r="C354" s="21">
        <v>6.21</v>
      </c>
      <c r="D354" s="21">
        <f t="shared" si="40"/>
        <v>6.2100000000000002E-2</v>
      </c>
      <c r="E354" s="21">
        <f t="shared" si="45"/>
        <v>6.2E-2</v>
      </c>
      <c r="F354" s="21">
        <f t="shared" si="46"/>
        <v>1.0000000000000286E-4</v>
      </c>
      <c r="G354" s="21">
        <f t="shared" si="41"/>
        <v>1.9178082191780823E-2</v>
      </c>
      <c r="H354" s="23">
        <f t="shared" si="42"/>
        <v>8.7382775162229416E-6</v>
      </c>
      <c r="I354" s="21">
        <f t="shared" si="43"/>
        <v>3.7931319868145085E-7</v>
      </c>
      <c r="J354" s="24">
        <f t="shared" si="44"/>
        <v>640.68287618254408</v>
      </c>
      <c r="K354" s="25">
        <f t="shared" si="47"/>
        <v>6.462534601555399</v>
      </c>
    </row>
    <row r="355" spans="2:11" x14ac:dyDescent="0.15">
      <c r="B355" s="20">
        <v>38947</v>
      </c>
      <c r="C355" s="21">
        <v>6.19</v>
      </c>
      <c r="D355" s="21">
        <f t="shared" si="40"/>
        <v>6.1900000000000004E-2</v>
      </c>
      <c r="E355" s="21">
        <f t="shared" si="45"/>
        <v>6.2100000000000002E-2</v>
      </c>
      <c r="F355" s="21">
        <f t="shared" si="46"/>
        <v>-1.9999999999999879E-4</v>
      </c>
      <c r="G355" s="21">
        <f t="shared" si="41"/>
        <v>1.9178082191780823E-2</v>
      </c>
      <c r="H355" s="23">
        <f t="shared" si="42"/>
        <v>8.5688431379112509E-6</v>
      </c>
      <c r="I355" s="21">
        <f t="shared" si="43"/>
        <v>3.7931319868145085E-7</v>
      </c>
      <c r="J355" s="24">
        <f t="shared" si="44"/>
        <v>611.65690728505547</v>
      </c>
      <c r="K355" s="25">
        <f t="shared" si="47"/>
        <v>6.4161715163009925</v>
      </c>
    </row>
    <row r="356" spans="2:11" x14ac:dyDescent="0.15">
      <c r="B356" s="20">
        <v>38954</v>
      </c>
      <c r="C356" s="21">
        <v>6.19</v>
      </c>
      <c r="D356" s="21">
        <f t="shared" si="40"/>
        <v>6.1900000000000004E-2</v>
      </c>
      <c r="E356" s="21">
        <f t="shared" si="45"/>
        <v>6.1900000000000004E-2</v>
      </c>
      <c r="F356" s="21">
        <f t="shared" si="46"/>
        <v>0</v>
      </c>
      <c r="G356" s="21">
        <f t="shared" si="41"/>
        <v>1.9178082191780823E-2</v>
      </c>
      <c r="H356" s="23">
        <f t="shared" si="42"/>
        <v>8.9077118945346205E-6</v>
      </c>
      <c r="I356" s="21">
        <f t="shared" si="43"/>
        <v>3.7931319868145085E-7</v>
      </c>
      <c r="J356" s="24">
        <f t="shared" si="44"/>
        <v>647.68772158726847</v>
      </c>
      <c r="K356" s="25">
        <f t="shared" si="47"/>
        <v>6.4734086690650274</v>
      </c>
    </row>
    <row r="357" spans="2:11" x14ac:dyDescent="0.15">
      <c r="B357" s="20">
        <v>38961</v>
      </c>
      <c r="C357" s="21">
        <v>6.19</v>
      </c>
      <c r="D357" s="21">
        <f t="shared" si="40"/>
        <v>6.1900000000000004E-2</v>
      </c>
      <c r="E357" s="21">
        <f t="shared" si="45"/>
        <v>6.1900000000000004E-2</v>
      </c>
      <c r="F357" s="21">
        <f t="shared" si="46"/>
        <v>0</v>
      </c>
      <c r="G357" s="21">
        <f t="shared" si="41"/>
        <v>1.9178082191780823E-2</v>
      </c>
      <c r="H357" s="23">
        <f t="shared" si="42"/>
        <v>8.9077118945346205E-6</v>
      </c>
      <c r="I357" s="21">
        <f t="shared" si="43"/>
        <v>3.7931319868145085E-7</v>
      </c>
      <c r="J357" s="24">
        <f t="shared" si="44"/>
        <v>647.68772158726847</v>
      </c>
      <c r="K357" s="25">
        <f t="shared" si="47"/>
        <v>6.4734086690650274</v>
      </c>
    </row>
    <row r="358" spans="2:11" x14ac:dyDescent="0.15">
      <c r="B358" s="20">
        <v>38968</v>
      </c>
      <c r="C358" s="21">
        <v>6.21</v>
      </c>
      <c r="D358" s="21">
        <f t="shared" si="40"/>
        <v>6.2100000000000002E-2</v>
      </c>
      <c r="E358" s="21">
        <f t="shared" si="45"/>
        <v>6.1900000000000004E-2</v>
      </c>
      <c r="F358" s="21">
        <f t="shared" si="46"/>
        <v>1.9999999999999879E-4</v>
      </c>
      <c r="G358" s="21">
        <f t="shared" si="41"/>
        <v>1.9178082191780823E-2</v>
      </c>
      <c r="H358" s="23">
        <f t="shared" si="42"/>
        <v>8.9077118945346205E-6</v>
      </c>
      <c r="I358" s="21">
        <f t="shared" si="43"/>
        <v>3.7931319868145085E-7</v>
      </c>
      <c r="J358" s="24">
        <f t="shared" si="44"/>
        <v>617.31445847802468</v>
      </c>
      <c r="K358" s="25">
        <f t="shared" si="47"/>
        <v>6.4253785512509811</v>
      </c>
    </row>
    <row r="359" spans="2:11" x14ac:dyDescent="0.15">
      <c r="B359" s="20">
        <v>38975</v>
      </c>
      <c r="C359" s="21">
        <v>6.22</v>
      </c>
      <c r="D359" s="21">
        <f t="shared" si="40"/>
        <v>6.2199999999999998E-2</v>
      </c>
      <c r="E359" s="21">
        <f t="shared" si="45"/>
        <v>6.2100000000000002E-2</v>
      </c>
      <c r="F359" s="21">
        <f t="shared" si="46"/>
        <v>9.9999999999995925E-5</v>
      </c>
      <c r="G359" s="21">
        <f t="shared" si="41"/>
        <v>1.9178082191780823E-2</v>
      </c>
      <c r="H359" s="23">
        <f t="shared" si="42"/>
        <v>8.5688431379112509E-6</v>
      </c>
      <c r="I359" s="21">
        <f t="shared" si="43"/>
        <v>3.7931319868145085E-7</v>
      </c>
      <c r="J359" s="24">
        <f t="shared" si="44"/>
        <v>640.65673474538107</v>
      </c>
      <c r="K359" s="25">
        <f t="shared" si="47"/>
        <v>6.4624937982633703</v>
      </c>
    </row>
    <row r="360" spans="2:11" x14ac:dyDescent="0.15">
      <c r="B360" s="20">
        <v>38982</v>
      </c>
      <c r="C360" s="21">
        <v>6.2</v>
      </c>
      <c r="D360" s="21">
        <f t="shared" si="40"/>
        <v>6.2E-2</v>
      </c>
      <c r="E360" s="21">
        <f t="shared" si="45"/>
        <v>6.2199999999999998E-2</v>
      </c>
      <c r="F360" s="21">
        <f t="shared" si="46"/>
        <v>-1.9999999999999879E-4</v>
      </c>
      <c r="G360" s="21">
        <f t="shared" si="41"/>
        <v>1.9178082191780823E-2</v>
      </c>
      <c r="H360" s="23">
        <f t="shared" si="42"/>
        <v>8.399408759599572E-6</v>
      </c>
      <c r="I360" s="21">
        <f t="shared" si="43"/>
        <v>3.7931319868145085E-7</v>
      </c>
      <c r="J360" s="24">
        <f t="shared" si="44"/>
        <v>611.71387183609488</v>
      </c>
      <c r="K360" s="25">
        <f t="shared" si="47"/>
        <v>6.4162646435066648</v>
      </c>
    </row>
    <row r="361" spans="2:11" x14ac:dyDescent="0.15">
      <c r="B361" s="20">
        <v>38989</v>
      </c>
      <c r="C361" s="21">
        <v>6.2</v>
      </c>
      <c r="D361" s="21">
        <f t="shared" si="40"/>
        <v>6.2E-2</v>
      </c>
      <c r="E361" s="21">
        <f t="shared" si="45"/>
        <v>6.2E-2</v>
      </c>
      <c r="F361" s="21">
        <f t="shared" si="46"/>
        <v>0</v>
      </c>
      <c r="G361" s="21">
        <f t="shared" si="41"/>
        <v>1.9178082191780823E-2</v>
      </c>
      <c r="H361" s="23">
        <f t="shared" si="42"/>
        <v>8.7382775162229416E-6</v>
      </c>
      <c r="I361" s="21">
        <f t="shared" si="43"/>
        <v>3.7931319868145085E-7</v>
      </c>
      <c r="J361" s="24">
        <f t="shared" si="44"/>
        <v>647.69027420697182</v>
      </c>
      <c r="K361" s="25">
        <f t="shared" si="47"/>
        <v>6.4734126101844716</v>
      </c>
    </row>
    <row r="362" spans="2:11" x14ac:dyDescent="0.15">
      <c r="B362" s="20">
        <v>38996</v>
      </c>
      <c r="C362" s="21">
        <v>6.18</v>
      </c>
      <c r="D362" s="21">
        <f t="shared" si="40"/>
        <v>6.1799999999999994E-2</v>
      </c>
      <c r="E362" s="21">
        <f t="shared" si="45"/>
        <v>6.2E-2</v>
      </c>
      <c r="F362" s="21">
        <f t="shared" si="46"/>
        <v>-2.0000000000000573E-4</v>
      </c>
      <c r="G362" s="21">
        <f t="shared" si="41"/>
        <v>1.9178082191780823E-2</v>
      </c>
      <c r="H362" s="23">
        <f t="shared" si="42"/>
        <v>8.7382775162229416E-6</v>
      </c>
      <c r="I362" s="21">
        <f t="shared" si="43"/>
        <v>3.7931319868145085E-7</v>
      </c>
      <c r="J362" s="24">
        <f t="shared" si="44"/>
        <v>611.59990175027713</v>
      </c>
      <c r="K362" s="25">
        <f t="shared" si="47"/>
        <v>6.4160783134111359</v>
      </c>
    </row>
    <row r="363" spans="2:11" x14ac:dyDescent="0.15">
      <c r="B363" s="20">
        <v>39003</v>
      </c>
      <c r="C363" s="21">
        <v>6.28</v>
      </c>
      <c r="D363" s="21">
        <f t="shared" si="40"/>
        <v>6.2800000000000009E-2</v>
      </c>
      <c r="E363" s="21">
        <f t="shared" si="45"/>
        <v>6.1799999999999994E-2</v>
      </c>
      <c r="F363" s="21">
        <f t="shared" si="46"/>
        <v>1.0000000000000148E-3</v>
      </c>
      <c r="G363" s="21">
        <f t="shared" si="41"/>
        <v>1.9178082191780823E-2</v>
      </c>
      <c r="H363" s="23">
        <f t="shared" si="42"/>
        <v>9.0771462728463232E-6</v>
      </c>
      <c r="I363" s="21">
        <f t="shared" si="43"/>
        <v>3.7931319868145085E-7</v>
      </c>
      <c r="J363" s="24">
        <f t="shared" si="44"/>
        <v>177.53419354347568</v>
      </c>
      <c r="K363" s="25">
        <f t="shared" si="47"/>
        <v>5.1791632300443826</v>
      </c>
    </row>
    <row r="364" spans="2:11" x14ac:dyDescent="0.15">
      <c r="B364" s="20">
        <v>39010</v>
      </c>
      <c r="C364" s="21">
        <v>6.31</v>
      </c>
      <c r="D364" s="21">
        <f t="shared" si="40"/>
        <v>6.3099999999999989E-2</v>
      </c>
      <c r="E364" s="21">
        <f t="shared" si="45"/>
        <v>6.2800000000000009E-2</v>
      </c>
      <c r="F364" s="21">
        <f t="shared" si="46"/>
        <v>2.9999999999998084E-4</v>
      </c>
      <c r="G364" s="21">
        <f t="shared" si="41"/>
        <v>1.9178082191780823E-2</v>
      </c>
      <c r="H364" s="23">
        <f t="shared" si="42"/>
        <v>7.3828024897294367E-6</v>
      </c>
      <c r="I364" s="21">
        <f t="shared" si="43"/>
        <v>3.7931319868145085E-7</v>
      </c>
      <c r="J364" s="24">
        <f t="shared" si="44"/>
        <v>578.61946014598732</v>
      </c>
      <c r="K364" s="25">
        <f t="shared" si="47"/>
        <v>6.3606450251357813</v>
      </c>
    </row>
    <row r="365" spans="2:11" x14ac:dyDescent="0.15">
      <c r="B365" s="20">
        <v>39017</v>
      </c>
      <c r="C365" s="21">
        <v>6.35</v>
      </c>
      <c r="D365" s="21">
        <f t="shared" si="40"/>
        <v>6.3500000000000001E-2</v>
      </c>
      <c r="E365" s="21">
        <f t="shared" si="45"/>
        <v>6.3099999999999989E-2</v>
      </c>
      <c r="F365" s="21">
        <f t="shared" si="46"/>
        <v>4.0000000000001146E-4</v>
      </c>
      <c r="G365" s="21">
        <f t="shared" si="41"/>
        <v>1.9178082191780823E-2</v>
      </c>
      <c r="H365" s="23">
        <f t="shared" si="42"/>
        <v>6.874499354794411E-6</v>
      </c>
      <c r="I365" s="21">
        <f t="shared" si="43"/>
        <v>3.7931319868145085E-7</v>
      </c>
      <c r="J365" s="24">
        <f t="shared" si="44"/>
        <v>528.36793138063297</v>
      </c>
      <c r="K365" s="25">
        <f t="shared" si="47"/>
        <v>6.2697928807622327</v>
      </c>
    </row>
    <row r="366" spans="2:11" x14ac:dyDescent="0.15">
      <c r="B366" s="20">
        <v>39024</v>
      </c>
      <c r="C366" s="21">
        <v>6.38</v>
      </c>
      <c r="D366" s="21">
        <f t="shared" si="40"/>
        <v>6.3799999999999996E-2</v>
      </c>
      <c r="E366" s="21">
        <f t="shared" si="45"/>
        <v>6.3500000000000001E-2</v>
      </c>
      <c r="F366" s="21">
        <f t="shared" si="46"/>
        <v>2.9999999999999472E-4</v>
      </c>
      <c r="G366" s="21">
        <f t="shared" si="41"/>
        <v>1.9178082191780823E-2</v>
      </c>
      <c r="H366" s="23">
        <f t="shared" si="42"/>
        <v>6.1967618415476471E-6</v>
      </c>
      <c r="I366" s="21">
        <f t="shared" si="43"/>
        <v>3.7931319868145085E-7</v>
      </c>
      <c r="J366" s="24">
        <f t="shared" si="44"/>
        <v>578.08921745977602</v>
      </c>
      <c r="K366" s="25">
        <f t="shared" si="47"/>
        <v>6.3597282122275383</v>
      </c>
    </row>
    <row r="367" spans="2:11" x14ac:dyDescent="0.15">
      <c r="B367" s="20">
        <v>39031</v>
      </c>
      <c r="C367" s="21">
        <v>6.38</v>
      </c>
      <c r="D367" s="21">
        <f t="shared" si="40"/>
        <v>6.3799999999999996E-2</v>
      </c>
      <c r="E367" s="21">
        <f t="shared" si="45"/>
        <v>6.3799999999999996E-2</v>
      </c>
      <c r="F367" s="21">
        <f t="shared" si="46"/>
        <v>0</v>
      </c>
      <c r="G367" s="21">
        <f t="shared" si="41"/>
        <v>1.9178082191780823E-2</v>
      </c>
      <c r="H367" s="23">
        <f t="shared" si="42"/>
        <v>5.6884587066125968E-6</v>
      </c>
      <c r="I367" s="21">
        <f t="shared" si="43"/>
        <v>3.7931319868145085E-7</v>
      </c>
      <c r="J367" s="24">
        <f t="shared" si="44"/>
        <v>647.72784013735009</v>
      </c>
      <c r="K367" s="25">
        <f t="shared" si="47"/>
        <v>6.4734706083396203</v>
      </c>
    </row>
    <row r="368" spans="2:11" x14ac:dyDescent="0.15">
      <c r="B368" s="20">
        <v>39038</v>
      </c>
      <c r="C368" s="21">
        <v>6.37</v>
      </c>
      <c r="D368" s="21">
        <f t="shared" si="40"/>
        <v>6.3700000000000007E-2</v>
      </c>
      <c r="E368" s="21">
        <f t="shared" si="45"/>
        <v>6.3799999999999996E-2</v>
      </c>
      <c r="F368" s="21">
        <f t="shared" si="46"/>
        <v>-9.9999999999988987E-5</v>
      </c>
      <c r="G368" s="21">
        <f t="shared" si="41"/>
        <v>1.9178082191780823E-2</v>
      </c>
      <c r="H368" s="23">
        <f t="shared" si="42"/>
        <v>5.6884587066125968E-6</v>
      </c>
      <c r="I368" s="21">
        <f t="shared" si="43"/>
        <v>3.7931319868145085E-7</v>
      </c>
      <c r="J368" s="24">
        <f t="shared" si="44"/>
        <v>638.28775994091734</v>
      </c>
      <c r="K368" s="25">
        <f t="shared" si="47"/>
        <v>6.4587892160495066</v>
      </c>
    </row>
    <row r="369" spans="2:11" x14ac:dyDescent="0.15">
      <c r="B369" s="20">
        <v>39045</v>
      </c>
      <c r="C369" s="21">
        <v>6.38</v>
      </c>
      <c r="D369" s="21">
        <f t="shared" si="40"/>
        <v>6.3799999999999996E-2</v>
      </c>
      <c r="E369" s="21">
        <f t="shared" si="45"/>
        <v>6.3700000000000007E-2</v>
      </c>
      <c r="F369" s="21">
        <f t="shared" si="46"/>
        <v>9.9999999999988987E-5</v>
      </c>
      <c r="G369" s="21">
        <f t="shared" si="41"/>
        <v>1.9178082191780823E-2</v>
      </c>
      <c r="H369" s="23">
        <f t="shared" si="42"/>
        <v>5.8578930849242647E-6</v>
      </c>
      <c r="I369" s="21">
        <f t="shared" si="43"/>
        <v>3.7931319868145085E-7</v>
      </c>
      <c r="J369" s="24">
        <f t="shared" si="44"/>
        <v>640.2320268102776</v>
      </c>
      <c r="K369" s="25">
        <f t="shared" si="47"/>
        <v>6.4618306525423446</v>
      </c>
    </row>
    <row r="370" spans="2:11" x14ac:dyDescent="0.15">
      <c r="B370" s="26">
        <v>39052</v>
      </c>
      <c r="C370" s="27">
        <v>6.38</v>
      </c>
      <c r="D370" s="27">
        <f t="shared" si="40"/>
        <v>6.3799999999999996E-2</v>
      </c>
      <c r="E370" s="27">
        <f t="shared" si="45"/>
        <v>6.3799999999999996E-2</v>
      </c>
      <c r="F370" s="27">
        <f t="shared" si="46"/>
        <v>0</v>
      </c>
      <c r="G370" s="27">
        <f t="shared" si="41"/>
        <v>1.9178082191780823E-2</v>
      </c>
      <c r="H370" s="28">
        <f t="shared" si="42"/>
        <v>5.6884587066125968E-6</v>
      </c>
      <c r="I370" s="27">
        <f t="shared" si="43"/>
        <v>3.7931319868145085E-7</v>
      </c>
      <c r="J370" s="29">
        <f t="shared" si="44"/>
        <v>647.72784013735009</v>
      </c>
      <c r="K370" s="30">
        <f t="shared" si="47"/>
        <v>6.4734706083396203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39"/>
  <sheetViews>
    <sheetView showGridLines="0" zoomScale="150" zoomScaleNormal="125" workbookViewId="0">
      <selection activeCell="K8" sqref="K8"/>
    </sheetView>
  </sheetViews>
  <sheetFormatPr baseColWidth="10" defaultColWidth="9" defaultRowHeight="13" x14ac:dyDescent="0.15"/>
  <cols>
    <col min="2" max="2" width="7.3984375" customWidth="1"/>
    <col min="3" max="3" width="11.3984375" customWidth="1"/>
    <col min="4" max="5" width="10.19921875" customWidth="1"/>
    <col min="7" max="7" width="12" customWidth="1"/>
    <col min="8" max="8" width="9.796875" customWidth="1"/>
  </cols>
  <sheetData>
    <row r="2" spans="2:8" x14ac:dyDescent="0.15">
      <c r="B2" s="4" t="s">
        <v>23</v>
      </c>
    </row>
    <row r="3" spans="2:8" ht="14" thickBot="1" x14ac:dyDescent="0.2">
      <c r="B3" s="2"/>
    </row>
    <row r="4" spans="2:8" x14ac:dyDescent="0.15">
      <c r="B4" s="5" t="s">
        <v>12</v>
      </c>
      <c r="C4" s="7">
        <v>0</v>
      </c>
    </row>
    <row r="5" spans="2:8" ht="14" thickBot="1" x14ac:dyDescent="0.2">
      <c r="B5" s="9" t="s">
        <v>22</v>
      </c>
      <c r="C5" s="8">
        <f>Data!D9</f>
        <v>5.57E-2</v>
      </c>
    </row>
    <row r="6" spans="2:8" x14ac:dyDescent="0.15">
      <c r="B6" s="2"/>
    </row>
    <row r="7" spans="2:8" x14ac:dyDescent="0.15">
      <c r="B7" s="31" t="s">
        <v>13</v>
      </c>
      <c r="C7" s="31" t="s">
        <v>14</v>
      </c>
      <c r="D7" s="31" t="s">
        <v>17</v>
      </c>
      <c r="E7" s="31" t="s">
        <v>18</v>
      </c>
      <c r="F7" s="31" t="s">
        <v>19</v>
      </c>
      <c r="G7" s="31" t="s">
        <v>20</v>
      </c>
      <c r="H7" s="31" t="s">
        <v>21</v>
      </c>
    </row>
    <row r="8" spans="2:8" x14ac:dyDescent="0.15">
      <c r="B8" s="6">
        <v>1</v>
      </c>
      <c r="C8" s="16">
        <f t="shared" ref="C8:C37" si="0">1/a*(1-EXP(-a*(B8-t)))</f>
        <v>0.95709869727152919</v>
      </c>
      <c r="D8" s="16">
        <f t="shared" ref="D8:D37" si="1">(C8-(B8-$C$4))*(b-((sigma_r^2)/(2*a^2)))-((sigma_r^2)*(C8^2))/(4*a)</f>
        <v>-2.8780499106743208E-3</v>
      </c>
      <c r="E8" s="16">
        <f>EXP(D8)</f>
        <v>0.99712608770459688</v>
      </c>
      <c r="F8" s="16">
        <f t="shared" ref="F8:F37" si="2">E8*EXP(-C8*rate)</f>
        <v>0.94536096833527594</v>
      </c>
      <c r="G8" s="17">
        <f t="shared" ref="G8:G37" si="3">-1/(B8-t)*LN(F8)</f>
        <v>5.6188447348698572E-2</v>
      </c>
      <c r="H8" s="12">
        <f t="shared" ref="H8:H10" si="4">G8*100</f>
        <v>5.6188447348698576</v>
      </c>
    </row>
    <row r="9" spans="2:8" x14ac:dyDescent="0.15">
      <c r="B9" s="6">
        <v>2</v>
      </c>
      <c r="C9" s="16">
        <f t="shared" si="0"/>
        <v>1.833267344651033</v>
      </c>
      <c r="D9" s="16">
        <f t="shared" si="1"/>
        <v>-1.1174171307292995E-2</v>
      </c>
      <c r="E9" s="16">
        <f>EXP(D9)</f>
        <v>0.98888802785464225</v>
      </c>
      <c r="F9" s="16">
        <f t="shared" si="2"/>
        <v>0.8928942176470851</v>
      </c>
      <c r="G9" s="17">
        <f t="shared" si="3"/>
        <v>5.6643581202177759E-2</v>
      </c>
      <c r="H9" s="12">
        <f t="shared" si="4"/>
        <v>5.6643581202177762</v>
      </c>
    </row>
    <row r="10" spans="2:8" x14ac:dyDescent="0.15">
      <c r="B10" s="6">
        <v>3</v>
      </c>
      <c r="C10" s="16">
        <f t="shared" si="0"/>
        <v>2.6353491997818428</v>
      </c>
      <c r="D10" s="16">
        <f t="shared" si="1"/>
        <v>-2.4415664249727419E-2</v>
      </c>
      <c r="E10" s="16">
        <f>EXP(D10)</f>
        <v>0.97587998701890377</v>
      </c>
      <c r="F10" s="16">
        <f t="shared" si="2"/>
        <v>0.84264913744918213</v>
      </c>
      <c r="G10" s="17">
        <f t="shared" si="3"/>
        <v>5.7068204892525329E-2</v>
      </c>
      <c r="H10" s="12">
        <f t="shared" si="4"/>
        <v>5.7068204892525332</v>
      </c>
    </row>
    <row r="11" spans="2:8" x14ac:dyDescent="0.15">
      <c r="B11" s="6">
        <v>4</v>
      </c>
      <c r="C11" s="16">
        <f t="shared" si="0"/>
        <v>3.3696088702850124</v>
      </c>
      <c r="D11" s="16">
        <f t="shared" si="1"/>
        <v>-4.2172157484349423E-2</v>
      </c>
      <c r="E11" s="16">
        <f t="shared" ref="E11:E26" si="5">EXP(D11)</f>
        <v>0.95870471817201397</v>
      </c>
      <c r="F11" s="16">
        <f t="shared" si="2"/>
        <v>0.79464534438185652</v>
      </c>
      <c r="G11" s="17">
        <f t="shared" si="3"/>
        <v>5.7464842889806182E-2</v>
      </c>
      <c r="H11" s="12">
        <f t="shared" ref="H11:H29" si="6">G11*100</f>
        <v>5.7464842889806178</v>
      </c>
    </row>
    <row r="12" spans="2:8" x14ac:dyDescent="0.15">
      <c r="B12" s="6">
        <v>5</v>
      </c>
      <c r="C12" s="16">
        <f t="shared" si="0"/>
        <v>4.0417812430654623</v>
      </c>
      <c r="D12" s="16">
        <f t="shared" si="1"/>
        <v>-6.4051647269589743E-2</v>
      </c>
      <c r="E12" s="16">
        <f t="shared" si="5"/>
        <v>0.93795655538465694</v>
      </c>
      <c r="F12" s="16">
        <f t="shared" si="2"/>
        <v>0.74887824718124574</v>
      </c>
      <c r="G12" s="17">
        <f t="shared" si="3"/>
        <v>5.7835772501667174E-2</v>
      </c>
      <c r="H12" s="12">
        <f t="shared" si="6"/>
        <v>5.7835772501667178</v>
      </c>
    </row>
    <row r="13" spans="2:8" x14ac:dyDescent="0.15">
      <c r="B13" s="6">
        <v>6</v>
      </c>
      <c r="C13" s="16">
        <f t="shared" si="0"/>
        <v>4.6571162762692913</v>
      </c>
      <c r="D13" s="16">
        <f t="shared" si="1"/>
        <v>-8.9696933013318825E-2</v>
      </c>
      <c r="E13" s="16">
        <f t="shared" si="5"/>
        <v>0.91420820961792892</v>
      </c>
      <c r="F13" s="16">
        <f t="shared" si="2"/>
        <v>0.70532378676102603</v>
      </c>
      <c r="G13" s="17">
        <f t="shared" si="3"/>
        <v>5.8183051600253041E-2</v>
      </c>
      <c r="H13" s="12">
        <f t="shared" si="6"/>
        <v>5.8183051600253037</v>
      </c>
    </row>
    <row r="14" spans="2:8" x14ac:dyDescent="0.15">
      <c r="B14" s="6">
        <v>7</v>
      </c>
      <c r="C14" s="16">
        <f t="shared" si="0"/>
        <v>5.2204200037368773</v>
      </c>
      <c r="D14" s="16">
        <f t="shared" si="1"/>
        <v>-0.11878240614872304</v>
      </c>
      <c r="E14" s="16">
        <f t="shared" si="5"/>
        <v>0.88800100329959142</v>
      </c>
      <c r="F14" s="16">
        <f t="shared" si="2"/>
        <v>0.66394245304868482</v>
      </c>
      <c r="G14" s="17">
        <f t="shared" si="3"/>
        <v>5.8508542908123871E-2</v>
      </c>
      <c r="H14" s="12">
        <f t="shared" si="6"/>
        <v>5.8508542908123875</v>
      </c>
    </row>
    <row r="15" spans="2:8" x14ac:dyDescent="0.15">
      <c r="B15" s="6">
        <v>8</v>
      </c>
      <c r="C15" s="16">
        <f t="shared" si="0"/>
        <v>5.7360920722143529</v>
      </c>
      <c r="D15" s="16">
        <f t="shared" si="1"/>
        <v>-0.15101115398267503</v>
      </c>
      <c r="E15" s="16">
        <f t="shared" si="5"/>
        <v>0.85983810798635862</v>
      </c>
      <c r="F15" s="16">
        <f t="shared" si="2"/>
        <v>0.62468267236019315</v>
      </c>
      <c r="G15" s="17">
        <f t="shared" si="3"/>
        <v>5.8813935300626813E-2</v>
      </c>
      <c r="H15" s="12">
        <f t="shared" si="6"/>
        <v>5.881393530062681</v>
      </c>
    </row>
    <row r="16" spans="2:8" x14ac:dyDescent="0.15">
      <c r="B16" s="6">
        <v>9</v>
      </c>
      <c r="C16" s="16">
        <f t="shared" si="0"/>
        <v>6.2081601045054056</v>
      </c>
      <c r="D16" s="16">
        <f t="shared" si="1"/>
        <v>-0.18611234484629829</v>
      </c>
      <c r="E16" s="16">
        <f t="shared" si="5"/>
        <v>0.8301803232619156</v>
      </c>
      <c r="F16" s="16">
        <f t="shared" si="2"/>
        <v>0.5874836502767421</v>
      </c>
      <c r="G16" s="17">
        <f t="shared" si="3"/>
        <v>5.9100762518583254E-2</v>
      </c>
      <c r="H16" s="12">
        <f t="shared" si="6"/>
        <v>5.9100762518583254</v>
      </c>
    </row>
    <row r="17" spans="2:8" x14ac:dyDescent="0.15">
      <c r="B17" s="14">
        <v>10</v>
      </c>
      <c r="C17" s="18">
        <f t="shared" si="0"/>
        <v>6.6403111569545068</v>
      </c>
      <c r="D17" s="18">
        <f t="shared" si="1"/>
        <v>-0.22383886486425492</v>
      </c>
      <c r="E17" s="18">
        <f t="shared" si="5"/>
        <v>0.79944394249952389</v>
      </c>
      <c r="F17" s="18">
        <f t="shared" si="2"/>
        <v>0.55227774594423118</v>
      </c>
      <c r="G17" s="19">
        <f t="shared" si="3"/>
        <v>5.9370419630662086E-2</v>
      </c>
      <c r="H17" s="15">
        <f t="shared" si="6"/>
        <v>5.9370419630662088</v>
      </c>
    </row>
    <row r="18" spans="2:8" x14ac:dyDescent="0.15">
      <c r="B18" s="6">
        <v>11</v>
      </c>
      <c r="C18" s="16">
        <f t="shared" si="0"/>
        <v>7.0359205169582006</v>
      </c>
      <c r="D18" s="16">
        <f t="shared" si="1"/>
        <v>-0.26396518012439202</v>
      </c>
      <c r="E18" s="16">
        <f t="shared" si="5"/>
        <v>0.7680002808653873</v>
      </c>
      <c r="F18" s="16">
        <f t="shared" si="2"/>
        <v>0.51899244491868091</v>
      </c>
      <c r="G18" s="17">
        <f t="shared" si="3"/>
        <v>5.9624177538087617E-2</v>
      </c>
      <c r="H18" s="12">
        <f t="shared" si="6"/>
        <v>5.9624177538087615</v>
      </c>
    </row>
    <row r="19" spans="2:8" x14ac:dyDescent="0.15">
      <c r="B19" s="6">
        <v>12</v>
      </c>
      <c r="C19" s="16">
        <f t="shared" si="0"/>
        <v>7.3980780654255049</v>
      </c>
      <c r="D19" s="16">
        <f t="shared" si="1"/>
        <v>-0.30628540104679169</v>
      </c>
      <c r="E19" s="16">
        <f t="shared" si="5"/>
        <v>0.73617648393193957</v>
      </c>
      <c r="F19" s="16">
        <f t="shared" si="2"/>
        <v>0.48755198940796241</v>
      </c>
      <c r="G19" s="17">
        <f t="shared" si="3"/>
        <v>5.9863195774249367E-2</v>
      </c>
      <c r="H19" s="12">
        <f t="shared" si="6"/>
        <v>5.9863195774249363</v>
      </c>
    </row>
    <row r="20" spans="2:8" x14ac:dyDescent="0.15">
      <c r="B20" s="6">
        <v>13</v>
      </c>
      <c r="C20" s="16">
        <f t="shared" si="0"/>
        <v>7.729612410089703</v>
      </c>
      <c r="D20" s="16">
        <f t="shared" si="1"/>
        <v>-0.35061152838388721</v>
      </c>
      <c r="E20" s="16">
        <f t="shared" si="5"/>
        <v>0.70425728468824078</v>
      </c>
      <c r="F20" s="16">
        <f t="shared" si="2"/>
        <v>0.45787871716213818</v>
      </c>
      <c r="G20" s="17">
        <f t="shared" si="3"/>
        <v>6.0088533817375667E-2</v>
      </c>
      <c r="H20" s="12">
        <f t="shared" si="6"/>
        <v>6.0088533817375662</v>
      </c>
    </row>
    <row r="21" spans="2:8" x14ac:dyDescent="0.15">
      <c r="B21" s="6">
        <v>14</v>
      </c>
      <c r="C21" s="16">
        <f t="shared" si="0"/>
        <v>8.0331129781631674</v>
      </c>
      <c r="D21" s="16">
        <f t="shared" si="1"/>
        <v>-0.39677186258467223</v>
      </c>
      <c r="E21" s="16">
        <f t="shared" si="5"/>
        <v>0.6724874276772097</v>
      </c>
      <c r="F21" s="16">
        <f t="shared" si="2"/>
        <v>0.42989415340471826</v>
      </c>
      <c r="G21" s="17">
        <f t="shared" si="3"/>
        <v>6.0301161104882886E-2</v>
      </c>
      <c r="H21" s="12">
        <f t="shared" si="6"/>
        <v>6.0301161104882883</v>
      </c>
    </row>
    <row r="22" spans="2:8" x14ac:dyDescent="0.15">
      <c r="B22" s="6">
        <v>15</v>
      </c>
      <c r="C22" s="16">
        <f t="shared" si="0"/>
        <v>8.3109502408884328</v>
      </c>
      <c r="D22" s="16">
        <f t="shared" si="1"/>
        <v>-0.44460956027174836</v>
      </c>
      <c r="E22" s="16">
        <f t="shared" si="5"/>
        <v>0.64107452813951316</v>
      </c>
      <c r="F22" s="16">
        <f t="shared" si="2"/>
        <v>0.40351989408261074</v>
      </c>
      <c r="G22" s="17">
        <f t="shared" si="3"/>
        <v>6.0501965912615606E-2</v>
      </c>
      <c r="H22" s="12">
        <f t="shared" si="6"/>
        <v>6.0501965912615603</v>
      </c>
    </row>
    <row r="23" spans="2:8" x14ac:dyDescent="0.15">
      <c r="B23" s="6">
        <v>16</v>
      </c>
      <c r="C23" s="16">
        <f t="shared" si="0"/>
        <v>8.5652942279480619</v>
      </c>
      <c r="D23" s="16">
        <f t="shared" si="1"/>
        <v>-0.49398132334892403</v>
      </c>
      <c r="E23" s="16">
        <f t="shared" si="5"/>
        <v>0.61019217933068026</v>
      </c>
      <c r="F23" s="16">
        <f t="shared" si="2"/>
        <v>0.37867831331601015</v>
      </c>
      <c r="G23" s="17">
        <f t="shared" si="3"/>
        <v>6.0691763240351942E-2</v>
      </c>
      <c r="H23" s="12">
        <f t="shared" si="6"/>
        <v>6.0691763240351939</v>
      </c>
    </row>
    <row r="24" spans="2:8" x14ac:dyDescent="0.15">
      <c r="B24" s="6">
        <v>17</v>
      </c>
      <c r="C24" s="16">
        <f t="shared" si="0"/>
        <v>8.798131476338888</v>
      </c>
      <c r="D24" s="16">
        <f t="shared" si="1"/>
        <v>-0.54475620781252299</v>
      </c>
      <c r="E24" s="16">
        <f t="shared" si="5"/>
        <v>0.57998316146933881</v>
      </c>
      <c r="F24" s="16">
        <f t="shared" si="2"/>
        <v>0.35529312320327144</v>
      </c>
      <c r="G24" s="17">
        <f t="shared" si="3"/>
        <v>6.0871301826152899E-2</v>
      </c>
      <c r="H24" s="12">
        <f t="shared" si="6"/>
        <v>6.0871301826152902</v>
      </c>
    </row>
    <row r="25" spans="2:8" x14ac:dyDescent="0.15">
      <c r="B25" s="6">
        <v>18</v>
      </c>
      <c r="C25" s="16">
        <f t="shared" si="0"/>
        <v>9.0112805460886687</v>
      </c>
      <c r="D25" s="16">
        <f t="shared" si="1"/>
        <v>-0.59681454070989914</v>
      </c>
      <c r="E25" s="16">
        <f t="shared" si="5"/>
        <v>0.55056264061490456</v>
      </c>
      <c r="F25" s="16">
        <f t="shared" si="2"/>
        <v>0.33328981002202251</v>
      </c>
      <c r="G25" s="17">
        <f t="shared" si="3"/>
        <v>6.1041270395946555E-2</v>
      </c>
      <c r="H25" s="12">
        <f t="shared" si="6"/>
        <v>6.1041270395946556</v>
      </c>
    </row>
    <row r="26" spans="2:8" x14ac:dyDescent="0.15">
      <c r="B26" s="6">
        <v>19</v>
      </c>
      <c r="C26" s="16">
        <f t="shared" si="0"/>
        <v>9.2064062239996947</v>
      </c>
      <c r="D26" s="16">
        <f t="shared" si="1"/>
        <v>-0.65004693489820065</v>
      </c>
      <c r="E26" s="16">
        <f t="shared" si="5"/>
        <v>0.52202127517062202</v>
      </c>
      <c r="F26" s="16">
        <f t="shared" si="2"/>
        <v>0.31259596730463446</v>
      </c>
      <c r="G26" s="17">
        <f t="shared" si="3"/>
        <v>6.1202303240788604E-2</v>
      </c>
      <c r="H26" s="12">
        <f t="shared" si="6"/>
        <v>6.12023032407886</v>
      </c>
    </row>
    <row r="27" spans="2:8" x14ac:dyDescent="0.15">
      <c r="B27" s="14">
        <v>20</v>
      </c>
      <c r="C27" s="18">
        <f t="shared" si="0"/>
        <v>9.3850325263566923</v>
      </c>
      <c r="D27" s="18">
        <f t="shared" si="1"/>
        <v>-0.70435339232607241</v>
      </c>
      <c r="E27" s="18">
        <f>EXP(D27)</f>
        <v>0.49442817196804029</v>
      </c>
      <c r="F27" s="18">
        <f t="shared" si="2"/>
        <v>0.29314154319235014</v>
      </c>
      <c r="G27" s="19">
        <f t="shared" si="3"/>
        <v>6.1354985202207016E-2</v>
      </c>
      <c r="H27" s="15">
        <f t="shared" si="6"/>
        <v>6.1354985202207013</v>
      </c>
    </row>
    <row r="28" spans="2:8" x14ac:dyDescent="0.15">
      <c r="B28" s="6">
        <v>21</v>
      </c>
      <c r="C28" s="16">
        <f t="shared" si="0"/>
        <v>9.5485546021558729</v>
      </c>
      <c r="D28" s="16">
        <f t="shared" si="1"/>
        <v>-0.75964248750864283</v>
      </c>
      <c r="E28" s="16">
        <f>EXP(D28)</f>
        <v>0.46783365349035028</v>
      </c>
      <c r="F28" s="16">
        <f t="shared" si="2"/>
        <v>0.27485901682938169</v>
      </c>
      <c r="G28" s="17">
        <f t="shared" si="3"/>
        <v>6.1499856135653563E-2</v>
      </c>
      <c r="H28" s="12">
        <f t="shared" si="6"/>
        <v>6.1499856135653559</v>
      </c>
    </row>
    <row r="29" spans="2:8" x14ac:dyDescent="0.15">
      <c r="B29" s="6">
        <v>22</v>
      </c>
      <c r="C29" s="16">
        <f t="shared" si="0"/>
        <v>9.6982496298244882</v>
      </c>
      <c r="D29" s="16">
        <f t="shared" si="1"/>
        <v>-0.81583062370722825</v>
      </c>
      <c r="E29" s="16">
        <f>EXP(D29)</f>
        <v>0.44227181329637083</v>
      </c>
      <c r="F29" s="16">
        <f t="shared" si="2"/>
        <v>0.25768351629196401</v>
      </c>
      <c r="G29" s="17">
        <f t="shared" si="3"/>
        <v>6.163741491311147E-2</v>
      </c>
      <c r="H29" s="12">
        <f t="shared" si="6"/>
        <v>6.1637414913111472</v>
      </c>
    </row>
    <row r="30" spans="2:8" x14ac:dyDescent="0.15">
      <c r="B30" s="6">
        <v>23</v>
      </c>
      <c r="C30" s="16">
        <f t="shared" si="0"/>
        <v>9.8352867925389997</v>
      </c>
      <c r="D30" s="16">
        <f t="shared" si="1"/>
        <v>-0.87284135507302119</v>
      </c>
      <c r="E30" s="16">
        <f t="shared" ref="E30:E37" si="7">EXP(D30)</f>
        <v>0.41776284869773078</v>
      </c>
      <c r="F30" s="16">
        <f t="shared" si="2"/>
        <v>0.24155288860847313</v>
      </c>
      <c r="G30" s="17">
        <f t="shared" si="3"/>
        <v>6.1768123018149712E-2</v>
      </c>
      <c r="H30" s="12">
        <f t="shared" ref="H30:H37" si="8">G30*100</f>
        <v>6.1768123018149712</v>
      </c>
    </row>
    <row r="31" spans="2:8" x14ac:dyDescent="0.15">
      <c r="B31" s="6">
        <v>24</v>
      </c>
      <c r="C31" s="16">
        <f t="shared" si="0"/>
        <v>9.9607364100534603</v>
      </c>
      <c r="D31" s="16">
        <f t="shared" si="1"/>
        <v>-0.93060476868004294</v>
      </c>
      <c r="E31" s="16">
        <f t="shared" si="7"/>
        <v>0.39431516878348477</v>
      </c>
      <c r="F31" s="16">
        <f t="shared" si="2"/>
        <v>0.22640773077123769</v>
      </c>
      <c r="G31" s="17">
        <f t="shared" si="3"/>
        <v>6.1892407780000859E-2</v>
      </c>
      <c r="H31" s="12">
        <f t="shared" si="8"/>
        <v>6.1892407780000855</v>
      </c>
    </row>
    <row r="32" spans="2:8" x14ac:dyDescent="0.15">
      <c r="B32" s="6">
        <v>25</v>
      </c>
      <c r="C32" s="16">
        <f t="shared" si="0"/>
        <v>10.075578298361597</v>
      </c>
      <c r="D32" s="16">
        <f t="shared" si="1"/>
        <v>-0.98905692096680786</v>
      </c>
      <c r="E32" s="16">
        <f t="shared" si="7"/>
        <v>0.37192728250032309</v>
      </c>
      <c r="F32" s="16">
        <f t="shared" si="2"/>
        <v>0.21219138922957598</v>
      </c>
      <c r="G32" s="17">
        <f t="shared" si="3"/>
        <v>6.2010665287421947E-2</v>
      </c>
      <c r="H32" s="12">
        <f t="shared" si="8"/>
        <v>6.2010665287421949</v>
      </c>
    </row>
    <row r="33" spans="2:8" x14ac:dyDescent="0.15">
      <c r="B33" s="6">
        <v>26</v>
      </c>
      <c r="C33" s="16">
        <f t="shared" si="0"/>
        <v>10.180709422485258</v>
      </c>
      <c r="D33" s="16">
        <f t="shared" si="1"/>
        <v>-1.0481393236370056</v>
      </c>
      <c r="E33" s="16">
        <f t="shared" si="7"/>
        <v>0.35058947614796265</v>
      </c>
      <c r="F33" s="16">
        <f t="shared" si="2"/>
        <v>0.19884993415262364</v>
      </c>
      <c r="G33" s="17">
        <f t="shared" si="3"/>
        <v>6.2123263018055173E-2</v>
      </c>
      <c r="H33" s="12">
        <f t="shared" si="8"/>
        <v>6.2123263018055175</v>
      </c>
    </row>
    <row r="34" spans="2:8" x14ac:dyDescent="0.15">
      <c r="B34" s="6">
        <v>27</v>
      </c>
      <c r="C34" s="16">
        <f t="shared" si="0"/>
        <v>10.27695090216077</v>
      </c>
      <c r="D34" s="16">
        <f t="shared" si="1"/>
        <v>-1.1077984745445855</v>
      </c>
      <c r="E34" s="16">
        <f t="shared" si="7"/>
        <v>0.33028529274252327</v>
      </c>
      <c r="F34" s="16">
        <f t="shared" si="2"/>
        <v>0.18633211372979661</v>
      </c>
      <c r="G34" s="17">
        <f t="shared" si="3"/>
        <v>6.2230542214627427E-2</v>
      </c>
      <c r="H34" s="12">
        <f t="shared" si="8"/>
        <v>6.2230542214627427</v>
      </c>
    </row>
    <row r="35" spans="2:8" x14ac:dyDescent="0.15">
      <c r="B35" s="6">
        <v>28</v>
      </c>
      <c r="C35" s="16">
        <f t="shared" si="0"/>
        <v>10.365054425140668</v>
      </c>
      <c r="D35" s="16">
        <f t="shared" si="1"/>
        <v>-1.1679854295143546</v>
      </c>
      <c r="E35" s="16">
        <f t="shared" si="7"/>
        <v>0.31099282757944657</v>
      </c>
      <c r="F35" s="16">
        <f t="shared" si="2"/>
        <v>0.17458929291031941</v>
      </c>
      <c r="G35" s="17">
        <f t="shared" si="3"/>
        <v>6.2332820035524629E-2</v>
      </c>
      <c r="H35" s="12">
        <f t="shared" si="8"/>
        <v>6.2332820035524632</v>
      </c>
    </row>
    <row r="36" spans="2:8" x14ac:dyDescent="0.15">
      <c r="B36" s="6">
        <v>29</v>
      </c>
      <c r="C36" s="16">
        <f t="shared" si="0"/>
        <v>10.445708118201507</v>
      </c>
      <c r="D36" s="16">
        <f t="shared" si="1"/>
        <v>-1.22865541143126</v>
      </c>
      <c r="E36" s="16">
        <f t="shared" si="7"/>
        <v>0.29268585527856661</v>
      </c>
      <c r="F36" s="16">
        <f t="shared" si="2"/>
        <v>0.16357538024872734</v>
      </c>
      <c r="G36" s="17">
        <f t="shared" si="3"/>
        <v>6.2430391503968403E-2</v>
      </c>
      <c r="H36" s="12">
        <f t="shared" si="8"/>
        <v>6.2430391503968403</v>
      </c>
    </row>
    <row r="37" spans="2:8" x14ac:dyDescent="0.15">
      <c r="B37" s="14">
        <v>30</v>
      </c>
      <c r="C37" s="18">
        <f t="shared" si="0"/>
        <v>10.51954192171282</v>
      </c>
      <c r="D37" s="18">
        <f t="shared" si="1"/>
        <v>-1.2897674532748693</v>
      </c>
      <c r="E37" s="18">
        <f t="shared" si="7"/>
        <v>0.27533480385250486</v>
      </c>
      <c r="F37" s="18">
        <f t="shared" si="2"/>
        <v>0.15324674590129808</v>
      </c>
      <c r="G37" s="19">
        <f t="shared" si="3"/>
        <v>6.2523531277142441E-2</v>
      </c>
      <c r="H37" s="15">
        <f t="shared" si="8"/>
        <v>6.2523531277142439</v>
      </c>
    </row>
    <row r="38" spans="2:8" x14ac:dyDescent="0.15">
      <c r="G38" s="10"/>
      <c r="H38" s="11"/>
    </row>
    <row r="39" spans="2:8" x14ac:dyDescent="0.15">
      <c r="G39" s="10"/>
      <c r="H39" s="1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Data</vt:lpstr>
      <vt:lpstr>Yield</vt:lpstr>
      <vt:lpstr>Yield Curve</vt:lpstr>
      <vt:lpstr>a</vt:lpstr>
      <vt:lpstr>b</vt:lpstr>
      <vt:lpstr>rate</vt:lpstr>
      <vt:lpstr>sigma_r</vt:lpstr>
      <vt:lpstr>t</vt:lpstr>
    </vt:vector>
  </TitlesOfParts>
  <Manager/>
  <Company>UNSW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Dr. R. Bhar</dc:creator>
  <cp:keywords/>
  <dc:description/>
  <cp:lastModifiedBy>Quenstance Lau</cp:lastModifiedBy>
  <dcterms:created xsi:type="dcterms:W3CDTF">2007-05-19T09:29:06Z</dcterms:created>
  <dcterms:modified xsi:type="dcterms:W3CDTF">2025-08-25T07:28:23Z</dcterms:modified>
  <cp:category/>
</cp:coreProperties>
</file>