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Probabilités\"/>
    </mc:Choice>
  </mc:AlternateContent>
  <xr:revisionPtr revIDLastSave="0" documentId="13_ncr:1_{B995F734-FD4F-45DA-9C9C-3DE686FECF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_01" sheetId="1" r:id="rId1"/>
    <sheet name="H_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2" l="1"/>
  <c r="F54" i="2" s="1"/>
  <c r="E53" i="2"/>
  <c r="E54" i="2" s="1"/>
  <c r="D53" i="2"/>
  <c r="D54" i="2" s="1"/>
  <c r="C53" i="2"/>
  <c r="C54" i="2" s="1"/>
  <c r="B53" i="2"/>
  <c r="B54" i="2" s="1"/>
  <c r="C50" i="2"/>
  <c r="C51" i="2" s="1"/>
  <c r="A46" i="2"/>
  <c r="A45" i="2"/>
  <c r="A44" i="2"/>
  <c r="B37" i="2"/>
  <c r="B36" i="2"/>
  <c r="B3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L26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L23" i="2"/>
  <c r="M17" i="2"/>
  <c r="L15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L13" i="2"/>
  <c r="M21" i="1"/>
  <c r="C9" i="2"/>
  <c r="C7" i="2"/>
  <c r="D7" i="2"/>
  <c r="D4" i="2"/>
  <c r="E4" i="2"/>
  <c r="F4" i="2"/>
  <c r="G4" i="2"/>
  <c r="H4" i="2"/>
  <c r="I4" i="2"/>
  <c r="J4" i="2"/>
  <c r="K4" i="2"/>
  <c r="L4" i="2"/>
  <c r="M4" i="2"/>
  <c r="C4" i="2"/>
  <c r="K24" i="1"/>
  <c r="K21" i="1"/>
  <c r="L21" i="1"/>
  <c r="K16" i="1"/>
  <c r="K14" i="1"/>
  <c r="Q12" i="1"/>
  <c r="L12" i="1"/>
  <c r="M12" i="1"/>
  <c r="N12" i="1"/>
  <c r="O12" i="1"/>
  <c r="P12" i="1"/>
  <c r="K12" i="1"/>
  <c r="K8" i="1"/>
  <c r="V6" i="1"/>
  <c r="L6" i="1"/>
  <c r="M6" i="1"/>
  <c r="N6" i="1"/>
  <c r="O6" i="1"/>
  <c r="P6" i="1"/>
  <c r="Q6" i="1"/>
  <c r="R6" i="1"/>
  <c r="S6" i="1"/>
  <c r="T6" i="1"/>
  <c r="U6" i="1"/>
  <c r="K6" i="1"/>
  <c r="H6" i="1"/>
  <c r="G6" i="1"/>
  <c r="B6" i="1"/>
  <c r="C6" i="1"/>
  <c r="D6" i="1"/>
  <c r="E6" i="1"/>
  <c r="F6" i="1"/>
  <c r="G54" i="2" l="1"/>
</calcChain>
</file>

<file path=xl/sharedStrings.xml><?xml version="1.0" encoding="utf-8"?>
<sst xmlns="http://schemas.openxmlformats.org/spreadsheetml/2006/main" count="70" uniqueCount="49">
  <si>
    <t>Ex1</t>
  </si>
  <si>
    <t>xi</t>
  </si>
  <si>
    <t>Pi</t>
  </si>
  <si>
    <t>Somme des probas</t>
  </si>
  <si>
    <t>Ex3</t>
  </si>
  <si>
    <t>Somme</t>
  </si>
  <si>
    <t>P(X &gt;=7)=</t>
  </si>
  <si>
    <t>Ex4:</t>
  </si>
  <si>
    <t>P(X&gt;=3)=</t>
  </si>
  <si>
    <t>Si 3 signaux</t>
  </si>
  <si>
    <t>Ex5:</t>
  </si>
  <si>
    <t>…</t>
  </si>
  <si>
    <t>n</t>
  </si>
  <si>
    <t>0,05*0,95^n-1</t>
  </si>
  <si>
    <t>...</t>
  </si>
  <si>
    <t>Loi géométrique</t>
  </si>
  <si>
    <t xml:space="preserve">E(X) = </t>
  </si>
  <si>
    <t>Ex8:</t>
  </si>
  <si>
    <t>Loi de X</t>
  </si>
  <si>
    <t>Loi de Y</t>
  </si>
  <si>
    <t>E(Y)=</t>
  </si>
  <si>
    <t>2)</t>
  </si>
  <si>
    <t>1)</t>
  </si>
  <si>
    <t>3)</t>
  </si>
  <si>
    <t>Sur les cent personnes, l'espérance du nombre de tests est de 10*5,012 soit 50,1 tests</t>
  </si>
  <si>
    <t>Ex6:</t>
  </si>
  <si>
    <t>P(X = 1) =</t>
  </si>
  <si>
    <t>Y → Poisson(lamda = 1)=</t>
  </si>
  <si>
    <t>Ex11:</t>
  </si>
  <si>
    <t>B(50;0,1)</t>
  </si>
  <si>
    <t>Poisson(5)</t>
  </si>
  <si>
    <t>Ex7:</t>
  </si>
  <si>
    <t>1) X suit une loi de poisson de paramètre 3,5 car ce sont des événements</t>
  </si>
  <si>
    <t xml:space="preserve">    qui se produisent peu sur une durée déterminée et de manière indépendante</t>
  </si>
  <si>
    <t>4)</t>
  </si>
  <si>
    <t>Ex9:</t>
  </si>
  <si>
    <t>1) Loi de poisson car erreur = un caractere sur 1page entière → événements rares et de manière indépendante</t>
  </si>
  <si>
    <t>et sur le volume de caractere = durée spatiale</t>
  </si>
  <si>
    <t>:= proba de n'avoir qu'un accident avion le moi prochain</t>
  </si>
  <si>
    <t>:= proba de faire 0 erreurs</t>
  </si>
  <si>
    <t>:= proba de faire 2 ou plus erreurs</t>
  </si>
  <si>
    <t>:= 5 ou plus accidents sur les deux prochians mois</t>
  </si>
  <si>
    <t>:= 2 ou plus accidents le mois prochain</t>
  </si>
  <si>
    <t>:= proba de faire 3 ou plus erreurs sur 10pages prises au hasard</t>
  </si>
  <si>
    <t>Ex12:</t>
  </si>
  <si>
    <t>Variable alea</t>
  </si>
  <si>
    <t>Lancé dé 6:</t>
  </si>
  <si>
    <t>B(5;0,2)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</si>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</sst>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5" xfId="1" applyNumberFormat="1" applyFont="1" applyBorder="1"/>
    <xf numFmtId="9" fontId="0" fillId="0" borderId="6" xfId="1" applyFont="1" applyBorder="1"/>
    <xf numFmtId="9" fontId="0" fillId="0" borderId="6" xfId="0" applyNumberFormat="1" applyBorder="1"/>
    <xf numFmtId="164" fontId="0" fillId="0" borderId="0" xfId="1" applyNumberFormat="1" applyFont="1"/>
    <xf numFmtId="164" fontId="0" fillId="0" borderId="5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0" fillId="0" borderId="6" xfId="0" applyFill="1" applyBorder="1"/>
    <xf numFmtId="2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0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0" fontId="0" fillId="0" borderId="0" xfId="1" applyNumberFormat="1" applyFont="1" applyBorder="1"/>
    <xf numFmtId="0" fontId="0" fillId="0" borderId="11" xfId="0" applyBorder="1"/>
    <xf numFmtId="0" fontId="0" fillId="0" borderId="12" xfId="0" applyBorder="1"/>
    <xf numFmtId="10" fontId="0" fillId="0" borderId="13" xfId="1" applyNumberFormat="1" applyFont="1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Probabilités d'avoir n succès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6708333333333336"/>
          <c:w val="0.853418853893263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H_01!$B$5:$G$5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H_01!$B$6:$G$6</c:f>
              <c:numCache>
                <c:formatCode>0.00%</c:formatCode>
                <c:ptCount val="6"/>
                <c:pt idx="0">
                  <c:v>0.13168724279835395</c:v>
                </c:pt>
                <c:pt idx="1">
                  <c:v>0.32921810699588477</c:v>
                </c:pt>
                <c:pt idx="2">
                  <c:v>0.32921810699588472</c:v>
                </c:pt>
                <c:pt idx="3">
                  <c:v>0.1646090534979423</c:v>
                </c:pt>
                <c:pt idx="4">
                  <c:v>4.1152263374485569E-2</c:v>
                </c:pt>
                <c:pt idx="5">
                  <c:v>4.1152263374485566E-3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501-B099-895608E9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966399"/>
        <c:axId val="1586966815"/>
      </c:barChart>
      <c:catAx>
        <c:axId val="15869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6966815"/>
        <c:crosses val="autoZero"/>
        <c:auto val="1"/>
        <c:lblAlgn val="ctr"/>
        <c:lblOffset val="100"/>
        <c:noMultiLvlLbl val="0"/>
      </c:catAx>
      <c:valAx>
        <c:axId val="15869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69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Binomiale</a:t>
            </a:r>
            <a:r>
              <a:rPr lang="fr-FR" baseline="0"/>
              <a:t> et poisson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Binomiale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H_02!$L$22:$BJ$22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H_02!$L$23:$BJ$23</c:f>
              <c:numCache>
                <c:formatCode>0.00%</c:formatCode>
                <c:ptCount val="51"/>
                <c:pt idx="0">
                  <c:v>5.1537752073201135E-3</c:v>
                </c:pt>
                <c:pt idx="1">
                  <c:v>2.8632084485111769E-2</c:v>
                </c:pt>
                <c:pt idx="2">
                  <c:v>7.7942896653915308E-2</c:v>
                </c:pt>
                <c:pt idx="3">
                  <c:v>0.13856514960696051</c:v>
                </c:pt>
                <c:pt idx="4">
                  <c:v>0.18090450087575405</c:v>
                </c:pt>
                <c:pt idx="5">
                  <c:v>0.18492460089521523</c:v>
                </c:pt>
                <c:pt idx="6">
                  <c:v>0.15410383407934602</c:v>
                </c:pt>
                <c:pt idx="7">
                  <c:v>0.10762807459509882</c:v>
                </c:pt>
                <c:pt idx="8">
                  <c:v>6.427787788318394E-2</c:v>
                </c:pt>
                <c:pt idx="9">
                  <c:v>3.3329270013502811E-2</c:v>
                </c:pt>
                <c:pt idx="10">
                  <c:v>1.5183334117262394E-2</c:v>
                </c:pt>
                <c:pt idx="11">
                  <c:v>6.1346804514191451E-3</c:v>
                </c:pt>
                <c:pt idx="12">
                  <c:v>2.2153012741235817E-3</c:v>
                </c:pt>
                <c:pt idx="13">
                  <c:v>7.1949955911706056E-4</c:v>
                </c:pt>
                <c:pt idx="14">
                  <c:v>2.1128161656612144E-4</c:v>
                </c:pt>
                <c:pt idx="15">
                  <c:v>5.6341764417632174E-5</c:v>
                </c:pt>
                <c:pt idx="16">
                  <c:v>1.3694178851507846E-5</c:v>
                </c:pt>
                <c:pt idx="17">
                  <c:v>3.0431508558906323E-6</c:v>
                </c:pt>
                <c:pt idx="18">
                  <c:v>6.1990110027401786E-7</c:v>
                </c:pt>
                <c:pt idx="19">
                  <c:v>1.160048842618044E-7</c:v>
                </c:pt>
                <c:pt idx="20">
                  <c:v>1.9978618956199636E-8</c:v>
                </c:pt>
                <c:pt idx="21">
                  <c:v>3.1712093581269019E-9</c:v>
                </c:pt>
                <c:pt idx="22">
                  <c:v>4.6447005750343972E-10</c:v>
                </c:pt>
                <c:pt idx="23">
                  <c:v>6.2826867681624586E-11</c:v>
                </c:pt>
                <c:pt idx="24">
                  <c:v>7.8533584602031314E-12</c:v>
                </c:pt>
                <c:pt idx="25">
                  <c:v>9.0749919984568938E-13</c:v>
                </c:pt>
                <c:pt idx="26">
                  <c:v>9.6955042718556366E-14</c:v>
                </c:pt>
                <c:pt idx="27">
                  <c:v>9.5758066882525006E-15</c:v>
                </c:pt>
                <c:pt idx="28">
                  <c:v>8.7398235646748434E-16</c:v>
                </c:pt>
                <c:pt idx="29">
                  <c:v>7.3669010889980008E-17</c:v>
                </c:pt>
                <c:pt idx="30">
                  <c:v>5.729811958109572E-18</c:v>
                </c:pt>
                <c:pt idx="31">
                  <c:v>4.1073920846663132E-19</c:v>
                </c:pt>
                <c:pt idx="32">
                  <c:v>2.7097378336340502E-20</c:v>
                </c:pt>
                <c:pt idx="33">
                  <c:v>1.6422653537176121E-21</c:v>
                </c:pt>
                <c:pt idx="34">
                  <c:v>9.1236964095421984E-23</c:v>
                </c:pt>
                <c:pt idx="35">
                  <c:v>4.6342584937357542E-24</c:v>
                </c:pt>
                <c:pt idx="36">
                  <c:v>2.1454900433961629E-25</c:v>
                </c:pt>
                <c:pt idx="37">
                  <c:v>9.0200782605243354E-27</c:v>
                </c:pt>
                <c:pt idx="38">
                  <c:v>3.4286847189128424E-28</c:v>
                </c:pt>
                <c:pt idx="39">
                  <c:v>1.1721999039018126E-29</c:v>
                </c:pt>
                <c:pt idx="40">
                  <c:v>3.5817219285888898E-31</c:v>
                </c:pt>
                <c:pt idx="41">
                  <c:v>9.706563492110709E-33</c:v>
                </c:pt>
                <c:pt idx="42">
                  <c:v>2.3110865457406543E-34</c:v>
                </c:pt>
                <c:pt idx="43">
                  <c:v>4.7774398878360328E-36</c:v>
                </c:pt>
                <c:pt idx="44">
                  <c:v>8.4449694986998139E-38</c:v>
                </c:pt>
                <c:pt idx="45">
                  <c:v>1.2511065923999996E-39</c:v>
                </c:pt>
                <c:pt idx="46">
                  <c:v>1.5109983000000059E-41</c:v>
                </c:pt>
                <c:pt idx="47">
                  <c:v>1.4288399999999837E-43</c:v>
                </c:pt>
                <c:pt idx="48">
                  <c:v>9.9225000000000243E-46</c:v>
                </c:pt>
                <c:pt idx="49">
                  <c:v>4.4999999999999215E-48</c:v>
                </c:pt>
                <c:pt idx="50">
                  <c:v>1.0000000000000087E-50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B46-B9DE-FBC595247842}"/>
            </c:ext>
          </c:extLst>
        </c:ser>
        <c:ser>
          <c:idx val="1"/>
          <c:order val="1"/>
          <c:tx>
            <c:v>Poisson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H_02!$L$22:$BJ$22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H_02!$L$26:$BJ$26</c:f>
              <c:numCache>
                <c:formatCode>0.00%</c:formatCode>
                <c:ptCount val="5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  <c:pt idx="21">
                  <c:v>6.2885970831562693E-8</c:v>
                </c:pt>
                <c:pt idx="22">
                  <c:v>1.4292266098082472E-8</c:v>
                </c:pt>
                <c:pt idx="23">
                  <c:v>3.1070143691483715E-9</c:v>
                </c:pt>
                <c:pt idx="24">
                  <c:v>6.4729466023924485E-10</c:v>
                </c:pt>
                <c:pt idx="25">
                  <c:v>1.2945893204784874E-10</c:v>
                </c:pt>
                <c:pt idx="26">
                  <c:v>2.4895948470740127E-11</c:v>
                </c:pt>
                <c:pt idx="27">
                  <c:v>4.6103608279148155E-12</c:v>
                </c:pt>
                <c:pt idx="28">
                  <c:v>8.2327871927050559E-13</c:v>
                </c:pt>
                <c:pt idx="29">
                  <c:v>1.419446067707773E-13</c:v>
                </c:pt>
                <c:pt idx="30">
                  <c:v>2.3657434461796165E-14</c:v>
                </c:pt>
                <c:pt idx="31">
                  <c:v>3.8157152357735622E-15</c:v>
                </c:pt>
                <c:pt idx="32">
                  <c:v>5.9620550558961939E-16</c:v>
                </c:pt>
                <c:pt idx="33">
                  <c:v>9.0334167513579496E-17</c:v>
                </c:pt>
                <c:pt idx="34">
                  <c:v>1.3284436399055676E-17</c:v>
                </c:pt>
                <c:pt idx="35">
                  <c:v>1.8977766284365282E-18</c:v>
                </c:pt>
                <c:pt idx="36">
                  <c:v>2.6358008728285044E-19</c:v>
                </c:pt>
                <c:pt idx="37">
                  <c:v>3.5618930713898303E-20</c:v>
                </c:pt>
                <c:pt idx="38">
                  <c:v>4.6867014097235461E-21</c:v>
                </c:pt>
                <c:pt idx="39">
                  <c:v>6.0085915509275958E-22</c:v>
                </c:pt>
                <c:pt idx="40">
                  <c:v>7.5107394386595207E-23</c:v>
                </c:pt>
                <c:pt idx="41">
                  <c:v>9.1594383398286335E-24</c:v>
                </c:pt>
                <c:pt idx="42">
                  <c:v>1.0904093261700771E-24</c:v>
                </c:pt>
                <c:pt idx="43">
                  <c:v>1.2679178211280085E-25</c:v>
                </c:pt>
                <c:pt idx="44">
                  <c:v>1.4408157058272622E-26</c:v>
                </c:pt>
                <c:pt idx="45">
                  <c:v>1.6009063398080765E-27</c:v>
                </c:pt>
                <c:pt idx="46">
                  <c:v>1.7401155867479202E-28</c:v>
                </c:pt>
                <c:pt idx="47">
                  <c:v>1.8511867944126477E-29</c:v>
                </c:pt>
                <c:pt idx="48">
                  <c:v>1.9283195775131986E-30</c:v>
                </c:pt>
                <c:pt idx="49">
                  <c:v>1.9676730382787564E-31</c:v>
                </c:pt>
                <c:pt idx="50">
                  <c:v>1.9676730382787648E-32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2-4B46-B9DE-FBC59524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265936"/>
        <c:axId val="1234270928"/>
      </c:barChart>
      <c:catAx>
        <c:axId val="12342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270928"/>
        <c:crosses val="autoZero"/>
        <c:auto val="1"/>
        <c:lblAlgn val="ctr"/>
        <c:lblOffset val="100"/>
        <c:noMultiLvlLbl val="0"/>
      </c:catAx>
      <c:valAx>
        <c:axId val="12342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2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166687</xdr:rowOff>
    </xdr:from>
    <xdr:to>
      <xdr:col>7</xdr:col>
      <xdr:colOff>1095375</xdr:colOff>
      <xdr:row>21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1E0A9A-7FF0-4843-AB61-B521263A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10</xdr:row>
      <xdr:rowOff>104775</xdr:rowOff>
    </xdr:from>
    <xdr:to>
      <xdr:col>8</xdr:col>
      <xdr:colOff>561430</xdr:colOff>
      <xdr:row>28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CB5CDD8-9A2D-419D-A5AC-E44543528B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96" t="15421" r="22549" b="23747"/>
        <a:stretch/>
      </xdr:blipFill>
      <xdr:spPr>
        <a:xfrm>
          <a:off x="342900" y="2047875"/>
          <a:ext cx="6428830" cy="3381375"/>
        </a:xfrm>
        <a:prstGeom prst="rect">
          <a:avLst/>
        </a:prstGeom>
      </xdr:spPr>
    </xdr:pic>
    <xdr:clientData/>
  </xdr:twoCellAnchor>
  <xdr:twoCellAnchor>
    <xdr:from>
      <xdr:col>10</xdr:col>
      <xdr:colOff>1449</xdr:colOff>
      <xdr:row>26</xdr:row>
      <xdr:rowOff>181596</xdr:rowOff>
    </xdr:from>
    <xdr:to>
      <xdr:col>16</xdr:col>
      <xdr:colOff>1449</xdr:colOff>
      <xdr:row>41</xdr:row>
      <xdr:rowOff>67296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501E330-FE18-4234-AB00-895D75A3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24"/>
  <sheetViews>
    <sheetView workbookViewId="0">
      <selection activeCell="M22" sqref="M22"/>
    </sheetView>
  </sheetViews>
  <sheetFormatPr baseColWidth="10" defaultColWidth="9.140625" defaultRowHeight="15" x14ac:dyDescent="0.25"/>
  <cols>
    <col min="8" max="8" width="17.7109375" customWidth="1"/>
    <col min="9" max="9" width="6.85546875" customWidth="1"/>
    <col min="10" max="10" width="11.85546875" customWidth="1"/>
  </cols>
  <sheetData>
    <row r="4" spans="1:22" ht="15.75" thickBot="1" x14ac:dyDescent="0.3">
      <c r="B4" t="s">
        <v>0</v>
      </c>
      <c r="J4" t="s">
        <v>4</v>
      </c>
    </row>
    <row r="5" spans="1:22" x14ac:dyDescent="0.25">
      <c r="A5" s="2" t="s">
        <v>1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4" t="s">
        <v>3</v>
      </c>
      <c r="J5" s="2" t="s">
        <v>1</v>
      </c>
      <c r="K5" s="3">
        <v>0</v>
      </c>
      <c r="L5" s="3">
        <v>1</v>
      </c>
      <c r="M5" s="3">
        <v>2</v>
      </c>
      <c r="N5" s="3">
        <v>3</v>
      </c>
      <c r="O5" s="3">
        <v>4</v>
      </c>
      <c r="P5" s="3">
        <v>5</v>
      </c>
      <c r="Q5" s="3">
        <v>6</v>
      </c>
      <c r="R5" s="3">
        <v>7</v>
      </c>
      <c r="S5" s="3">
        <v>8</v>
      </c>
      <c r="T5" s="3">
        <v>9</v>
      </c>
      <c r="U5" s="3">
        <v>10</v>
      </c>
      <c r="V5" s="4" t="s">
        <v>5</v>
      </c>
    </row>
    <row r="6" spans="1:22" ht="15.75" thickBot="1" x14ac:dyDescent="0.3">
      <c r="A6" s="5" t="s">
        <v>2</v>
      </c>
      <c r="B6" s="6">
        <f t="shared" ref="B6:F6" si="0">BINOMDIST(B5,$G$5,1/3,0)</f>
        <v>0.13168724279835395</v>
      </c>
      <c r="C6" s="6">
        <f t="shared" si="0"/>
        <v>0.32921810699588477</v>
      </c>
      <c r="D6" s="6">
        <f t="shared" si="0"/>
        <v>0.32921810699588472</v>
      </c>
      <c r="E6" s="6">
        <f t="shared" si="0"/>
        <v>0.1646090534979423</v>
      </c>
      <c r="F6" s="6">
        <f t="shared" si="0"/>
        <v>4.1152263374485569E-2</v>
      </c>
      <c r="G6" s="6">
        <f>BINOMDIST(G5,$G$5,1/3,0)</f>
        <v>4.1152263374485566E-3</v>
      </c>
      <c r="H6" s="7">
        <f>SUM(B6:G6)</f>
        <v>0.99999999999999978</v>
      </c>
      <c r="J6" s="5" t="s">
        <v>2</v>
      </c>
      <c r="K6" s="6">
        <f>BINOMDIST(K5,$U$5,1/2,0)</f>
        <v>9.765625E-4</v>
      </c>
      <c r="L6" s="6">
        <f t="shared" ref="L6:U6" si="1">BINOMDIST(L5,$U$5,1/2,0)</f>
        <v>9.7656250000000017E-3</v>
      </c>
      <c r="M6" s="6">
        <f t="shared" si="1"/>
        <v>4.3945312499999972E-2</v>
      </c>
      <c r="N6" s="6">
        <f t="shared" si="1"/>
        <v>0.11718750000000003</v>
      </c>
      <c r="O6" s="6">
        <f t="shared" si="1"/>
        <v>0.20507812500000006</v>
      </c>
      <c r="P6" s="6">
        <f t="shared" si="1"/>
        <v>0.24609375000000008</v>
      </c>
      <c r="Q6" s="6">
        <f t="shared" si="1"/>
        <v>0.20507812500000006</v>
      </c>
      <c r="R6" s="6">
        <f t="shared" si="1"/>
        <v>0.11718750000000003</v>
      </c>
      <c r="S6" s="6">
        <f t="shared" si="1"/>
        <v>4.3945312499999986E-2</v>
      </c>
      <c r="T6" s="6">
        <f t="shared" si="1"/>
        <v>9.7656250000000017E-3</v>
      </c>
      <c r="U6" s="6">
        <f t="shared" si="1"/>
        <v>9.765625E-4</v>
      </c>
      <c r="V6" s="8">
        <f>SUM(K6:U6)</f>
        <v>1.0000000000000002</v>
      </c>
    </row>
    <row r="8" spans="1:22" x14ac:dyDescent="0.25">
      <c r="J8" t="s">
        <v>6</v>
      </c>
      <c r="K8" s="1">
        <f>1-BINOMDIST(6,10,1/2,1)</f>
        <v>0.171875</v>
      </c>
    </row>
    <row r="10" spans="1:22" ht="15.75" thickBot="1" x14ac:dyDescent="0.3">
      <c r="J10" t="s">
        <v>7</v>
      </c>
    </row>
    <row r="11" spans="1:22" x14ac:dyDescent="0.25">
      <c r="J11" s="2" t="s">
        <v>1</v>
      </c>
      <c r="K11" s="3">
        <v>0</v>
      </c>
      <c r="L11" s="3">
        <v>1</v>
      </c>
      <c r="M11" s="3">
        <v>2</v>
      </c>
      <c r="N11" s="3">
        <v>3</v>
      </c>
      <c r="O11" s="3">
        <v>4</v>
      </c>
      <c r="P11" s="3">
        <v>5</v>
      </c>
      <c r="Q11" s="4" t="s">
        <v>5</v>
      </c>
    </row>
    <row r="12" spans="1:22" ht="15.75" thickBot="1" x14ac:dyDescent="0.3">
      <c r="J12" s="5" t="s">
        <v>2</v>
      </c>
      <c r="K12" s="10">
        <f>BINOMDIST(K11,5,0.2,0)</f>
        <v>0.32768000000000003</v>
      </c>
      <c r="L12" s="10">
        <f t="shared" ref="L12:P12" si="2">BINOMDIST(L11,5,0.2,0)</f>
        <v>0.40959999999999996</v>
      </c>
      <c r="M12" s="10">
        <f t="shared" si="2"/>
        <v>0.20480000000000001</v>
      </c>
      <c r="N12" s="10">
        <f t="shared" si="2"/>
        <v>5.1199999999999996E-2</v>
      </c>
      <c r="O12" s="10">
        <f t="shared" si="2"/>
        <v>6.4000000000000029E-3</v>
      </c>
      <c r="P12" s="10">
        <f t="shared" si="2"/>
        <v>3.2000000000000008E-4</v>
      </c>
      <c r="Q12" s="14">
        <f>SUM(K12:P12)</f>
        <v>0.99999999999999989</v>
      </c>
    </row>
    <row r="14" spans="1:22" x14ac:dyDescent="0.25">
      <c r="J14" t="s">
        <v>8</v>
      </c>
      <c r="K14" s="9">
        <f>1-BINOMDIST(2,5,0.2,1)</f>
        <v>5.7919999999999972E-2</v>
      </c>
    </row>
    <row r="16" spans="1:22" x14ac:dyDescent="0.25">
      <c r="J16" s="11" t="s">
        <v>9</v>
      </c>
      <c r="K16" s="12">
        <f>1-BINOMDIST(0,3,1-BINOMDIST(2,5,0.2,1),1)</f>
        <v>0.16389012655308788</v>
      </c>
      <c r="L16" s="11"/>
      <c r="M16" s="11"/>
      <c r="N16" s="11"/>
    </row>
    <row r="17" spans="10:15" x14ac:dyDescent="0.25">
      <c r="J17" s="11"/>
      <c r="K17" s="12"/>
      <c r="L17" s="12"/>
      <c r="M17" s="12"/>
      <c r="N17" s="12"/>
    </row>
    <row r="19" spans="10:15" ht="15.75" thickBot="1" x14ac:dyDescent="0.3">
      <c r="J19" t="s">
        <v>10</v>
      </c>
    </row>
    <row r="20" spans="10:15" x14ac:dyDescent="0.25">
      <c r="J20" s="2" t="s">
        <v>1</v>
      </c>
      <c r="K20" s="3">
        <v>1</v>
      </c>
      <c r="L20" s="3">
        <v>2</v>
      </c>
      <c r="M20" s="3">
        <v>3</v>
      </c>
      <c r="N20" s="3" t="s">
        <v>11</v>
      </c>
      <c r="O20" s="4" t="s">
        <v>12</v>
      </c>
    </row>
    <row r="21" spans="10:15" ht="15.75" thickBot="1" x14ac:dyDescent="0.3">
      <c r="J21" s="5" t="s">
        <v>2</v>
      </c>
      <c r="K21" s="15">
        <f>0.05*0.95</f>
        <v>4.7500000000000001E-2</v>
      </c>
      <c r="L21" s="15">
        <f t="shared" ref="L21" si="3">0.05*0.95^K20</f>
        <v>4.7500000000000001E-2</v>
      </c>
      <c r="M21" s="15">
        <f>0.05*0.95^L20</f>
        <v>4.5124999999999998E-2</v>
      </c>
      <c r="N21" s="15" t="s">
        <v>14</v>
      </c>
      <c r="O21" s="15" t="s">
        <v>13</v>
      </c>
    </row>
    <row r="22" spans="10:15" x14ac:dyDescent="0.25">
      <c r="J22" s="13" t="s">
        <v>15</v>
      </c>
    </row>
    <row r="24" spans="10:15" x14ac:dyDescent="0.25">
      <c r="J24" t="s">
        <v>16</v>
      </c>
      <c r="K24">
        <f>1/(1/20)</f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4F99-6C92-43B3-9267-3D734621E4DA}">
  <dimension ref="A2:DG60"/>
  <sheetViews>
    <sheetView tabSelected="1" topLeftCell="A31" zoomScaleNormal="100" workbookViewId="0">
      <selection activeCell="J55" sqref="J55"/>
    </sheetView>
  </sheetViews>
  <sheetFormatPr baseColWidth="10" defaultRowHeight="15" x14ac:dyDescent="0.25"/>
  <cols>
    <col min="1" max="1" width="11.85546875" customWidth="1"/>
    <col min="2" max="2" width="12.7109375" customWidth="1"/>
    <col min="3" max="13" width="11.42578125" customWidth="1"/>
  </cols>
  <sheetData>
    <row r="2" spans="1:111" ht="15.75" thickBot="1" x14ac:dyDescent="0.3">
      <c r="A2" t="s">
        <v>22</v>
      </c>
      <c r="B2" t="s">
        <v>17</v>
      </c>
    </row>
    <row r="3" spans="1:111" x14ac:dyDescent="0.25">
      <c r="A3" t="s">
        <v>18</v>
      </c>
      <c r="B3" s="2" t="s">
        <v>1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4">
        <v>10</v>
      </c>
    </row>
    <row r="4" spans="1:111" ht="15.75" thickBot="1" x14ac:dyDescent="0.3">
      <c r="B4" s="5" t="s">
        <v>2</v>
      </c>
      <c r="C4" s="6">
        <f>BINOMDIST(C3,10,0.05,0)</f>
        <v>0.5987369392383789</v>
      </c>
      <c r="D4" s="6">
        <f t="shared" ref="D4:M4" si="0">BINOMDIST(D3,10,0.05,0)</f>
        <v>0.31512470486230471</v>
      </c>
      <c r="E4" s="6">
        <f t="shared" si="0"/>
        <v>7.4634798520019557E-2</v>
      </c>
      <c r="F4" s="6">
        <f t="shared" si="0"/>
        <v>1.0475059441406248E-2</v>
      </c>
      <c r="G4" s="6">
        <f t="shared" si="0"/>
        <v>9.6480810644531312E-4</v>
      </c>
      <c r="H4" s="6">
        <f t="shared" si="0"/>
        <v>6.0935248828124926E-5</v>
      </c>
      <c r="I4" s="6">
        <f t="shared" si="0"/>
        <v>2.6725986328124979E-6</v>
      </c>
      <c r="J4" s="6">
        <f t="shared" si="0"/>
        <v>8.0378906250000105E-8</v>
      </c>
      <c r="K4" s="6">
        <f t="shared" si="0"/>
        <v>1.5864257812500044E-9</v>
      </c>
      <c r="L4" s="6">
        <f t="shared" si="0"/>
        <v>1.8554687500000024E-11</v>
      </c>
      <c r="M4" s="18">
        <f t="shared" si="0"/>
        <v>9.7656250000000218E-14</v>
      </c>
    </row>
    <row r="5" spans="1:111" ht="15.75" thickBot="1" x14ac:dyDescent="0.3"/>
    <row r="6" spans="1:111" x14ac:dyDescent="0.25">
      <c r="A6" t="s">
        <v>19</v>
      </c>
      <c r="B6" s="2" t="s">
        <v>1</v>
      </c>
      <c r="C6" s="3">
        <v>1</v>
      </c>
      <c r="D6" s="4">
        <v>11</v>
      </c>
    </row>
    <row r="7" spans="1:111" ht="15.75" thickBot="1" x14ac:dyDescent="0.3">
      <c r="B7" s="5" t="s">
        <v>2</v>
      </c>
      <c r="C7" s="17">
        <f>(0.95)^10</f>
        <v>0.5987369392383789</v>
      </c>
      <c r="D7" s="18">
        <f>1-C7</f>
        <v>0.4012630607616211</v>
      </c>
    </row>
    <row r="8" spans="1:111" x14ac:dyDescent="0.25">
      <c r="C8" s="1"/>
    </row>
    <row r="9" spans="1:111" x14ac:dyDescent="0.25">
      <c r="A9" t="s">
        <v>21</v>
      </c>
      <c r="B9" t="s">
        <v>20</v>
      </c>
      <c r="C9">
        <f>SUMPRODUCT(C6:D6,C7:D7)</f>
        <v>5.0126306076162113</v>
      </c>
    </row>
    <row r="10" spans="1:111" x14ac:dyDescent="0.25">
      <c r="B10" t="s">
        <v>24</v>
      </c>
    </row>
    <row r="11" spans="1:111" ht="15.75" thickBot="1" x14ac:dyDescent="0.3">
      <c r="K11" t="s">
        <v>25</v>
      </c>
    </row>
    <row r="12" spans="1:111" x14ac:dyDescent="0.25">
      <c r="A12" t="s">
        <v>23</v>
      </c>
      <c r="K12" s="2" t="s">
        <v>1</v>
      </c>
      <c r="L12" s="3">
        <v>1</v>
      </c>
      <c r="M12" s="3">
        <v>2</v>
      </c>
      <c r="N12" s="3">
        <v>3</v>
      </c>
      <c r="O12" s="3">
        <v>4</v>
      </c>
      <c r="P12" s="3">
        <v>5</v>
      </c>
      <c r="Q12" s="3">
        <v>6</v>
      </c>
      <c r="R12" s="3">
        <v>7</v>
      </c>
      <c r="S12" s="3">
        <v>8</v>
      </c>
      <c r="T12" s="3">
        <v>9</v>
      </c>
      <c r="U12" s="3">
        <v>10</v>
      </c>
      <c r="V12" s="3">
        <v>11</v>
      </c>
      <c r="W12" s="3">
        <v>12</v>
      </c>
      <c r="X12" s="3">
        <v>13</v>
      </c>
      <c r="Y12" s="3">
        <v>14</v>
      </c>
      <c r="Z12" s="3">
        <v>15</v>
      </c>
      <c r="AA12" s="3">
        <v>16</v>
      </c>
      <c r="AB12" s="3">
        <v>17</v>
      </c>
      <c r="AC12" s="3">
        <v>18</v>
      </c>
      <c r="AD12" s="3">
        <v>19</v>
      </c>
      <c r="AE12" s="3">
        <v>20</v>
      </c>
      <c r="AF12" s="3">
        <v>21</v>
      </c>
      <c r="AG12" s="3">
        <v>22</v>
      </c>
      <c r="AH12" s="3">
        <v>23</v>
      </c>
      <c r="AI12" s="3">
        <v>24</v>
      </c>
      <c r="AJ12" s="3">
        <v>25</v>
      </c>
      <c r="AK12" s="3">
        <v>26</v>
      </c>
      <c r="AL12" s="3">
        <v>27</v>
      </c>
      <c r="AM12" s="3">
        <v>28</v>
      </c>
      <c r="AN12" s="3">
        <v>29</v>
      </c>
      <c r="AO12" s="3">
        <v>30</v>
      </c>
      <c r="AP12" s="3">
        <v>31</v>
      </c>
      <c r="AQ12" s="3">
        <v>32</v>
      </c>
      <c r="AR12" s="3">
        <v>33</v>
      </c>
      <c r="AS12" s="3">
        <v>34</v>
      </c>
      <c r="AT12" s="3">
        <v>35</v>
      </c>
      <c r="AU12" s="3">
        <v>36</v>
      </c>
      <c r="AV12" s="3">
        <v>37</v>
      </c>
      <c r="AW12" s="3">
        <v>38</v>
      </c>
      <c r="AX12" s="3">
        <v>39</v>
      </c>
      <c r="AY12" s="3">
        <v>40</v>
      </c>
      <c r="AZ12" s="3">
        <v>41</v>
      </c>
      <c r="BA12" s="3">
        <v>42</v>
      </c>
      <c r="BB12" s="3">
        <v>43</v>
      </c>
      <c r="BC12" s="3">
        <v>44</v>
      </c>
      <c r="BD12" s="3">
        <v>45</v>
      </c>
      <c r="BE12" s="3">
        <v>46</v>
      </c>
      <c r="BF12" s="3">
        <v>47</v>
      </c>
      <c r="BG12" s="3">
        <v>48</v>
      </c>
      <c r="BH12" s="3">
        <v>49</v>
      </c>
      <c r="BI12" s="3">
        <v>50</v>
      </c>
      <c r="BJ12" s="3">
        <v>51</v>
      </c>
      <c r="BK12" s="3">
        <v>52</v>
      </c>
      <c r="BL12" s="3">
        <v>53</v>
      </c>
      <c r="BM12" s="3">
        <v>54</v>
      </c>
      <c r="BN12" s="3">
        <v>55</v>
      </c>
      <c r="BO12" s="3">
        <v>56</v>
      </c>
      <c r="BP12" s="3">
        <v>57</v>
      </c>
      <c r="BQ12" s="3">
        <v>58</v>
      </c>
      <c r="BR12" s="3">
        <v>59</v>
      </c>
      <c r="BS12" s="3">
        <v>60</v>
      </c>
      <c r="BT12" s="3">
        <v>61</v>
      </c>
      <c r="BU12" s="3">
        <v>62</v>
      </c>
      <c r="BV12" s="3">
        <v>63</v>
      </c>
      <c r="BW12" s="3">
        <v>64</v>
      </c>
      <c r="BX12" s="3">
        <v>65</v>
      </c>
      <c r="BY12" s="3">
        <v>66</v>
      </c>
      <c r="BZ12" s="3">
        <v>67</v>
      </c>
      <c r="CA12" s="3">
        <v>68</v>
      </c>
      <c r="CB12" s="3">
        <v>69</v>
      </c>
      <c r="CC12" s="3">
        <v>70</v>
      </c>
      <c r="CD12" s="3">
        <v>71</v>
      </c>
      <c r="CE12" s="3">
        <v>72</v>
      </c>
      <c r="CF12" s="3">
        <v>73</v>
      </c>
      <c r="CG12" s="3">
        <v>74</v>
      </c>
      <c r="CH12" s="3">
        <v>75</v>
      </c>
      <c r="CI12" s="3">
        <v>76</v>
      </c>
      <c r="CJ12" s="3">
        <v>77</v>
      </c>
      <c r="CK12" s="3">
        <v>78</v>
      </c>
      <c r="CL12" s="3">
        <v>79</v>
      </c>
      <c r="CM12" s="3">
        <v>80</v>
      </c>
      <c r="CN12" s="3">
        <v>81</v>
      </c>
      <c r="CO12" s="3">
        <v>82</v>
      </c>
      <c r="CP12" s="3">
        <v>83</v>
      </c>
      <c r="CQ12" s="3">
        <v>84</v>
      </c>
      <c r="CR12" s="3">
        <v>85</v>
      </c>
      <c r="CS12" s="3">
        <v>86</v>
      </c>
      <c r="CT12" s="3">
        <v>87</v>
      </c>
      <c r="CU12" s="3">
        <v>88</v>
      </c>
      <c r="CV12" s="3">
        <v>89</v>
      </c>
      <c r="CW12" s="3">
        <v>90</v>
      </c>
      <c r="CX12" s="3">
        <v>91</v>
      </c>
      <c r="CY12" s="3">
        <v>92</v>
      </c>
      <c r="CZ12" s="3">
        <v>93</v>
      </c>
      <c r="DA12" s="3">
        <v>94</v>
      </c>
      <c r="DB12" s="3">
        <v>95</v>
      </c>
      <c r="DC12" s="3">
        <v>96</v>
      </c>
      <c r="DD12" s="3">
        <v>97</v>
      </c>
      <c r="DE12" s="3">
        <v>98</v>
      </c>
      <c r="DF12" s="3">
        <v>99</v>
      </c>
      <c r="DG12" s="4">
        <v>100</v>
      </c>
    </row>
    <row r="13" spans="1:111" ht="15.75" thickBot="1" x14ac:dyDescent="0.3">
      <c r="K13" s="5" t="s">
        <v>2</v>
      </c>
      <c r="L13" s="6">
        <f>BINOMDIST(L12,100,0.01,0)</f>
        <v>0.36972963764972688</v>
      </c>
      <c r="M13" s="6">
        <f t="shared" ref="M13:BX13" si="1">BINOMDIST(M12,100,0.01,0)</f>
        <v>0.18486481882486341</v>
      </c>
      <c r="N13" s="6">
        <f t="shared" si="1"/>
        <v>6.0999165807530689E-2</v>
      </c>
      <c r="O13" s="6">
        <f t="shared" si="1"/>
        <v>1.4941714856895154E-2</v>
      </c>
      <c r="P13" s="6">
        <f t="shared" si="1"/>
        <v>2.8977871237614865E-3</v>
      </c>
      <c r="Q13" s="6">
        <f t="shared" si="1"/>
        <v>4.63450802621786E-4</v>
      </c>
      <c r="R13" s="6">
        <f t="shared" si="1"/>
        <v>6.2863456632680925E-5</v>
      </c>
      <c r="S13" s="6">
        <f t="shared" si="1"/>
        <v>7.3816937712617835E-6</v>
      </c>
      <c r="T13" s="6">
        <f t="shared" si="1"/>
        <v>7.6219509198213541E-7</v>
      </c>
      <c r="U13" s="6">
        <f t="shared" si="1"/>
        <v>7.0060356939771674E-8</v>
      </c>
      <c r="V13" s="6">
        <f t="shared" si="1"/>
        <v>5.7901121437828165E-9</v>
      </c>
      <c r="W13" s="6">
        <f t="shared" si="1"/>
        <v>4.3377102760662427E-10</v>
      </c>
      <c r="X13" s="6">
        <f t="shared" si="1"/>
        <v>2.9659557443188044E-11</v>
      </c>
      <c r="Y13" s="6">
        <f t="shared" si="1"/>
        <v>1.8617471122347494E-12</v>
      </c>
      <c r="Z13" s="6">
        <f t="shared" si="1"/>
        <v>1.0781835128093502E-13</v>
      </c>
      <c r="AA13" s="6">
        <f t="shared" si="1"/>
        <v>5.78570698161581E-15</v>
      </c>
      <c r="AB13" s="6">
        <f t="shared" si="1"/>
        <v>2.887696889219997E-16</v>
      </c>
      <c r="AC13" s="6">
        <f t="shared" si="1"/>
        <v>1.3449991122629811E-17</v>
      </c>
      <c r="AD13" s="6">
        <f t="shared" si="1"/>
        <v>5.8633666775951342E-19</v>
      </c>
      <c r="AE13" s="6">
        <f t="shared" si="1"/>
        <v>2.3986500044707433E-20</v>
      </c>
      <c r="AF13" s="6">
        <f t="shared" si="1"/>
        <v>9.2300144472177985E-22</v>
      </c>
      <c r="AG13" s="6">
        <f t="shared" si="1"/>
        <v>3.3478932108824281E-23</v>
      </c>
      <c r="AH13" s="6">
        <f t="shared" si="1"/>
        <v>1.1468408891033581E-24</v>
      </c>
      <c r="AI13" s="6">
        <f t="shared" si="1"/>
        <v>3.7166139924645546E-26</v>
      </c>
      <c r="AJ13" s="6">
        <f t="shared" si="1"/>
        <v>1.1412632865749818E-27</v>
      </c>
      <c r="AK13" s="6">
        <f t="shared" si="1"/>
        <v>3.3253592266170513E-29</v>
      </c>
      <c r="AL13" s="6">
        <f t="shared" si="1"/>
        <v>9.2060075858460088E-31</v>
      </c>
      <c r="AM13" s="6">
        <f t="shared" si="1"/>
        <v>2.4243815070951006E-32</v>
      </c>
      <c r="AN13" s="6">
        <f t="shared" si="1"/>
        <v>6.0799536228089831E-34</v>
      </c>
      <c r="AO13" s="6">
        <f t="shared" si="1"/>
        <v>1.4534569266647591E-35</v>
      </c>
      <c r="AP13" s="6">
        <f t="shared" si="1"/>
        <v>3.3151510220441695E-37</v>
      </c>
      <c r="AQ13" s="6">
        <f t="shared" si="1"/>
        <v>7.2204993851338935E-39</v>
      </c>
      <c r="AR13" s="6">
        <f t="shared" si="1"/>
        <v>1.502889373091852E-40</v>
      </c>
      <c r="AS13" s="6">
        <f t="shared" si="1"/>
        <v>2.9914910278417375E-42</v>
      </c>
      <c r="AT13" s="6">
        <f t="shared" si="1"/>
        <v>5.6980781482702005E-44</v>
      </c>
      <c r="AU13" s="6">
        <f t="shared" si="1"/>
        <v>1.0392117834948243E-45</v>
      </c>
      <c r="AV13" s="6">
        <f t="shared" si="1"/>
        <v>1.8157126438348063E-47</v>
      </c>
      <c r="AW13" s="6">
        <f t="shared" si="1"/>
        <v>3.0406671069003973E-49</v>
      </c>
      <c r="AX13" s="6">
        <f t="shared" si="1"/>
        <v>4.8827081229689154E-51</v>
      </c>
      <c r="AY13" s="6">
        <f t="shared" si="1"/>
        <v>7.5213433207348919E-53</v>
      </c>
      <c r="AZ13" s="6">
        <f t="shared" si="1"/>
        <v>1.1118024125254351E-54</v>
      </c>
      <c r="BA13" s="6">
        <f t="shared" si="1"/>
        <v>1.5775936108465867E-56</v>
      </c>
      <c r="BB13" s="6">
        <f t="shared" si="1"/>
        <v>2.1494110742096296E-58</v>
      </c>
      <c r="BC13" s="6">
        <f t="shared" si="1"/>
        <v>2.812590248621366E-60</v>
      </c>
      <c r="BD13" s="6">
        <f t="shared" si="1"/>
        <v>3.5354669791874648E-62</v>
      </c>
      <c r="BE13" s="6">
        <f t="shared" si="1"/>
        <v>4.2698876560233372E-64</v>
      </c>
      <c r="BF13" s="6">
        <f t="shared" si="1"/>
        <v>4.9553821926770147E-66</v>
      </c>
      <c r="BG13" s="6">
        <f t="shared" si="1"/>
        <v>5.5268361997449519E-68</v>
      </c>
      <c r="BH13" s="6">
        <f t="shared" si="1"/>
        <v>5.92445851137392E-70</v>
      </c>
      <c r="BI13" s="6">
        <f t="shared" si="1"/>
        <v>6.1039875571731348E-72</v>
      </c>
      <c r="BJ13" s="6">
        <f t="shared" si="1"/>
        <v>6.0447490168083553E-74</v>
      </c>
      <c r="BK13" s="6">
        <f t="shared" si="1"/>
        <v>5.7535489864724856E-76</v>
      </c>
      <c r="BL13" s="6">
        <f t="shared" si="1"/>
        <v>5.2633952992316849E-78</v>
      </c>
      <c r="BM13" s="6">
        <f t="shared" si="1"/>
        <v>4.6273770868664173E-80</v>
      </c>
      <c r="BN13" s="6">
        <f t="shared" si="1"/>
        <v>3.9092625527246257E-82</v>
      </c>
      <c r="BO13" s="6">
        <f t="shared" si="1"/>
        <v>3.1731027213673519E-84</v>
      </c>
      <c r="BP13" s="6">
        <f t="shared" si="1"/>
        <v>2.4741541687075097E-86</v>
      </c>
      <c r="BQ13" s="6">
        <f t="shared" si="1"/>
        <v>1.8528148598819977E-88</v>
      </c>
      <c r="BR13" s="6">
        <f t="shared" si="1"/>
        <v>1.3322757081842623E-90</v>
      </c>
      <c r="BS13" s="6">
        <f t="shared" si="1"/>
        <v>9.1958424302285184E-93</v>
      </c>
      <c r="BT13" s="6">
        <f t="shared" si="1"/>
        <v>6.0909703131169046E-95</v>
      </c>
      <c r="BU13" s="6">
        <f t="shared" si="1"/>
        <v>3.8701179897614991E-97</v>
      </c>
      <c r="BV13" s="6">
        <f t="shared" si="1"/>
        <v>2.3579362451649781E-99</v>
      </c>
      <c r="BW13" s="6">
        <f t="shared" si="1"/>
        <v>1.3769514057939457E-101</v>
      </c>
      <c r="BX13" s="6">
        <f t="shared" si="1"/>
        <v>7.7032246477981708E-104</v>
      </c>
      <c r="BY13" s="6">
        <f t="shared" ref="BY13:DG13" si="2">BINOMDIST(BY12,100,0.01,0)</f>
        <v>4.1263064382145465E-106</v>
      </c>
      <c r="BZ13" s="6">
        <f t="shared" si="2"/>
        <v>2.1150975259957632E-108</v>
      </c>
      <c r="CA13" s="6">
        <f t="shared" si="2"/>
        <v>1.036812512742917E-110</v>
      </c>
      <c r="CB13" s="6">
        <f t="shared" si="2"/>
        <v>4.8569756123224814E-113</v>
      </c>
      <c r="CC13" s="6">
        <f t="shared" si="2"/>
        <v>2.1726730733333418E-115</v>
      </c>
      <c r="CD13" s="6">
        <f t="shared" si="2"/>
        <v>9.2730391520841382E-118</v>
      </c>
      <c r="CE13" s="6">
        <f t="shared" si="2"/>
        <v>3.7727011140635162E-120</v>
      </c>
      <c r="CF13" s="6">
        <f t="shared" si="2"/>
        <v>1.4616802434451372E-122</v>
      </c>
      <c r="CG13" s="6">
        <f t="shared" si="2"/>
        <v>5.3870279242441584E-125</v>
      </c>
      <c r="CH13" s="6">
        <f t="shared" si="2"/>
        <v>1.8863666805435833E-127</v>
      </c>
      <c r="CI13" s="6">
        <f t="shared" si="2"/>
        <v>6.2678318731516785E-130</v>
      </c>
      <c r="CJ13" s="6">
        <f t="shared" si="2"/>
        <v>1.9733433681703573E-132</v>
      </c>
      <c r="CK13" s="6">
        <f t="shared" si="2"/>
        <v>5.8776090997050925E-135</v>
      </c>
      <c r="CL13" s="6">
        <f t="shared" si="2"/>
        <v>1.6533358930251941E-137</v>
      </c>
      <c r="CM13" s="6">
        <f t="shared" si="2"/>
        <v>4.3838451709003483E-140</v>
      </c>
      <c r="CN13" s="6">
        <f t="shared" si="2"/>
        <v>1.0933645519142624E-142</v>
      </c>
      <c r="CO13" s="6">
        <f t="shared" si="2"/>
        <v>2.5589956253228393E-145</v>
      </c>
      <c r="CP13" s="6">
        <f t="shared" si="2"/>
        <v>5.605685926227299E-148</v>
      </c>
      <c r="CQ13" s="6">
        <f t="shared" si="2"/>
        <v>1.1459434914126334E-150</v>
      </c>
      <c r="CR13" s="6">
        <f t="shared" si="2"/>
        <v>2.1788586883660621E-153</v>
      </c>
      <c r="CS13" s="6">
        <f t="shared" si="2"/>
        <v>3.838722142998816E-156</v>
      </c>
      <c r="CT13" s="6">
        <f t="shared" si="2"/>
        <v>6.2396505285014621E-159</v>
      </c>
      <c r="CU13" s="6">
        <f t="shared" si="2"/>
        <v>9.3107732863304576E-162</v>
      </c>
      <c r="CV13" s="6">
        <f t="shared" si="2"/>
        <v>1.2680658204061036E-164</v>
      </c>
      <c r="CW13" s="6">
        <f t="shared" si="2"/>
        <v>1.5655133585259952E-167</v>
      </c>
      <c r="CX13" s="6">
        <f t="shared" si="2"/>
        <v>1.7377215656854369E-170</v>
      </c>
      <c r="CY13" s="6">
        <f t="shared" si="2"/>
        <v>1.717116171625884E-173</v>
      </c>
      <c r="CZ13" s="6">
        <f t="shared" si="2"/>
        <v>1.4920092726193281E-176</v>
      </c>
      <c r="DA13" s="6">
        <f t="shared" si="2"/>
        <v>1.1222936716457809E-179</v>
      </c>
      <c r="DB13" s="6">
        <f t="shared" si="2"/>
        <v>7.1597682401644878E-183</v>
      </c>
      <c r="DC13" s="6">
        <f t="shared" si="2"/>
        <v>3.7667130893123004E-186</v>
      </c>
      <c r="DD13" s="6">
        <f t="shared" si="2"/>
        <v>1.5689734830000264E-189</v>
      </c>
      <c r="DE13" s="6">
        <f t="shared" si="2"/>
        <v>4.8514949999999252E-193</v>
      </c>
      <c r="DF13" s="6">
        <f t="shared" si="2"/>
        <v>9.9000000000000468E-197</v>
      </c>
      <c r="DG13" s="18">
        <f t="shared" si="2"/>
        <v>1.0000000000000348E-200</v>
      </c>
    </row>
    <row r="15" spans="1:111" x14ac:dyDescent="0.25">
      <c r="K15" t="s">
        <v>26</v>
      </c>
      <c r="L15" s="16">
        <f>L13</f>
        <v>0.36972963764972688</v>
      </c>
    </row>
    <row r="17" spans="1:62" x14ac:dyDescent="0.25">
      <c r="K17" t="s">
        <v>27</v>
      </c>
      <c r="M17" s="1">
        <f>POISSON(1,1,0)</f>
        <v>0.36787944117144233</v>
      </c>
    </row>
    <row r="20" spans="1:62" x14ac:dyDescent="0.25">
      <c r="K20" t="s">
        <v>28</v>
      </c>
    </row>
    <row r="21" spans="1:62" ht="15.75" thickBot="1" x14ac:dyDescent="0.3">
      <c r="K21" t="s">
        <v>29</v>
      </c>
    </row>
    <row r="22" spans="1:62" x14ac:dyDescent="0.25">
      <c r="K22" s="2" t="s">
        <v>1</v>
      </c>
      <c r="L22" s="3">
        <v>0</v>
      </c>
      <c r="M22" s="3">
        <v>1</v>
      </c>
      <c r="N22" s="3">
        <v>2</v>
      </c>
      <c r="O22" s="3">
        <v>3</v>
      </c>
      <c r="P22" s="3">
        <v>4</v>
      </c>
      <c r="Q22" s="3">
        <v>5</v>
      </c>
      <c r="R22" s="3">
        <v>6</v>
      </c>
      <c r="S22" s="3">
        <v>7</v>
      </c>
      <c r="T22" s="3">
        <v>8</v>
      </c>
      <c r="U22" s="3">
        <v>9</v>
      </c>
      <c r="V22" s="3">
        <v>10</v>
      </c>
      <c r="W22" s="3">
        <v>11</v>
      </c>
      <c r="X22" s="3">
        <v>12</v>
      </c>
      <c r="Y22" s="3">
        <v>13</v>
      </c>
      <c r="Z22" s="3">
        <v>14</v>
      </c>
      <c r="AA22" s="3">
        <v>15</v>
      </c>
      <c r="AB22" s="3">
        <v>16</v>
      </c>
      <c r="AC22" s="3">
        <v>17</v>
      </c>
      <c r="AD22" s="3">
        <v>18</v>
      </c>
      <c r="AE22" s="3">
        <v>19</v>
      </c>
      <c r="AF22" s="3">
        <v>20</v>
      </c>
      <c r="AG22" s="3">
        <v>21</v>
      </c>
      <c r="AH22" s="3">
        <v>22</v>
      </c>
      <c r="AI22" s="3">
        <v>23</v>
      </c>
      <c r="AJ22" s="3">
        <v>24</v>
      </c>
      <c r="AK22" s="3">
        <v>25</v>
      </c>
      <c r="AL22" s="3">
        <v>26</v>
      </c>
      <c r="AM22" s="3">
        <v>27</v>
      </c>
      <c r="AN22" s="3">
        <v>28</v>
      </c>
      <c r="AO22" s="3">
        <v>29</v>
      </c>
      <c r="AP22" s="3">
        <v>30</v>
      </c>
      <c r="AQ22" s="3">
        <v>31</v>
      </c>
      <c r="AR22" s="3">
        <v>32</v>
      </c>
      <c r="AS22" s="3">
        <v>33</v>
      </c>
      <c r="AT22" s="3">
        <v>34</v>
      </c>
      <c r="AU22" s="3">
        <v>35</v>
      </c>
      <c r="AV22" s="3">
        <v>36</v>
      </c>
      <c r="AW22" s="3">
        <v>37</v>
      </c>
      <c r="AX22" s="3">
        <v>38</v>
      </c>
      <c r="AY22" s="3">
        <v>39</v>
      </c>
      <c r="AZ22" s="3">
        <v>40</v>
      </c>
      <c r="BA22" s="3">
        <v>41</v>
      </c>
      <c r="BB22" s="3">
        <v>42</v>
      </c>
      <c r="BC22" s="3">
        <v>43</v>
      </c>
      <c r="BD22" s="3">
        <v>44</v>
      </c>
      <c r="BE22" s="3">
        <v>45</v>
      </c>
      <c r="BF22" s="3">
        <v>46</v>
      </c>
      <c r="BG22" s="3">
        <v>47</v>
      </c>
      <c r="BH22" s="3">
        <v>48</v>
      </c>
      <c r="BI22" s="3">
        <v>49</v>
      </c>
      <c r="BJ22" s="4">
        <v>50</v>
      </c>
    </row>
    <row r="23" spans="1:62" ht="15.75" thickBot="1" x14ac:dyDescent="0.3">
      <c r="K23" s="5" t="s">
        <v>2</v>
      </c>
      <c r="L23" s="6">
        <f>BINOMDIST(L22,50,0.1,0)</f>
        <v>5.1537752073201135E-3</v>
      </c>
      <c r="M23" s="6">
        <f t="shared" ref="M23:BJ23" si="3">BINOMDIST(M22,50,0.1,0)</f>
        <v>2.8632084485111769E-2</v>
      </c>
      <c r="N23" s="6">
        <f t="shared" si="3"/>
        <v>7.7942896653915308E-2</v>
      </c>
      <c r="O23" s="6">
        <f t="shared" si="3"/>
        <v>0.13856514960696051</v>
      </c>
      <c r="P23" s="6">
        <f t="shared" si="3"/>
        <v>0.18090450087575405</v>
      </c>
      <c r="Q23" s="6">
        <f t="shared" si="3"/>
        <v>0.18492460089521523</v>
      </c>
      <c r="R23" s="6">
        <f t="shared" si="3"/>
        <v>0.15410383407934602</v>
      </c>
      <c r="S23" s="6">
        <f t="shared" si="3"/>
        <v>0.10762807459509882</v>
      </c>
      <c r="T23" s="6">
        <f t="shared" si="3"/>
        <v>6.427787788318394E-2</v>
      </c>
      <c r="U23" s="6">
        <f t="shared" si="3"/>
        <v>3.3329270013502811E-2</v>
      </c>
      <c r="V23" s="6">
        <f t="shared" si="3"/>
        <v>1.5183334117262394E-2</v>
      </c>
      <c r="W23" s="6">
        <f t="shared" si="3"/>
        <v>6.1346804514191451E-3</v>
      </c>
      <c r="X23" s="6">
        <f t="shared" si="3"/>
        <v>2.2153012741235817E-3</v>
      </c>
      <c r="Y23" s="6">
        <f t="shared" si="3"/>
        <v>7.1949955911706056E-4</v>
      </c>
      <c r="Z23" s="6">
        <f t="shared" si="3"/>
        <v>2.1128161656612144E-4</v>
      </c>
      <c r="AA23" s="6">
        <f t="shared" si="3"/>
        <v>5.6341764417632174E-5</v>
      </c>
      <c r="AB23" s="6">
        <f t="shared" si="3"/>
        <v>1.3694178851507846E-5</v>
      </c>
      <c r="AC23" s="6">
        <f t="shared" si="3"/>
        <v>3.0431508558906323E-6</v>
      </c>
      <c r="AD23" s="6">
        <f t="shared" si="3"/>
        <v>6.1990110027401786E-7</v>
      </c>
      <c r="AE23" s="6">
        <f t="shared" si="3"/>
        <v>1.160048842618044E-7</v>
      </c>
      <c r="AF23" s="6">
        <f t="shared" si="3"/>
        <v>1.9978618956199636E-8</v>
      </c>
      <c r="AG23" s="6">
        <f t="shared" si="3"/>
        <v>3.1712093581269019E-9</v>
      </c>
      <c r="AH23" s="6">
        <f t="shared" si="3"/>
        <v>4.6447005750343972E-10</v>
      </c>
      <c r="AI23" s="6">
        <f t="shared" si="3"/>
        <v>6.2826867681624586E-11</v>
      </c>
      <c r="AJ23" s="6">
        <f t="shared" si="3"/>
        <v>7.8533584602031314E-12</v>
      </c>
      <c r="AK23" s="6">
        <f t="shared" si="3"/>
        <v>9.0749919984568938E-13</v>
      </c>
      <c r="AL23" s="6">
        <f t="shared" si="3"/>
        <v>9.6955042718556366E-14</v>
      </c>
      <c r="AM23" s="6">
        <f t="shared" si="3"/>
        <v>9.5758066882525006E-15</v>
      </c>
      <c r="AN23" s="6">
        <f t="shared" si="3"/>
        <v>8.7398235646748434E-16</v>
      </c>
      <c r="AO23" s="6">
        <f t="shared" si="3"/>
        <v>7.3669010889980008E-17</v>
      </c>
      <c r="AP23" s="6">
        <f t="shared" si="3"/>
        <v>5.729811958109572E-18</v>
      </c>
      <c r="AQ23" s="6">
        <f t="shared" si="3"/>
        <v>4.1073920846663132E-19</v>
      </c>
      <c r="AR23" s="6">
        <f t="shared" si="3"/>
        <v>2.7097378336340502E-20</v>
      </c>
      <c r="AS23" s="6">
        <f t="shared" si="3"/>
        <v>1.6422653537176121E-21</v>
      </c>
      <c r="AT23" s="6">
        <f t="shared" si="3"/>
        <v>9.1236964095421984E-23</v>
      </c>
      <c r="AU23" s="6">
        <f t="shared" si="3"/>
        <v>4.6342584937357542E-24</v>
      </c>
      <c r="AV23" s="6">
        <f t="shared" si="3"/>
        <v>2.1454900433961629E-25</v>
      </c>
      <c r="AW23" s="6">
        <f t="shared" si="3"/>
        <v>9.0200782605243354E-27</v>
      </c>
      <c r="AX23" s="6">
        <f t="shared" si="3"/>
        <v>3.4286847189128424E-28</v>
      </c>
      <c r="AY23" s="6">
        <f t="shared" si="3"/>
        <v>1.1721999039018126E-29</v>
      </c>
      <c r="AZ23" s="6">
        <f t="shared" si="3"/>
        <v>3.5817219285888898E-31</v>
      </c>
      <c r="BA23" s="6">
        <f t="shared" si="3"/>
        <v>9.706563492110709E-33</v>
      </c>
      <c r="BB23" s="6">
        <f t="shared" si="3"/>
        <v>2.3110865457406543E-34</v>
      </c>
      <c r="BC23" s="6">
        <f t="shared" si="3"/>
        <v>4.7774398878360328E-36</v>
      </c>
      <c r="BD23" s="6">
        <f t="shared" si="3"/>
        <v>8.4449694986998139E-38</v>
      </c>
      <c r="BE23" s="6">
        <f t="shared" si="3"/>
        <v>1.2511065923999996E-39</v>
      </c>
      <c r="BF23" s="6">
        <f t="shared" si="3"/>
        <v>1.5109983000000059E-41</v>
      </c>
      <c r="BG23" s="6">
        <f t="shared" si="3"/>
        <v>1.4288399999999837E-43</v>
      </c>
      <c r="BH23" s="6">
        <f t="shared" si="3"/>
        <v>9.9225000000000243E-46</v>
      </c>
      <c r="BI23" s="6">
        <f t="shared" si="3"/>
        <v>4.4999999999999215E-48</v>
      </c>
      <c r="BJ23" s="18">
        <f t="shared" si="3"/>
        <v>1.0000000000000087E-50</v>
      </c>
    </row>
    <row r="24" spans="1:62" ht="15.75" thickBot="1" x14ac:dyDescent="0.3">
      <c r="K24" s="13" t="s">
        <v>30</v>
      </c>
    </row>
    <row r="25" spans="1:62" x14ac:dyDescent="0.25">
      <c r="K25" s="2" t="s">
        <v>1</v>
      </c>
      <c r="L25" s="3">
        <v>0</v>
      </c>
      <c r="M25" s="3">
        <v>1</v>
      </c>
      <c r="N25" s="3">
        <v>2</v>
      </c>
      <c r="O25" s="3">
        <v>3</v>
      </c>
      <c r="P25" s="3">
        <v>4</v>
      </c>
      <c r="Q25" s="3">
        <v>5</v>
      </c>
      <c r="R25" s="3">
        <v>6</v>
      </c>
      <c r="S25" s="3">
        <v>7</v>
      </c>
      <c r="T25" s="3">
        <v>8</v>
      </c>
      <c r="U25" s="3">
        <v>9</v>
      </c>
      <c r="V25" s="3">
        <v>10</v>
      </c>
      <c r="W25" s="3">
        <v>11</v>
      </c>
      <c r="X25" s="3">
        <v>12</v>
      </c>
      <c r="Y25" s="3">
        <v>13</v>
      </c>
      <c r="Z25" s="3">
        <v>14</v>
      </c>
      <c r="AA25" s="3">
        <v>15</v>
      </c>
      <c r="AB25" s="3">
        <v>16</v>
      </c>
      <c r="AC25" s="3">
        <v>17</v>
      </c>
      <c r="AD25" s="3">
        <v>18</v>
      </c>
      <c r="AE25" s="3">
        <v>19</v>
      </c>
      <c r="AF25" s="3">
        <v>20</v>
      </c>
      <c r="AG25" s="3">
        <v>21</v>
      </c>
      <c r="AH25" s="3">
        <v>22</v>
      </c>
      <c r="AI25" s="3">
        <v>23</v>
      </c>
      <c r="AJ25" s="3">
        <v>24</v>
      </c>
      <c r="AK25" s="3">
        <v>25</v>
      </c>
      <c r="AL25" s="3">
        <v>26</v>
      </c>
      <c r="AM25" s="3">
        <v>27</v>
      </c>
      <c r="AN25" s="3">
        <v>28</v>
      </c>
      <c r="AO25" s="3">
        <v>29</v>
      </c>
      <c r="AP25" s="3">
        <v>30</v>
      </c>
      <c r="AQ25" s="3">
        <v>31</v>
      </c>
      <c r="AR25" s="3">
        <v>32</v>
      </c>
      <c r="AS25" s="3">
        <v>33</v>
      </c>
      <c r="AT25" s="3">
        <v>34</v>
      </c>
      <c r="AU25" s="3">
        <v>35</v>
      </c>
      <c r="AV25" s="3">
        <v>36</v>
      </c>
      <c r="AW25" s="3">
        <v>37</v>
      </c>
      <c r="AX25" s="3">
        <v>38</v>
      </c>
      <c r="AY25" s="3">
        <v>39</v>
      </c>
      <c r="AZ25" s="3">
        <v>40</v>
      </c>
      <c r="BA25" s="3">
        <v>41</v>
      </c>
      <c r="BB25" s="3">
        <v>42</v>
      </c>
      <c r="BC25" s="3">
        <v>43</v>
      </c>
      <c r="BD25" s="3">
        <v>44</v>
      </c>
      <c r="BE25" s="3">
        <v>45</v>
      </c>
      <c r="BF25" s="3">
        <v>46</v>
      </c>
      <c r="BG25" s="3">
        <v>47</v>
      </c>
      <c r="BH25" s="3">
        <v>48</v>
      </c>
      <c r="BI25" s="3">
        <v>49</v>
      </c>
      <c r="BJ25" s="4">
        <v>50</v>
      </c>
    </row>
    <row r="26" spans="1:62" ht="15.75" thickBot="1" x14ac:dyDescent="0.3">
      <c r="K26" s="5" t="s">
        <v>2</v>
      </c>
      <c r="L26" s="6">
        <f>POISSON(L25,5,0)</f>
        <v>6.737946999085467E-3</v>
      </c>
      <c r="M26" s="6">
        <f t="shared" ref="M26:BJ26" si="4">POISSON(M25,5,0)</f>
        <v>3.368973499542733E-2</v>
      </c>
      <c r="N26" s="6">
        <f t="shared" si="4"/>
        <v>8.4224337488568335E-2</v>
      </c>
      <c r="O26" s="6">
        <f t="shared" si="4"/>
        <v>0.14037389581428059</v>
      </c>
      <c r="P26" s="6">
        <f t="shared" si="4"/>
        <v>0.17546736976785074</v>
      </c>
      <c r="Q26" s="6">
        <f t="shared" si="4"/>
        <v>0.17546736976785071</v>
      </c>
      <c r="R26" s="6">
        <f t="shared" si="4"/>
        <v>0.14622280813987559</v>
      </c>
      <c r="S26" s="6">
        <f t="shared" si="4"/>
        <v>0.104444862957054</v>
      </c>
      <c r="T26" s="6">
        <f t="shared" si="4"/>
        <v>6.5278039348158706E-2</v>
      </c>
      <c r="U26" s="6">
        <f t="shared" si="4"/>
        <v>3.6265577415643749E-2</v>
      </c>
      <c r="V26" s="6">
        <f t="shared" si="4"/>
        <v>1.8132788707821874E-2</v>
      </c>
      <c r="W26" s="6">
        <f t="shared" si="4"/>
        <v>8.2421766853735742E-3</v>
      </c>
      <c r="X26" s="6">
        <f t="shared" si="4"/>
        <v>3.4342402855723282E-3</v>
      </c>
      <c r="Y26" s="6">
        <f t="shared" si="4"/>
        <v>1.3208616482970471E-3</v>
      </c>
      <c r="Z26" s="6">
        <f t="shared" si="4"/>
        <v>4.7173630296323246E-4</v>
      </c>
      <c r="AA26" s="6">
        <f t="shared" si="4"/>
        <v>1.5724543432107704E-4</v>
      </c>
      <c r="AB26" s="6">
        <f t="shared" si="4"/>
        <v>4.9139198225336609E-5</v>
      </c>
      <c r="AC26" s="6">
        <f t="shared" si="4"/>
        <v>1.4452705360393124E-5</v>
      </c>
      <c r="AD26" s="6">
        <f t="shared" si="4"/>
        <v>4.0146403778869831E-6</v>
      </c>
      <c r="AE26" s="6">
        <f t="shared" si="4"/>
        <v>1.0564843099702586E-6</v>
      </c>
      <c r="AF26" s="6">
        <f t="shared" si="4"/>
        <v>2.6412107749256427E-7</v>
      </c>
      <c r="AG26" s="6">
        <f t="shared" si="4"/>
        <v>6.2885970831562693E-8</v>
      </c>
      <c r="AH26" s="6">
        <f t="shared" si="4"/>
        <v>1.4292266098082472E-8</v>
      </c>
      <c r="AI26" s="6">
        <f t="shared" si="4"/>
        <v>3.1070143691483715E-9</v>
      </c>
      <c r="AJ26" s="6">
        <f t="shared" si="4"/>
        <v>6.4729466023924485E-10</v>
      </c>
      <c r="AK26" s="6">
        <f t="shared" si="4"/>
        <v>1.2945893204784874E-10</v>
      </c>
      <c r="AL26" s="6">
        <f t="shared" si="4"/>
        <v>2.4895948470740127E-11</v>
      </c>
      <c r="AM26" s="6">
        <f t="shared" si="4"/>
        <v>4.6103608279148155E-12</v>
      </c>
      <c r="AN26" s="6">
        <f t="shared" si="4"/>
        <v>8.2327871927050559E-13</v>
      </c>
      <c r="AO26" s="6">
        <f t="shared" si="4"/>
        <v>1.419446067707773E-13</v>
      </c>
      <c r="AP26" s="6">
        <f t="shared" si="4"/>
        <v>2.3657434461796165E-14</v>
      </c>
      <c r="AQ26" s="6">
        <f t="shared" si="4"/>
        <v>3.8157152357735622E-15</v>
      </c>
      <c r="AR26" s="6">
        <f t="shared" si="4"/>
        <v>5.9620550558961939E-16</v>
      </c>
      <c r="AS26" s="6">
        <f t="shared" si="4"/>
        <v>9.0334167513579496E-17</v>
      </c>
      <c r="AT26" s="6">
        <f t="shared" si="4"/>
        <v>1.3284436399055676E-17</v>
      </c>
      <c r="AU26" s="6">
        <f t="shared" si="4"/>
        <v>1.8977766284365282E-18</v>
      </c>
      <c r="AV26" s="6">
        <f t="shared" si="4"/>
        <v>2.6358008728285044E-19</v>
      </c>
      <c r="AW26" s="6">
        <f t="shared" si="4"/>
        <v>3.5618930713898303E-20</v>
      </c>
      <c r="AX26" s="6">
        <f t="shared" si="4"/>
        <v>4.6867014097235461E-21</v>
      </c>
      <c r="AY26" s="6">
        <f t="shared" si="4"/>
        <v>6.0085915509275958E-22</v>
      </c>
      <c r="AZ26" s="6">
        <f t="shared" si="4"/>
        <v>7.5107394386595207E-23</v>
      </c>
      <c r="BA26" s="6">
        <f t="shared" si="4"/>
        <v>9.1594383398286335E-24</v>
      </c>
      <c r="BB26" s="6">
        <f t="shared" si="4"/>
        <v>1.0904093261700771E-24</v>
      </c>
      <c r="BC26" s="6">
        <f t="shared" si="4"/>
        <v>1.2679178211280085E-25</v>
      </c>
      <c r="BD26" s="6">
        <f t="shared" si="4"/>
        <v>1.4408157058272622E-26</v>
      </c>
      <c r="BE26" s="6">
        <f t="shared" si="4"/>
        <v>1.6009063398080765E-27</v>
      </c>
      <c r="BF26" s="6">
        <f t="shared" si="4"/>
        <v>1.7401155867479202E-28</v>
      </c>
      <c r="BG26" s="6">
        <f t="shared" si="4"/>
        <v>1.8511867944126477E-29</v>
      </c>
      <c r="BH26" s="6">
        <f t="shared" si="4"/>
        <v>1.9283195775131986E-30</v>
      </c>
      <c r="BI26" s="6">
        <f t="shared" si="4"/>
        <v>1.9676730382787564E-31</v>
      </c>
      <c r="BJ26" s="18">
        <f t="shared" si="4"/>
        <v>1.9676730382787648E-32</v>
      </c>
    </row>
    <row r="31" spans="1:62" x14ac:dyDescent="0.25">
      <c r="A31" s="19"/>
      <c r="B31" s="20" t="s">
        <v>31</v>
      </c>
      <c r="C31" s="20"/>
      <c r="D31" s="20"/>
      <c r="E31" s="20"/>
      <c r="F31" s="20"/>
      <c r="G31" s="20"/>
      <c r="H31" s="20"/>
      <c r="I31" s="21"/>
    </row>
    <row r="32" spans="1:62" x14ac:dyDescent="0.25">
      <c r="A32" s="23" t="s">
        <v>32</v>
      </c>
      <c r="B32" s="11"/>
      <c r="C32" s="11"/>
      <c r="D32" s="11"/>
      <c r="E32" s="11"/>
      <c r="F32" s="11"/>
      <c r="G32" s="11"/>
      <c r="H32" s="11"/>
      <c r="I32" s="24"/>
    </row>
    <row r="33" spans="1:9" x14ac:dyDescent="0.25">
      <c r="A33" s="23" t="s">
        <v>33</v>
      </c>
      <c r="B33" s="11"/>
      <c r="C33" s="11"/>
      <c r="D33" s="11"/>
      <c r="E33" s="11"/>
      <c r="F33" s="11"/>
      <c r="G33" s="11"/>
      <c r="H33" s="11"/>
      <c r="I33" s="24"/>
    </row>
    <row r="34" spans="1:9" x14ac:dyDescent="0.25">
      <c r="A34" s="23"/>
      <c r="B34" s="11"/>
      <c r="C34" s="11"/>
      <c r="D34" s="11"/>
      <c r="E34" s="11"/>
      <c r="F34" s="11"/>
      <c r="G34" s="11"/>
      <c r="H34" s="11"/>
      <c r="I34" s="24"/>
    </row>
    <row r="35" spans="1:9" x14ac:dyDescent="0.25">
      <c r="A35" s="23" t="s">
        <v>21</v>
      </c>
      <c r="B35" s="25">
        <f>POISSON(1,3.5,0)</f>
        <v>0.10569084197811476</v>
      </c>
      <c r="C35" s="11" t="s">
        <v>38</v>
      </c>
      <c r="D35" s="11"/>
      <c r="E35" s="11"/>
      <c r="F35" s="11"/>
      <c r="G35" s="11"/>
      <c r="H35" s="11"/>
      <c r="I35" s="24"/>
    </row>
    <row r="36" spans="1:9" x14ac:dyDescent="0.25">
      <c r="A36" s="23" t="s">
        <v>23</v>
      </c>
      <c r="B36" s="25">
        <f>1-POISSON(1,3.5,1)</f>
        <v>0.86411177459956678</v>
      </c>
      <c r="C36" s="11" t="s">
        <v>42</v>
      </c>
      <c r="D36" s="11"/>
      <c r="E36" s="11"/>
      <c r="F36" s="11"/>
      <c r="G36" s="11"/>
      <c r="H36" s="11"/>
      <c r="I36" s="24"/>
    </row>
    <row r="37" spans="1:9" x14ac:dyDescent="0.25">
      <c r="A37" s="23" t="s">
        <v>34</v>
      </c>
      <c r="B37" s="25">
        <f>POISSON(5,7,1)</f>
        <v>0.30070827617436097</v>
      </c>
      <c r="C37" s="11" t="s">
        <v>41</v>
      </c>
      <c r="D37" s="11"/>
      <c r="E37" s="11"/>
      <c r="F37" s="11"/>
      <c r="G37" s="11"/>
      <c r="H37" s="11"/>
      <c r="I37" s="24"/>
    </row>
    <row r="38" spans="1:9" x14ac:dyDescent="0.25">
      <c r="A38" s="22"/>
      <c r="B38" s="26"/>
      <c r="C38" s="26"/>
      <c r="D38" s="26"/>
      <c r="E38" s="26"/>
      <c r="F38" s="26"/>
      <c r="G38" s="26"/>
      <c r="H38" s="26"/>
      <c r="I38" s="27"/>
    </row>
    <row r="40" spans="1:9" x14ac:dyDescent="0.25">
      <c r="A40" s="19"/>
      <c r="B40" s="20" t="s">
        <v>35</v>
      </c>
      <c r="C40" s="20"/>
      <c r="D40" s="20"/>
      <c r="E40" s="20"/>
      <c r="F40" s="20"/>
      <c r="G40" s="20"/>
      <c r="H40" s="20"/>
      <c r="I40" s="21"/>
    </row>
    <row r="41" spans="1:9" x14ac:dyDescent="0.25">
      <c r="A41" s="23" t="s">
        <v>36</v>
      </c>
      <c r="B41" s="11"/>
      <c r="C41" s="11"/>
      <c r="D41" s="11"/>
      <c r="E41" s="11"/>
      <c r="F41" s="11"/>
      <c r="G41" s="11"/>
      <c r="H41" s="11"/>
      <c r="I41" s="24"/>
    </row>
    <row r="42" spans="1:9" x14ac:dyDescent="0.25">
      <c r="A42" s="23" t="s">
        <v>37</v>
      </c>
      <c r="B42" s="11"/>
      <c r="C42" s="11"/>
      <c r="D42" s="11"/>
      <c r="E42" s="11"/>
      <c r="F42" s="11"/>
      <c r="G42" s="11"/>
      <c r="H42" s="11"/>
      <c r="I42" s="24"/>
    </row>
    <row r="43" spans="1:9" x14ac:dyDescent="0.25">
      <c r="A43" s="23"/>
      <c r="B43" s="11"/>
      <c r="C43" s="11"/>
      <c r="D43" s="11"/>
      <c r="E43" s="11"/>
      <c r="F43" s="11"/>
      <c r="G43" s="11"/>
      <c r="H43" s="11"/>
      <c r="I43" s="24"/>
    </row>
    <row r="44" spans="1:9" x14ac:dyDescent="0.25">
      <c r="A44" s="28">
        <f>POISSON(0,0.2,0)</f>
        <v>0.81873075307798182</v>
      </c>
      <c r="B44" s="11" t="s">
        <v>39</v>
      </c>
      <c r="C44" s="11"/>
      <c r="D44" s="11"/>
      <c r="E44" s="11"/>
      <c r="F44" s="11"/>
      <c r="G44" s="11"/>
      <c r="H44" s="11"/>
      <c r="I44" s="24"/>
    </row>
    <row r="45" spans="1:9" x14ac:dyDescent="0.25">
      <c r="A45" s="28">
        <f>1-POISSON(2,0.2,1)</f>
        <v>1.1484812448621096E-3</v>
      </c>
      <c r="B45" s="11" t="s">
        <v>40</v>
      </c>
      <c r="C45" s="11"/>
      <c r="D45" s="11"/>
      <c r="E45" s="11"/>
      <c r="F45" s="11"/>
      <c r="G45" s="11"/>
      <c r="H45" s="11"/>
      <c r="I45" s="24"/>
    </row>
    <row r="46" spans="1:9" x14ac:dyDescent="0.25">
      <c r="A46" s="28">
        <f>1-POISSON(2,2,1)</f>
        <v>0.3233235838169366</v>
      </c>
      <c r="B46" s="11" t="s">
        <v>43</v>
      </c>
      <c r="C46" s="11"/>
      <c r="D46" s="11"/>
      <c r="E46" s="11"/>
      <c r="F46" s="11"/>
      <c r="G46" s="11"/>
      <c r="H46" s="11"/>
      <c r="I46" s="24"/>
    </row>
    <row r="47" spans="1:9" x14ac:dyDescent="0.25">
      <c r="A47" s="22"/>
      <c r="B47" s="26"/>
      <c r="C47" s="26"/>
      <c r="D47" s="26"/>
      <c r="E47" s="26"/>
      <c r="F47" s="26"/>
      <c r="G47" s="26"/>
      <c r="H47" s="26"/>
      <c r="I47" s="27"/>
    </row>
    <row r="49" spans="1:9" ht="15.75" thickBot="1" x14ac:dyDescent="0.3">
      <c r="A49" s="19"/>
      <c r="B49" s="20" t="s">
        <v>44</v>
      </c>
      <c r="C49" s="20"/>
      <c r="D49" s="20"/>
      <c r="E49" s="20"/>
      <c r="F49" s="20"/>
      <c r="G49" s="20"/>
      <c r="H49" s="20"/>
      <c r="I49" s="21"/>
    </row>
    <row r="50" spans="1:9" x14ac:dyDescent="0.25">
      <c r="A50" s="23" t="s">
        <v>22</v>
      </c>
      <c r="B50" s="2" t="s">
        <v>45</v>
      </c>
      <c r="C50" s="4">
        <f ca="1">RAND()</f>
        <v>0.45234198287834781</v>
      </c>
      <c r="D50" s="11"/>
      <c r="E50" s="11"/>
      <c r="F50" s="11"/>
      <c r="G50" s="11"/>
      <c r="H50" s="11"/>
      <c r="I50" s="24"/>
    </row>
    <row r="51" spans="1:9" ht="15.75" thickBot="1" x14ac:dyDescent="0.3">
      <c r="A51" s="23"/>
      <c r="B51" s="5" t="s">
        <v>46</v>
      </c>
      <c r="C51" s="30">
        <f ca="1">IF(C50&lt;1/6,1,IF(C50&lt;2/6,2,IF(C50&lt;3/6,3,IF(C50&lt;4/6,4,IF(C50&lt;5/6,5,6)))))</f>
        <v>3</v>
      </c>
      <c r="D51" s="11"/>
      <c r="E51" s="11"/>
      <c r="F51" s="11"/>
      <c r="G51" s="11"/>
      <c r="H51" s="11"/>
      <c r="I51" s="24"/>
    </row>
    <row r="52" spans="1:9" ht="15.75" thickBot="1" x14ac:dyDescent="0.3">
      <c r="A52" s="23"/>
      <c r="B52" s="11"/>
      <c r="C52" s="11"/>
      <c r="D52" s="11"/>
      <c r="E52" s="11"/>
      <c r="F52" s="11"/>
      <c r="G52" s="11"/>
      <c r="H52" s="11"/>
      <c r="I52" s="24"/>
    </row>
    <row r="53" spans="1:9" x14ac:dyDescent="0.25">
      <c r="A53" s="23" t="s">
        <v>21</v>
      </c>
      <c r="B53" s="2">
        <f t="shared" ref="B53:F53" ca="1" si="5">RAND()</f>
        <v>0.40295755192993277</v>
      </c>
      <c r="C53" s="3">
        <f t="shared" ca="1" si="5"/>
        <v>0.35331776412429927</v>
      </c>
      <c r="D53" s="3">
        <f t="shared" ca="1" si="5"/>
        <v>0.88109386475396945</v>
      </c>
      <c r="E53" s="3">
        <f t="shared" ca="1" si="5"/>
        <v>0.29267260782768589</v>
      </c>
      <c r="F53" s="3">
        <f t="shared" ca="1" si="5"/>
        <v>0.52211918419387049</v>
      </c>
      <c r="G53" s="4" t="s">
        <v>47</v>
      </c>
      <c r="H53" s="11"/>
      <c r="I53" s="24"/>
    </row>
    <row r="54" spans="1:9" ht="15.75" thickBot="1" x14ac:dyDescent="0.3">
      <c r="A54" s="23"/>
      <c r="B54" s="5">
        <f ca="1">IF(B53&lt;=0.2,1,0)</f>
        <v>0</v>
      </c>
      <c r="C54" s="29">
        <f t="shared" ref="C54:F54" ca="1" si="6">IF(C53&lt;=0.2,1,0)</f>
        <v>0</v>
      </c>
      <c r="D54" s="29">
        <f t="shared" ca="1" si="6"/>
        <v>0</v>
      </c>
      <c r="E54" s="29">
        <f t="shared" ca="1" si="6"/>
        <v>0</v>
      </c>
      <c r="F54" s="29">
        <f t="shared" ca="1" si="6"/>
        <v>0</v>
      </c>
      <c r="G54" s="30">
        <f ca="1">SUM(B54:F54)</f>
        <v>0</v>
      </c>
      <c r="H54" s="11"/>
      <c r="I54" s="24"/>
    </row>
    <row r="55" spans="1:9" x14ac:dyDescent="0.25">
      <c r="A55" s="22"/>
      <c r="B55" s="26"/>
      <c r="C55" s="26"/>
      <c r="D55" s="26"/>
      <c r="E55" s="26"/>
      <c r="F55" s="26"/>
      <c r="G55" s="26"/>
      <c r="H55" s="26"/>
      <c r="I55" s="27"/>
    </row>
    <row r="60" spans="1:9" x14ac:dyDescent="0.25">
      <c r="F60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H_01</vt:lpstr>
      <vt:lpstr>H_02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FABRE</dc:creator>
  <cp:lastModifiedBy>FLORIAN FABRE</cp:lastModifiedBy>
  <dcterms:created xsi:type="dcterms:W3CDTF">2015-06-05T18:19:34Z</dcterms:created>
  <dcterms:modified xsi:type="dcterms:W3CDTF">2023-09-20T07:15:47Z</dcterms:modified>
</cp:coreProperties>
</file>