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quentin/Desktop/TSP/3A/Risques financiers/tp/"/>
    </mc:Choice>
  </mc:AlternateContent>
  <xr:revisionPtr revIDLastSave="0" documentId="13_ncr:1_{607CFC1A-8B7F-E64F-94AF-EFBA2378FA4B}" xr6:coauthVersionLast="47" xr6:coauthVersionMax="47" xr10:uidLastSave="{00000000-0000-0000-0000-000000000000}"/>
  <bookViews>
    <workbookView xWindow="1480" yWindow="500" windowWidth="26660" windowHeight="16900" activeTab="1" xr2:uid="{06508FD0-9F33-7140-9185-849472C81A33}"/>
  </bookViews>
  <sheets>
    <sheet name="Feuil1" sheetId="1" r:id="rId1"/>
    <sheet name="Cash Flow" sheetId="6" r:id="rId2"/>
    <sheet name="Output" sheetId="5" r:id="rId3"/>
    <sheet name="Param" sheetId="2" r:id="rId4"/>
    <sheet name="LDA" sheetId="7" r:id="rId5"/>
  </sheets>
  <definedNames>
    <definedName name="beta">Feuil1!$L$20</definedName>
    <definedName name="CoST_SB">Feuil1!$C$41</definedName>
    <definedName name="Couts">Feuil1!$C$11</definedName>
    <definedName name="Couts_SB">Feuil1!$C$41</definedName>
    <definedName name="EAD">Feuil1!$C$21</definedName>
    <definedName name="EAD_C">Feuil1!$C$24</definedName>
    <definedName name="EL">Feuil1!$C$27</definedName>
    <definedName name="fi">Feuil1!$L$17</definedName>
    <definedName name="GRD">Feuil1!$C$17</definedName>
    <definedName name="LGD">Feuil1!$C$23</definedName>
    <definedName name="LGD_C">Feuil1!$C$26</definedName>
    <definedName name="montant">Feuil1!$C$2</definedName>
    <definedName name="PD">Feuil1!$C$22</definedName>
    <definedName name="PD_C">Feuil1!$C$25</definedName>
    <definedName name="PNB">Feuil1!$C$10</definedName>
    <definedName name="PNB_SB">Feuil1!$C$40</definedName>
    <definedName name="Price">Feuil1!$C$7</definedName>
    <definedName name="rho">Feuil1!$L$16</definedName>
    <definedName name="solver_adj" localSheetId="0" hidden="1">Feuil1!$C$7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Feuil1!$C$45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0.12</definedName>
    <definedName name="solver_ver" localSheetId="0" hidden="1">2</definedName>
    <definedName name="TSR">Feuil1!$L$21</definedName>
    <definedName name="UL">Feuil1!$C$28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" l="1"/>
  <c r="K4" i="6"/>
  <c r="C28" i="1"/>
  <c r="C27" i="1"/>
  <c r="C24" i="1"/>
  <c r="C23" i="1"/>
  <c r="C17" i="1"/>
  <c r="C21" i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D2" i="7"/>
  <c r="E2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/>
  <c r="F16" i="7"/>
  <c r="G16" i="7"/>
  <c r="F17" i="7"/>
  <c r="G17" i="7" s="1"/>
  <c r="F18" i="7"/>
  <c r="G18" i="7" s="1"/>
  <c r="F19" i="7"/>
  <c r="G19" i="7" s="1"/>
  <c r="F20" i="7"/>
  <c r="G20" i="7"/>
  <c r="F21" i="7"/>
  <c r="G21" i="7" s="1"/>
  <c r="F22" i="7"/>
  <c r="G22" i="7"/>
  <c r="F23" i="7"/>
  <c r="G23" i="7" s="1"/>
  <c r="F24" i="7"/>
  <c r="G24" i="7"/>
  <c r="F25" i="7"/>
  <c r="G25" i="7" s="1"/>
  <c r="F26" i="7"/>
  <c r="G26" i="7"/>
  <c r="F27" i="7"/>
  <c r="G27" i="7" s="1"/>
  <c r="F28" i="7"/>
  <c r="G28" i="7"/>
  <c r="F29" i="7"/>
  <c r="G29" i="7" s="1"/>
  <c r="F30" i="7"/>
  <c r="G30" i="7" s="1"/>
  <c r="F31" i="7"/>
  <c r="G31" i="7" s="1"/>
  <c r="F32" i="7"/>
  <c r="G32" i="7"/>
  <c r="F33" i="7"/>
  <c r="G33" i="7" s="1"/>
  <c r="F34" i="7"/>
  <c r="G34" i="7" s="1"/>
  <c r="F35" i="7"/>
  <c r="G35" i="7" s="1"/>
  <c r="F36" i="7"/>
  <c r="G36" i="7"/>
  <c r="F37" i="7"/>
  <c r="G37" i="7" s="1"/>
  <c r="H37" i="7" s="1"/>
  <c r="F38" i="7"/>
  <c r="G38" i="7"/>
  <c r="F39" i="7"/>
  <c r="G39" i="7" s="1"/>
  <c r="F40" i="7"/>
  <c r="G40" i="7"/>
  <c r="F41" i="7"/>
  <c r="G41" i="7" s="1"/>
  <c r="F42" i="7"/>
  <c r="G42" i="7"/>
  <c r="H42" i="7" s="1"/>
  <c r="F43" i="7"/>
  <c r="G43" i="7" s="1"/>
  <c r="F44" i="7"/>
  <c r="G44" i="7"/>
  <c r="F45" i="7"/>
  <c r="G45" i="7" s="1"/>
  <c r="F46" i="7"/>
  <c r="G46" i="7" s="1"/>
  <c r="F47" i="7"/>
  <c r="G47" i="7" s="1"/>
  <c r="F48" i="7"/>
  <c r="G48" i="7"/>
  <c r="H48" i="7" s="1"/>
  <c r="F49" i="7"/>
  <c r="G49" i="7" s="1"/>
  <c r="F50" i="7"/>
  <c r="G50" i="7" s="1"/>
  <c r="F51" i="7"/>
  <c r="G51" i="7" s="1"/>
  <c r="F52" i="7"/>
  <c r="G52" i="7"/>
  <c r="F53" i="7"/>
  <c r="G53" i="7" s="1"/>
  <c r="F54" i="7"/>
  <c r="G54" i="7"/>
  <c r="H54" i="7" s="1"/>
  <c r="F55" i="7"/>
  <c r="G55" i="7" s="1"/>
  <c r="F56" i="7"/>
  <c r="G56" i="7"/>
  <c r="F57" i="7"/>
  <c r="G57" i="7" s="1"/>
  <c r="F58" i="7"/>
  <c r="G58" i="7"/>
  <c r="F59" i="7"/>
  <c r="G59" i="7" s="1"/>
  <c r="F60" i="7"/>
  <c r="G60" i="7"/>
  <c r="F61" i="7"/>
  <c r="G61" i="7" s="1"/>
  <c r="F62" i="7"/>
  <c r="G62" i="7" s="1"/>
  <c r="F63" i="7"/>
  <c r="G63" i="7" s="1"/>
  <c r="F64" i="7"/>
  <c r="G64" i="7"/>
  <c r="F65" i="7"/>
  <c r="G65" i="7" s="1"/>
  <c r="F66" i="7"/>
  <c r="G66" i="7" s="1"/>
  <c r="H66" i="7" s="1"/>
  <c r="F67" i="7"/>
  <c r="G67" i="7" s="1"/>
  <c r="F68" i="7"/>
  <c r="G68" i="7"/>
  <c r="F69" i="7"/>
  <c r="G69" i="7" s="1"/>
  <c r="H69" i="7" s="1"/>
  <c r="F70" i="7"/>
  <c r="G70" i="7"/>
  <c r="F71" i="7"/>
  <c r="G71" i="7" s="1"/>
  <c r="F72" i="7"/>
  <c r="G72" i="7"/>
  <c r="F73" i="7"/>
  <c r="G73" i="7" s="1"/>
  <c r="F74" i="7"/>
  <c r="G74" i="7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/>
  <c r="F81" i="7"/>
  <c r="G81" i="7"/>
  <c r="H81" i="7" s="1"/>
  <c r="F82" i="7"/>
  <c r="G82" i="7"/>
  <c r="H82" i="7" s="1"/>
  <c r="F83" i="7"/>
  <c r="G83" i="7" s="1"/>
  <c r="F84" i="7"/>
  <c r="G84" i="7"/>
  <c r="F85" i="7"/>
  <c r="G85" i="7" s="1"/>
  <c r="H85" i="7" s="1"/>
  <c r="F86" i="7"/>
  <c r="G86" i="7" s="1"/>
  <c r="H86" i="7" s="1"/>
  <c r="F87" i="7"/>
  <c r="G87" i="7" s="1"/>
  <c r="F88" i="7"/>
  <c r="G88" i="7"/>
  <c r="F89" i="7"/>
  <c r="G89" i="7"/>
  <c r="F90" i="7"/>
  <c r="G90" i="7" s="1"/>
  <c r="F91" i="7"/>
  <c r="G91" i="7" s="1"/>
  <c r="F92" i="7"/>
  <c r="G92" i="7" s="1"/>
  <c r="F93" i="7"/>
  <c r="G93" i="7"/>
  <c r="F94" i="7"/>
  <c r="G94" i="7"/>
  <c r="F95" i="7"/>
  <c r="G95" i="7" s="1"/>
  <c r="F96" i="7"/>
  <c r="G96" i="7"/>
  <c r="F97" i="7"/>
  <c r="G97" i="7"/>
  <c r="F98" i="7"/>
  <c r="G98" i="7"/>
  <c r="F99" i="7"/>
  <c r="G99" i="7" s="1"/>
  <c r="F100" i="7"/>
  <c r="G100" i="7" s="1"/>
  <c r="F101" i="7"/>
  <c r="G101" i="7" s="1"/>
  <c r="F102" i="7"/>
  <c r="G102" i="7"/>
  <c r="F103" i="7"/>
  <c r="G103" i="7" s="1"/>
  <c r="F104" i="7"/>
  <c r="G104" i="7"/>
  <c r="F105" i="7"/>
  <c r="G105" i="7"/>
  <c r="H105" i="7" s="1"/>
  <c r="F106" i="7"/>
  <c r="G106" i="7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/>
  <c r="F113" i="7"/>
  <c r="G113" i="7"/>
  <c r="H113" i="7" s="1"/>
  <c r="F114" i="7"/>
  <c r="G114" i="7"/>
  <c r="F115" i="7"/>
  <c r="G115" i="7" s="1"/>
  <c r="F116" i="7"/>
  <c r="G116" i="7"/>
  <c r="F117" i="7"/>
  <c r="G117" i="7" s="1"/>
  <c r="F118" i="7"/>
  <c r="G118" i="7" s="1"/>
  <c r="F119" i="7"/>
  <c r="G119" i="7" s="1"/>
  <c r="F120" i="7"/>
  <c r="G120" i="7"/>
  <c r="F121" i="7"/>
  <c r="G121" i="7" s="1"/>
  <c r="H121" i="7" s="1"/>
  <c r="F122" i="7"/>
  <c r="G122" i="7" s="1"/>
  <c r="H122" i="7" s="1"/>
  <c r="F123" i="7"/>
  <c r="G123" i="7" s="1"/>
  <c r="F124" i="7"/>
  <c r="G124" i="7" s="1"/>
  <c r="F125" i="7"/>
  <c r="G125" i="7"/>
  <c r="F126" i="7"/>
  <c r="G126" i="7" s="1"/>
  <c r="F127" i="7"/>
  <c r="G127" i="7" s="1"/>
  <c r="F128" i="7"/>
  <c r="G128" i="7"/>
  <c r="H128" i="7" s="1"/>
  <c r="F129" i="7"/>
  <c r="G129" i="7"/>
  <c r="F130" i="7"/>
  <c r="G130" i="7"/>
  <c r="F131" i="7"/>
  <c r="G131" i="7" s="1"/>
  <c r="F132" i="7"/>
  <c r="G132" i="7" s="1"/>
  <c r="F133" i="7"/>
  <c r="G133" i="7" s="1"/>
  <c r="F134" i="7"/>
  <c r="G134" i="7"/>
  <c r="F135" i="7"/>
  <c r="G135" i="7" s="1"/>
  <c r="F136" i="7"/>
  <c r="G136" i="7"/>
  <c r="H136" i="7" s="1"/>
  <c r="F137" i="7"/>
  <c r="G137" i="7"/>
  <c r="F138" i="7"/>
  <c r="G138" i="7"/>
  <c r="F139" i="7"/>
  <c r="G139" i="7" s="1"/>
  <c r="F140" i="7"/>
  <c r="G140" i="7"/>
  <c r="F141" i="7"/>
  <c r="G141" i="7" s="1"/>
  <c r="H141" i="7" s="1"/>
  <c r="F142" i="7"/>
  <c r="G142" i="7" s="1"/>
  <c r="F143" i="7"/>
  <c r="G143" i="7" s="1"/>
  <c r="F144" i="7"/>
  <c r="G144" i="7"/>
  <c r="H144" i="7" s="1"/>
  <c r="F145" i="7"/>
  <c r="G145" i="7" s="1"/>
  <c r="F146" i="7"/>
  <c r="G146" i="7"/>
  <c r="F147" i="7"/>
  <c r="G147" i="7" s="1"/>
  <c r="F148" i="7"/>
  <c r="G148" i="7"/>
  <c r="F149" i="7"/>
  <c r="G149" i="7" s="1"/>
  <c r="H149" i="7" s="1"/>
  <c r="F150" i="7"/>
  <c r="G150" i="7" s="1"/>
  <c r="F151" i="7"/>
  <c r="G151" i="7" s="1"/>
  <c r="F152" i="7"/>
  <c r="G152" i="7"/>
  <c r="F153" i="7"/>
  <c r="G153" i="7" s="1"/>
  <c r="H153" i="7" s="1"/>
  <c r="F154" i="7"/>
  <c r="G154" i="7" s="1"/>
  <c r="F155" i="7"/>
  <c r="G155" i="7" s="1"/>
  <c r="F156" i="7"/>
  <c r="G156" i="7" s="1"/>
  <c r="F157" i="7"/>
  <c r="G157" i="7"/>
  <c r="F158" i="7"/>
  <c r="G158" i="7" s="1"/>
  <c r="F159" i="7"/>
  <c r="G159" i="7" s="1"/>
  <c r="F160" i="7"/>
  <c r="G160" i="7"/>
  <c r="F161" i="7"/>
  <c r="G161" i="7"/>
  <c r="F162" i="7"/>
  <c r="G162" i="7"/>
  <c r="F163" i="7"/>
  <c r="G163" i="7" s="1"/>
  <c r="F164" i="7"/>
  <c r="G164" i="7" s="1"/>
  <c r="F165" i="7"/>
  <c r="G165" i="7" s="1"/>
  <c r="F166" i="7"/>
  <c r="G166" i="7"/>
  <c r="F167" i="7"/>
  <c r="G167" i="7" s="1"/>
  <c r="H167" i="7" s="1"/>
  <c r="F168" i="7"/>
  <c r="G168" i="7"/>
  <c r="F169" i="7"/>
  <c r="G169" i="7"/>
  <c r="H169" i="7" s="1"/>
  <c r="F170" i="7"/>
  <c r="G170" i="7"/>
  <c r="F171" i="7"/>
  <c r="G171" i="7" s="1"/>
  <c r="F172" i="7"/>
  <c r="G172" i="7" s="1"/>
  <c r="H172" i="7" s="1"/>
  <c r="F173" i="7"/>
  <c r="G173" i="7" s="1"/>
  <c r="H173" i="7" s="1"/>
  <c r="F174" i="7"/>
  <c r="G174" i="7" s="1"/>
  <c r="F175" i="7"/>
  <c r="G175" i="7" s="1"/>
  <c r="F176" i="7"/>
  <c r="G176" i="7" s="1"/>
  <c r="H176" i="7" s="1"/>
  <c r="F177" i="7"/>
  <c r="G177" i="7"/>
  <c r="H177" i="7" s="1"/>
  <c r="F178" i="7"/>
  <c r="G178" i="7"/>
  <c r="H178" i="7" s="1"/>
  <c r="F179" i="7"/>
  <c r="G179" i="7" s="1"/>
  <c r="F180" i="7"/>
  <c r="G180" i="7"/>
  <c r="F181" i="7"/>
  <c r="G181" i="7"/>
  <c r="F182" i="7"/>
  <c r="G182" i="7" s="1"/>
  <c r="F183" i="7"/>
  <c r="G183" i="7" s="1"/>
  <c r="F184" i="7"/>
  <c r="G184" i="7"/>
  <c r="F185" i="7"/>
  <c r="G185" i="7" s="1"/>
  <c r="F186" i="7"/>
  <c r="G186" i="7"/>
  <c r="F187" i="7"/>
  <c r="G187" i="7" s="1"/>
  <c r="F188" i="7"/>
  <c r="G188" i="7" s="1"/>
  <c r="F189" i="7"/>
  <c r="G189" i="7"/>
  <c r="F190" i="7"/>
  <c r="G190" i="7" s="1"/>
  <c r="H190" i="7" s="1"/>
  <c r="F191" i="7"/>
  <c r="G191" i="7" s="1"/>
  <c r="F192" i="7"/>
  <c r="G192" i="7"/>
  <c r="H192" i="7" s="1"/>
  <c r="F193" i="7"/>
  <c r="G193" i="7"/>
  <c r="F194" i="7"/>
  <c r="G194" i="7"/>
  <c r="H194" i="7" s="1"/>
  <c r="F195" i="7"/>
  <c r="G195" i="7" s="1"/>
  <c r="F196" i="7"/>
  <c r="G196" i="7" s="1"/>
  <c r="F197" i="7"/>
  <c r="G197" i="7" s="1"/>
  <c r="F198" i="7"/>
  <c r="G198" i="7"/>
  <c r="F199" i="7"/>
  <c r="G199" i="7" s="1"/>
  <c r="F200" i="7"/>
  <c r="G200" i="7" s="1"/>
  <c r="F201" i="7"/>
  <c r="G201" i="7" s="1"/>
  <c r="F202" i="7"/>
  <c r="G202" i="7"/>
  <c r="F203" i="7"/>
  <c r="G203" i="7"/>
  <c r="F204" i="7"/>
  <c r="G204" i="7" s="1"/>
  <c r="F205" i="7"/>
  <c r="G205" i="7" s="1"/>
  <c r="F206" i="7"/>
  <c r="G206" i="7"/>
  <c r="F207" i="7"/>
  <c r="G207" i="7"/>
  <c r="F208" i="7"/>
  <c r="G208" i="7" s="1"/>
  <c r="F209" i="7"/>
  <c r="G209" i="7" s="1"/>
  <c r="H209" i="7" s="1"/>
  <c r="F210" i="7"/>
  <c r="G210" i="7"/>
  <c r="F211" i="7"/>
  <c r="G211" i="7" s="1"/>
  <c r="F212" i="7"/>
  <c r="G212" i="7" s="1"/>
  <c r="F213" i="7"/>
  <c r="G213" i="7" s="1"/>
  <c r="H213" i="7" s="1"/>
  <c r="F214" i="7"/>
  <c r="G214" i="7"/>
  <c r="F215" i="7"/>
  <c r="G215" i="7" s="1"/>
  <c r="F216" i="7"/>
  <c r="G216" i="7" s="1"/>
  <c r="H216" i="7" s="1"/>
  <c r="F217" i="7"/>
  <c r="G217" i="7" s="1"/>
  <c r="F218" i="7"/>
  <c r="G218" i="7"/>
  <c r="H218" i="7" s="1"/>
  <c r="F219" i="7"/>
  <c r="G219" i="7" s="1"/>
  <c r="H219" i="7" s="1"/>
  <c r="F220" i="7"/>
  <c r="G220" i="7" s="1"/>
  <c r="F221" i="7"/>
  <c r="G221" i="7" s="1"/>
  <c r="F222" i="7"/>
  <c r="G222" i="7"/>
  <c r="F223" i="7"/>
  <c r="G223" i="7"/>
  <c r="F224" i="7"/>
  <c r="G224" i="7" s="1"/>
  <c r="H224" i="7" s="1"/>
  <c r="F225" i="7"/>
  <c r="G225" i="7" s="1"/>
  <c r="F226" i="7"/>
  <c r="G226" i="7"/>
  <c r="F227" i="7"/>
  <c r="G227" i="7" s="1"/>
  <c r="F228" i="7"/>
  <c r="G228" i="7" s="1"/>
  <c r="F229" i="7"/>
  <c r="G229" i="7" s="1"/>
  <c r="F230" i="7"/>
  <c r="G230" i="7"/>
  <c r="H230" i="7" s="1"/>
  <c r="F231" i="7"/>
  <c r="G231" i="7" s="1"/>
  <c r="F232" i="7"/>
  <c r="G232" i="7" s="1"/>
  <c r="F233" i="7"/>
  <c r="G233" i="7" s="1"/>
  <c r="F234" i="7"/>
  <c r="G234" i="7"/>
  <c r="F235" i="7"/>
  <c r="G235" i="7"/>
  <c r="F236" i="7"/>
  <c r="G236" i="7" s="1"/>
  <c r="H236" i="7" s="1"/>
  <c r="F237" i="7"/>
  <c r="G237" i="7" s="1"/>
  <c r="F238" i="7"/>
  <c r="G238" i="7"/>
  <c r="F239" i="7"/>
  <c r="G239" i="7"/>
  <c r="F240" i="7"/>
  <c r="G240" i="7" s="1"/>
  <c r="F241" i="7"/>
  <c r="G241" i="7" s="1"/>
  <c r="H241" i="7" s="1"/>
  <c r="F242" i="7"/>
  <c r="G242" i="7"/>
  <c r="F243" i="7"/>
  <c r="G243" i="7" s="1"/>
  <c r="F244" i="7"/>
  <c r="G244" i="7" s="1"/>
  <c r="F245" i="7"/>
  <c r="G245" i="7" s="1"/>
  <c r="H245" i="7" s="1"/>
  <c r="F246" i="7"/>
  <c r="G246" i="7"/>
  <c r="F247" i="7"/>
  <c r="G247" i="7" s="1"/>
  <c r="F248" i="7"/>
  <c r="G248" i="7" s="1"/>
  <c r="H248" i="7" s="1"/>
  <c r="F249" i="7"/>
  <c r="G249" i="7" s="1"/>
  <c r="F250" i="7"/>
  <c r="G250" i="7"/>
  <c r="F251" i="7"/>
  <c r="G251" i="7" s="1"/>
  <c r="F252" i="7"/>
  <c r="G252" i="7" s="1"/>
  <c r="F253" i="7"/>
  <c r="G253" i="7" s="1"/>
  <c r="F254" i="7"/>
  <c r="G254" i="7"/>
  <c r="F255" i="7"/>
  <c r="G255" i="7"/>
  <c r="F256" i="7"/>
  <c r="G256" i="7" s="1"/>
  <c r="H256" i="7" s="1"/>
  <c r="F257" i="7"/>
  <c r="G257" i="7" s="1"/>
  <c r="H257" i="7" s="1"/>
  <c r="F258" i="7"/>
  <c r="G258" i="7"/>
  <c r="F259" i="7"/>
  <c r="G259" i="7" s="1"/>
  <c r="H259" i="7" s="1"/>
  <c r="F260" i="7"/>
  <c r="G260" i="7" s="1"/>
  <c r="F261" i="7"/>
  <c r="G261" i="7" s="1"/>
  <c r="F262" i="7"/>
  <c r="G262" i="7"/>
  <c r="H262" i="7" s="1"/>
  <c r="F263" i="7"/>
  <c r="G263" i="7" s="1"/>
  <c r="F264" i="7"/>
  <c r="G264" i="7" s="1"/>
  <c r="F265" i="7"/>
  <c r="G265" i="7" s="1"/>
  <c r="F266" i="7"/>
  <c r="G266" i="7"/>
  <c r="F267" i="7"/>
  <c r="G267" i="7"/>
  <c r="F268" i="7"/>
  <c r="G268" i="7" s="1"/>
  <c r="F269" i="7"/>
  <c r="G269" i="7" s="1"/>
  <c r="F270" i="7"/>
  <c r="G270" i="7"/>
  <c r="F271" i="7"/>
  <c r="G271" i="7"/>
  <c r="F272" i="7"/>
  <c r="G272" i="7" s="1"/>
  <c r="F273" i="7"/>
  <c r="G273" i="7" s="1"/>
  <c r="H273" i="7" s="1"/>
  <c r="F274" i="7"/>
  <c r="G274" i="7"/>
  <c r="F275" i="7"/>
  <c r="G275" i="7" s="1"/>
  <c r="F276" i="7"/>
  <c r="G276" i="7" s="1"/>
  <c r="F277" i="7"/>
  <c r="G277" i="7" s="1"/>
  <c r="H277" i="7" s="1"/>
  <c r="F278" i="7"/>
  <c r="G278" i="7"/>
  <c r="F279" i="7"/>
  <c r="G279" i="7" s="1"/>
  <c r="F280" i="7"/>
  <c r="G280" i="7" s="1"/>
  <c r="H280" i="7" s="1"/>
  <c r="F281" i="7"/>
  <c r="G281" i="7" s="1"/>
  <c r="F282" i="7"/>
  <c r="G282" i="7"/>
  <c r="F283" i="7"/>
  <c r="G283" i="7" s="1"/>
  <c r="F284" i="7"/>
  <c r="G284" i="7" s="1"/>
  <c r="F285" i="7"/>
  <c r="G285" i="7" s="1"/>
  <c r="F286" i="7"/>
  <c r="G286" i="7"/>
  <c r="F287" i="7"/>
  <c r="G287" i="7"/>
  <c r="F288" i="7"/>
  <c r="G288" i="7" s="1"/>
  <c r="H288" i="7" s="1"/>
  <c r="F289" i="7"/>
  <c r="G289" i="7" s="1"/>
  <c r="F290" i="7"/>
  <c r="G290" i="7"/>
  <c r="F291" i="7"/>
  <c r="G291" i="7" s="1"/>
  <c r="F292" i="7"/>
  <c r="G292" i="7" s="1"/>
  <c r="F293" i="7"/>
  <c r="G293" i="7" s="1"/>
  <c r="F294" i="7"/>
  <c r="G294" i="7"/>
  <c r="F295" i="7"/>
  <c r="G295" i="7" s="1"/>
  <c r="F296" i="7"/>
  <c r="G296" i="7" s="1"/>
  <c r="F297" i="7"/>
  <c r="G297" i="7" s="1"/>
  <c r="F298" i="7"/>
  <c r="G298" i="7"/>
  <c r="H298" i="7" s="1"/>
  <c r="F299" i="7"/>
  <c r="G299" i="7"/>
  <c r="F300" i="7"/>
  <c r="G300" i="7" s="1"/>
  <c r="F301" i="7"/>
  <c r="G301" i="7" s="1"/>
  <c r="F302" i="7"/>
  <c r="G302" i="7"/>
  <c r="F303" i="7"/>
  <c r="G303" i="7"/>
  <c r="H303" i="7" s="1"/>
  <c r="F304" i="7"/>
  <c r="G304" i="7" s="1"/>
  <c r="F305" i="7"/>
  <c r="G305" i="7" s="1"/>
  <c r="H305" i="7" s="1"/>
  <c r="F306" i="7"/>
  <c r="G306" i="7"/>
  <c r="F307" i="7"/>
  <c r="G307" i="7" s="1"/>
  <c r="F308" i="7"/>
  <c r="G308" i="7" s="1"/>
  <c r="F309" i="7"/>
  <c r="G309" i="7" s="1"/>
  <c r="H309" i="7" s="1"/>
  <c r="F310" i="7"/>
  <c r="G310" i="7"/>
  <c r="F311" i="7"/>
  <c r="G311" i="7" s="1"/>
  <c r="F312" i="7"/>
  <c r="G312" i="7" s="1"/>
  <c r="H312" i="7" s="1"/>
  <c r="F313" i="7"/>
  <c r="G313" i="7" s="1"/>
  <c r="F314" i="7"/>
  <c r="G314" i="7"/>
  <c r="F315" i="7"/>
  <c r="G315" i="7"/>
  <c r="F316" i="7"/>
  <c r="G316" i="7" s="1"/>
  <c r="F317" i="7"/>
  <c r="G317" i="7" s="1"/>
  <c r="F318" i="7"/>
  <c r="G318" i="7"/>
  <c r="F319" i="7"/>
  <c r="G319" i="7"/>
  <c r="F320" i="7"/>
  <c r="G320" i="7" s="1"/>
  <c r="H320" i="7" s="1"/>
  <c r="F321" i="7"/>
  <c r="G321" i="7" s="1"/>
  <c r="H321" i="7" s="1"/>
  <c r="F322" i="7"/>
  <c r="G322" i="7"/>
  <c r="F323" i="7"/>
  <c r="G323" i="7" s="1"/>
  <c r="F324" i="7"/>
  <c r="G324" i="7" s="1"/>
  <c r="F325" i="7"/>
  <c r="G325" i="7" s="1"/>
  <c r="F326" i="7"/>
  <c r="G326" i="7"/>
  <c r="F327" i="7"/>
  <c r="G327" i="7" s="1"/>
  <c r="H327" i="7" s="1"/>
  <c r="F328" i="7"/>
  <c r="G328" i="7" s="1"/>
  <c r="F329" i="7"/>
  <c r="G329" i="7" s="1"/>
  <c r="F330" i="7"/>
  <c r="G330" i="7"/>
  <c r="F331" i="7"/>
  <c r="G331" i="7"/>
  <c r="F332" i="7"/>
  <c r="G332" i="7" s="1"/>
  <c r="F333" i="7"/>
  <c r="G333" i="7" s="1"/>
  <c r="F334" i="7"/>
  <c r="G334" i="7"/>
  <c r="F335" i="7"/>
  <c r="G335" i="7"/>
  <c r="F336" i="7"/>
  <c r="G336" i="7" s="1"/>
  <c r="F337" i="7"/>
  <c r="G337" i="7" s="1"/>
  <c r="H337" i="7" s="1"/>
  <c r="F338" i="7"/>
  <c r="G338" i="7"/>
  <c r="F339" i="7"/>
  <c r="G339" i="7" s="1"/>
  <c r="F340" i="7"/>
  <c r="G340" i="7" s="1"/>
  <c r="F341" i="7"/>
  <c r="G341" i="7" s="1"/>
  <c r="H341" i="7" s="1"/>
  <c r="F342" i="7"/>
  <c r="G342" i="7"/>
  <c r="F343" i="7"/>
  <c r="G343" i="7" s="1"/>
  <c r="F344" i="7"/>
  <c r="G344" i="7" s="1"/>
  <c r="H344" i="7" s="1"/>
  <c r="F345" i="7"/>
  <c r="G345" i="7" s="1"/>
  <c r="F346" i="7"/>
  <c r="G346" i="7"/>
  <c r="H346" i="7" s="1"/>
  <c r="F347" i="7"/>
  <c r="G347" i="7" s="1"/>
  <c r="F348" i="7"/>
  <c r="G348" i="7" s="1"/>
  <c r="F349" i="7"/>
  <c r="G349" i="7" s="1"/>
  <c r="F350" i="7"/>
  <c r="G350" i="7"/>
  <c r="F351" i="7"/>
  <c r="G351" i="7"/>
  <c r="F352" i="7"/>
  <c r="G352" i="7" s="1"/>
  <c r="H352" i="7" s="1"/>
  <c r="F353" i="7"/>
  <c r="G353" i="7" s="1"/>
  <c r="F354" i="7"/>
  <c r="G354" i="7"/>
  <c r="F355" i="7"/>
  <c r="G355" i="7" s="1"/>
  <c r="F356" i="7"/>
  <c r="G356" i="7" s="1"/>
  <c r="F357" i="7"/>
  <c r="G357" i="7" s="1"/>
  <c r="F358" i="7"/>
  <c r="G358" i="7"/>
  <c r="F359" i="7"/>
  <c r="G359" i="7" s="1"/>
  <c r="F360" i="7"/>
  <c r="G360" i="7" s="1"/>
  <c r="F361" i="7"/>
  <c r="G361" i="7" s="1"/>
  <c r="F362" i="7"/>
  <c r="G362" i="7"/>
  <c r="F363" i="7"/>
  <c r="G363" i="7"/>
  <c r="H363" i="7" s="1"/>
  <c r="F364" i="7"/>
  <c r="G364" i="7" s="1"/>
  <c r="H364" i="7" s="1"/>
  <c r="F365" i="7"/>
  <c r="G365" i="7" s="1"/>
  <c r="F366" i="7"/>
  <c r="G366" i="7"/>
  <c r="F367" i="7"/>
  <c r="G367" i="7"/>
  <c r="F368" i="7"/>
  <c r="G368" i="7" s="1"/>
  <c r="F369" i="7"/>
  <c r="G369" i="7" s="1"/>
  <c r="H369" i="7" s="1"/>
  <c r="F370" i="7"/>
  <c r="G370" i="7"/>
  <c r="F371" i="7"/>
  <c r="G371" i="7" s="1"/>
  <c r="F372" i="7"/>
  <c r="G372" i="7" s="1"/>
  <c r="F373" i="7"/>
  <c r="G373" i="7" s="1"/>
  <c r="H373" i="7" s="1"/>
  <c r="F374" i="7"/>
  <c r="G374" i="7"/>
  <c r="F375" i="7"/>
  <c r="G375" i="7" s="1"/>
  <c r="F376" i="7"/>
  <c r="G376" i="7" s="1"/>
  <c r="H376" i="7" s="1"/>
  <c r="F377" i="7"/>
  <c r="G377" i="7" s="1"/>
  <c r="F378" i="7"/>
  <c r="G378" i="7"/>
  <c r="H378" i="7" s="1"/>
  <c r="F379" i="7"/>
  <c r="G379" i="7"/>
  <c r="F380" i="7"/>
  <c r="G380" i="7" s="1"/>
  <c r="F381" i="7"/>
  <c r="G381" i="7" s="1"/>
  <c r="F382" i="7"/>
  <c r="G382" i="7"/>
  <c r="F383" i="7"/>
  <c r="G383" i="7"/>
  <c r="H383" i="7" s="1"/>
  <c r="F384" i="7"/>
  <c r="G384" i="7" s="1"/>
  <c r="H384" i="7" s="1"/>
  <c r="F385" i="7"/>
  <c r="G385" i="7" s="1"/>
  <c r="H385" i="7" s="1"/>
  <c r="F386" i="7"/>
  <c r="G386" i="7"/>
  <c r="F387" i="7"/>
  <c r="G387" i="7" s="1"/>
  <c r="F388" i="7"/>
  <c r="G388" i="7" s="1"/>
  <c r="F389" i="7"/>
  <c r="G389" i="7" s="1"/>
  <c r="F390" i="7"/>
  <c r="G390" i="7"/>
  <c r="F391" i="7"/>
  <c r="G391" i="7" s="1"/>
  <c r="F392" i="7"/>
  <c r="G392" i="7" s="1"/>
  <c r="F393" i="7"/>
  <c r="G393" i="7" s="1"/>
  <c r="F394" i="7"/>
  <c r="G394" i="7"/>
  <c r="F395" i="7"/>
  <c r="G395" i="7"/>
  <c r="H395" i="7" s="1"/>
  <c r="F396" i="7"/>
  <c r="G396" i="7" s="1"/>
  <c r="F397" i="7"/>
  <c r="G397" i="7" s="1"/>
  <c r="F398" i="7"/>
  <c r="G398" i="7"/>
  <c r="F399" i="7"/>
  <c r="G399" i="7"/>
  <c r="F400" i="7"/>
  <c r="G400" i="7" s="1"/>
  <c r="F401" i="7"/>
  <c r="G401" i="7" s="1"/>
  <c r="H401" i="7" s="1"/>
  <c r="F402" i="7"/>
  <c r="G402" i="7"/>
  <c r="F403" i="7"/>
  <c r="G403" i="7" s="1"/>
  <c r="F404" i="7"/>
  <c r="G404" i="7" s="1"/>
  <c r="F405" i="7"/>
  <c r="G405" i="7" s="1"/>
  <c r="H405" i="7" s="1"/>
  <c r="F406" i="7"/>
  <c r="G406" i="7"/>
  <c r="F407" i="7"/>
  <c r="G407" i="7" s="1"/>
  <c r="H407" i="7" s="1"/>
  <c r="F408" i="7"/>
  <c r="G408" i="7" s="1"/>
  <c r="H408" i="7" s="1"/>
  <c r="F409" i="7"/>
  <c r="G409" i="7" s="1"/>
  <c r="F410" i="7"/>
  <c r="G410" i="7"/>
  <c r="F411" i="7"/>
  <c r="G411" i="7" s="1"/>
  <c r="H411" i="7" s="1"/>
  <c r="F412" i="7"/>
  <c r="G412" i="7" s="1"/>
  <c r="F413" i="7"/>
  <c r="G413" i="7" s="1"/>
  <c r="F414" i="7"/>
  <c r="G414" i="7"/>
  <c r="F415" i="7"/>
  <c r="G415" i="7"/>
  <c r="F416" i="7"/>
  <c r="G416" i="7" s="1"/>
  <c r="H416" i="7" s="1"/>
  <c r="F417" i="7"/>
  <c r="G417" i="7" s="1"/>
  <c r="F418" i="7"/>
  <c r="G418" i="7"/>
  <c r="F419" i="7"/>
  <c r="G419" i="7" s="1"/>
  <c r="H419" i="7" s="1"/>
  <c r="F420" i="7"/>
  <c r="G420" i="7" s="1"/>
  <c r="F421" i="7"/>
  <c r="G421" i="7" s="1"/>
  <c r="F422" i="7"/>
  <c r="G422" i="7"/>
  <c r="F423" i="7"/>
  <c r="G423" i="7" s="1"/>
  <c r="F424" i="7"/>
  <c r="G424" i="7" s="1"/>
  <c r="F425" i="7"/>
  <c r="G425" i="7" s="1"/>
  <c r="F426" i="7"/>
  <c r="G426" i="7"/>
  <c r="F427" i="7"/>
  <c r="G427" i="7"/>
  <c r="F428" i="7"/>
  <c r="G428" i="7" s="1"/>
  <c r="H428" i="7" s="1"/>
  <c r="F429" i="7"/>
  <c r="G429" i="7" s="1"/>
  <c r="F430" i="7"/>
  <c r="G430" i="7"/>
  <c r="F431" i="7"/>
  <c r="G431" i="7"/>
  <c r="F432" i="7"/>
  <c r="G432" i="7" s="1"/>
  <c r="F433" i="7"/>
  <c r="G433" i="7" s="1"/>
  <c r="H433" i="7" s="1"/>
  <c r="F434" i="7"/>
  <c r="G434" i="7"/>
  <c r="F435" i="7"/>
  <c r="G435" i="7" s="1"/>
  <c r="F436" i="7"/>
  <c r="G436" i="7" s="1"/>
  <c r="F437" i="7"/>
  <c r="G437" i="7" s="1"/>
  <c r="H437" i="7" s="1"/>
  <c r="F438" i="7"/>
  <c r="G438" i="7"/>
  <c r="F439" i="7"/>
  <c r="G439" i="7" s="1"/>
  <c r="H439" i="7" s="1"/>
  <c r="F440" i="7"/>
  <c r="G440" i="7" s="1"/>
  <c r="H440" i="7" s="1"/>
  <c r="F441" i="7"/>
  <c r="G441" i="7" s="1"/>
  <c r="F442" i="7"/>
  <c r="G442" i="7"/>
  <c r="F443" i="7"/>
  <c r="G443" i="7" s="1"/>
  <c r="F444" i="7"/>
  <c r="G444" i="7" s="1"/>
  <c r="F445" i="7"/>
  <c r="G445" i="7" s="1"/>
  <c r="F446" i="7"/>
  <c r="G446" i="7"/>
  <c r="F447" i="7"/>
  <c r="G447" i="7"/>
  <c r="H447" i="7" s="1"/>
  <c r="F448" i="7"/>
  <c r="G448" i="7" s="1"/>
  <c r="H448" i="7" s="1"/>
  <c r="F449" i="7"/>
  <c r="G449" i="7" s="1"/>
  <c r="H449" i="7" s="1"/>
  <c r="F450" i="7"/>
  <c r="G450" i="7"/>
  <c r="F451" i="7"/>
  <c r="G451" i="7" s="1"/>
  <c r="F452" i="7"/>
  <c r="G452" i="7" s="1"/>
  <c r="F453" i="7"/>
  <c r="G453" i="7" s="1"/>
  <c r="F454" i="7"/>
  <c r="G454" i="7"/>
  <c r="H454" i="7" s="1"/>
  <c r="F455" i="7"/>
  <c r="G455" i="7" s="1"/>
  <c r="F456" i="7"/>
  <c r="G456" i="7" s="1"/>
  <c r="F457" i="7"/>
  <c r="G457" i="7" s="1"/>
  <c r="F458" i="7"/>
  <c r="G458" i="7"/>
  <c r="F459" i="7"/>
  <c r="G459" i="7"/>
  <c r="F460" i="7"/>
  <c r="G460" i="7" s="1"/>
  <c r="F461" i="7"/>
  <c r="G461" i="7" s="1"/>
  <c r="F462" i="7"/>
  <c r="G462" i="7"/>
  <c r="F463" i="7"/>
  <c r="G463" i="7"/>
  <c r="F464" i="7"/>
  <c r="G464" i="7" s="1"/>
  <c r="F465" i="7"/>
  <c r="G465" i="7" s="1"/>
  <c r="H465" i="7" s="1"/>
  <c r="F466" i="7"/>
  <c r="G466" i="7"/>
  <c r="F467" i="7"/>
  <c r="G467" i="7" s="1"/>
  <c r="F468" i="7"/>
  <c r="G468" i="7" s="1"/>
  <c r="F469" i="7"/>
  <c r="G469" i="7" s="1"/>
  <c r="H469" i="7" s="1"/>
  <c r="F470" i="7"/>
  <c r="G470" i="7"/>
  <c r="F471" i="7"/>
  <c r="G471" i="7" s="1"/>
  <c r="H471" i="7" s="1"/>
  <c r="F472" i="7"/>
  <c r="G472" i="7" s="1"/>
  <c r="H472" i="7" s="1"/>
  <c r="F473" i="7"/>
  <c r="G473" i="7" s="1"/>
  <c r="F474" i="7"/>
  <c r="G474" i="7"/>
  <c r="F475" i="7"/>
  <c r="G475" i="7" s="1"/>
  <c r="F476" i="7"/>
  <c r="G476" i="7" s="1"/>
  <c r="F477" i="7"/>
  <c r="G477" i="7" s="1"/>
  <c r="F478" i="7"/>
  <c r="G478" i="7" s="1"/>
  <c r="H478" i="7" s="1"/>
  <c r="F479" i="7"/>
  <c r="G479" i="7"/>
  <c r="F480" i="7"/>
  <c r="G480" i="7"/>
  <c r="H480" i="7" s="1"/>
  <c r="F481" i="7"/>
  <c r="G481" i="7" s="1"/>
  <c r="F482" i="7"/>
  <c r="G482" i="7"/>
  <c r="F483" i="7"/>
  <c r="G483" i="7" s="1"/>
  <c r="F484" i="7"/>
  <c r="G484" i="7" s="1"/>
  <c r="F485" i="7"/>
  <c r="G485" i="7" s="1"/>
  <c r="H485" i="7" s="1"/>
  <c r="F486" i="7"/>
  <c r="G486" i="7" s="1"/>
  <c r="F487" i="7"/>
  <c r="G487" i="7" s="1"/>
  <c r="F488" i="7"/>
  <c r="G488" i="7"/>
  <c r="H488" i="7" s="1"/>
  <c r="F489" i="7"/>
  <c r="G489" i="7" s="1"/>
  <c r="H489" i="7" s="1"/>
  <c r="F490" i="7"/>
  <c r="G490" i="7" s="1"/>
  <c r="H490" i="7" s="1"/>
  <c r="F491" i="7"/>
  <c r="G491" i="7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/>
  <c r="F500" i="7"/>
  <c r="G500" i="7"/>
  <c r="F501" i="7"/>
  <c r="G501" i="7" s="1"/>
  <c r="F502" i="7"/>
  <c r="G502" i="7"/>
  <c r="F503" i="7"/>
  <c r="G503" i="7"/>
  <c r="F504" i="7"/>
  <c r="G504" i="7" s="1"/>
  <c r="H504" i="7" s="1"/>
  <c r="F505" i="7"/>
  <c r="G505" i="7" s="1"/>
  <c r="H505" i="7" s="1"/>
  <c r="F506" i="7"/>
  <c r="G506" i="7" s="1"/>
  <c r="H506" i="7" s="1"/>
  <c r="F507" i="7"/>
  <c r="G507" i="7"/>
  <c r="H507" i="7" s="1"/>
  <c r="F508" i="7"/>
  <c r="G508" i="7" s="1"/>
  <c r="H508" i="7" s="1"/>
  <c r="F509" i="7"/>
  <c r="G509" i="7" s="1"/>
  <c r="F510" i="7"/>
  <c r="G510" i="7" s="1"/>
  <c r="F511" i="7"/>
  <c r="G511" i="7"/>
  <c r="H511" i="7" s="1"/>
  <c r="F512" i="7"/>
  <c r="G512" i="7"/>
  <c r="H512" i="7" s="1"/>
  <c r="F513" i="7"/>
  <c r="G513" i="7" s="1"/>
  <c r="H513" i="7" s="1"/>
  <c r="F514" i="7"/>
  <c r="G514" i="7"/>
  <c r="F515" i="7"/>
  <c r="G515" i="7" s="1"/>
  <c r="F516" i="7"/>
  <c r="G516" i="7" s="1"/>
  <c r="H516" i="7" s="1"/>
  <c r="F517" i="7"/>
  <c r="G517" i="7" s="1"/>
  <c r="F518" i="7"/>
  <c r="G518" i="7" s="1"/>
  <c r="F519" i="7"/>
  <c r="G519" i="7" s="1"/>
  <c r="F520" i="7"/>
  <c r="G520" i="7"/>
  <c r="F521" i="7"/>
  <c r="G521" i="7" s="1"/>
  <c r="H521" i="7" s="1"/>
  <c r="F522" i="7"/>
  <c r="G522" i="7" s="1"/>
  <c r="H522" i="7" s="1"/>
  <c r="F523" i="7"/>
  <c r="G523" i="7"/>
  <c r="F524" i="7"/>
  <c r="G524" i="7" s="1"/>
  <c r="F525" i="7"/>
  <c r="G525" i="7" s="1"/>
  <c r="F526" i="7"/>
  <c r="G526" i="7"/>
  <c r="F527" i="7"/>
  <c r="G527" i="7" s="1"/>
  <c r="F528" i="7"/>
  <c r="G528" i="7" s="1"/>
  <c r="H528" i="7" s="1"/>
  <c r="F529" i="7"/>
  <c r="G529" i="7" s="1"/>
  <c r="F530" i="7"/>
  <c r="G530" i="7"/>
  <c r="F531" i="7"/>
  <c r="G531" i="7"/>
  <c r="F532" i="7"/>
  <c r="G532" i="7"/>
  <c r="F533" i="7"/>
  <c r="G533" i="7" s="1"/>
  <c r="F534" i="7"/>
  <c r="G534" i="7"/>
  <c r="F535" i="7"/>
  <c r="G535" i="7" s="1"/>
  <c r="H535" i="7" s="1"/>
  <c r="F536" i="7"/>
  <c r="G536" i="7" s="1"/>
  <c r="F537" i="7"/>
  <c r="G537" i="7" s="1"/>
  <c r="H537" i="7" s="1"/>
  <c r="F538" i="7"/>
  <c r="G538" i="7" s="1"/>
  <c r="F539" i="7"/>
  <c r="G539" i="7" s="1"/>
  <c r="F540" i="7"/>
  <c r="G540" i="7" s="1"/>
  <c r="H540" i="7" s="1"/>
  <c r="F541" i="7"/>
  <c r="G541" i="7" s="1"/>
  <c r="F542" i="7"/>
  <c r="G542" i="7" s="1"/>
  <c r="F543" i="7"/>
  <c r="G543" i="7"/>
  <c r="F544" i="7"/>
  <c r="G544" i="7" s="1"/>
  <c r="H544" i="7" s="1"/>
  <c r="F545" i="7"/>
  <c r="G545" i="7" s="1"/>
  <c r="H545" i="7" s="1"/>
  <c r="F546" i="7"/>
  <c r="G546" i="7"/>
  <c r="F547" i="7"/>
  <c r="G547" i="7" s="1"/>
  <c r="F548" i="7"/>
  <c r="G548" i="7"/>
  <c r="F549" i="7"/>
  <c r="G549" i="7" s="1"/>
  <c r="H549" i="7" s="1"/>
  <c r="F550" i="7"/>
  <c r="G550" i="7" s="1"/>
  <c r="F551" i="7"/>
  <c r="G551" i="7" s="1"/>
  <c r="H551" i="7" s="1"/>
  <c r="F552" i="7"/>
  <c r="G552" i="7"/>
  <c r="F553" i="7"/>
  <c r="G553" i="7" s="1"/>
  <c r="F554" i="7"/>
  <c r="G554" i="7"/>
  <c r="H554" i="7" s="1"/>
  <c r="F555" i="7"/>
  <c r="G555" i="7"/>
  <c r="F556" i="7"/>
  <c r="G556" i="7" s="1"/>
  <c r="F557" i="7"/>
  <c r="G557" i="7" s="1"/>
  <c r="H557" i="7" s="1"/>
  <c r="F558" i="7"/>
  <c r="G558" i="7"/>
  <c r="F559" i="7"/>
  <c r="G559" i="7" s="1"/>
  <c r="F560" i="7"/>
  <c r="G560" i="7" s="1"/>
  <c r="H560" i="7" s="1"/>
  <c r="F561" i="7"/>
  <c r="G561" i="7" s="1"/>
  <c r="F562" i="7"/>
  <c r="G562" i="7"/>
  <c r="F563" i="7"/>
  <c r="G563" i="7" s="1"/>
  <c r="F564" i="7"/>
  <c r="G564" i="7"/>
  <c r="F565" i="7"/>
  <c r="G565" i="7" s="1"/>
  <c r="F566" i="7"/>
  <c r="G566" i="7"/>
  <c r="F567" i="7"/>
  <c r="G567" i="7"/>
  <c r="F568" i="7"/>
  <c r="G568" i="7" s="1"/>
  <c r="F569" i="7"/>
  <c r="G569" i="7" s="1"/>
  <c r="F570" i="7"/>
  <c r="G570" i="7" s="1"/>
  <c r="F571" i="7"/>
  <c r="G571" i="7"/>
  <c r="F572" i="7"/>
  <c r="G572" i="7"/>
  <c r="F573" i="7"/>
  <c r="G573" i="7" s="1"/>
  <c r="F574" i="7"/>
  <c r="G574" i="7" s="1"/>
  <c r="F575" i="7"/>
  <c r="G575" i="7"/>
  <c r="F576" i="7"/>
  <c r="G576" i="7"/>
  <c r="H576" i="7" s="1"/>
  <c r="F577" i="7"/>
  <c r="G577" i="7" s="1"/>
  <c r="F578" i="7"/>
  <c r="G578" i="7"/>
  <c r="H578" i="7" s="1"/>
  <c r="F579" i="7"/>
  <c r="G579" i="7" s="1"/>
  <c r="F580" i="7"/>
  <c r="G580" i="7"/>
  <c r="F581" i="7"/>
  <c r="G581" i="7" s="1"/>
  <c r="H581" i="7" s="1"/>
  <c r="F582" i="7"/>
  <c r="G582" i="7" s="1"/>
  <c r="H582" i="7" s="1"/>
  <c r="F583" i="7"/>
  <c r="G583" i="7" s="1"/>
  <c r="F584" i="7"/>
  <c r="G584" i="7"/>
  <c r="H584" i="7" s="1"/>
  <c r="F585" i="7"/>
  <c r="G585" i="7" s="1"/>
  <c r="F586" i="7"/>
  <c r="G586" i="7"/>
  <c r="F587" i="7"/>
  <c r="G587" i="7"/>
  <c r="F588" i="7"/>
  <c r="G588" i="7" s="1"/>
  <c r="F589" i="7"/>
  <c r="G589" i="7" s="1"/>
  <c r="H589" i="7" s="1"/>
  <c r="F590" i="7"/>
  <c r="G590" i="7" s="1"/>
  <c r="F591" i="7"/>
  <c r="G591" i="7" s="1"/>
  <c r="F592" i="7"/>
  <c r="G592" i="7" s="1"/>
  <c r="H592" i="7" s="1"/>
  <c r="F593" i="7"/>
  <c r="G593" i="7" s="1"/>
  <c r="F594" i="7"/>
  <c r="G594" i="7" s="1"/>
  <c r="H594" i="7" s="1"/>
  <c r="F595" i="7"/>
  <c r="G595" i="7" s="1"/>
  <c r="F596" i="7"/>
  <c r="G596" i="7"/>
  <c r="F597" i="7"/>
  <c r="G597" i="7" s="1"/>
  <c r="F598" i="7"/>
  <c r="G598" i="7"/>
  <c r="F599" i="7"/>
  <c r="G599" i="7"/>
  <c r="F600" i="7"/>
  <c r="G600" i="7" s="1"/>
  <c r="H600" i="7" s="1"/>
  <c r="F601" i="7"/>
  <c r="G601" i="7" s="1"/>
  <c r="F602" i="7"/>
  <c r="G602" i="7" s="1"/>
  <c r="F603" i="7"/>
  <c r="G603" i="7"/>
  <c r="H603" i="7" s="1"/>
  <c r="F604" i="7"/>
  <c r="G604" i="7" s="1"/>
  <c r="F605" i="7"/>
  <c r="G605" i="7" s="1"/>
  <c r="F606" i="7"/>
  <c r="G606" i="7" s="1"/>
  <c r="F607" i="7"/>
  <c r="G607" i="7"/>
  <c r="F608" i="7"/>
  <c r="G608" i="7" s="1"/>
  <c r="H608" i="7" s="1"/>
  <c r="F609" i="7"/>
  <c r="G609" i="7" s="1"/>
  <c r="H609" i="7" s="1"/>
  <c r="F610" i="7"/>
  <c r="G610" i="7"/>
  <c r="H610" i="7" s="1"/>
  <c r="F611" i="7"/>
  <c r="G611" i="7" s="1"/>
  <c r="H611" i="7" s="1"/>
  <c r="F612" i="7"/>
  <c r="G612" i="7"/>
  <c r="F613" i="7"/>
  <c r="G613" i="7" s="1"/>
  <c r="H613" i="7" s="1"/>
  <c r="F614" i="7"/>
  <c r="G614" i="7" s="1"/>
  <c r="H614" i="7" s="1"/>
  <c r="F615" i="7"/>
  <c r="G615" i="7" s="1"/>
  <c r="F616" i="7"/>
  <c r="G616" i="7"/>
  <c r="H616" i="7" s="1"/>
  <c r="F617" i="7"/>
  <c r="G617" i="7" s="1"/>
  <c r="H617" i="7" s="1"/>
  <c r="F618" i="7"/>
  <c r="G618" i="7"/>
  <c r="F619" i="7"/>
  <c r="G619" i="7"/>
  <c r="F620" i="7"/>
  <c r="G620" i="7" s="1"/>
  <c r="H620" i="7" s="1"/>
  <c r="F621" i="7"/>
  <c r="G621" i="7" s="1"/>
  <c r="F622" i="7"/>
  <c r="G622" i="7"/>
  <c r="H622" i="7" s="1"/>
  <c r="F623" i="7"/>
  <c r="G623" i="7" s="1"/>
  <c r="F624" i="7"/>
  <c r="G624" i="7" s="1"/>
  <c r="F625" i="7"/>
  <c r="G625" i="7" s="1"/>
  <c r="F626" i="7"/>
  <c r="G626" i="7"/>
  <c r="F627" i="7"/>
  <c r="G627" i="7"/>
  <c r="H627" i="7" s="1"/>
  <c r="F628" i="7"/>
  <c r="G628" i="7"/>
  <c r="F629" i="7"/>
  <c r="G629" i="7" s="1"/>
  <c r="F630" i="7"/>
  <c r="G630" i="7"/>
  <c r="F631" i="7"/>
  <c r="G631" i="7" s="1"/>
  <c r="H631" i="7" s="1"/>
  <c r="F632" i="7"/>
  <c r="G632" i="7" s="1"/>
  <c r="H632" i="7" s="1"/>
  <c r="F633" i="7"/>
  <c r="G633" i="7" s="1"/>
  <c r="H633" i="7" s="1"/>
  <c r="F634" i="7"/>
  <c r="G634" i="7" s="1"/>
  <c r="F635" i="7"/>
  <c r="G635" i="7"/>
  <c r="F636" i="7"/>
  <c r="G636" i="7" s="1"/>
  <c r="F637" i="7"/>
  <c r="G637" i="7" s="1"/>
  <c r="F638" i="7"/>
  <c r="G638" i="7" s="1"/>
  <c r="F639" i="7"/>
  <c r="G639" i="7"/>
  <c r="F640" i="7"/>
  <c r="G640" i="7"/>
  <c r="H640" i="7" s="1"/>
  <c r="F641" i="7"/>
  <c r="G641" i="7" s="1"/>
  <c r="H641" i="7" s="1"/>
  <c r="F642" i="7"/>
  <c r="G642" i="7"/>
  <c r="F643" i="7"/>
  <c r="G643" i="7" s="1"/>
  <c r="F644" i="7"/>
  <c r="G644" i="7" s="1"/>
  <c r="H644" i="7" s="1"/>
  <c r="F645" i="7"/>
  <c r="G645" i="7" s="1"/>
  <c r="F646" i="7"/>
  <c r="G646" i="7" s="1"/>
  <c r="F647" i="7"/>
  <c r="G647" i="7" s="1"/>
  <c r="F648" i="7"/>
  <c r="G648" i="7"/>
  <c r="F649" i="7"/>
  <c r="G649" i="7" s="1"/>
  <c r="H649" i="7" s="1"/>
  <c r="F650" i="7"/>
  <c r="G650" i="7" s="1"/>
  <c r="F651" i="7"/>
  <c r="G651" i="7"/>
  <c r="F652" i="7"/>
  <c r="G652" i="7" s="1"/>
  <c r="F653" i="7"/>
  <c r="G653" i="7" s="1"/>
  <c r="H653" i="7" s="1"/>
  <c r="F654" i="7"/>
  <c r="G654" i="7"/>
  <c r="H654" i="7" s="1"/>
  <c r="F655" i="7"/>
  <c r="G655" i="7" s="1"/>
  <c r="H655" i="7" s="1"/>
  <c r="F656" i="7"/>
  <c r="G656" i="7" s="1"/>
  <c r="F657" i="7"/>
  <c r="G657" i="7" s="1"/>
  <c r="F658" i="7"/>
  <c r="G658" i="7" s="1"/>
  <c r="H658" i="7" s="1"/>
  <c r="F659" i="7"/>
  <c r="G659" i="7" s="1"/>
  <c r="F660" i="7"/>
  <c r="G660" i="7"/>
  <c r="F661" i="7"/>
  <c r="G661" i="7" s="1"/>
  <c r="F662" i="7"/>
  <c r="G662" i="7"/>
  <c r="H662" i="7" s="1"/>
  <c r="F663" i="7"/>
  <c r="G663" i="7" s="1"/>
  <c r="F664" i="7"/>
  <c r="G664" i="7" s="1"/>
  <c r="F665" i="7"/>
  <c r="G665" i="7" s="1"/>
  <c r="H665" i="7" s="1"/>
  <c r="F666" i="7"/>
  <c r="G666" i="7" s="1"/>
  <c r="F667" i="7"/>
  <c r="G667" i="7"/>
  <c r="F668" i="7"/>
  <c r="G668" i="7"/>
  <c r="H668" i="7" s="1"/>
  <c r="F669" i="7"/>
  <c r="G669" i="7" s="1"/>
  <c r="F670" i="7"/>
  <c r="G670" i="7" s="1"/>
  <c r="F671" i="7"/>
  <c r="G671" i="7"/>
  <c r="H671" i="7" s="1"/>
  <c r="F672" i="7"/>
  <c r="G672" i="7"/>
  <c r="F673" i="7"/>
  <c r="G673" i="7" s="1"/>
  <c r="H673" i="7" s="1"/>
  <c r="F674" i="7"/>
  <c r="G674" i="7"/>
  <c r="F675" i="7"/>
  <c r="G675" i="7" s="1"/>
  <c r="F676" i="7"/>
  <c r="G676" i="7" s="1"/>
  <c r="H676" i="7" s="1"/>
  <c r="F677" i="7"/>
  <c r="G677" i="7" s="1"/>
  <c r="F678" i="7"/>
  <c r="G678" i="7" s="1"/>
  <c r="F679" i="7"/>
  <c r="G679" i="7" s="1"/>
  <c r="H679" i="7" s="1"/>
  <c r="F680" i="7"/>
  <c r="G680" i="7"/>
  <c r="H680" i="7" s="1"/>
  <c r="F681" i="7"/>
  <c r="G681" i="7" s="1"/>
  <c r="F682" i="7"/>
  <c r="G682" i="7" s="1"/>
  <c r="F683" i="7"/>
  <c r="G683" i="7"/>
  <c r="F684" i="7"/>
  <c r="G684" i="7" s="1"/>
  <c r="H684" i="7" s="1"/>
  <c r="F685" i="7"/>
  <c r="G685" i="7" s="1"/>
  <c r="H685" i="7" s="1"/>
  <c r="F686" i="7"/>
  <c r="G686" i="7" s="1"/>
  <c r="F687" i="7"/>
  <c r="G687" i="7" s="1"/>
  <c r="F688" i="7"/>
  <c r="G688" i="7" s="1"/>
  <c r="H688" i="7" s="1"/>
  <c r="F689" i="7"/>
  <c r="G689" i="7" s="1"/>
  <c r="F690" i="7"/>
  <c r="G690" i="7"/>
  <c r="F691" i="7"/>
  <c r="G691" i="7"/>
  <c r="H691" i="7" s="1"/>
  <c r="F692" i="7"/>
  <c r="G692" i="7"/>
  <c r="F693" i="7"/>
  <c r="G693" i="7" s="1"/>
  <c r="F694" i="7"/>
  <c r="G694" i="7"/>
  <c r="F695" i="7"/>
  <c r="G695" i="7"/>
  <c r="H695" i="7" s="1"/>
  <c r="F696" i="7"/>
  <c r="G696" i="7" s="1"/>
  <c r="H696" i="7" s="1"/>
  <c r="F697" i="7"/>
  <c r="G697" i="7" s="1"/>
  <c r="F698" i="7"/>
  <c r="G698" i="7" s="1"/>
  <c r="F699" i="7"/>
  <c r="G699" i="7" s="1"/>
  <c r="H699" i="7" s="1"/>
  <c r="F700" i="7"/>
  <c r="G700" i="7"/>
  <c r="H700" i="7" s="1"/>
  <c r="F701" i="7"/>
  <c r="G701" i="7" s="1"/>
  <c r="F702" i="7"/>
  <c r="G702" i="7" s="1"/>
  <c r="H702" i="7" s="1"/>
  <c r="F703" i="7"/>
  <c r="G703" i="7"/>
  <c r="F704" i="7"/>
  <c r="G704" i="7" s="1"/>
  <c r="H704" i="7" s="1"/>
  <c r="F705" i="7"/>
  <c r="G705" i="7" s="1"/>
  <c r="F706" i="7"/>
  <c r="G706" i="7"/>
  <c r="F707" i="7"/>
  <c r="G707" i="7" s="1"/>
  <c r="F708" i="7"/>
  <c r="G708" i="7"/>
  <c r="H708" i="7" s="1"/>
  <c r="F709" i="7"/>
  <c r="G709" i="7" s="1"/>
  <c r="H709" i="7" s="1"/>
  <c r="F710" i="7"/>
  <c r="G710" i="7" s="1"/>
  <c r="F711" i="7"/>
  <c r="G711" i="7" s="1"/>
  <c r="F712" i="7"/>
  <c r="G712" i="7"/>
  <c r="H712" i="7" s="1"/>
  <c r="F713" i="7"/>
  <c r="G713" i="7" s="1"/>
  <c r="H713" i="7" s="1"/>
  <c r="F714" i="7"/>
  <c r="G714" i="7"/>
  <c r="H714" i="7" s="1"/>
  <c r="F715" i="7"/>
  <c r="G715" i="7"/>
  <c r="F716" i="7"/>
  <c r="G716" i="7" s="1"/>
  <c r="F717" i="7"/>
  <c r="G717" i="7" s="1"/>
  <c r="H717" i="7" s="1"/>
  <c r="F718" i="7"/>
  <c r="G718" i="7" s="1"/>
  <c r="F719" i="7"/>
  <c r="G719" i="7" s="1"/>
  <c r="F720" i="7"/>
  <c r="G720" i="7" s="1"/>
  <c r="H720" i="7" s="1"/>
  <c r="F721" i="7"/>
  <c r="G721" i="7" s="1"/>
  <c r="F722" i="7"/>
  <c r="G722" i="7"/>
  <c r="F723" i="7"/>
  <c r="G723" i="7" s="1"/>
  <c r="F724" i="7"/>
  <c r="G724" i="7"/>
  <c r="F725" i="7"/>
  <c r="G725" i="7" s="1"/>
  <c r="F726" i="7"/>
  <c r="G726" i="7"/>
  <c r="F727" i="7"/>
  <c r="G727" i="7"/>
  <c r="H727" i="7" s="1"/>
  <c r="F728" i="7"/>
  <c r="G728" i="7" s="1"/>
  <c r="H728" i="7" s="1"/>
  <c r="F729" i="7"/>
  <c r="G729" i="7" s="1"/>
  <c r="H729" i="7" s="1"/>
  <c r="F730" i="7"/>
  <c r="G730" i="7" s="1"/>
  <c r="F731" i="7"/>
  <c r="G731" i="7" s="1"/>
  <c r="H731" i="7" s="1"/>
  <c r="F732" i="7"/>
  <c r="G732" i="7"/>
  <c r="F733" i="7"/>
  <c r="G733" i="7" s="1"/>
  <c r="F734" i="7"/>
  <c r="G734" i="7" s="1"/>
  <c r="H734" i="7" s="1"/>
  <c r="F735" i="7"/>
  <c r="G735" i="7"/>
  <c r="F736" i="7"/>
  <c r="G736" i="7" s="1"/>
  <c r="H736" i="7" s="1"/>
  <c r="F737" i="7"/>
  <c r="G737" i="7" s="1"/>
  <c r="F738" i="7"/>
  <c r="G738" i="7"/>
  <c r="F739" i="7"/>
  <c r="G739" i="7" s="1"/>
  <c r="H739" i="7" s="1"/>
  <c r="F740" i="7"/>
  <c r="G740" i="7" s="1"/>
  <c r="F741" i="7"/>
  <c r="G741" i="7" s="1"/>
  <c r="H741" i="7" s="1"/>
  <c r="F742" i="7"/>
  <c r="G742" i="7" s="1"/>
  <c r="H742" i="7" s="1"/>
  <c r="F743" i="7"/>
  <c r="G743" i="7" s="1"/>
  <c r="F744" i="7"/>
  <c r="G744" i="7"/>
  <c r="H744" i="7" s="1"/>
  <c r="F745" i="7"/>
  <c r="G745" i="7" s="1"/>
  <c r="H745" i="7" s="1"/>
  <c r="F746" i="7"/>
  <c r="G746" i="7" s="1"/>
  <c r="H746" i="7" s="1"/>
  <c r="F747" i="7"/>
  <c r="G747" i="7"/>
  <c r="F748" i="7"/>
  <c r="G748" i="7" s="1"/>
  <c r="F749" i="7"/>
  <c r="G749" i="7" s="1"/>
  <c r="F750" i="7"/>
  <c r="G750" i="7"/>
  <c r="H750" i="7" s="1"/>
  <c r="F751" i="7"/>
  <c r="G751" i="7" s="1"/>
  <c r="H751" i="7" s="1"/>
  <c r="F752" i="7"/>
  <c r="G752" i="7" s="1"/>
  <c r="F753" i="7"/>
  <c r="G753" i="7" s="1"/>
  <c r="F754" i="7"/>
  <c r="G754" i="7" s="1"/>
  <c r="F755" i="7"/>
  <c r="G755" i="7"/>
  <c r="F756" i="7"/>
  <c r="G756" i="7"/>
  <c r="H756" i="7" s="1"/>
  <c r="F757" i="7"/>
  <c r="G757" i="7" s="1"/>
  <c r="F758" i="7"/>
  <c r="G758" i="7"/>
  <c r="F759" i="7"/>
  <c r="G759" i="7"/>
  <c r="F760" i="7"/>
  <c r="G760" i="7" s="1"/>
  <c r="H760" i="7" s="1"/>
  <c r="F761" i="7"/>
  <c r="G761" i="7" s="1"/>
  <c r="H761" i="7" s="1"/>
  <c r="F762" i="7"/>
  <c r="G762" i="7" s="1"/>
  <c r="H762" i="7" s="1"/>
  <c r="F763" i="7"/>
  <c r="G763" i="7"/>
  <c r="H763" i="7" s="1"/>
  <c r="F764" i="7"/>
  <c r="G764" i="7" s="1"/>
  <c r="F765" i="7"/>
  <c r="G765" i="7" s="1"/>
  <c r="F766" i="7"/>
  <c r="G766" i="7" s="1"/>
  <c r="H766" i="7" s="1"/>
  <c r="F767" i="7"/>
  <c r="G767" i="7"/>
  <c r="F768" i="7"/>
  <c r="G768" i="7"/>
  <c r="H768" i="7" s="1"/>
  <c r="F769" i="7"/>
  <c r="G769" i="7" s="1"/>
  <c r="H769" i="7" s="1"/>
  <c r="F770" i="7"/>
  <c r="G770" i="7"/>
  <c r="F771" i="7"/>
  <c r="G771" i="7" s="1"/>
  <c r="H771" i="7" s="1"/>
  <c r="F772" i="7"/>
  <c r="G772" i="7"/>
  <c r="F773" i="7"/>
  <c r="G773" i="7" s="1"/>
  <c r="F774" i="7"/>
  <c r="G774" i="7" s="1"/>
  <c r="F775" i="7"/>
  <c r="G775" i="7" s="1"/>
  <c r="H775" i="7" s="1"/>
  <c r="F776" i="7"/>
  <c r="G776" i="7"/>
  <c r="F777" i="7"/>
  <c r="G777" i="7" s="1"/>
  <c r="H777" i="7" s="1"/>
  <c r="F778" i="7"/>
  <c r="G778" i="7"/>
  <c r="F779" i="7"/>
  <c r="G779" i="7"/>
  <c r="F780" i="7"/>
  <c r="G780" i="7" s="1"/>
  <c r="H780" i="7" s="1"/>
  <c r="F781" i="7"/>
  <c r="G781" i="7" s="1"/>
  <c r="F782" i="7"/>
  <c r="G782" i="7"/>
  <c r="F783" i="7"/>
  <c r="G783" i="7" s="1"/>
  <c r="F784" i="7"/>
  <c r="G784" i="7" s="1"/>
  <c r="H784" i="7" s="1"/>
  <c r="F785" i="7"/>
  <c r="G785" i="7" s="1"/>
  <c r="F786" i="7"/>
  <c r="G786" i="7"/>
  <c r="H786" i="7" s="1"/>
  <c r="F787" i="7"/>
  <c r="G787" i="7"/>
  <c r="F788" i="7"/>
  <c r="G788" i="7"/>
  <c r="F789" i="7"/>
  <c r="G789" i="7" s="1"/>
  <c r="F790" i="7"/>
  <c r="G790" i="7"/>
  <c r="H790" i="7" s="1"/>
  <c r="F791" i="7"/>
  <c r="G791" i="7" s="1"/>
  <c r="F792" i="7"/>
  <c r="G792" i="7" s="1"/>
  <c r="F793" i="7"/>
  <c r="G793" i="7" s="1"/>
  <c r="H793" i="7" s="1"/>
  <c r="F794" i="7"/>
  <c r="G794" i="7" s="1"/>
  <c r="F795" i="7"/>
  <c r="G795" i="7" s="1"/>
  <c r="F796" i="7"/>
  <c r="G796" i="7"/>
  <c r="H796" i="7" s="1"/>
  <c r="F797" i="7"/>
  <c r="G797" i="7" s="1"/>
  <c r="F798" i="7"/>
  <c r="G798" i="7" s="1"/>
  <c r="F799" i="7"/>
  <c r="G799" i="7"/>
  <c r="H799" i="7" s="1"/>
  <c r="F800" i="7"/>
  <c r="G800" i="7" s="1"/>
  <c r="H800" i="7" s="1"/>
  <c r="F801" i="7"/>
  <c r="G801" i="7" s="1"/>
  <c r="H801" i="7" s="1"/>
  <c r="F802" i="7"/>
  <c r="G802" i="7"/>
  <c r="F803" i="7"/>
  <c r="G803" i="7" s="1"/>
  <c r="F804" i="7"/>
  <c r="G804" i="7" s="1"/>
  <c r="H804" i="7" s="1"/>
  <c r="F805" i="7"/>
  <c r="G805" i="7" s="1"/>
  <c r="H805" i="7" s="1"/>
  <c r="F806" i="7"/>
  <c r="G806" i="7" s="1"/>
  <c r="F807" i="7"/>
  <c r="G807" i="7" s="1"/>
  <c r="F808" i="7"/>
  <c r="G808" i="7"/>
  <c r="F809" i="7"/>
  <c r="G809" i="7" s="1"/>
  <c r="F810" i="7"/>
  <c r="G810" i="7" s="1"/>
  <c r="H810" i="7" s="1"/>
  <c r="F811" i="7"/>
  <c r="G811" i="7"/>
  <c r="F812" i="7"/>
  <c r="G812" i="7" s="1"/>
  <c r="F813" i="7"/>
  <c r="G813" i="7" s="1"/>
  <c r="H813" i="7" s="1"/>
  <c r="F814" i="7"/>
  <c r="G814" i="7"/>
  <c r="F815" i="7"/>
  <c r="G815" i="7" s="1"/>
  <c r="H815" i="7" s="1"/>
  <c r="F816" i="7"/>
  <c r="G816" i="7" s="1"/>
  <c r="H816" i="7" s="1"/>
  <c r="F817" i="7"/>
  <c r="G817" i="7" s="1"/>
  <c r="F818" i="7"/>
  <c r="G818" i="7"/>
  <c r="F819" i="7"/>
  <c r="G819" i="7" s="1"/>
  <c r="F820" i="7"/>
  <c r="G820" i="7"/>
  <c r="H820" i="7" s="1"/>
  <c r="F821" i="7"/>
  <c r="G821" i="7" s="1"/>
  <c r="H821" i="7" s="1"/>
  <c r="F822" i="7"/>
  <c r="G822" i="7" s="1"/>
  <c r="F823" i="7"/>
  <c r="G823" i="7" s="1"/>
  <c r="H823" i="7" s="1"/>
  <c r="F824" i="7"/>
  <c r="G824" i="7"/>
  <c r="F825" i="7"/>
  <c r="G825" i="7" s="1"/>
  <c r="H825" i="7" s="1"/>
  <c r="F826" i="7"/>
  <c r="G826" i="7"/>
  <c r="H826" i="7" s="1"/>
  <c r="F827" i="7"/>
  <c r="G827" i="7"/>
  <c r="H827" i="7" s="1"/>
  <c r="F828" i="7"/>
  <c r="G828" i="7"/>
  <c r="F829" i="7"/>
  <c r="G829" i="7" s="1"/>
  <c r="F830" i="7"/>
  <c r="G830" i="7" s="1"/>
  <c r="H830" i="7" s="1"/>
  <c r="F831" i="7"/>
  <c r="G831" i="7" s="1"/>
  <c r="F832" i="7"/>
  <c r="G832" i="7"/>
  <c r="H832" i="7" s="1"/>
  <c r="F833" i="7"/>
  <c r="G833" i="7" s="1"/>
  <c r="F834" i="7"/>
  <c r="G834" i="7"/>
  <c r="F835" i="7"/>
  <c r="G835" i="7" s="1"/>
  <c r="H835" i="7" s="1"/>
  <c r="F836" i="7"/>
  <c r="G836" i="7"/>
  <c r="F837" i="7"/>
  <c r="G837" i="7" s="1"/>
  <c r="H837" i="7" s="1"/>
  <c r="F838" i="7"/>
  <c r="G838" i="7"/>
  <c r="F839" i="7"/>
  <c r="G839" i="7"/>
  <c r="H839" i="7" s="1"/>
  <c r="F840" i="7"/>
  <c r="G840" i="7"/>
  <c r="F841" i="7"/>
  <c r="G841" i="7" s="1"/>
  <c r="H841" i="7" s="1"/>
  <c r="F842" i="7"/>
  <c r="G842" i="7" s="1"/>
  <c r="F843" i="7"/>
  <c r="G843" i="7"/>
  <c r="F844" i="7"/>
  <c r="G844" i="7"/>
  <c r="H844" i="7" s="1"/>
  <c r="F845" i="7"/>
  <c r="G845" i="7" s="1"/>
  <c r="F846" i="7"/>
  <c r="G846" i="7" s="1"/>
  <c r="H846" i="7" s="1"/>
  <c r="F847" i="7"/>
  <c r="G847" i="7"/>
  <c r="F848" i="7"/>
  <c r="G848" i="7"/>
  <c r="H848" i="7" s="1"/>
  <c r="F849" i="7"/>
  <c r="G849" i="7" s="1"/>
  <c r="H849" i="7" s="1"/>
  <c r="F850" i="7"/>
  <c r="G850" i="7"/>
  <c r="H850" i="7" s="1"/>
  <c r="F851" i="7"/>
  <c r="G851" i="7" s="1"/>
  <c r="F852" i="7"/>
  <c r="G852" i="7"/>
  <c r="H852" i="7" s="1"/>
  <c r="F853" i="7"/>
  <c r="G853" i="7" s="1"/>
  <c r="H853" i="7" s="1"/>
  <c r="F854" i="7"/>
  <c r="G854" i="7" s="1"/>
  <c r="F855" i="7"/>
  <c r="G855" i="7"/>
  <c r="H855" i="7" s="1"/>
  <c r="F856" i="7"/>
  <c r="G856" i="7"/>
  <c r="F857" i="7"/>
  <c r="G857" i="7" s="1"/>
  <c r="H857" i="7" s="1"/>
  <c r="F858" i="7"/>
  <c r="G858" i="7" s="1"/>
  <c r="F859" i="7"/>
  <c r="G859" i="7"/>
  <c r="F860" i="7"/>
  <c r="G860" i="7"/>
  <c r="F861" i="7"/>
  <c r="G861" i="7" s="1"/>
  <c r="F862" i="7"/>
  <c r="G862" i="7" s="1"/>
  <c r="F863" i="7"/>
  <c r="G863" i="7" s="1"/>
  <c r="F864" i="7"/>
  <c r="G864" i="7"/>
  <c r="H864" i="7" s="1"/>
  <c r="F865" i="7"/>
  <c r="G865" i="7" s="1"/>
  <c r="F866" i="7"/>
  <c r="G866" i="7"/>
  <c r="F867" i="7"/>
  <c r="G867" i="7" s="1"/>
  <c r="F868" i="7"/>
  <c r="G868" i="7"/>
  <c r="F869" i="7"/>
  <c r="G869" i="7" s="1"/>
  <c r="H869" i="7" s="1"/>
  <c r="F870" i="7"/>
  <c r="G870" i="7"/>
  <c r="F871" i="7"/>
  <c r="G871" i="7"/>
  <c r="H871" i="7" s="1"/>
  <c r="F872" i="7"/>
  <c r="G872" i="7"/>
  <c r="F873" i="7"/>
  <c r="G873" i="7" s="1"/>
  <c r="H873" i="7" s="1"/>
  <c r="F874" i="7"/>
  <c r="G874" i="7" s="1"/>
  <c r="F875" i="7"/>
  <c r="G875" i="7"/>
  <c r="F876" i="7"/>
  <c r="G876" i="7"/>
  <c r="H876" i="7" s="1"/>
  <c r="F877" i="7"/>
  <c r="G877" i="7" s="1"/>
  <c r="F878" i="7"/>
  <c r="G878" i="7"/>
  <c r="F879" i="7"/>
  <c r="G879" i="7"/>
  <c r="F880" i="7"/>
  <c r="G880" i="7"/>
  <c r="H880" i="7" s="1"/>
  <c r="F881" i="7"/>
  <c r="G881" i="7" s="1"/>
  <c r="H881" i="7" s="1"/>
  <c r="F882" i="7"/>
  <c r="G882" i="7"/>
  <c r="F883" i="7"/>
  <c r="G883" i="7" s="1"/>
  <c r="F884" i="7"/>
  <c r="G884" i="7"/>
  <c r="F885" i="7"/>
  <c r="G885" i="7" s="1"/>
  <c r="H885" i="7" s="1"/>
  <c r="F886" i="7"/>
  <c r="G886" i="7" s="1"/>
  <c r="F887" i="7"/>
  <c r="G887" i="7" s="1"/>
  <c r="H887" i="7" s="1"/>
  <c r="F888" i="7"/>
  <c r="G888" i="7"/>
  <c r="F889" i="7"/>
  <c r="G889" i="7" s="1"/>
  <c r="H889" i="7" s="1"/>
  <c r="F890" i="7"/>
  <c r="G890" i="7"/>
  <c r="H890" i="7" s="1"/>
  <c r="F891" i="7"/>
  <c r="G891" i="7"/>
  <c r="H891" i="7" s="1"/>
  <c r="F892" i="7"/>
  <c r="G892" i="7"/>
  <c r="F893" i="7"/>
  <c r="G893" i="7" s="1"/>
  <c r="F894" i="7"/>
  <c r="G894" i="7"/>
  <c r="F895" i="7"/>
  <c r="G895" i="7" s="1"/>
  <c r="H895" i="7" s="1"/>
  <c r="F896" i="7"/>
  <c r="G896" i="7"/>
  <c r="H896" i="7" s="1"/>
  <c r="F897" i="7"/>
  <c r="G897" i="7" s="1"/>
  <c r="F898" i="7"/>
  <c r="G898" i="7"/>
  <c r="F899" i="7"/>
  <c r="G899" i="7"/>
  <c r="F900" i="7"/>
  <c r="G900" i="7"/>
  <c r="F901" i="7"/>
  <c r="G901" i="7" s="1"/>
  <c r="H901" i="7" s="1"/>
  <c r="F902" i="7"/>
  <c r="G902" i="7"/>
  <c r="F903" i="7"/>
  <c r="G903" i="7"/>
  <c r="F904" i="7"/>
  <c r="G904" i="7"/>
  <c r="F905" i="7"/>
  <c r="G905" i="7" s="1"/>
  <c r="H905" i="7" s="1"/>
  <c r="F906" i="7"/>
  <c r="G906" i="7" s="1"/>
  <c r="H906" i="7" s="1"/>
  <c r="F907" i="7"/>
  <c r="G907" i="7"/>
  <c r="F908" i="7"/>
  <c r="G908" i="7"/>
  <c r="F909" i="7"/>
  <c r="G909" i="7" s="1"/>
  <c r="F910" i="7"/>
  <c r="G910" i="7" s="1"/>
  <c r="H910" i="7" s="1"/>
  <c r="F911" i="7"/>
  <c r="G911" i="7"/>
  <c r="F912" i="7"/>
  <c r="G912" i="7"/>
  <c r="H912" i="7" s="1"/>
  <c r="F913" i="7"/>
  <c r="G913" i="7" s="1"/>
  <c r="H913" i="7" s="1"/>
  <c r="F914" i="7"/>
  <c r="G914" i="7"/>
  <c r="F915" i="7"/>
  <c r="G915" i="7" s="1"/>
  <c r="F916" i="7"/>
  <c r="G916" i="7"/>
  <c r="H916" i="7" s="1"/>
  <c r="F917" i="7"/>
  <c r="G917" i="7" s="1"/>
  <c r="H917" i="7" s="1"/>
  <c r="F918" i="7"/>
  <c r="G918" i="7" s="1"/>
  <c r="F919" i="7"/>
  <c r="G919" i="7" s="1"/>
  <c r="F920" i="7"/>
  <c r="G920" i="7"/>
  <c r="F921" i="7"/>
  <c r="G921" i="7" s="1"/>
  <c r="H921" i="7" s="1"/>
  <c r="F922" i="7"/>
  <c r="G922" i="7" s="1"/>
  <c r="H922" i="7" s="1"/>
  <c r="F923" i="7"/>
  <c r="G923" i="7"/>
  <c r="H923" i="7" s="1"/>
  <c r="F924" i="7"/>
  <c r="G924" i="7" s="1"/>
  <c r="F925" i="7"/>
  <c r="G925" i="7" s="1"/>
  <c r="F926" i="7"/>
  <c r="G926" i="7"/>
  <c r="F927" i="7"/>
  <c r="G927" i="7" s="1"/>
  <c r="H927" i="7" s="1"/>
  <c r="F928" i="7"/>
  <c r="G928" i="7"/>
  <c r="H928" i="7" s="1"/>
  <c r="F929" i="7"/>
  <c r="G929" i="7" s="1"/>
  <c r="F930" i="7"/>
  <c r="G930" i="7"/>
  <c r="F931" i="7"/>
  <c r="G931" i="7"/>
  <c r="H931" i="7" s="1"/>
  <c r="F932" i="7"/>
  <c r="G932" i="7"/>
  <c r="F933" i="7"/>
  <c r="G933" i="7" s="1"/>
  <c r="H933" i="7" s="1"/>
  <c r="F934" i="7"/>
  <c r="G934" i="7"/>
  <c r="F935" i="7"/>
  <c r="G935" i="7" s="1"/>
  <c r="F936" i="7"/>
  <c r="G936" i="7" s="1"/>
  <c r="H936" i="7" s="1"/>
  <c r="F937" i="7"/>
  <c r="G937" i="7" s="1"/>
  <c r="H937" i="7" s="1"/>
  <c r="F938" i="7"/>
  <c r="G938" i="7" s="1"/>
  <c r="F939" i="7"/>
  <c r="G939" i="7"/>
  <c r="H939" i="7" s="1"/>
  <c r="F940" i="7"/>
  <c r="G940" i="7" s="1"/>
  <c r="H940" i="7" s="1"/>
  <c r="F941" i="7"/>
  <c r="G941" i="7" s="1"/>
  <c r="F942" i="7"/>
  <c r="G942" i="7"/>
  <c r="H942" i="7" s="1"/>
  <c r="F943" i="7"/>
  <c r="G943" i="7"/>
  <c r="F944" i="7"/>
  <c r="G944" i="7"/>
  <c r="H944" i="7" s="1"/>
  <c r="F945" i="7"/>
  <c r="G945" i="7" s="1"/>
  <c r="H945" i="7" s="1"/>
  <c r="F946" i="7"/>
  <c r="G946" i="7"/>
  <c r="F947" i="7"/>
  <c r="G947" i="7" s="1"/>
  <c r="H947" i="7" s="1"/>
  <c r="F948" i="7"/>
  <c r="G948" i="7"/>
  <c r="F949" i="7"/>
  <c r="G949" i="7" s="1"/>
  <c r="H949" i="7" s="1"/>
  <c r="F950" i="7"/>
  <c r="G950" i="7" s="1"/>
  <c r="H950" i="7" s="1"/>
  <c r="F951" i="7"/>
  <c r="G951" i="7" s="1"/>
  <c r="F952" i="7"/>
  <c r="G952" i="7"/>
  <c r="F953" i="7"/>
  <c r="G953" i="7" s="1"/>
  <c r="H953" i="7" s="1"/>
  <c r="F954" i="7"/>
  <c r="G954" i="7"/>
  <c r="H954" i="7" s="1"/>
  <c r="F955" i="7"/>
  <c r="G955" i="7"/>
  <c r="H955" i="7" s="1"/>
  <c r="F956" i="7"/>
  <c r="G956" i="7" s="1"/>
  <c r="F957" i="7"/>
  <c r="G957" i="7" s="1"/>
  <c r="F958" i="7"/>
  <c r="G958" i="7" s="1"/>
  <c r="F959" i="7"/>
  <c r="G959" i="7" s="1"/>
  <c r="F960" i="7"/>
  <c r="G960" i="7" s="1"/>
  <c r="H960" i="7" s="1"/>
  <c r="F961" i="7"/>
  <c r="G961" i="7" s="1"/>
  <c r="F962" i="7"/>
  <c r="G962" i="7"/>
  <c r="F963" i="7"/>
  <c r="G963" i="7" s="1"/>
  <c r="H963" i="7" s="1"/>
  <c r="F964" i="7"/>
  <c r="G964" i="7"/>
  <c r="H964" i="7" s="1"/>
  <c r="F965" i="7"/>
  <c r="G965" i="7" s="1"/>
  <c r="H965" i="7" s="1"/>
  <c r="F966" i="7"/>
  <c r="G966" i="7"/>
  <c r="F967" i="7"/>
  <c r="G967" i="7" s="1"/>
  <c r="F968" i="7"/>
  <c r="G968" i="7" s="1"/>
  <c r="H968" i="7" s="1"/>
  <c r="F969" i="7"/>
  <c r="G969" i="7" s="1"/>
  <c r="H969" i="7" s="1"/>
  <c r="F970" i="7"/>
  <c r="G970" i="7" s="1"/>
  <c r="H970" i="7" s="1"/>
  <c r="F971" i="7"/>
  <c r="G971" i="7"/>
  <c r="H971" i="7" s="1"/>
  <c r="F972" i="7"/>
  <c r="G972" i="7"/>
  <c r="H972" i="7" s="1"/>
  <c r="F973" i="7"/>
  <c r="G973" i="7" s="1"/>
  <c r="F974" i="7"/>
  <c r="G974" i="7"/>
  <c r="F975" i="7"/>
  <c r="G975" i="7"/>
  <c r="F976" i="7"/>
  <c r="G976" i="7" s="1"/>
  <c r="H976" i="7" s="1"/>
  <c r="F977" i="7"/>
  <c r="G977" i="7" s="1"/>
  <c r="H977" i="7" s="1"/>
  <c r="F978" i="7"/>
  <c r="G978" i="7"/>
  <c r="F979" i="7"/>
  <c r="G979" i="7" s="1"/>
  <c r="F980" i="7"/>
  <c r="G980" i="7"/>
  <c r="H980" i="7" s="1"/>
  <c r="F981" i="7"/>
  <c r="G981" i="7" s="1"/>
  <c r="H981" i="7" s="1"/>
  <c r="F982" i="7"/>
  <c r="G982" i="7" s="1"/>
  <c r="F983" i="7"/>
  <c r="G983" i="7"/>
  <c r="F984" i="7"/>
  <c r="G984" i="7"/>
  <c r="F985" i="7"/>
  <c r="G985" i="7" s="1"/>
  <c r="H985" i="7" s="1"/>
  <c r="F986" i="7"/>
  <c r="G986" i="7"/>
  <c r="H986" i="7" s="1"/>
  <c r="F987" i="7"/>
  <c r="G987" i="7"/>
  <c r="H987" i="7" s="1"/>
  <c r="F988" i="7"/>
  <c r="G988" i="7" s="1"/>
  <c r="H988" i="7" s="1"/>
  <c r="F989" i="7"/>
  <c r="G989" i="7" s="1"/>
  <c r="F990" i="7"/>
  <c r="G990" i="7"/>
  <c r="F991" i="7"/>
  <c r="G991" i="7" s="1"/>
  <c r="H991" i="7" s="1"/>
  <c r="F992" i="7"/>
  <c r="G992" i="7" s="1"/>
  <c r="H992" i="7" s="1"/>
  <c r="F993" i="7"/>
  <c r="G993" i="7" s="1"/>
  <c r="F994" i="7"/>
  <c r="G994" i="7"/>
  <c r="F995" i="7"/>
  <c r="G995" i="7"/>
  <c r="H995" i="7" s="1"/>
  <c r="F996" i="7"/>
  <c r="G996" i="7"/>
  <c r="H996" i="7" s="1"/>
  <c r="F997" i="7"/>
  <c r="G997" i="7" s="1"/>
  <c r="H997" i="7" s="1"/>
  <c r="F998" i="7"/>
  <c r="G998" i="7"/>
  <c r="F999" i="7"/>
  <c r="G999" i="7"/>
  <c r="F1000" i="7"/>
  <c r="G1000" i="7" s="1"/>
  <c r="H1000" i="7" s="1"/>
  <c r="F1001" i="7"/>
  <c r="G1001" i="7" s="1"/>
  <c r="H1001" i="7" s="1"/>
  <c r="F1002" i="7"/>
  <c r="G1002" i="7" s="1"/>
  <c r="F1003" i="7"/>
  <c r="G1003" i="7"/>
  <c r="H1003" i="7" s="1"/>
  <c r="F1004" i="7"/>
  <c r="G1004" i="7" s="1"/>
  <c r="F1005" i="7"/>
  <c r="G1005" i="7" s="1"/>
  <c r="F1006" i="7"/>
  <c r="G1006" i="7" s="1"/>
  <c r="H1006" i="7" s="1"/>
  <c r="F7" i="7"/>
  <c r="G7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3" i="7"/>
  <c r="H44" i="7"/>
  <c r="H45" i="7"/>
  <c r="H46" i="7"/>
  <c r="H47" i="7"/>
  <c r="H49" i="7"/>
  <c r="H50" i="7"/>
  <c r="H51" i="7"/>
  <c r="H52" i="7"/>
  <c r="H53" i="7"/>
  <c r="H55" i="7"/>
  <c r="H56" i="7"/>
  <c r="H57" i="7"/>
  <c r="H58" i="7"/>
  <c r="H59" i="7"/>
  <c r="H60" i="7"/>
  <c r="H61" i="7"/>
  <c r="H62" i="7"/>
  <c r="H63" i="7"/>
  <c r="H64" i="7"/>
  <c r="H65" i="7"/>
  <c r="H67" i="7"/>
  <c r="H68" i="7"/>
  <c r="H70" i="7"/>
  <c r="H71" i="7"/>
  <c r="H72" i="7"/>
  <c r="H73" i="7"/>
  <c r="H74" i="7"/>
  <c r="H75" i="7"/>
  <c r="H76" i="7"/>
  <c r="H77" i="7"/>
  <c r="H78" i="7"/>
  <c r="H79" i="7"/>
  <c r="H80" i="7"/>
  <c r="H83" i="7"/>
  <c r="H84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6" i="7"/>
  <c r="H107" i="7"/>
  <c r="H108" i="7"/>
  <c r="H109" i="7"/>
  <c r="H110" i="7"/>
  <c r="H111" i="7"/>
  <c r="H112" i="7"/>
  <c r="H114" i="7"/>
  <c r="H115" i="7"/>
  <c r="H116" i="7"/>
  <c r="H117" i="7"/>
  <c r="H118" i="7"/>
  <c r="H119" i="7"/>
  <c r="H120" i="7"/>
  <c r="H123" i="7"/>
  <c r="H124" i="7"/>
  <c r="H125" i="7"/>
  <c r="H126" i="7"/>
  <c r="H127" i="7"/>
  <c r="H129" i="7"/>
  <c r="H130" i="7"/>
  <c r="H131" i="7"/>
  <c r="H132" i="7"/>
  <c r="H133" i="7"/>
  <c r="H134" i="7"/>
  <c r="H135" i="7"/>
  <c r="H137" i="7"/>
  <c r="H138" i="7"/>
  <c r="H139" i="7"/>
  <c r="H140" i="7"/>
  <c r="H142" i="7"/>
  <c r="H143" i="7"/>
  <c r="H145" i="7"/>
  <c r="H146" i="7"/>
  <c r="H147" i="7"/>
  <c r="H148" i="7"/>
  <c r="H150" i="7"/>
  <c r="H151" i="7"/>
  <c r="H152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8" i="7"/>
  <c r="H170" i="7"/>
  <c r="H171" i="7"/>
  <c r="H174" i="7"/>
  <c r="H175" i="7"/>
  <c r="H179" i="7"/>
  <c r="H180" i="7"/>
  <c r="H181" i="7"/>
  <c r="H182" i="7"/>
  <c r="H183" i="7"/>
  <c r="H184" i="7"/>
  <c r="H185" i="7"/>
  <c r="H186" i="7"/>
  <c r="H187" i="7"/>
  <c r="H188" i="7"/>
  <c r="H189" i="7"/>
  <c r="H191" i="7"/>
  <c r="H193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10" i="7"/>
  <c r="H211" i="7"/>
  <c r="H212" i="7"/>
  <c r="H214" i="7"/>
  <c r="H215" i="7"/>
  <c r="H217" i="7"/>
  <c r="H220" i="7"/>
  <c r="H221" i="7"/>
  <c r="H222" i="7"/>
  <c r="H223" i="7"/>
  <c r="H225" i="7"/>
  <c r="H226" i="7"/>
  <c r="H227" i="7"/>
  <c r="H228" i="7"/>
  <c r="H229" i="7"/>
  <c r="H231" i="7"/>
  <c r="H232" i="7"/>
  <c r="H233" i="7"/>
  <c r="H234" i="7"/>
  <c r="H235" i="7"/>
  <c r="H237" i="7"/>
  <c r="H238" i="7"/>
  <c r="H239" i="7"/>
  <c r="H240" i="7"/>
  <c r="H242" i="7"/>
  <c r="H243" i="7"/>
  <c r="H244" i="7"/>
  <c r="H246" i="7"/>
  <c r="H247" i="7"/>
  <c r="H249" i="7"/>
  <c r="H250" i="7"/>
  <c r="H251" i="7"/>
  <c r="H252" i="7"/>
  <c r="H253" i="7"/>
  <c r="H254" i="7"/>
  <c r="H255" i="7"/>
  <c r="H258" i="7"/>
  <c r="H260" i="7"/>
  <c r="H261" i="7"/>
  <c r="H263" i="7"/>
  <c r="H264" i="7"/>
  <c r="H265" i="7"/>
  <c r="H266" i="7"/>
  <c r="H267" i="7"/>
  <c r="H268" i="7"/>
  <c r="H269" i="7"/>
  <c r="H270" i="7"/>
  <c r="H271" i="7"/>
  <c r="H272" i="7"/>
  <c r="H274" i="7"/>
  <c r="H275" i="7"/>
  <c r="H276" i="7"/>
  <c r="H278" i="7"/>
  <c r="H279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9" i="7"/>
  <c r="H300" i="7"/>
  <c r="H301" i="7"/>
  <c r="H302" i="7"/>
  <c r="H304" i="7"/>
  <c r="H306" i="7"/>
  <c r="H307" i="7"/>
  <c r="H308" i="7"/>
  <c r="H310" i="7"/>
  <c r="H311" i="7"/>
  <c r="H313" i="7"/>
  <c r="H314" i="7"/>
  <c r="H315" i="7"/>
  <c r="H316" i="7"/>
  <c r="H317" i="7"/>
  <c r="H318" i="7"/>
  <c r="H319" i="7"/>
  <c r="H322" i="7"/>
  <c r="H323" i="7"/>
  <c r="H324" i="7"/>
  <c r="H325" i="7"/>
  <c r="H326" i="7"/>
  <c r="H328" i="7"/>
  <c r="H329" i="7"/>
  <c r="H330" i="7"/>
  <c r="H331" i="7"/>
  <c r="H332" i="7"/>
  <c r="H333" i="7"/>
  <c r="H334" i="7"/>
  <c r="H335" i="7"/>
  <c r="H336" i="7"/>
  <c r="H338" i="7"/>
  <c r="H339" i="7"/>
  <c r="H340" i="7"/>
  <c r="H342" i="7"/>
  <c r="H343" i="7"/>
  <c r="H345" i="7"/>
  <c r="H347" i="7"/>
  <c r="H348" i="7"/>
  <c r="H349" i="7"/>
  <c r="H350" i="7"/>
  <c r="H351" i="7"/>
  <c r="H353" i="7"/>
  <c r="H354" i="7"/>
  <c r="H355" i="7"/>
  <c r="H356" i="7"/>
  <c r="H357" i="7"/>
  <c r="H358" i="7"/>
  <c r="H359" i="7"/>
  <c r="H360" i="7"/>
  <c r="H361" i="7"/>
  <c r="H362" i="7"/>
  <c r="H365" i="7"/>
  <c r="H366" i="7"/>
  <c r="H367" i="7"/>
  <c r="H368" i="7"/>
  <c r="H370" i="7"/>
  <c r="H371" i="7"/>
  <c r="H372" i="7"/>
  <c r="H374" i="7"/>
  <c r="H375" i="7"/>
  <c r="H377" i="7"/>
  <c r="H379" i="7"/>
  <c r="H380" i="7"/>
  <c r="H381" i="7"/>
  <c r="H382" i="7"/>
  <c r="H386" i="7"/>
  <c r="H387" i="7"/>
  <c r="H388" i="7"/>
  <c r="H389" i="7"/>
  <c r="H390" i="7"/>
  <c r="H391" i="7"/>
  <c r="H392" i="7"/>
  <c r="H393" i="7"/>
  <c r="H394" i="7"/>
  <c r="H396" i="7"/>
  <c r="H397" i="7"/>
  <c r="H398" i="7"/>
  <c r="H399" i="7"/>
  <c r="H400" i="7"/>
  <c r="H402" i="7"/>
  <c r="H403" i="7"/>
  <c r="H404" i="7"/>
  <c r="H406" i="7"/>
  <c r="H409" i="7"/>
  <c r="H410" i="7"/>
  <c r="H412" i="7"/>
  <c r="H413" i="7"/>
  <c r="H414" i="7"/>
  <c r="H415" i="7"/>
  <c r="H417" i="7"/>
  <c r="H418" i="7"/>
  <c r="H420" i="7"/>
  <c r="H421" i="7"/>
  <c r="H422" i="7"/>
  <c r="H423" i="7"/>
  <c r="H424" i="7"/>
  <c r="H425" i="7"/>
  <c r="H426" i="7"/>
  <c r="H427" i="7"/>
  <c r="H429" i="7"/>
  <c r="H430" i="7"/>
  <c r="H431" i="7"/>
  <c r="H432" i="7"/>
  <c r="H434" i="7"/>
  <c r="H435" i="7"/>
  <c r="H436" i="7"/>
  <c r="H438" i="7"/>
  <c r="H441" i="7"/>
  <c r="H442" i="7"/>
  <c r="H443" i="7"/>
  <c r="H444" i="7"/>
  <c r="H445" i="7"/>
  <c r="H446" i="7"/>
  <c r="H450" i="7"/>
  <c r="H451" i="7"/>
  <c r="H452" i="7"/>
  <c r="H453" i="7"/>
  <c r="H455" i="7"/>
  <c r="H456" i="7"/>
  <c r="H457" i="7"/>
  <c r="H458" i="7"/>
  <c r="H459" i="7"/>
  <c r="H460" i="7"/>
  <c r="H461" i="7"/>
  <c r="H462" i="7"/>
  <c r="H463" i="7"/>
  <c r="H464" i="7"/>
  <c r="H466" i="7"/>
  <c r="H467" i="7"/>
  <c r="H468" i="7"/>
  <c r="H470" i="7"/>
  <c r="H473" i="7"/>
  <c r="H474" i="7"/>
  <c r="H475" i="7"/>
  <c r="H476" i="7"/>
  <c r="H477" i="7"/>
  <c r="H479" i="7"/>
  <c r="H481" i="7"/>
  <c r="H482" i="7"/>
  <c r="H483" i="7"/>
  <c r="H484" i="7"/>
  <c r="H486" i="7"/>
  <c r="H487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9" i="7"/>
  <c r="H510" i="7"/>
  <c r="H514" i="7"/>
  <c r="H515" i="7"/>
  <c r="H517" i="7"/>
  <c r="H518" i="7"/>
  <c r="H519" i="7"/>
  <c r="H520" i="7"/>
  <c r="H523" i="7"/>
  <c r="H524" i="7"/>
  <c r="H525" i="7"/>
  <c r="H526" i="7"/>
  <c r="H527" i="7"/>
  <c r="H529" i="7"/>
  <c r="H530" i="7"/>
  <c r="H531" i="7"/>
  <c r="H532" i="7"/>
  <c r="H533" i="7"/>
  <c r="H534" i="7"/>
  <c r="H536" i="7"/>
  <c r="H538" i="7"/>
  <c r="H539" i="7"/>
  <c r="H541" i="7"/>
  <c r="H542" i="7"/>
  <c r="H543" i="7"/>
  <c r="H546" i="7"/>
  <c r="H547" i="7"/>
  <c r="H548" i="7"/>
  <c r="H550" i="7"/>
  <c r="H552" i="7"/>
  <c r="H553" i="7"/>
  <c r="H555" i="7"/>
  <c r="H556" i="7"/>
  <c r="H558" i="7"/>
  <c r="H559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7" i="7"/>
  <c r="H579" i="7"/>
  <c r="H580" i="7"/>
  <c r="H583" i="7"/>
  <c r="H585" i="7"/>
  <c r="H586" i="7"/>
  <c r="H587" i="7"/>
  <c r="H588" i="7"/>
  <c r="H590" i="7"/>
  <c r="H591" i="7"/>
  <c r="H593" i="7"/>
  <c r="H595" i="7"/>
  <c r="H596" i="7"/>
  <c r="H597" i="7"/>
  <c r="H598" i="7"/>
  <c r="H599" i="7"/>
  <c r="H601" i="7"/>
  <c r="H602" i="7"/>
  <c r="H604" i="7"/>
  <c r="H605" i="7"/>
  <c r="H606" i="7"/>
  <c r="H607" i="7"/>
  <c r="H612" i="7"/>
  <c r="H615" i="7"/>
  <c r="H618" i="7"/>
  <c r="H619" i="7"/>
  <c r="H621" i="7"/>
  <c r="H623" i="7"/>
  <c r="H624" i="7"/>
  <c r="H625" i="7"/>
  <c r="H626" i="7"/>
  <c r="H628" i="7"/>
  <c r="H629" i="7"/>
  <c r="H630" i="7"/>
  <c r="H634" i="7"/>
  <c r="H635" i="7"/>
  <c r="H636" i="7"/>
  <c r="H637" i="7"/>
  <c r="H638" i="7"/>
  <c r="H639" i="7"/>
  <c r="H642" i="7"/>
  <c r="H643" i="7"/>
  <c r="H645" i="7"/>
  <c r="H646" i="7"/>
  <c r="H647" i="7"/>
  <c r="H648" i="7"/>
  <c r="H650" i="7"/>
  <c r="H651" i="7"/>
  <c r="H652" i="7"/>
  <c r="H656" i="7"/>
  <c r="H657" i="7"/>
  <c r="H659" i="7"/>
  <c r="H660" i="7"/>
  <c r="H661" i="7"/>
  <c r="H663" i="7"/>
  <c r="H664" i="7"/>
  <c r="H666" i="7"/>
  <c r="H667" i="7"/>
  <c r="H669" i="7"/>
  <c r="H670" i="7"/>
  <c r="H672" i="7"/>
  <c r="H674" i="7"/>
  <c r="H675" i="7"/>
  <c r="H677" i="7"/>
  <c r="H678" i="7"/>
  <c r="H681" i="7"/>
  <c r="H682" i="7"/>
  <c r="H683" i="7"/>
  <c r="H686" i="7"/>
  <c r="H687" i="7"/>
  <c r="H689" i="7"/>
  <c r="H690" i="7"/>
  <c r="H692" i="7"/>
  <c r="H693" i="7"/>
  <c r="H694" i="7"/>
  <c r="H697" i="7"/>
  <c r="H698" i="7"/>
  <c r="H701" i="7"/>
  <c r="H703" i="7"/>
  <c r="H705" i="7"/>
  <c r="H706" i="7"/>
  <c r="H707" i="7"/>
  <c r="H710" i="7"/>
  <c r="H711" i="7"/>
  <c r="H715" i="7"/>
  <c r="H716" i="7"/>
  <c r="H718" i="7"/>
  <c r="H719" i="7"/>
  <c r="H721" i="7"/>
  <c r="H722" i="7"/>
  <c r="H723" i="7"/>
  <c r="H724" i="7"/>
  <c r="H725" i="7"/>
  <c r="H726" i="7"/>
  <c r="H730" i="7"/>
  <c r="H732" i="7"/>
  <c r="H733" i="7"/>
  <c r="H735" i="7"/>
  <c r="H737" i="7"/>
  <c r="H738" i="7"/>
  <c r="H740" i="7"/>
  <c r="H743" i="7"/>
  <c r="H747" i="7"/>
  <c r="H748" i="7"/>
  <c r="H749" i="7"/>
  <c r="H752" i="7"/>
  <c r="H753" i="7"/>
  <c r="H754" i="7"/>
  <c r="H755" i="7"/>
  <c r="H757" i="7"/>
  <c r="H758" i="7"/>
  <c r="H759" i="7"/>
  <c r="H764" i="7"/>
  <c r="H765" i="7"/>
  <c r="H767" i="7"/>
  <c r="H770" i="7"/>
  <c r="H772" i="7"/>
  <c r="H773" i="7"/>
  <c r="H774" i="7"/>
  <c r="H776" i="7"/>
  <c r="H778" i="7"/>
  <c r="H779" i="7"/>
  <c r="H781" i="7"/>
  <c r="H782" i="7"/>
  <c r="H783" i="7"/>
  <c r="H785" i="7"/>
  <c r="H787" i="7"/>
  <c r="H788" i="7"/>
  <c r="H789" i="7"/>
  <c r="H791" i="7"/>
  <c r="H792" i="7"/>
  <c r="H794" i="7"/>
  <c r="H795" i="7"/>
  <c r="H797" i="7"/>
  <c r="H798" i="7"/>
  <c r="H802" i="7"/>
  <c r="H803" i="7"/>
  <c r="H806" i="7"/>
  <c r="H807" i="7"/>
  <c r="H808" i="7"/>
  <c r="H809" i="7"/>
  <c r="H811" i="7"/>
  <c r="H812" i="7"/>
  <c r="H814" i="7"/>
  <c r="H817" i="7"/>
  <c r="H818" i="7"/>
  <c r="H819" i="7"/>
  <c r="H822" i="7"/>
  <c r="H824" i="7"/>
  <c r="H828" i="7"/>
  <c r="H829" i="7"/>
  <c r="H831" i="7"/>
  <c r="H833" i="7"/>
  <c r="H834" i="7"/>
  <c r="H836" i="7"/>
  <c r="H838" i="7"/>
  <c r="H840" i="7"/>
  <c r="H842" i="7"/>
  <c r="H843" i="7"/>
  <c r="H845" i="7"/>
  <c r="H847" i="7"/>
  <c r="H851" i="7"/>
  <c r="H854" i="7"/>
  <c r="H856" i="7"/>
  <c r="H858" i="7"/>
  <c r="H859" i="7"/>
  <c r="H860" i="7"/>
  <c r="H861" i="7"/>
  <c r="H862" i="7"/>
  <c r="H863" i="7"/>
  <c r="H865" i="7"/>
  <c r="H866" i="7"/>
  <c r="H867" i="7"/>
  <c r="H868" i="7"/>
  <c r="H870" i="7"/>
  <c r="H872" i="7"/>
  <c r="H874" i="7"/>
  <c r="H875" i="7"/>
  <c r="H877" i="7"/>
  <c r="H878" i="7"/>
  <c r="H879" i="7"/>
  <c r="H882" i="7"/>
  <c r="H883" i="7"/>
  <c r="H884" i="7"/>
  <c r="H886" i="7"/>
  <c r="H888" i="7"/>
  <c r="H892" i="7"/>
  <c r="H893" i="7"/>
  <c r="H894" i="7"/>
  <c r="H897" i="7"/>
  <c r="H898" i="7"/>
  <c r="H899" i="7"/>
  <c r="H900" i="7"/>
  <c r="H902" i="7"/>
  <c r="H903" i="7"/>
  <c r="H904" i="7"/>
  <c r="H907" i="7"/>
  <c r="H908" i="7"/>
  <c r="H909" i="7"/>
  <c r="H911" i="7"/>
  <c r="H914" i="7"/>
  <c r="H915" i="7"/>
  <c r="H918" i="7"/>
  <c r="H919" i="7"/>
  <c r="H920" i="7"/>
  <c r="H924" i="7"/>
  <c r="H925" i="7"/>
  <c r="H926" i="7"/>
  <c r="H929" i="7"/>
  <c r="H930" i="7"/>
  <c r="H932" i="7"/>
  <c r="H934" i="7"/>
  <c r="H935" i="7"/>
  <c r="H938" i="7"/>
  <c r="H941" i="7"/>
  <c r="H943" i="7"/>
  <c r="H946" i="7"/>
  <c r="H948" i="7"/>
  <c r="H951" i="7"/>
  <c r="H952" i="7"/>
  <c r="H956" i="7"/>
  <c r="H957" i="7"/>
  <c r="H958" i="7"/>
  <c r="H959" i="7"/>
  <c r="H961" i="7"/>
  <c r="H962" i="7"/>
  <c r="H966" i="7"/>
  <c r="H967" i="7"/>
  <c r="H973" i="7"/>
  <c r="H974" i="7"/>
  <c r="H975" i="7"/>
  <c r="H978" i="7"/>
  <c r="H979" i="7"/>
  <c r="H982" i="7"/>
  <c r="H983" i="7"/>
  <c r="H984" i="7"/>
  <c r="H989" i="7"/>
  <c r="H990" i="7"/>
  <c r="H993" i="7"/>
  <c r="H994" i="7"/>
  <c r="H998" i="7"/>
  <c r="H999" i="7"/>
  <c r="H1002" i="7"/>
  <c r="H1004" i="7"/>
  <c r="H1005" i="7"/>
  <c r="O33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8" i="7"/>
  <c r="C3" i="6"/>
  <c r="L3" i="6"/>
  <c r="I7" i="6"/>
  <c r="C4" i="6"/>
  <c r="E9" i="6"/>
  <c r="E8" i="6"/>
  <c r="D8" i="6" s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C25" i="1"/>
  <c r="C26" i="1"/>
  <c r="C2" i="1"/>
  <c r="C10" i="1" s="1"/>
  <c r="C40" i="1" s="1"/>
  <c r="C22" i="1"/>
  <c r="C11" i="1" l="1"/>
  <c r="C31" i="1"/>
  <c r="I8" i="6"/>
  <c r="D9" i="6"/>
  <c r="H14" i="7"/>
  <c r="G3" i="7"/>
  <c r="D4" i="7"/>
  <c r="E4" i="7" s="1"/>
  <c r="D3" i="7"/>
  <c r="E3" i="7" s="1"/>
  <c r="C41" i="1"/>
  <c r="F9" i="6"/>
  <c r="F10" i="6"/>
  <c r="G10" i="6" s="1"/>
  <c r="H10" i="6" s="1"/>
  <c r="F8" i="6"/>
  <c r="G8" i="6" s="1"/>
  <c r="G9" i="6"/>
  <c r="H9" i="6" s="1"/>
  <c r="M42" i="7"/>
  <c r="M41" i="7"/>
  <c r="G2" i="7"/>
  <c r="I7" i="7" s="1"/>
  <c r="C45" i="1" l="1"/>
  <c r="M44" i="7"/>
  <c r="M43" i="7" s="1"/>
  <c r="G4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9" i="6"/>
  <c r="D10" i="6"/>
  <c r="I10" i="6" l="1"/>
  <c r="D11" i="6"/>
  <c r="F11" i="6"/>
  <c r="G11" i="6" s="1"/>
  <c r="H11" i="6" s="1"/>
  <c r="D12" i="6" l="1"/>
  <c r="I11" i="6"/>
  <c r="F12" i="6"/>
  <c r="G12" i="6" s="1"/>
  <c r="H12" i="6" s="1"/>
  <c r="I12" i="6" l="1"/>
  <c r="D13" i="6"/>
  <c r="F13" i="6"/>
  <c r="G13" i="6" s="1"/>
  <c r="H13" i="6" s="1"/>
  <c r="I13" i="6" l="1"/>
  <c r="D14" i="6"/>
  <c r="F14" i="6"/>
  <c r="G14" i="6" s="1"/>
  <c r="H14" i="6" s="1"/>
  <c r="D15" i="6" l="1"/>
  <c r="I14" i="6"/>
  <c r="F15" i="6"/>
  <c r="G15" i="6" s="1"/>
  <c r="H15" i="6" s="1"/>
  <c r="D16" i="6" l="1"/>
  <c r="I15" i="6"/>
  <c r="F16" i="6"/>
  <c r="G16" i="6" s="1"/>
  <c r="H16" i="6" s="1"/>
  <c r="I16" i="6" l="1"/>
  <c r="D17" i="6"/>
  <c r="F17" i="6"/>
  <c r="G17" i="6" s="1"/>
  <c r="H17" i="6" s="1"/>
  <c r="I17" i="6" l="1"/>
  <c r="D18" i="6"/>
  <c r="F18" i="6"/>
  <c r="G18" i="6" s="1"/>
  <c r="H18" i="6" s="1"/>
  <c r="I18" i="6" l="1"/>
  <c r="D19" i="6"/>
  <c r="F19" i="6"/>
  <c r="G19" i="6" s="1"/>
  <c r="H19" i="6" s="1"/>
  <c r="I19" i="6" l="1"/>
  <c r="F20" i="6"/>
  <c r="G20" i="6" s="1"/>
  <c r="H20" i="6" s="1"/>
  <c r="D20" i="6"/>
  <c r="I20" i="6" l="1"/>
  <c r="D21" i="6"/>
  <c r="F21" i="6"/>
  <c r="G21" i="6" s="1"/>
  <c r="H21" i="6" s="1"/>
  <c r="I21" i="6" l="1"/>
  <c r="D22" i="6"/>
  <c r="F22" i="6"/>
  <c r="G22" i="6" s="1"/>
  <c r="H22" i="6" s="1"/>
  <c r="I22" i="6" l="1"/>
  <c r="D23" i="6"/>
  <c r="F23" i="6"/>
  <c r="G23" i="6" s="1"/>
  <c r="H23" i="6" s="1"/>
  <c r="I23" i="6" l="1"/>
  <c r="D24" i="6"/>
  <c r="F24" i="6"/>
  <c r="G24" i="6" s="1"/>
  <c r="H24" i="6" s="1"/>
  <c r="D25" i="6" l="1"/>
  <c r="I24" i="6"/>
  <c r="F25" i="6"/>
  <c r="G25" i="6" s="1"/>
  <c r="H25" i="6" s="1"/>
  <c r="I25" i="6" l="1"/>
  <c r="D26" i="6"/>
  <c r="F26" i="6"/>
  <c r="G26" i="6" s="1"/>
  <c r="H26" i="6" s="1"/>
  <c r="I26" i="6" l="1"/>
  <c r="D27" i="6"/>
  <c r="F27" i="6"/>
  <c r="G27" i="6" s="1"/>
  <c r="H27" i="6" s="1"/>
  <c r="I27" i="6" l="1"/>
  <c r="F28" i="6"/>
  <c r="G28" i="6" s="1"/>
  <c r="H28" i="6" s="1"/>
  <c r="D28" i="6"/>
  <c r="I28" i="6" l="1"/>
  <c r="D29" i="6"/>
  <c r="F29" i="6"/>
  <c r="G29" i="6" s="1"/>
  <c r="H29" i="6" s="1"/>
  <c r="I29" i="6" l="1"/>
  <c r="D30" i="6"/>
  <c r="F30" i="6"/>
  <c r="G30" i="6" s="1"/>
  <c r="H30" i="6" s="1"/>
  <c r="I30" i="6" l="1"/>
  <c r="D31" i="6"/>
  <c r="F31" i="6"/>
  <c r="G31" i="6" s="1"/>
  <c r="H31" i="6" s="1"/>
  <c r="D32" i="6" l="1"/>
  <c r="I31" i="6"/>
  <c r="F32" i="6"/>
  <c r="G32" i="6" s="1"/>
  <c r="H32" i="6" s="1"/>
  <c r="I32" i="6" l="1"/>
  <c r="D33" i="6"/>
  <c r="F33" i="6"/>
  <c r="G33" i="6" s="1"/>
  <c r="H33" i="6" s="1"/>
  <c r="I33" i="6" l="1"/>
  <c r="D34" i="6"/>
  <c r="F34" i="6"/>
  <c r="G34" i="6" s="1"/>
  <c r="H34" i="6" s="1"/>
  <c r="I34" i="6" l="1"/>
  <c r="D35" i="6"/>
  <c r="F35" i="6"/>
  <c r="G35" i="6" s="1"/>
  <c r="H35" i="6" s="1"/>
  <c r="I35" i="6" l="1"/>
  <c r="D36" i="6"/>
  <c r="F36" i="6"/>
  <c r="G36" i="6" s="1"/>
  <c r="H36" i="6" s="1"/>
  <c r="I36" i="6" l="1"/>
  <c r="D37" i="6"/>
  <c r="F37" i="6"/>
  <c r="G37" i="6" s="1"/>
  <c r="H37" i="6" s="1"/>
  <c r="I37" i="6" l="1"/>
  <c r="D38" i="6"/>
  <c r="F38" i="6"/>
  <c r="G38" i="6" s="1"/>
  <c r="H38" i="6" s="1"/>
  <c r="D39" i="6" l="1"/>
  <c r="I38" i="6"/>
  <c r="F39" i="6"/>
  <c r="G39" i="6" s="1"/>
  <c r="H39" i="6" s="1"/>
  <c r="I39" i="6" l="1"/>
  <c r="D40" i="6"/>
  <c r="F40" i="6"/>
  <c r="G40" i="6" s="1"/>
  <c r="H40" i="6" s="1"/>
  <c r="D41" i="6" l="1"/>
  <c r="I40" i="6"/>
  <c r="F41" i="6"/>
  <c r="G41" i="6" s="1"/>
  <c r="H41" i="6" s="1"/>
  <c r="I41" i="6" l="1"/>
  <c r="D42" i="6"/>
  <c r="F42" i="6"/>
  <c r="G42" i="6" s="1"/>
  <c r="H42" i="6" s="1"/>
  <c r="I42" i="6" l="1"/>
  <c r="D43" i="6"/>
  <c r="F43" i="6"/>
  <c r="G43" i="6" s="1"/>
  <c r="H43" i="6" s="1"/>
  <c r="I43" i="6" l="1"/>
  <c r="D44" i="6"/>
  <c r="F44" i="6"/>
  <c r="G44" i="6" s="1"/>
  <c r="H44" i="6" s="1"/>
  <c r="I44" i="6" l="1"/>
  <c r="D45" i="6"/>
  <c r="F45" i="6"/>
  <c r="G45" i="6" s="1"/>
  <c r="H45" i="6" s="1"/>
  <c r="I45" i="6" l="1"/>
  <c r="D46" i="6"/>
  <c r="F46" i="6"/>
  <c r="G46" i="6" s="1"/>
  <c r="H46" i="6" s="1"/>
  <c r="I46" i="6" l="1"/>
  <c r="D47" i="6"/>
  <c r="F47" i="6"/>
  <c r="G47" i="6" s="1"/>
  <c r="H47" i="6" s="1"/>
  <c r="I47" i="6" l="1"/>
  <c r="D48" i="6"/>
  <c r="F48" i="6"/>
  <c r="G48" i="6" s="1"/>
  <c r="H48" i="6" s="1"/>
  <c r="I48" i="6" l="1"/>
  <c r="D49" i="6"/>
  <c r="F49" i="6"/>
  <c r="G49" i="6" s="1"/>
  <c r="H49" i="6" s="1"/>
  <c r="I49" i="6" l="1"/>
  <c r="D50" i="6"/>
  <c r="F50" i="6"/>
  <c r="G50" i="6" s="1"/>
  <c r="H50" i="6" s="1"/>
  <c r="I50" i="6" l="1"/>
  <c r="D51" i="6"/>
  <c r="F51" i="6"/>
  <c r="G51" i="6" s="1"/>
  <c r="H51" i="6" s="1"/>
  <c r="D52" i="6" l="1"/>
  <c r="I51" i="6"/>
  <c r="F52" i="6"/>
  <c r="G52" i="6" s="1"/>
  <c r="H52" i="6" s="1"/>
  <c r="I52" i="6" l="1"/>
  <c r="D53" i="6"/>
  <c r="F53" i="6"/>
  <c r="G53" i="6" s="1"/>
  <c r="H53" i="6" s="1"/>
  <c r="I53" i="6" l="1"/>
  <c r="D54" i="6"/>
  <c r="F54" i="6"/>
  <c r="G54" i="6" s="1"/>
  <c r="H54" i="6" s="1"/>
  <c r="D55" i="6" l="1"/>
  <c r="I54" i="6"/>
  <c r="F55" i="6"/>
  <c r="G55" i="6" s="1"/>
  <c r="H55" i="6" s="1"/>
  <c r="I55" i="6" l="1"/>
  <c r="D56" i="6"/>
  <c r="F56" i="6"/>
  <c r="G56" i="6" s="1"/>
  <c r="H56" i="6" s="1"/>
  <c r="I56" i="6" l="1"/>
  <c r="D57" i="6"/>
  <c r="F57" i="6"/>
  <c r="G57" i="6" s="1"/>
  <c r="H57" i="6" s="1"/>
  <c r="I57" i="6" l="1"/>
  <c r="D58" i="6"/>
  <c r="F58" i="6"/>
  <c r="G58" i="6" s="1"/>
  <c r="H58" i="6" s="1"/>
  <c r="I58" i="6" l="1"/>
  <c r="D59" i="6"/>
  <c r="F59" i="6"/>
  <c r="G59" i="6" s="1"/>
  <c r="H59" i="6" s="1"/>
  <c r="I59" i="6" l="1"/>
  <c r="D60" i="6"/>
  <c r="F60" i="6"/>
  <c r="G60" i="6" s="1"/>
  <c r="H60" i="6" s="1"/>
  <c r="I60" i="6" l="1"/>
  <c r="D61" i="6"/>
  <c r="F61" i="6"/>
  <c r="G61" i="6" s="1"/>
  <c r="H61" i="6" s="1"/>
  <c r="I61" i="6" l="1"/>
  <c r="D62" i="6"/>
  <c r="F62" i="6"/>
  <c r="G62" i="6" s="1"/>
  <c r="H62" i="6" s="1"/>
  <c r="I62" i="6" l="1"/>
  <c r="D63" i="6"/>
  <c r="F63" i="6"/>
  <c r="G63" i="6" s="1"/>
  <c r="H63" i="6" s="1"/>
  <c r="D64" i="6" l="1"/>
  <c r="I63" i="6"/>
  <c r="F64" i="6"/>
  <c r="G64" i="6" s="1"/>
  <c r="H64" i="6" s="1"/>
  <c r="D65" i="6" l="1"/>
  <c r="I64" i="6"/>
  <c r="F65" i="6"/>
  <c r="G65" i="6" s="1"/>
  <c r="H65" i="6" s="1"/>
  <c r="I65" i="6" l="1"/>
  <c r="D66" i="6"/>
  <c r="F66" i="6"/>
  <c r="G66" i="6" s="1"/>
  <c r="H66" i="6" s="1"/>
  <c r="I66" i="6" l="1"/>
  <c r="D67" i="6"/>
  <c r="F67" i="6"/>
  <c r="G67" i="6" s="1"/>
  <c r="H67" i="6" s="1"/>
  <c r="I67" i="6" l="1"/>
  <c r="D68" i="6"/>
  <c r="F68" i="6"/>
  <c r="G68" i="6" s="1"/>
  <c r="H68" i="6" s="1"/>
  <c r="I68" i="6" l="1"/>
  <c r="D69" i="6"/>
  <c r="F69" i="6"/>
  <c r="G69" i="6" s="1"/>
  <c r="H69" i="6" s="1"/>
  <c r="I69" i="6" l="1"/>
  <c r="D70" i="6"/>
  <c r="F70" i="6"/>
  <c r="G70" i="6" s="1"/>
  <c r="H70" i="6" s="1"/>
  <c r="I70" i="6" l="1"/>
  <c r="D71" i="6"/>
  <c r="F71" i="6"/>
  <c r="G71" i="6" s="1"/>
  <c r="H71" i="6" s="1"/>
  <c r="D72" i="6" l="1"/>
  <c r="I71" i="6"/>
  <c r="F72" i="6"/>
  <c r="G72" i="6" s="1"/>
  <c r="H72" i="6" s="1"/>
  <c r="I72" i="6" l="1"/>
  <c r="D73" i="6"/>
  <c r="F73" i="6"/>
  <c r="G73" i="6" s="1"/>
  <c r="H73" i="6" s="1"/>
  <c r="I73" i="6" l="1"/>
  <c r="F74" i="6"/>
  <c r="G74" i="6" s="1"/>
  <c r="H74" i="6" s="1"/>
  <c r="D74" i="6"/>
  <c r="I74" i="6" l="1"/>
  <c r="D75" i="6"/>
  <c r="F75" i="6"/>
  <c r="G75" i="6" s="1"/>
  <c r="H75" i="6" s="1"/>
  <c r="D76" i="6" l="1"/>
  <c r="I75" i="6"/>
  <c r="F76" i="6"/>
  <c r="G76" i="6" s="1"/>
  <c r="H76" i="6" s="1"/>
  <c r="I76" i="6" l="1"/>
  <c r="D77" i="6"/>
  <c r="F77" i="6"/>
  <c r="G77" i="6" s="1"/>
  <c r="H77" i="6" s="1"/>
  <c r="I77" i="6" l="1"/>
  <c r="D78" i="6"/>
  <c r="F78" i="6"/>
  <c r="G78" i="6" s="1"/>
  <c r="H78" i="6" s="1"/>
  <c r="I78" i="6" l="1"/>
  <c r="D79" i="6"/>
  <c r="F79" i="6"/>
  <c r="G79" i="6" s="1"/>
  <c r="H79" i="6" s="1"/>
  <c r="I79" i="6" l="1"/>
  <c r="D80" i="6"/>
  <c r="F80" i="6"/>
  <c r="G80" i="6" s="1"/>
  <c r="H80" i="6" s="1"/>
  <c r="I80" i="6" l="1"/>
  <c r="D81" i="6"/>
  <c r="F81" i="6"/>
  <c r="G81" i="6" s="1"/>
  <c r="H81" i="6" s="1"/>
  <c r="I81" i="6" l="1"/>
  <c r="D82" i="6"/>
  <c r="F82" i="6"/>
  <c r="G82" i="6" s="1"/>
  <c r="H82" i="6" s="1"/>
  <c r="I82" i="6" l="1"/>
  <c r="D83" i="6"/>
  <c r="F83" i="6"/>
  <c r="G83" i="6" s="1"/>
  <c r="H83" i="6" s="1"/>
  <c r="D84" i="6" l="1"/>
  <c r="I83" i="6"/>
  <c r="F84" i="6"/>
  <c r="G84" i="6" s="1"/>
  <c r="H84" i="6" s="1"/>
  <c r="I84" i="6" l="1"/>
  <c r="D85" i="6"/>
  <c r="F85" i="6"/>
  <c r="G85" i="6" s="1"/>
  <c r="H85" i="6" s="1"/>
  <c r="I85" i="6" l="1"/>
  <c r="D86" i="6"/>
  <c r="F86" i="6"/>
  <c r="G86" i="6" s="1"/>
  <c r="H86" i="6" s="1"/>
  <c r="I86" i="6" l="1"/>
  <c r="D87" i="6"/>
  <c r="F87" i="6"/>
  <c r="G87" i="6" s="1"/>
  <c r="H87" i="6" s="1"/>
  <c r="I87" i="6" l="1"/>
  <c r="D88" i="6"/>
  <c r="F88" i="6"/>
  <c r="G88" i="6" s="1"/>
  <c r="H88" i="6" s="1"/>
  <c r="I88" i="6" l="1"/>
  <c r="D89" i="6"/>
  <c r="F89" i="6"/>
  <c r="G89" i="6" s="1"/>
  <c r="H89" i="6" s="1"/>
  <c r="I89" i="6" l="1"/>
  <c r="D90" i="6"/>
  <c r="F90" i="6"/>
  <c r="G90" i="6" s="1"/>
  <c r="H90" i="6" s="1"/>
  <c r="D91" i="6" l="1"/>
  <c r="I90" i="6"/>
  <c r="F91" i="6"/>
  <c r="G91" i="6" s="1"/>
  <c r="H91" i="6" s="1"/>
  <c r="I91" i="6" l="1"/>
  <c r="D92" i="6"/>
  <c r="F92" i="6"/>
  <c r="G92" i="6" s="1"/>
  <c r="H92" i="6" s="1"/>
  <c r="I92" i="6" l="1"/>
  <c r="D93" i="6"/>
  <c r="F93" i="6"/>
  <c r="G93" i="6" s="1"/>
  <c r="H93" i="6" s="1"/>
  <c r="I93" i="6" l="1"/>
  <c r="D94" i="6"/>
  <c r="F94" i="6"/>
  <c r="G94" i="6" s="1"/>
  <c r="H94" i="6" s="1"/>
  <c r="I94" i="6" l="1"/>
  <c r="D95" i="6"/>
  <c r="F95" i="6"/>
  <c r="G95" i="6" s="1"/>
  <c r="H95" i="6" s="1"/>
  <c r="D96" i="6" l="1"/>
  <c r="I95" i="6"/>
  <c r="F96" i="6"/>
  <c r="G96" i="6" s="1"/>
  <c r="H96" i="6" s="1"/>
  <c r="F97" i="6" l="1"/>
  <c r="G97" i="6" s="1"/>
  <c r="H97" i="6" s="1"/>
  <c r="I96" i="6"/>
  <c r="D97" i="6"/>
  <c r="I97" i="6" l="1"/>
  <c r="D98" i="6"/>
  <c r="F98" i="6"/>
  <c r="G98" i="6" s="1"/>
  <c r="H98" i="6" s="1"/>
  <c r="I98" i="6" l="1"/>
  <c r="D99" i="6"/>
  <c r="F99" i="6"/>
  <c r="G99" i="6" s="1"/>
  <c r="H99" i="6" s="1"/>
  <c r="I99" i="6" l="1"/>
  <c r="D100" i="6"/>
  <c r="F100" i="6"/>
  <c r="G100" i="6" s="1"/>
  <c r="H100" i="6" s="1"/>
  <c r="I100" i="6" l="1"/>
  <c r="D101" i="6"/>
  <c r="F101" i="6"/>
  <c r="G101" i="6" s="1"/>
  <c r="H101" i="6" s="1"/>
  <c r="I101" i="6" l="1"/>
  <c r="D102" i="6"/>
  <c r="F102" i="6"/>
  <c r="G102" i="6" s="1"/>
  <c r="H102" i="6" s="1"/>
  <c r="I102" i="6" l="1"/>
  <c r="D103" i="6"/>
  <c r="F103" i="6"/>
  <c r="G103" i="6" s="1"/>
  <c r="H103" i="6" s="1"/>
  <c r="D104" i="6" l="1"/>
  <c r="I103" i="6"/>
  <c r="F104" i="6"/>
  <c r="G104" i="6" s="1"/>
  <c r="H104" i="6" s="1"/>
  <c r="F105" i="6" l="1"/>
  <c r="G105" i="6" s="1"/>
  <c r="H105" i="6" s="1"/>
  <c r="D105" i="6"/>
  <c r="I104" i="6"/>
  <c r="I105" i="6" l="1"/>
  <c r="D106" i="6"/>
  <c r="F106" i="6"/>
  <c r="G106" i="6" s="1"/>
  <c r="H106" i="6" s="1"/>
  <c r="I106" i="6" l="1"/>
  <c r="D107" i="6"/>
  <c r="F107" i="6"/>
  <c r="G107" i="6" s="1"/>
  <c r="H107" i="6" s="1"/>
  <c r="I107" i="6" l="1"/>
  <c r="D108" i="6"/>
  <c r="F108" i="6"/>
  <c r="G108" i="6" s="1"/>
  <c r="H108" i="6" s="1"/>
  <c r="I108" i="6" l="1"/>
  <c r="D109" i="6"/>
  <c r="F109" i="6"/>
  <c r="G109" i="6" s="1"/>
  <c r="H109" i="6" s="1"/>
  <c r="I109" i="6" l="1"/>
  <c r="D110" i="6"/>
  <c r="F110" i="6"/>
  <c r="G110" i="6" s="1"/>
  <c r="H110" i="6" s="1"/>
  <c r="I110" i="6" l="1"/>
  <c r="D111" i="6"/>
  <c r="F111" i="6"/>
  <c r="G111" i="6" s="1"/>
  <c r="H111" i="6" s="1"/>
  <c r="I111" i="6" l="1"/>
  <c r="D112" i="6"/>
  <c r="F112" i="6"/>
  <c r="G112" i="6" s="1"/>
  <c r="H112" i="6" s="1"/>
  <c r="I112" i="6" l="1"/>
  <c r="D113" i="6"/>
  <c r="F113" i="6"/>
  <c r="G113" i="6" s="1"/>
  <c r="H113" i="6" s="1"/>
  <c r="I113" i="6" l="1"/>
  <c r="D114" i="6"/>
  <c r="F114" i="6"/>
  <c r="G114" i="6" s="1"/>
  <c r="H114" i="6" s="1"/>
  <c r="F115" i="6" l="1"/>
  <c r="G115" i="6" s="1"/>
  <c r="H115" i="6" s="1"/>
  <c r="D115" i="6"/>
  <c r="I114" i="6"/>
  <c r="D116" i="6" l="1"/>
  <c r="I115" i="6"/>
  <c r="F116" i="6"/>
  <c r="G116" i="6" s="1"/>
  <c r="H116" i="6" s="1"/>
  <c r="I116" i="6" l="1"/>
  <c r="D117" i="6"/>
  <c r="F117" i="6"/>
  <c r="G117" i="6" s="1"/>
  <c r="H117" i="6" s="1"/>
  <c r="I117" i="6" l="1"/>
  <c r="F118" i="6"/>
  <c r="G118" i="6" s="1"/>
  <c r="H118" i="6" s="1"/>
  <c r="D118" i="6"/>
  <c r="D119" i="6" l="1"/>
  <c r="I118" i="6"/>
  <c r="F119" i="6"/>
  <c r="G119" i="6" s="1"/>
  <c r="H119" i="6" s="1"/>
  <c r="I119" i="6" l="1"/>
  <c r="D120" i="6"/>
  <c r="F120" i="6"/>
  <c r="G120" i="6" s="1"/>
  <c r="H120" i="6" s="1"/>
  <c r="I120" i="6" l="1"/>
  <c r="D121" i="6"/>
  <c r="F121" i="6"/>
  <c r="G121" i="6" s="1"/>
  <c r="H121" i="6" s="1"/>
  <c r="I121" i="6" l="1"/>
  <c r="D122" i="6"/>
  <c r="F122" i="6"/>
  <c r="G122" i="6" s="1"/>
  <c r="H122" i="6" s="1"/>
  <c r="D123" i="6" l="1"/>
  <c r="I122" i="6"/>
  <c r="F123" i="6"/>
  <c r="G123" i="6" s="1"/>
  <c r="H123" i="6" s="1"/>
  <c r="I123" i="6" l="1"/>
  <c r="D124" i="6"/>
  <c r="F124" i="6"/>
  <c r="G124" i="6" s="1"/>
  <c r="H124" i="6" s="1"/>
  <c r="I124" i="6" l="1"/>
  <c r="D125" i="6"/>
  <c r="F125" i="6"/>
  <c r="G125" i="6" s="1"/>
  <c r="H125" i="6" s="1"/>
  <c r="I125" i="6" l="1"/>
  <c r="D126" i="6"/>
  <c r="F126" i="6"/>
  <c r="G126" i="6" s="1"/>
  <c r="H126" i="6" s="1"/>
  <c r="I126" i="6" l="1"/>
  <c r="D127" i="6"/>
  <c r="F127" i="6"/>
  <c r="G127" i="6" s="1"/>
  <c r="H127" i="6" s="1"/>
  <c r="D128" i="6" l="1"/>
  <c r="I127" i="6"/>
  <c r="F128" i="6"/>
  <c r="G128" i="6" s="1"/>
  <c r="H128" i="6" s="1"/>
  <c r="I128" i="6" l="1"/>
  <c r="D129" i="6"/>
  <c r="F129" i="6"/>
  <c r="G129" i="6" s="1"/>
  <c r="H129" i="6" s="1"/>
  <c r="I129" i="6" l="1"/>
  <c r="D130" i="6"/>
  <c r="F130" i="6"/>
  <c r="G130" i="6" s="1"/>
  <c r="H130" i="6" s="1"/>
  <c r="I130" i="6" l="1"/>
  <c r="D131" i="6"/>
  <c r="F131" i="6"/>
  <c r="G131" i="6" s="1"/>
  <c r="H131" i="6" s="1"/>
  <c r="I131" i="6" l="1"/>
  <c r="D132" i="6"/>
  <c r="F132" i="6"/>
  <c r="G132" i="6" s="1"/>
  <c r="H132" i="6" s="1"/>
  <c r="I132" i="6" l="1"/>
  <c r="D133" i="6"/>
  <c r="F133" i="6"/>
  <c r="G133" i="6" s="1"/>
  <c r="H133" i="6" s="1"/>
  <c r="I133" i="6" l="1"/>
  <c r="D134" i="6"/>
  <c r="F134" i="6"/>
  <c r="G134" i="6" s="1"/>
  <c r="H134" i="6" s="1"/>
  <c r="I134" i="6" l="1"/>
  <c r="D135" i="6"/>
  <c r="F135" i="6"/>
  <c r="G135" i="6" s="1"/>
  <c r="H135" i="6" s="1"/>
  <c r="I135" i="6" l="1"/>
  <c r="D136" i="6"/>
  <c r="F136" i="6"/>
  <c r="G136" i="6" s="1"/>
  <c r="H136" i="6" s="1"/>
  <c r="I136" i="6" l="1"/>
  <c r="D137" i="6"/>
  <c r="F137" i="6"/>
  <c r="G137" i="6" s="1"/>
  <c r="H137" i="6" s="1"/>
  <c r="F138" i="6" l="1"/>
  <c r="G138" i="6" s="1"/>
  <c r="H138" i="6" s="1"/>
  <c r="I137" i="6"/>
  <c r="D138" i="6"/>
  <c r="D139" i="6" l="1"/>
  <c r="I138" i="6"/>
  <c r="F139" i="6"/>
  <c r="G139" i="6" s="1"/>
  <c r="H139" i="6" s="1"/>
  <c r="I139" i="6" l="1"/>
  <c r="D140" i="6"/>
  <c r="F140" i="6"/>
  <c r="G140" i="6" s="1"/>
  <c r="H140" i="6" s="1"/>
  <c r="I140" i="6" l="1"/>
  <c r="D141" i="6"/>
  <c r="F141" i="6"/>
  <c r="G141" i="6" s="1"/>
  <c r="H141" i="6" s="1"/>
  <c r="I141" i="6" l="1"/>
  <c r="D142" i="6"/>
  <c r="F142" i="6"/>
  <c r="G142" i="6" s="1"/>
  <c r="H142" i="6" s="1"/>
  <c r="I142" i="6" l="1"/>
  <c r="D143" i="6"/>
  <c r="F143" i="6"/>
  <c r="G143" i="6" s="1"/>
  <c r="H143" i="6" s="1"/>
  <c r="D144" i="6" l="1"/>
  <c r="I143" i="6"/>
  <c r="F144" i="6"/>
  <c r="G144" i="6" s="1"/>
  <c r="H144" i="6" s="1"/>
  <c r="I144" i="6" l="1"/>
  <c r="D145" i="6"/>
  <c r="F145" i="6"/>
  <c r="G145" i="6" s="1"/>
  <c r="H145" i="6" s="1"/>
  <c r="I145" i="6" l="1"/>
  <c r="D146" i="6"/>
  <c r="F146" i="6"/>
  <c r="G146" i="6" s="1"/>
  <c r="H146" i="6" s="1"/>
  <c r="I146" i="6" l="1"/>
  <c r="D147" i="6"/>
  <c r="F147" i="6"/>
  <c r="G147" i="6" s="1"/>
  <c r="H147" i="6" s="1"/>
  <c r="D148" i="6" l="1"/>
  <c r="I147" i="6"/>
  <c r="F148" i="6"/>
  <c r="G148" i="6" s="1"/>
  <c r="H148" i="6" s="1"/>
  <c r="I148" i="6" l="1"/>
  <c r="D149" i="6"/>
  <c r="F149" i="6"/>
  <c r="G149" i="6" s="1"/>
  <c r="H149" i="6" s="1"/>
  <c r="I149" i="6" l="1"/>
  <c r="D150" i="6"/>
  <c r="F150" i="6"/>
  <c r="G150" i="6" s="1"/>
  <c r="H150" i="6" s="1"/>
  <c r="D151" i="6" l="1"/>
  <c r="I150" i="6"/>
  <c r="F151" i="6"/>
  <c r="G151" i="6" s="1"/>
  <c r="H151" i="6" s="1"/>
  <c r="D152" i="6" l="1"/>
  <c r="I151" i="6"/>
  <c r="F152" i="6"/>
  <c r="G152" i="6" s="1"/>
  <c r="H152" i="6" s="1"/>
  <c r="I152" i="6" l="1"/>
  <c r="D153" i="6"/>
  <c r="F153" i="6"/>
  <c r="G153" i="6" s="1"/>
  <c r="H153" i="6" s="1"/>
  <c r="I153" i="6" l="1"/>
  <c r="D154" i="6"/>
  <c r="F154" i="6"/>
  <c r="G154" i="6" s="1"/>
  <c r="H154" i="6" s="1"/>
  <c r="I154" i="6" l="1"/>
  <c r="D155" i="6"/>
  <c r="F155" i="6"/>
  <c r="G155" i="6" s="1"/>
  <c r="H155" i="6" s="1"/>
  <c r="I155" i="6" l="1"/>
  <c r="D156" i="6"/>
  <c r="F156" i="6"/>
  <c r="G156" i="6" s="1"/>
  <c r="H156" i="6" s="1"/>
  <c r="I156" i="6" l="1"/>
  <c r="D157" i="6"/>
  <c r="F157" i="6"/>
  <c r="G157" i="6" s="1"/>
  <c r="H157" i="6" s="1"/>
  <c r="I157" i="6" l="1"/>
  <c r="D158" i="6"/>
  <c r="F158" i="6"/>
  <c r="G158" i="6" s="1"/>
  <c r="H158" i="6" s="1"/>
  <c r="I158" i="6" l="1"/>
  <c r="D159" i="6"/>
  <c r="F159" i="6"/>
  <c r="G159" i="6" s="1"/>
  <c r="H159" i="6" s="1"/>
  <c r="D160" i="6" l="1"/>
  <c r="I159" i="6"/>
  <c r="F160" i="6"/>
  <c r="G160" i="6" s="1"/>
  <c r="H160" i="6" s="1"/>
  <c r="I160" i="6" l="1"/>
  <c r="D161" i="6"/>
  <c r="F161" i="6"/>
  <c r="G161" i="6" s="1"/>
  <c r="H161" i="6" s="1"/>
  <c r="I161" i="6" l="1"/>
  <c r="D162" i="6"/>
  <c r="F162" i="6"/>
  <c r="G162" i="6" s="1"/>
  <c r="H162" i="6" s="1"/>
  <c r="I162" i="6" l="1"/>
  <c r="D163" i="6"/>
  <c r="F163" i="6"/>
  <c r="G163" i="6" s="1"/>
  <c r="H163" i="6" s="1"/>
  <c r="D164" i="6" l="1"/>
  <c r="I163" i="6"/>
  <c r="F164" i="6"/>
  <c r="G164" i="6" s="1"/>
  <c r="H164" i="6" s="1"/>
  <c r="I164" i="6" l="1"/>
  <c r="D165" i="6"/>
  <c r="F165" i="6"/>
  <c r="G165" i="6" s="1"/>
  <c r="H165" i="6" s="1"/>
  <c r="D166" i="6" l="1"/>
  <c r="I165" i="6"/>
  <c r="F166" i="6"/>
  <c r="G166" i="6" s="1"/>
  <c r="H166" i="6" s="1"/>
  <c r="I166" i="6" l="1"/>
  <c r="D167" i="6"/>
  <c r="F167" i="6"/>
  <c r="G167" i="6" s="1"/>
  <c r="H167" i="6" s="1"/>
  <c r="I167" i="6" l="1"/>
  <c r="D168" i="6"/>
  <c r="F168" i="6"/>
  <c r="G168" i="6" s="1"/>
  <c r="H168" i="6" s="1"/>
  <c r="I168" i="6" l="1"/>
  <c r="D169" i="6"/>
  <c r="F169" i="6"/>
  <c r="G169" i="6" s="1"/>
  <c r="H169" i="6" s="1"/>
  <c r="I169" i="6" l="1"/>
  <c r="D170" i="6"/>
  <c r="F170" i="6"/>
  <c r="G170" i="6" s="1"/>
  <c r="H170" i="6" s="1"/>
  <c r="I170" i="6" l="1"/>
  <c r="D171" i="6"/>
  <c r="F171" i="6"/>
  <c r="G171" i="6" s="1"/>
  <c r="H171" i="6" s="1"/>
  <c r="I171" i="6" l="1"/>
  <c r="D172" i="6"/>
  <c r="F172" i="6"/>
  <c r="G172" i="6" s="1"/>
  <c r="H172" i="6" s="1"/>
  <c r="I172" i="6" l="1"/>
  <c r="D173" i="6"/>
  <c r="F173" i="6"/>
  <c r="G173" i="6" s="1"/>
  <c r="H173" i="6" s="1"/>
  <c r="F174" i="6" l="1"/>
  <c r="G174" i="6" s="1"/>
  <c r="H174" i="6" s="1"/>
  <c r="I173" i="6"/>
  <c r="D174" i="6"/>
  <c r="D175" i="6" l="1"/>
  <c r="I174" i="6"/>
  <c r="F175" i="6"/>
  <c r="G175" i="6" s="1"/>
  <c r="H175" i="6" s="1"/>
  <c r="I175" i="6" l="1"/>
  <c r="D176" i="6"/>
  <c r="F176" i="6"/>
  <c r="G176" i="6" s="1"/>
  <c r="H176" i="6" s="1"/>
  <c r="I176" i="6" l="1"/>
  <c r="D177" i="6"/>
  <c r="F177" i="6"/>
  <c r="G177" i="6" s="1"/>
  <c r="H177" i="6" s="1"/>
  <c r="I177" i="6" l="1"/>
  <c r="D178" i="6"/>
  <c r="F178" i="6"/>
  <c r="G178" i="6" s="1"/>
  <c r="H178" i="6" s="1"/>
  <c r="I178" i="6" l="1"/>
  <c r="D179" i="6"/>
  <c r="F179" i="6"/>
  <c r="G179" i="6" s="1"/>
  <c r="H179" i="6" s="1"/>
  <c r="D180" i="6" l="1"/>
  <c r="I179" i="6"/>
  <c r="F180" i="6"/>
  <c r="G180" i="6" s="1"/>
  <c r="H180" i="6" s="1"/>
  <c r="I180" i="6" l="1"/>
  <c r="D181" i="6"/>
  <c r="F181" i="6"/>
  <c r="G181" i="6" s="1"/>
  <c r="H181" i="6" s="1"/>
  <c r="I181" i="6" l="1"/>
  <c r="F182" i="6"/>
  <c r="G182" i="6" s="1"/>
  <c r="H182" i="6" s="1"/>
  <c r="D182" i="6"/>
  <c r="D183" i="6" l="1"/>
  <c r="I182" i="6"/>
  <c r="F183" i="6"/>
  <c r="G183" i="6" s="1"/>
  <c r="H183" i="6" s="1"/>
  <c r="I183" i="6" l="1"/>
  <c r="D184" i="6"/>
  <c r="F184" i="6"/>
  <c r="G184" i="6" s="1"/>
  <c r="H184" i="6" s="1"/>
  <c r="I184" i="6" l="1"/>
  <c r="D185" i="6"/>
  <c r="F185" i="6"/>
  <c r="G185" i="6" s="1"/>
  <c r="H185" i="6" s="1"/>
  <c r="I185" i="6" l="1"/>
  <c r="D186" i="6"/>
  <c r="F186" i="6"/>
  <c r="G186" i="6" s="1"/>
  <c r="H186" i="6" s="1"/>
  <c r="I186" i="6" l="1"/>
  <c r="D187" i="6"/>
  <c r="F187" i="6"/>
  <c r="G187" i="6" s="1"/>
  <c r="H187" i="6" s="1"/>
  <c r="D188" i="6" l="1"/>
  <c r="I187" i="6"/>
  <c r="F188" i="6"/>
  <c r="G188" i="6" s="1"/>
  <c r="H188" i="6" s="1"/>
  <c r="I188" i="6" l="1"/>
  <c r="D189" i="6"/>
  <c r="F189" i="6"/>
  <c r="G189" i="6" s="1"/>
  <c r="H189" i="6" s="1"/>
  <c r="D190" i="6" l="1"/>
  <c r="I189" i="6"/>
  <c r="F190" i="6"/>
  <c r="G190" i="6" s="1"/>
  <c r="H190" i="6" s="1"/>
  <c r="I190" i="6" l="1"/>
  <c r="D191" i="6"/>
  <c r="F191" i="6"/>
  <c r="G191" i="6" s="1"/>
  <c r="H191" i="6" s="1"/>
  <c r="I191" i="6" l="1"/>
  <c r="F192" i="6"/>
  <c r="G192" i="6" s="1"/>
  <c r="H192" i="6" s="1"/>
  <c r="D192" i="6"/>
  <c r="I192" i="6" l="1"/>
  <c r="D193" i="6"/>
  <c r="F193" i="6"/>
  <c r="G193" i="6" s="1"/>
  <c r="H193" i="6" s="1"/>
  <c r="I193" i="6" l="1"/>
  <c r="D194" i="6"/>
  <c r="F194" i="6"/>
  <c r="G194" i="6" s="1"/>
  <c r="H194" i="6" s="1"/>
  <c r="I194" i="6" l="1"/>
  <c r="D195" i="6"/>
  <c r="F195" i="6"/>
  <c r="G195" i="6" s="1"/>
  <c r="H195" i="6" s="1"/>
  <c r="D196" i="6" l="1"/>
  <c r="I195" i="6"/>
  <c r="F196" i="6"/>
  <c r="G196" i="6" s="1"/>
  <c r="H196" i="6" s="1"/>
  <c r="I196" i="6" l="1"/>
  <c r="D197" i="6"/>
  <c r="F197" i="6"/>
  <c r="G197" i="6" s="1"/>
  <c r="H197" i="6" s="1"/>
  <c r="D198" i="6" l="1"/>
  <c r="I197" i="6"/>
  <c r="F198" i="6"/>
  <c r="G198" i="6" s="1"/>
  <c r="H198" i="6" s="1"/>
  <c r="D199" i="6" l="1"/>
  <c r="F199" i="6"/>
  <c r="G199" i="6" s="1"/>
  <c r="H199" i="6" s="1"/>
  <c r="I198" i="6"/>
  <c r="I199" i="6" l="1"/>
  <c r="D200" i="6"/>
  <c r="F200" i="6"/>
  <c r="G200" i="6" s="1"/>
  <c r="H200" i="6" s="1"/>
  <c r="I200" i="6" l="1"/>
  <c r="D201" i="6"/>
  <c r="F201" i="6"/>
  <c r="G201" i="6" s="1"/>
  <c r="H201" i="6" s="1"/>
  <c r="I201" i="6" l="1"/>
  <c r="D202" i="6"/>
  <c r="F202" i="6"/>
  <c r="G202" i="6" s="1"/>
  <c r="H202" i="6" s="1"/>
  <c r="I202" i="6" l="1"/>
  <c r="F203" i="6"/>
  <c r="G203" i="6" s="1"/>
  <c r="H203" i="6" s="1"/>
  <c r="D203" i="6"/>
  <c r="I203" i="6" l="1"/>
  <c r="D204" i="6"/>
  <c r="F204" i="6"/>
  <c r="G204" i="6" s="1"/>
  <c r="H204" i="6" s="1"/>
  <c r="I204" i="6" l="1"/>
  <c r="D205" i="6"/>
  <c r="F205" i="6"/>
  <c r="G205" i="6" s="1"/>
  <c r="H205" i="6" s="1"/>
  <c r="D206" i="6" l="1"/>
  <c r="I205" i="6"/>
  <c r="F206" i="6"/>
  <c r="G206" i="6" s="1"/>
  <c r="H206" i="6" s="1"/>
  <c r="I206" i="6" l="1"/>
  <c r="F207" i="6"/>
  <c r="G207" i="6" s="1"/>
  <c r="H207" i="6" s="1"/>
  <c r="D207" i="6"/>
  <c r="D208" i="6" l="1"/>
  <c r="I207" i="6"/>
  <c r="F208" i="6"/>
  <c r="G208" i="6" s="1"/>
  <c r="H208" i="6" s="1"/>
  <c r="I208" i="6" l="1"/>
  <c r="D209" i="6"/>
  <c r="F209" i="6"/>
  <c r="G209" i="6" s="1"/>
  <c r="H209" i="6" s="1"/>
  <c r="I209" i="6" l="1"/>
  <c r="D210" i="6"/>
  <c r="F210" i="6"/>
  <c r="G210" i="6" s="1"/>
  <c r="H210" i="6" s="1"/>
  <c r="D211" i="6" l="1"/>
  <c r="I210" i="6"/>
  <c r="F211" i="6"/>
  <c r="G211" i="6" s="1"/>
  <c r="H211" i="6" s="1"/>
  <c r="I211" i="6" l="1"/>
  <c r="D212" i="6"/>
  <c r="F212" i="6"/>
  <c r="G212" i="6" s="1"/>
  <c r="H212" i="6" s="1"/>
  <c r="I212" i="6" l="1"/>
  <c r="D213" i="6"/>
  <c r="F213" i="6"/>
  <c r="G213" i="6" s="1"/>
  <c r="H213" i="6" s="1"/>
  <c r="I213" i="6" l="1"/>
  <c r="D214" i="6"/>
  <c r="F214" i="6"/>
  <c r="G214" i="6" s="1"/>
  <c r="H214" i="6" s="1"/>
  <c r="D215" i="6" l="1"/>
  <c r="I214" i="6"/>
  <c r="F215" i="6"/>
  <c r="G215" i="6" s="1"/>
  <c r="H215" i="6" s="1"/>
  <c r="I215" i="6" l="1"/>
  <c r="D216" i="6"/>
  <c r="F216" i="6"/>
  <c r="G216" i="6" s="1"/>
  <c r="H216" i="6" s="1"/>
  <c r="D217" i="6" l="1"/>
  <c r="I216" i="6"/>
  <c r="F217" i="6"/>
  <c r="G217" i="6" s="1"/>
  <c r="H217" i="6" s="1"/>
  <c r="I217" i="6" l="1"/>
  <c r="D218" i="6"/>
  <c r="F218" i="6"/>
  <c r="G218" i="6" s="1"/>
  <c r="H218" i="6" s="1"/>
  <c r="D219" i="6" l="1"/>
  <c r="I218" i="6"/>
  <c r="F219" i="6"/>
  <c r="G219" i="6" s="1"/>
  <c r="H219" i="6" s="1"/>
  <c r="I219" i="6" l="1"/>
  <c r="D220" i="6"/>
  <c r="F220" i="6"/>
  <c r="G220" i="6" s="1"/>
  <c r="H220" i="6" s="1"/>
  <c r="I220" i="6" l="1"/>
  <c r="D221" i="6"/>
  <c r="F221" i="6"/>
  <c r="G221" i="6" s="1"/>
  <c r="H221" i="6" s="1"/>
  <c r="I221" i="6" l="1"/>
  <c r="D222" i="6"/>
  <c r="F222" i="6"/>
  <c r="G222" i="6" s="1"/>
  <c r="H222" i="6" s="1"/>
  <c r="I222" i="6" l="1"/>
  <c r="D223" i="6"/>
  <c r="F223" i="6"/>
  <c r="G223" i="6" s="1"/>
  <c r="H223" i="6" s="1"/>
  <c r="D224" i="6" l="1"/>
  <c r="I223" i="6"/>
  <c r="F224" i="6"/>
  <c r="G224" i="6" s="1"/>
  <c r="H224" i="6" s="1"/>
  <c r="I224" i="6" l="1"/>
  <c r="D225" i="6"/>
  <c r="F225" i="6"/>
  <c r="G225" i="6" s="1"/>
  <c r="H225" i="6" s="1"/>
  <c r="I225" i="6" l="1"/>
  <c r="F226" i="6"/>
  <c r="G226" i="6" s="1"/>
  <c r="H226" i="6" s="1"/>
  <c r="D226" i="6"/>
  <c r="I226" i="6" l="1"/>
  <c r="D227" i="6"/>
  <c r="F227" i="6"/>
  <c r="G227" i="6" s="1"/>
  <c r="H227" i="6" s="1"/>
  <c r="D228" i="6" l="1"/>
  <c r="I227" i="6"/>
  <c r="F228" i="6"/>
  <c r="G228" i="6" s="1"/>
  <c r="H228" i="6" s="1"/>
  <c r="I228" i="6" l="1"/>
  <c r="D229" i="6"/>
  <c r="F229" i="6"/>
  <c r="G229" i="6" s="1"/>
  <c r="H229" i="6" s="1"/>
  <c r="I229" i="6" l="1"/>
  <c r="D230" i="6"/>
  <c r="F230" i="6"/>
  <c r="G230" i="6" s="1"/>
  <c r="H230" i="6" s="1"/>
  <c r="I230" i="6" l="1"/>
  <c r="D231" i="6"/>
  <c r="F231" i="6"/>
  <c r="G231" i="6" s="1"/>
  <c r="H231" i="6" s="1"/>
  <c r="I231" i="6" l="1"/>
  <c r="D232" i="6"/>
  <c r="F232" i="6"/>
  <c r="G232" i="6" s="1"/>
  <c r="H232" i="6" s="1"/>
  <c r="I232" i="6" l="1"/>
  <c r="D233" i="6"/>
  <c r="F233" i="6"/>
  <c r="G233" i="6" s="1"/>
  <c r="H233" i="6" s="1"/>
  <c r="I233" i="6" l="1"/>
  <c r="D234" i="6"/>
  <c r="F234" i="6"/>
  <c r="G234" i="6" s="1"/>
  <c r="H234" i="6" s="1"/>
  <c r="I234" i="6" l="1"/>
  <c r="D235" i="6"/>
  <c r="F235" i="6"/>
  <c r="G235" i="6" s="1"/>
  <c r="H235" i="6" s="1"/>
  <c r="I235" i="6" l="1"/>
  <c r="F236" i="6"/>
  <c r="G236" i="6" s="1"/>
  <c r="H236" i="6" s="1"/>
  <c r="D236" i="6"/>
  <c r="I236" i="6" l="1"/>
  <c r="D237" i="6"/>
  <c r="F237" i="6"/>
  <c r="G237" i="6" s="1"/>
  <c r="H237" i="6" s="1"/>
  <c r="I237" i="6" l="1"/>
  <c r="D238" i="6"/>
  <c r="F238" i="6"/>
  <c r="G238" i="6" s="1"/>
  <c r="H238" i="6" s="1"/>
  <c r="D239" i="6" l="1"/>
  <c r="I238" i="6"/>
  <c r="F239" i="6"/>
  <c r="G239" i="6" s="1"/>
  <c r="H239" i="6" s="1"/>
  <c r="I239" i="6" l="1"/>
  <c r="D240" i="6"/>
  <c r="F240" i="6"/>
  <c r="G240" i="6" s="1"/>
  <c r="H240" i="6" s="1"/>
  <c r="I240" i="6" l="1"/>
  <c r="D241" i="6"/>
  <c r="F241" i="6"/>
  <c r="G241" i="6" s="1"/>
  <c r="H241" i="6" s="1"/>
  <c r="D242" i="6" l="1"/>
  <c r="I241" i="6"/>
  <c r="F242" i="6"/>
  <c r="G242" i="6" s="1"/>
  <c r="H242" i="6" s="1"/>
  <c r="D243" i="6" l="1"/>
  <c r="I242" i="6"/>
  <c r="F243" i="6"/>
  <c r="G243" i="6" s="1"/>
  <c r="H243" i="6" s="1"/>
  <c r="I243" i="6" l="1"/>
  <c r="D244" i="6"/>
  <c r="F244" i="6"/>
  <c r="G244" i="6" s="1"/>
  <c r="H244" i="6" s="1"/>
  <c r="I244" i="6" l="1"/>
  <c r="D245" i="6"/>
  <c r="F245" i="6"/>
  <c r="G245" i="6" s="1"/>
  <c r="H245" i="6" s="1"/>
  <c r="I245" i="6" l="1"/>
  <c r="D246" i="6"/>
  <c r="F246" i="6"/>
  <c r="G246" i="6" s="1"/>
  <c r="H246" i="6" s="1"/>
  <c r="D247" i="6" l="1"/>
  <c r="F247" i="6"/>
  <c r="G247" i="6" s="1"/>
  <c r="H247" i="6" s="1"/>
  <c r="I246" i="6"/>
  <c r="I247" i="6" l="1"/>
  <c r="D248" i="6"/>
  <c r="F248" i="6"/>
  <c r="G248" i="6" s="1"/>
  <c r="H248" i="6" s="1"/>
  <c r="I248" i="6" l="1"/>
  <c r="D249" i="6"/>
  <c r="F249" i="6"/>
  <c r="G249" i="6" s="1"/>
  <c r="H249" i="6" s="1"/>
  <c r="I249" i="6" l="1"/>
  <c r="D250" i="6"/>
  <c r="F250" i="6"/>
  <c r="G250" i="6" s="1"/>
  <c r="H250" i="6" s="1"/>
  <c r="I250" i="6" l="1"/>
  <c r="F251" i="6"/>
  <c r="G251" i="6" s="1"/>
  <c r="H251" i="6" s="1"/>
  <c r="D251" i="6"/>
  <c r="I251" i="6" l="1"/>
  <c r="D252" i="6"/>
  <c r="F252" i="6"/>
  <c r="G252" i="6" s="1"/>
  <c r="H252" i="6" s="1"/>
  <c r="I252" i="6" l="1"/>
  <c r="D253" i="6"/>
  <c r="F253" i="6"/>
  <c r="G253" i="6" s="1"/>
  <c r="H253" i="6" s="1"/>
  <c r="D254" i="6" l="1"/>
  <c r="I253" i="6"/>
  <c r="F254" i="6"/>
  <c r="G254" i="6" s="1"/>
  <c r="H254" i="6" s="1"/>
  <c r="I254" i="6" l="1"/>
  <c r="D255" i="6"/>
  <c r="F255" i="6"/>
  <c r="G255" i="6" s="1"/>
  <c r="H255" i="6" s="1"/>
  <c r="D256" i="6" l="1"/>
  <c r="I255" i="6"/>
  <c r="F256" i="6"/>
  <c r="G256" i="6" s="1"/>
  <c r="H256" i="6" s="1"/>
  <c r="D257" i="6" l="1"/>
  <c r="I256" i="6"/>
  <c r="F257" i="6"/>
  <c r="G257" i="6" s="1"/>
  <c r="H257" i="6" s="1"/>
  <c r="I257" i="6" l="1"/>
  <c r="F258" i="6"/>
  <c r="G258" i="6" s="1"/>
  <c r="H258" i="6" s="1"/>
  <c r="D258" i="6"/>
  <c r="I258" i="6" l="1"/>
  <c r="D259" i="6"/>
  <c r="F259" i="6"/>
  <c r="G259" i="6" s="1"/>
  <c r="H259" i="6" s="1"/>
  <c r="I259" i="6" l="1"/>
  <c r="D260" i="6"/>
  <c r="F260" i="6"/>
  <c r="G260" i="6" s="1"/>
  <c r="H260" i="6" s="1"/>
  <c r="I260" i="6" l="1"/>
  <c r="D261" i="6"/>
  <c r="F261" i="6"/>
  <c r="G261" i="6" s="1"/>
  <c r="H261" i="6" s="1"/>
  <c r="D262" i="6" l="1"/>
  <c r="F262" i="6"/>
  <c r="G262" i="6" s="1"/>
  <c r="H262" i="6" s="1"/>
  <c r="I261" i="6"/>
  <c r="D263" i="6" l="1"/>
  <c r="I262" i="6"/>
  <c r="F263" i="6"/>
  <c r="G263" i="6" s="1"/>
  <c r="H263" i="6" s="1"/>
  <c r="I263" i="6" l="1"/>
  <c r="D264" i="6"/>
  <c r="F264" i="6"/>
  <c r="G264" i="6" s="1"/>
  <c r="H264" i="6" s="1"/>
  <c r="I264" i="6" l="1"/>
  <c r="D265" i="6"/>
  <c r="F265" i="6"/>
  <c r="G265" i="6" s="1"/>
  <c r="H265" i="6" s="1"/>
  <c r="I265" i="6" l="1"/>
  <c r="D266" i="6"/>
  <c r="F266" i="6"/>
  <c r="G266" i="6" s="1"/>
  <c r="H266" i="6" s="1"/>
  <c r="I266" i="6" l="1"/>
  <c r="D267" i="6"/>
  <c r="F267" i="6"/>
  <c r="G267" i="6" s="1"/>
  <c r="H267" i="6" s="1"/>
  <c r="I267" i="6" l="1"/>
  <c r="D268" i="6"/>
  <c r="F268" i="6"/>
  <c r="G268" i="6" s="1"/>
  <c r="H268" i="6" s="1"/>
  <c r="I268" i="6" l="1"/>
  <c r="D269" i="6"/>
  <c r="F269" i="6"/>
  <c r="G269" i="6" s="1"/>
  <c r="H269" i="6" s="1"/>
  <c r="D270" i="6" l="1"/>
  <c r="F270" i="6"/>
  <c r="G270" i="6" s="1"/>
  <c r="H270" i="6" s="1"/>
  <c r="I269" i="6"/>
  <c r="D271" i="6" l="1"/>
  <c r="I270" i="6"/>
  <c r="F271" i="6"/>
  <c r="G271" i="6" s="1"/>
  <c r="H271" i="6" s="1"/>
  <c r="D272" i="6" l="1"/>
  <c r="I271" i="6"/>
  <c r="F272" i="6"/>
  <c r="G272" i="6" s="1"/>
  <c r="H272" i="6" s="1"/>
  <c r="I272" i="6" l="1"/>
  <c r="D273" i="6"/>
  <c r="F273" i="6"/>
  <c r="G273" i="6" s="1"/>
  <c r="H273" i="6" s="1"/>
  <c r="I273" i="6" l="1"/>
  <c r="D274" i="6"/>
  <c r="F274" i="6"/>
  <c r="G274" i="6" s="1"/>
  <c r="H274" i="6" s="1"/>
  <c r="D275" i="6" l="1"/>
  <c r="I274" i="6"/>
  <c r="F275" i="6"/>
  <c r="G275" i="6" s="1"/>
  <c r="H275" i="6" s="1"/>
  <c r="I275" i="6" l="1"/>
  <c r="D276" i="6"/>
  <c r="F276" i="6"/>
  <c r="G276" i="6" s="1"/>
  <c r="H276" i="6" s="1"/>
  <c r="I276" i="6" l="1"/>
  <c r="D277" i="6"/>
  <c r="F277" i="6"/>
  <c r="G277" i="6" s="1"/>
  <c r="H277" i="6" s="1"/>
  <c r="I277" i="6" l="1"/>
  <c r="D278" i="6"/>
  <c r="F278" i="6"/>
  <c r="G278" i="6" s="1"/>
  <c r="H278" i="6" s="1"/>
  <c r="D279" i="6" l="1"/>
  <c r="I278" i="6"/>
  <c r="F279" i="6"/>
  <c r="G279" i="6" s="1"/>
  <c r="H279" i="6" s="1"/>
  <c r="I279" i="6" l="1"/>
  <c r="D280" i="6"/>
  <c r="F280" i="6"/>
  <c r="G280" i="6" s="1"/>
  <c r="H280" i="6" s="1"/>
  <c r="I280" i="6" l="1"/>
  <c r="D281" i="6"/>
  <c r="F281" i="6"/>
  <c r="G281" i="6" s="1"/>
  <c r="H281" i="6" s="1"/>
  <c r="I281" i="6" l="1"/>
  <c r="D282" i="6"/>
  <c r="F282" i="6"/>
  <c r="G282" i="6" s="1"/>
  <c r="H282" i="6" s="1"/>
  <c r="D283" i="6" l="1"/>
  <c r="I282" i="6"/>
  <c r="F283" i="6"/>
  <c r="G283" i="6" s="1"/>
  <c r="H283" i="6" s="1"/>
  <c r="D284" i="6" l="1"/>
  <c r="I283" i="6"/>
  <c r="F284" i="6"/>
  <c r="G284" i="6" s="1"/>
  <c r="H284" i="6" s="1"/>
  <c r="I284" i="6" l="1"/>
  <c r="D285" i="6"/>
  <c r="F285" i="6"/>
  <c r="G285" i="6" s="1"/>
  <c r="H285" i="6" s="1"/>
  <c r="I285" i="6" l="1"/>
  <c r="D286" i="6"/>
  <c r="F286" i="6"/>
  <c r="G286" i="6" s="1"/>
  <c r="H286" i="6" s="1"/>
  <c r="I286" i="6" l="1"/>
  <c r="D287" i="6"/>
  <c r="F287" i="6"/>
  <c r="G287" i="6" s="1"/>
  <c r="H287" i="6" s="1"/>
  <c r="D288" i="6" l="1"/>
  <c r="I287" i="6"/>
  <c r="F288" i="6"/>
  <c r="G288" i="6" s="1"/>
  <c r="H288" i="6" s="1"/>
  <c r="I288" i="6" l="1"/>
  <c r="D289" i="6"/>
  <c r="F289" i="6"/>
  <c r="G289" i="6" s="1"/>
  <c r="H289" i="6" s="1"/>
  <c r="D290" i="6" l="1"/>
  <c r="I289" i="6"/>
  <c r="F290" i="6"/>
  <c r="G290" i="6" s="1"/>
  <c r="H290" i="6" s="1"/>
  <c r="I290" i="6" l="1"/>
  <c r="D291" i="6"/>
  <c r="F291" i="6"/>
  <c r="G291" i="6" s="1"/>
  <c r="H291" i="6" s="1"/>
  <c r="F292" i="6" l="1"/>
  <c r="G292" i="6" s="1"/>
  <c r="H292" i="6" s="1"/>
  <c r="D292" i="6"/>
  <c r="I291" i="6"/>
  <c r="I292" i="6" l="1"/>
  <c r="D293" i="6"/>
  <c r="F293" i="6"/>
  <c r="G293" i="6" s="1"/>
  <c r="H293" i="6" s="1"/>
  <c r="I293" i="6" l="1"/>
  <c r="D294" i="6"/>
  <c r="F294" i="6"/>
  <c r="G294" i="6" s="1"/>
  <c r="H294" i="6" s="1"/>
  <c r="I294" i="6" l="1"/>
  <c r="D295" i="6"/>
  <c r="F295" i="6"/>
  <c r="G295" i="6" s="1"/>
  <c r="H295" i="6" s="1"/>
  <c r="I295" i="6" l="1"/>
  <c r="D296" i="6"/>
  <c r="F296" i="6"/>
  <c r="G296" i="6" s="1"/>
  <c r="H296" i="6" s="1"/>
  <c r="I296" i="6" l="1"/>
  <c r="D297" i="6"/>
  <c r="F297" i="6"/>
  <c r="G297" i="6" s="1"/>
  <c r="H297" i="6" s="1"/>
  <c r="I297" i="6" l="1"/>
  <c r="D298" i="6"/>
  <c r="F298" i="6"/>
  <c r="G298" i="6" s="1"/>
  <c r="H298" i="6" s="1"/>
  <c r="I298" i="6" l="1"/>
  <c r="D299" i="6"/>
  <c r="F299" i="6"/>
  <c r="G299" i="6" s="1"/>
  <c r="H299" i="6" s="1"/>
  <c r="I299" i="6" l="1"/>
  <c r="F300" i="6"/>
  <c r="G300" i="6" s="1"/>
  <c r="H300" i="6" s="1"/>
  <c r="D300" i="6"/>
  <c r="I300" i="6" l="1"/>
  <c r="D301" i="6"/>
  <c r="F301" i="6"/>
  <c r="G301" i="6" s="1"/>
  <c r="H301" i="6" s="1"/>
  <c r="D302" i="6" l="1"/>
  <c r="I301" i="6"/>
  <c r="F302" i="6"/>
  <c r="G302" i="6" s="1"/>
  <c r="H302" i="6" s="1"/>
  <c r="I302" i="6" l="1"/>
  <c r="F303" i="6"/>
  <c r="G303" i="6" s="1"/>
  <c r="H303" i="6" s="1"/>
  <c r="D303" i="6"/>
  <c r="I303" i="6" l="1"/>
  <c r="D304" i="6"/>
  <c r="F304" i="6"/>
  <c r="G304" i="6" s="1"/>
  <c r="H304" i="6" s="1"/>
  <c r="I304" i="6" l="1"/>
  <c r="D305" i="6"/>
  <c r="F305" i="6"/>
  <c r="G305" i="6" s="1"/>
  <c r="H305" i="6" s="1"/>
  <c r="D306" i="6" l="1"/>
  <c r="F306" i="6"/>
  <c r="G306" i="6" s="1"/>
  <c r="H306" i="6" s="1"/>
  <c r="I305" i="6"/>
  <c r="D307" i="6" l="1"/>
  <c r="I306" i="6"/>
  <c r="F307" i="6"/>
  <c r="G307" i="6" s="1"/>
  <c r="H307" i="6" s="1"/>
  <c r="I307" i="6" l="1"/>
  <c r="D308" i="6"/>
  <c r="F308" i="6"/>
  <c r="G308" i="6" s="1"/>
  <c r="H308" i="6" s="1"/>
  <c r="I308" i="6" l="1"/>
  <c r="D309" i="6"/>
  <c r="F309" i="6"/>
  <c r="G309" i="6" s="1"/>
  <c r="H309" i="6" s="1"/>
  <c r="I309" i="6" l="1"/>
  <c r="D310" i="6"/>
  <c r="F310" i="6"/>
  <c r="G310" i="6" s="1"/>
  <c r="H310" i="6" s="1"/>
  <c r="D311" i="6" l="1"/>
  <c r="I310" i="6"/>
  <c r="F311" i="6"/>
  <c r="G311" i="6" s="1"/>
  <c r="H311" i="6" s="1"/>
  <c r="D312" i="6" l="1"/>
  <c r="I311" i="6"/>
  <c r="F312" i="6"/>
  <c r="G312" i="6" s="1"/>
  <c r="H312" i="6" s="1"/>
  <c r="I312" i="6" l="1"/>
  <c r="D313" i="6"/>
  <c r="F313" i="6"/>
  <c r="G313" i="6" s="1"/>
  <c r="H313" i="6" s="1"/>
  <c r="I313" i="6" l="1"/>
  <c r="D314" i="6"/>
  <c r="F314" i="6"/>
  <c r="G314" i="6" s="1"/>
  <c r="H314" i="6" s="1"/>
  <c r="D315" i="6" l="1"/>
  <c r="F315" i="6"/>
  <c r="G315" i="6" s="1"/>
  <c r="H315" i="6" s="1"/>
  <c r="I314" i="6"/>
  <c r="D316" i="6" l="1"/>
  <c r="I315" i="6"/>
  <c r="F316" i="6"/>
  <c r="G316" i="6" s="1"/>
  <c r="H316" i="6" s="1"/>
  <c r="I316" i="6" l="1"/>
  <c r="D317" i="6"/>
  <c r="F317" i="6"/>
  <c r="G317" i="6" s="1"/>
  <c r="H317" i="6" s="1"/>
  <c r="D318" i="6" l="1"/>
  <c r="I317" i="6"/>
  <c r="F318" i="6"/>
  <c r="G318" i="6" s="1"/>
  <c r="H318" i="6" s="1"/>
  <c r="I318" i="6" l="1"/>
  <c r="D319" i="6"/>
  <c r="F319" i="6"/>
  <c r="G319" i="6" s="1"/>
  <c r="H319" i="6" s="1"/>
  <c r="D320" i="6" l="1"/>
  <c r="I319" i="6"/>
  <c r="F320" i="6"/>
  <c r="G320" i="6" s="1"/>
  <c r="H320" i="6" s="1"/>
  <c r="I320" i="6" l="1"/>
  <c r="D321" i="6"/>
  <c r="F321" i="6"/>
  <c r="G321" i="6" s="1"/>
  <c r="H321" i="6" s="1"/>
  <c r="I321" i="6" l="1"/>
  <c r="D322" i="6"/>
  <c r="F322" i="6"/>
  <c r="G322" i="6" s="1"/>
  <c r="H322" i="6" s="1"/>
  <c r="I322" i="6" l="1"/>
  <c r="D323" i="6"/>
  <c r="F323" i="6"/>
  <c r="G323" i="6" s="1"/>
  <c r="H323" i="6" s="1"/>
  <c r="I323" i="6" l="1"/>
  <c r="F324" i="6"/>
  <c r="G324" i="6" s="1"/>
  <c r="H324" i="6" s="1"/>
  <c r="D324" i="6"/>
  <c r="I324" i="6" l="1"/>
  <c r="D325" i="6"/>
  <c r="F325" i="6"/>
  <c r="G325" i="6" s="1"/>
  <c r="H325" i="6" s="1"/>
  <c r="I325" i="6" l="1"/>
  <c r="D326" i="6"/>
  <c r="F326" i="6"/>
  <c r="G326" i="6" s="1"/>
  <c r="H326" i="6" s="1"/>
  <c r="D327" i="6" l="1"/>
  <c r="I326" i="6"/>
  <c r="F327" i="6"/>
  <c r="G327" i="6" s="1"/>
  <c r="H327" i="6" s="1"/>
  <c r="I327" i="6" l="1"/>
  <c r="D328" i="6"/>
  <c r="F328" i="6"/>
  <c r="G328" i="6" s="1"/>
  <c r="H328" i="6" s="1"/>
  <c r="I328" i="6" l="1"/>
  <c r="D329" i="6"/>
  <c r="F329" i="6"/>
  <c r="G329" i="6" s="1"/>
  <c r="H329" i="6" s="1"/>
  <c r="D330" i="6" l="1"/>
  <c r="I329" i="6"/>
  <c r="F330" i="6"/>
  <c r="G330" i="6" s="1"/>
  <c r="H330" i="6" s="1"/>
  <c r="I330" i="6" l="1"/>
  <c r="F331" i="6"/>
  <c r="G331" i="6" s="1"/>
  <c r="H331" i="6" s="1"/>
  <c r="D331" i="6"/>
  <c r="I331" i="6" l="1"/>
  <c r="D332" i="6"/>
  <c r="F332" i="6"/>
  <c r="G332" i="6" s="1"/>
  <c r="H332" i="6" s="1"/>
  <c r="I332" i="6" l="1"/>
  <c r="D333" i="6"/>
  <c r="F333" i="6"/>
  <c r="G333" i="6" s="1"/>
  <c r="H333" i="6" s="1"/>
  <c r="D334" i="6" l="1"/>
  <c r="I333" i="6"/>
  <c r="F334" i="6"/>
  <c r="G334" i="6" s="1"/>
  <c r="H334" i="6" s="1"/>
  <c r="F335" i="6" l="1"/>
  <c r="G335" i="6" s="1"/>
  <c r="H335" i="6" s="1"/>
  <c r="I334" i="6"/>
  <c r="D335" i="6"/>
  <c r="D336" i="6" l="1"/>
  <c r="I335" i="6"/>
  <c r="F336" i="6"/>
  <c r="G336" i="6" s="1"/>
  <c r="H336" i="6" s="1"/>
  <c r="I336" i="6" l="1"/>
  <c r="D337" i="6"/>
  <c r="F337" i="6"/>
  <c r="G337" i="6" s="1"/>
  <c r="H337" i="6" s="1"/>
  <c r="I337" i="6" l="1"/>
  <c r="D338" i="6"/>
  <c r="F338" i="6"/>
  <c r="G338" i="6" s="1"/>
  <c r="H338" i="6" s="1"/>
  <c r="I338" i="6" l="1"/>
  <c r="D339" i="6"/>
  <c r="F339" i="6"/>
  <c r="G339" i="6" s="1"/>
  <c r="H339" i="6" s="1"/>
  <c r="I339" i="6" l="1"/>
  <c r="D340" i="6"/>
  <c r="F340" i="6"/>
  <c r="G340" i="6" s="1"/>
  <c r="H340" i="6" s="1"/>
  <c r="I340" i="6" l="1"/>
  <c r="D341" i="6"/>
  <c r="F341" i="6"/>
  <c r="G341" i="6" s="1"/>
  <c r="H341" i="6" s="1"/>
  <c r="I341" i="6" l="1"/>
  <c r="D342" i="6"/>
  <c r="F342" i="6"/>
  <c r="G342" i="6" s="1"/>
  <c r="H342" i="6" s="1"/>
  <c r="D343" i="6" l="1"/>
  <c r="F343" i="6"/>
  <c r="G343" i="6" s="1"/>
  <c r="H343" i="6" s="1"/>
  <c r="I342" i="6"/>
  <c r="I343" i="6" l="1"/>
  <c r="D344" i="6"/>
  <c r="F344" i="6"/>
  <c r="G344" i="6" s="1"/>
  <c r="H344" i="6" s="1"/>
  <c r="D345" i="6" l="1"/>
  <c r="I344" i="6"/>
  <c r="F345" i="6"/>
  <c r="G345" i="6" s="1"/>
  <c r="H345" i="6" s="1"/>
  <c r="I345" i="6" l="1"/>
  <c r="D346" i="6"/>
  <c r="F346" i="6"/>
  <c r="G346" i="6" s="1"/>
  <c r="H346" i="6" s="1"/>
  <c r="I346" i="6" l="1"/>
  <c r="D347" i="6"/>
  <c r="F347" i="6"/>
  <c r="G347" i="6" s="1"/>
  <c r="H347" i="6" s="1"/>
  <c r="D348" i="6" l="1"/>
  <c r="I347" i="6"/>
  <c r="F348" i="6"/>
  <c r="G348" i="6" s="1"/>
  <c r="H348" i="6" s="1"/>
  <c r="I348" i="6" l="1"/>
  <c r="D349" i="6"/>
  <c r="F349" i="6"/>
  <c r="G349" i="6" s="1"/>
  <c r="H349" i="6" s="1"/>
  <c r="I349" i="6" l="1"/>
  <c r="D350" i="6"/>
  <c r="F350" i="6"/>
  <c r="G350" i="6" s="1"/>
  <c r="H350" i="6" s="1"/>
  <c r="I350" i="6" l="1"/>
  <c r="D351" i="6"/>
  <c r="F351" i="6"/>
  <c r="G351" i="6" s="1"/>
  <c r="H351" i="6" s="1"/>
  <c r="D352" i="6" l="1"/>
  <c r="I351" i="6"/>
  <c r="F352" i="6"/>
  <c r="G352" i="6" s="1"/>
  <c r="H352" i="6" s="1"/>
  <c r="I352" i="6" l="1"/>
  <c r="D353" i="6"/>
  <c r="F353" i="6"/>
  <c r="G353" i="6" s="1"/>
  <c r="H353" i="6" s="1"/>
  <c r="I353" i="6" l="1"/>
  <c r="F354" i="6"/>
  <c r="G354" i="6" s="1"/>
  <c r="H354" i="6" s="1"/>
  <c r="D354" i="6"/>
  <c r="I354" i="6" l="1"/>
  <c r="D355" i="6"/>
  <c r="F355" i="6"/>
  <c r="G355" i="6" s="1"/>
  <c r="H355" i="6" s="1"/>
  <c r="D356" i="6" l="1"/>
  <c r="I355" i="6"/>
  <c r="F356" i="6"/>
  <c r="G356" i="6" s="1"/>
  <c r="H356" i="6" s="1"/>
  <c r="I356" i="6" l="1"/>
  <c r="D357" i="6"/>
  <c r="F357" i="6"/>
  <c r="G357" i="6" s="1"/>
  <c r="H357" i="6" s="1"/>
  <c r="D358" i="6" l="1"/>
  <c r="I357" i="6"/>
  <c r="F358" i="6"/>
  <c r="G358" i="6" s="1"/>
  <c r="H358" i="6" s="1"/>
  <c r="I358" i="6" l="1"/>
  <c r="D359" i="6"/>
  <c r="F359" i="6"/>
  <c r="G359" i="6" s="1"/>
  <c r="H359" i="6" s="1"/>
  <c r="I359" i="6" l="1"/>
  <c r="D360" i="6"/>
  <c r="F360" i="6"/>
  <c r="G360" i="6" s="1"/>
  <c r="H360" i="6" s="1"/>
  <c r="D361" i="6" l="1"/>
  <c r="I360" i="6"/>
  <c r="F361" i="6"/>
  <c r="G361" i="6" s="1"/>
  <c r="H361" i="6" s="1"/>
  <c r="I361" i="6" l="1"/>
  <c r="D362" i="6"/>
  <c r="F362" i="6"/>
  <c r="G362" i="6" s="1"/>
  <c r="H362" i="6" s="1"/>
  <c r="D363" i="6" l="1"/>
  <c r="I362" i="6"/>
  <c r="F363" i="6"/>
  <c r="G363" i="6" s="1"/>
  <c r="H363" i="6" s="1"/>
  <c r="I363" i="6" l="1"/>
  <c r="F364" i="6"/>
  <c r="G364" i="6" s="1"/>
  <c r="H364" i="6" s="1"/>
  <c r="D364" i="6"/>
  <c r="I364" i="6" l="1"/>
  <c r="D365" i="6"/>
  <c r="F365" i="6"/>
  <c r="G365" i="6" s="1"/>
  <c r="H365" i="6" s="1"/>
  <c r="D366" i="6" l="1"/>
  <c r="I365" i="6"/>
  <c r="F366" i="6"/>
  <c r="G366" i="6" s="1"/>
  <c r="H366" i="6" s="1"/>
  <c r="I366" i="6" l="1"/>
  <c r="D367" i="6"/>
  <c r="I367" i="6" s="1"/>
  <c r="F367" i="6"/>
  <c r="G367" i="6" s="1"/>
  <c r="H367" i="6" s="1"/>
</calcChain>
</file>

<file path=xl/sharedStrings.xml><?xml version="1.0" encoding="utf-8"?>
<sst xmlns="http://schemas.openxmlformats.org/spreadsheetml/2006/main" count="132" uniqueCount="108">
  <si>
    <t>Montant</t>
  </si>
  <si>
    <t>-&gt;EAD</t>
  </si>
  <si>
    <t>Durée</t>
  </si>
  <si>
    <t>-&gt;PD</t>
  </si>
  <si>
    <t>Rating</t>
  </si>
  <si>
    <t>AAA</t>
  </si>
  <si>
    <t>AA</t>
  </si>
  <si>
    <t>A</t>
  </si>
  <si>
    <t>B</t>
  </si>
  <si>
    <t>BBB</t>
  </si>
  <si>
    <t>BB</t>
  </si>
  <si>
    <t>CCC</t>
  </si>
  <si>
    <t>CC</t>
  </si>
  <si>
    <t>C</t>
  </si>
  <si>
    <t>Default</t>
  </si>
  <si>
    <t>Note</t>
  </si>
  <si>
    <t>1Y</t>
  </si>
  <si>
    <t>2Y</t>
  </si>
  <si>
    <t>4Y</t>
  </si>
  <si>
    <t>5Y</t>
  </si>
  <si>
    <t>Type</t>
  </si>
  <si>
    <t>Immobilier</t>
  </si>
  <si>
    <t>Fond de commerce</t>
  </si>
  <si>
    <t>Autre</t>
  </si>
  <si>
    <t>Taux de perte (LGD)</t>
  </si>
  <si>
    <t>6Y</t>
  </si>
  <si>
    <t>3Y</t>
  </si>
  <si>
    <t>-&gt;LGD</t>
  </si>
  <si>
    <t>Prix (marge)</t>
  </si>
  <si>
    <t>Risk Management</t>
  </si>
  <si>
    <t>EAD</t>
  </si>
  <si>
    <t>PD</t>
  </si>
  <si>
    <t>LGD</t>
  </si>
  <si>
    <t>Paramètres de calcul</t>
  </si>
  <si>
    <t>Corrélation</t>
  </si>
  <si>
    <t>Diversification</t>
  </si>
  <si>
    <t>Facteur correction gaussien</t>
  </si>
  <si>
    <t>EL</t>
  </si>
  <si>
    <t>UL</t>
  </si>
  <si>
    <t>Contrôle de Gestion</t>
  </si>
  <si>
    <t>PNB</t>
  </si>
  <si>
    <t>Coûts</t>
  </si>
  <si>
    <t>RAROC</t>
  </si>
  <si>
    <t>Taux sans Risque</t>
  </si>
  <si>
    <t>Pays</t>
  </si>
  <si>
    <t>Argentine</t>
  </si>
  <si>
    <t>France</t>
  </si>
  <si>
    <t>USA</t>
  </si>
  <si>
    <t>UK</t>
  </si>
  <si>
    <t>Taux de transfert</t>
  </si>
  <si>
    <t>PD Pays</t>
  </si>
  <si>
    <t>LGD Pays</t>
  </si>
  <si>
    <t>EAD Transfert</t>
  </si>
  <si>
    <t>Garanties</t>
  </si>
  <si>
    <t>Haircut</t>
  </si>
  <si>
    <t>Autres</t>
  </si>
  <si>
    <t>titres côtés</t>
  </si>
  <si>
    <t>Titres côtés</t>
  </si>
  <si>
    <t>Décote</t>
  </si>
  <si>
    <t>Nominal</t>
  </si>
  <si>
    <t>Valorisation</t>
  </si>
  <si>
    <t>-&gt;RGD</t>
  </si>
  <si>
    <t>Hors Crédit - Side Business</t>
  </si>
  <si>
    <t xml:space="preserve">PNB -SB </t>
  </si>
  <si>
    <t>Part du SB/Total</t>
  </si>
  <si>
    <t>Coûts - SB</t>
  </si>
  <si>
    <t>RAROC Client</t>
  </si>
  <si>
    <t>Mois</t>
  </si>
  <si>
    <t>CRD</t>
  </si>
  <si>
    <t>Capital</t>
  </si>
  <si>
    <t>Échéance</t>
  </si>
  <si>
    <t>Intérêt</t>
  </si>
  <si>
    <t>-</t>
  </si>
  <si>
    <t>taux annuel</t>
  </si>
  <si>
    <t>taux mensuel</t>
  </si>
  <si>
    <t>Actualisation</t>
  </si>
  <si>
    <t>NPV</t>
  </si>
  <si>
    <t>CF actualisé</t>
  </si>
  <si>
    <t>Prêt</t>
  </si>
  <si>
    <t>annuelle</t>
  </si>
  <si>
    <t>mensuelle</t>
  </si>
  <si>
    <t>CRD Actualisé</t>
  </si>
  <si>
    <t>(net present value)</t>
  </si>
  <si>
    <t>Mu</t>
  </si>
  <si>
    <t>Lambda</t>
  </si>
  <si>
    <t>Sigma</t>
  </si>
  <si>
    <t>#</t>
  </si>
  <si>
    <t>Poisson</t>
  </si>
  <si>
    <t>Log Normale</t>
  </si>
  <si>
    <t>Normale</t>
  </si>
  <si>
    <t>Pertes</t>
  </si>
  <si>
    <t>min</t>
  </si>
  <si>
    <t>max</t>
  </si>
  <si>
    <t>spread</t>
  </si>
  <si>
    <t>Catégorie</t>
  </si>
  <si>
    <t>Classes</t>
  </si>
  <si>
    <t>ou plus...</t>
  </si>
  <si>
    <t>Fréquence</t>
  </si>
  <si>
    <t>% cumulé</t>
  </si>
  <si>
    <t>Probabilité</t>
  </si>
  <si>
    <t>Log Pertes</t>
  </si>
  <si>
    <t>Simulation</t>
  </si>
  <si>
    <t>Erreur</t>
  </si>
  <si>
    <t>Date</t>
  </si>
  <si>
    <t>Calibration</t>
  </si>
  <si>
    <t>Espérance</t>
  </si>
  <si>
    <t>Variance</t>
  </si>
  <si>
    <t>QQ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</si>
</sst>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0.000%"/>
    <numFmt numFmtId="166" formatCode="0.0000%"/>
    <numFmt numFmtId="167" formatCode="#,##0\ &quot;€&quot;"/>
    <numFmt numFmtId="168" formatCode="_([$$-409]* #,##0.00_);_([$$-409]* \(#,##0.00\);_([$$-409]* &quot;-&quot;??_);_(@_)"/>
    <numFmt numFmtId="169" formatCode="0.0000"/>
  </numFmts>
  <fonts count="9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1" xfId="0" applyFont="1" applyBorder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/>
    <xf numFmtId="10" fontId="0" fillId="2" borderId="0" xfId="0" applyNumberFormat="1" applyFill="1"/>
    <xf numFmtId="1" fontId="0" fillId="0" borderId="1" xfId="0" applyNumberFormat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0" xfId="0" applyBorder="1"/>
    <xf numFmtId="0" fontId="0" fillId="2" borderId="0" xfId="0" applyFill="1"/>
    <xf numFmtId="0" fontId="4" fillId="3" borderId="0" xfId="0" applyFont="1" applyFill="1"/>
    <xf numFmtId="9" fontId="4" fillId="4" borderId="0" xfId="0" applyNumberFormat="1" applyFont="1" applyFill="1" applyBorder="1" applyAlignment="1" applyProtection="1">
      <alignment horizontal="center"/>
      <protection locked="0"/>
    </xf>
    <xf numFmtId="0" fontId="4" fillId="5" borderId="1" xfId="0" applyFont="1" applyFill="1" applyBorder="1"/>
    <xf numFmtId="0" fontId="0" fillId="6" borderId="0" xfId="0" applyFill="1"/>
    <xf numFmtId="10" fontId="0" fillId="6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0" fontId="0" fillId="6" borderId="1" xfId="0" applyFill="1" applyBorder="1"/>
    <xf numFmtId="9" fontId="0" fillId="6" borderId="1" xfId="0" applyNumberFormat="1" applyFill="1" applyBorder="1"/>
    <xf numFmtId="1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1" applyFont="1"/>
    <xf numFmtId="167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166" fontId="5" fillId="0" borderId="3" xfId="1" applyNumberFormat="1" applyFont="1" applyBorder="1"/>
    <xf numFmtId="10" fontId="5" fillId="7" borderId="2" xfId="0" applyNumberFormat="1" applyFont="1" applyFill="1" applyBorder="1"/>
    <xf numFmtId="0" fontId="5" fillId="0" borderId="0" xfId="0" applyFont="1" applyAlignment="1">
      <alignment horizontal="center" vertical="center"/>
    </xf>
    <xf numFmtId="9" fontId="5" fillId="7" borderId="0" xfId="1" applyFont="1" applyFill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9" fontId="0" fillId="9" borderId="3" xfId="1" applyFont="1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  <xf numFmtId="10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10" fontId="4" fillId="13" borderId="0" xfId="1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NumberFormat="1" applyFont="1"/>
    <xf numFmtId="168" fontId="8" fillId="0" borderId="0" xfId="0" applyNumberFormat="1" applyFont="1"/>
    <xf numFmtId="2" fontId="0" fillId="0" borderId="0" xfId="0" applyNumberFormat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990596526825067E-2"/>
          <c:y val="9.2721322941934053E-2"/>
          <c:w val="0.82238941215803374"/>
          <c:h val="0.70201134433407397"/>
        </c:manualLayout>
      </c:layout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LDA!$L$8:$L$34</c:f>
              <c:strCache>
                <c:ptCount val="27"/>
                <c:pt idx="0">
                  <c:v>58070,73408</c:v>
                </c:pt>
                <c:pt idx="1">
                  <c:v>62701,39481</c:v>
                </c:pt>
                <c:pt idx="2">
                  <c:v>67332,05553</c:v>
                </c:pt>
                <c:pt idx="3">
                  <c:v>71962,71626</c:v>
                </c:pt>
                <c:pt idx="4">
                  <c:v>76593,37698</c:v>
                </c:pt>
                <c:pt idx="5">
                  <c:v>81224,03771</c:v>
                </c:pt>
                <c:pt idx="6">
                  <c:v>85854,69843</c:v>
                </c:pt>
                <c:pt idx="7">
                  <c:v>90485,35916</c:v>
                </c:pt>
                <c:pt idx="8">
                  <c:v>95116,01988</c:v>
                </c:pt>
                <c:pt idx="9">
                  <c:v>99746,6806</c:v>
                </c:pt>
                <c:pt idx="10">
                  <c:v>104377,3413</c:v>
                </c:pt>
                <c:pt idx="11">
                  <c:v>109008,0021</c:v>
                </c:pt>
                <c:pt idx="12">
                  <c:v>113638,6628</c:v>
                </c:pt>
                <c:pt idx="13">
                  <c:v>118269,3235</c:v>
                </c:pt>
                <c:pt idx="14">
                  <c:v>122899,9842</c:v>
                </c:pt>
                <c:pt idx="15">
                  <c:v>127530,645</c:v>
                </c:pt>
                <c:pt idx="16">
                  <c:v>132161,3057</c:v>
                </c:pt>
                <c:pt idx="17">
                  <c:v>136791,9664</c:v>
                </c:pt>
                <c:pt idx="18">
                  <c:v>141422,6271</c:v>
                </c:pt>
                <c:pt idx="19">
                  <c:v>146053,2878</c:v>
                </c:pt>
                <c:pt idx="20">
                  <c:v>150683,9486</c:v>
                </c:pt>
                <c:pt idx="21">
                  <c:v>155314,6093</c:v>
                </c:pt>
                <c:pt idx="22">
                  <c:v>159945,27</c:v>
                </c:pt>
                <c:pt idx="23">
                  <c:v>164575,9307</c:v>
                </c:pt>
                <c:pt idx="24">
                  <c:v>169206,5915</c:v>
                </c:pt>
                <c:pt idx="25">
                  <c:v>173837,2522</c:v>
                </c:pt>
                <c:pt idx="26">
                  <c:v>ou plus...</c:v>
                </c:pt>
              </c:strCache>
            </c:strRef>
          </c:cat>
          <c:val>
            <c:numRef>
              <c:f>LDA!$M$8:$M$34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32</c:v>
                </c:pt>
                <c:pt idx="6">
                  <c:v>60</c:v>
                </c:pt>
                <c:pt idx="7">
                  <c:v>89</c:v>
                </c:pt>
                <c:pt idx="8">
                  <c:v>101</c:v>
                </c:pt>
                <c:pt idx="9">
                  <c:v>122</c:v>
                </c:pt>
                <c:pt idx="10">
                  <c:v>123</c:v>
                </c:pt>
                <c:pt idx="11">
                  <c:v>117</c:v>
                </c:pt>
                <c:pt idx="12">
                  <c:v>100</c:v>
                </c:pt>
                <c:pt idx="13">
                  <c:v>78</c:v>
                </c:pt>
                <c:pt idx="14">
                  <c:v>54</c:v>
                </c:pt>
                <c:pt idx="15">
                  <c:v>37</c:v>
                </c:pt>
                <c:pt idx="16">
                  <c:v>22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C-064B-8150-3AEFF88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33760"/>
        <c:axId val="2094238576"/>
      </c:barChart>
      <c:lineChart>
        <c:grouping val="standard"/>
        <c:varyColors val="0"/>
        <c:ser>
          <c:idx val="1"/>
          <c:order val="1"/>
          <c:tx>
            <c:v>% cumulé</c:v>
          </c:tx>
          <c:cat>
            <c:strRef>
              <c:f>LDA!$L$8:$L$34</c:f>
              <c:strCache>
                <c:ptCount val="27"/>
                <c:pt idx="0">
                  <c:v>58070,73408</c:v>
                </c:pt>
                <c:pt idx="1">
                  <c:v>62701,39481</c:v>
                </c:pt>
                <c:pt idx="2">
                  <c:v>67332,05553</c:v>
                </c:pt>
                <c:pt idx="3">
                  <c:v>71962,71626</c:v>
                </c:pt>
                <c:pt idx="4">
                  <c:v>76593,37698</c:v>
                </c:pt>
                <c:pt idx="5">
                  <c:v>81224,03771</c:v>
                </c:pt>
                <c:pt idx="6">
                  <c:v>85854,69843</c:v>
                </c:pt>
                <c:pt idx="7">
                  <c:v>90485,35916</c:v>
                </c:pt>
                <c:pt idx="8">
                  <c:v>95116,01988</c:v>
                </c:pt>
                <c:pt idx="9">
                  <c:v>99746,6806</c:v>
                </c:pt>
                <c:pt idx="10">
                  <c:v>104377,3413</c:v>
                </c:pt>
                <c:pt idx="11">
                  <c:v>109008,0021</c:v>
                </c:pt>
                <c:pt idx="12">
                  <c:v>113638,6628</c:v>
                </c:pt>
                <c:pt idx="13">
                  <c:v>118269,3235</c:v>
                </c:pt>
                <c:pt idx="14">
                  <c:v>122899,9842</c:v>
                </c:pt>
                <c:pt idx="15">
                  <c:v>127530,645</c:v>
                </c:pt>
                <c:pt idx="16">
                  <c:v>132161,3057</c:v>
                </c:pt>
                <c:pt idx="17">
                  <c:v>136791,9664</c:v>
                </c:pt>
                <c:pt idx="18">
                  <c:v>141422,6271</c:v>
                </c:pt>
                <c:pt idx="19">
                  <c:v>146053,2878</c:v>
                </c:pt>
                <c:pt idx="20">
                  <c:v>150683,9486</c:v>
                </c:pt>
                <c:pt idx="21">
                  <c:v>155314,6093</c:v>
                </c:pt>
                <c:pt idx="22">
                  <c:v>159945,27</c:v>
                </c:pt>
                <c:pt idx="23">
                  <c:v>164575,9307</c:v>
                </c:pt>
                <c:pt idx="24">
                  <c:v>169206,5915</c:v>
                </c:pt>
                <c:pt idx="25">
                  <c:v>173837,2522</c:v>
                </c:pt>
                <c:pt idx="26">
                  <c:v>ou plus...</c:v>
                </c:pt>
              </c:strCache>
            </c:strRef>
          </c:cat>
          <c:val>
            <c:numRef>
              <c:f>LDA!$N$8:$N$34</c:f>
              <c:numCache>
                <c:formatCode>0.00%</c:formatCode>
                <c:ptCount val="27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2.5999999999999999E-2</c:v>
                </c:pt>
                <c:pt idx="5">
                  <c:v>5.8000000000000003E-2</c:v>
                </c:pt>
                <c:pt idx="6">
                  <c:v>0.11799999999999999</c:v>
                </c:pt>
                <c:pt idx="7">
                  <c:v>0.20699999999999999</c:v>
                </c:pt>
                <c:pt idx="8">
                  <c:v>0.308</c:v>
                </c:pt>
                <c:pt idx="9">
                  <c:v>0.43</c:v>
                </c:pt>
                <c:pt idx="10">
                  <c:v>0.55300000000000005</c:v>
                </c:pt>
                <c:pt idx="11">
                  <c:v>0.67</c:v>
                </c:pt>
                <c:pt idx="12">
                  <c:v>0.77</c:v>
                </c:pt>
                <c:pt idx="13">
                  <c:v>0.84799999999999998</c:v>
                </c:pt>
                <c:pt idx="14">
                  <c:v>0.90200000000000002</c:v>
                </c:pt>
                <c:pt idx="15">
                  <c:v>0.93899999999999995</c:v>
                </c:pt>
                <c:pt idx="16">
                  <c:v>0.96099999999999997</c:v>
                </c:pt>
                <c:pt idx="17">
                  <c:v>0.97599999999999998</c:v>
                </c:pt>
                <c:pt idx="18">
                  <c:v>0.98499999999999999</c:v>
                </c:pt>
                <c:pt idx="19">
                  <c:v>0.99199999999999999</c:v>
                </c:pt>
                <c:pt idx="20">
                  <c:v>0.995</c:v>
                </c:pt>
                <c:pt idx="21">
                  <c:v>0.996</c:v>
                </c:pt>
                <c:pt idx="22">
                  <c:v>0.998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C-064B-8150-3AEFF88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25728"/>
        <c:axId val="2095024080"/>
      </c:lineChart>
      <c:catAx>
        <c:axId val="20942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38576"/>
        <c:crosses val="autoZero"/>
        <c:auto val="1"/>
        <c:lblAlgn val="ctr"/>
        <c:lblOffset val="100"/>
        <c:noMultiLvlLbl val="0"/>
      </c:catAx>
      <c:valAx>
        <c:axId val="209423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33760"/>
        <c:crosses val="autoZero"/>
        <c:crossBetween val="between"/>
      </c:valAx>
      <c:valAx>
        <c:axId val="20950240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5025728"/>
        <c:crosses val="max"/>
        <c:crossBetween val="between"/>
      </c:valAx>
      <c:catAx>
        <c:axId val="20950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24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615949</xdr:colOff>
      <xdr:row>7</xdr:row>
      <xdr:rowOff>46566</xdr:rowOff>
    </xdr:from>
    <xdr:to>
      <xdr:col>31</xdr:col>
      <xdr:colOff>351366</xdr:colOff>
      <xdr:row>32</xdr:row>
      <xdr:rowOff>182033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441D4-EB63-2944-A32E-8A01B521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A7D-3D07-8A41-8AFD-1D20132EF969}">
  <dimension ref="A2:N45"/>
  <sheetViews>
    <sheetView zoomScale="125" zoomScaleNormal="125" workbookViewId="0">
      <selection activeCell="E43" sqref="E43"/>
    </sheetView>
  </sheetViews>
  <sheetFormatPr baseColWidth="10" defaultRowHeight="16" x14ac:dyDescent="0.2"/>
  <cols>
    <col min="2" max="3" width="17" customWidth="1"/>
    <col min="8" max="8" width="16.6640625" customWidth="1"/>
    <col min="11" max="11" width="26.1640625" customWidth="1"/>
  </cols>
  <sheetData>
    <row r="2" spans="2:14" x14ac:dyDescent="0.2">
      <c r="B2" t="s">
        <v>0</v>
      </c>
      <c r="C2" s="5">
        <f>1000000</f>
        <v>1000000</v>
      </c>
      <c r="D2" s="4" t="s">
        <v>1</v>
      </c>
      <c r="H2" s="19" t="s">
        <v>4</v>
      </c>
      <c r="I2" s="19" t="s">
        <v>16</v>
      </c>
      <c r="J2" s="19" t="s">
        <v>17</v>
      </c>
      <c r="K2" s="19" t="s">
        <v>26</v>
      </c>
      <c r="L2" s="19" t="s">
        <v>18</v>
      </c>
      <c r="M2" s="19" t="s">
        <v>19</v>
      </c>
      <c r="N2" s="19" t="s">
        <v>25</v>
      </c>
    </row>
    <row r="3" spans="2:14" x14ac:dyDescent="0.2">
      <c r="B3" t="s">
        <v>2</v>
      </c>
      <c r="C3" s="5" t="s">
        <v>26</v>
      </c>
      <c r="D3" s="4" t="s">
        <v>3</v>
      </c>
      <c r="H3" s="20" t="s">
        <v>5</v>
      </c>
      <c r="I3" s="21">
        <v>2.9999999999999997E-4</v>
      </c>
      <c r="J3" s="21">
        <v>2.9999999999999997E-4</v>
      </c>
      <c r="K3" s="21">
        <v>2.9999999999999997E-4</v>
      </c>
      <c r="L3" s="21">
        <v>2.9999999999999997E-4</v>
      </c>
      <c r="M3" s="21">
        <v>2.9999999999999997E-4</v>
      </c>
      <c r="N3" s="21">
        <v>2.9999999999999997E-4</v>
      </c>
    </row>
    <row r="4" spans="2:14" x14ac:dyDescent="0.2">
      <c r="B4" t="s">
        <v>15</v>
      </c>
      <c r="C4" s="5" t="s">
        <v>7</v>
      </c>
      <c r="D4" s="4" t="s">
        <v>3</v>
      </c>
      <c r="H4" s="20" t="s">
        <v>6</v>
      </c>
      <c r="I4" s="21">
        <v>1E-3</v>
      </c>
      <c r="J4" s="21">
        <v>1E-3</v>
      </c>
      <c r="K4" s="21">
        <v>1E-3</v>
      </c>
      <c r="L4" s="21">
        <v>1E-3</v>
      </c>
      <c r="M4" s="21">
        <v>1E-3</v>
      </c>
      <c r="N4" s="21">
        <v>1E-3</v>
      </c>
    </row>
    <row r="5" spans="2:14" x14ac:dyDescent="0.2">
      <c r="B5" t="s">
        <v>20</v>
      </c>
      <c r="C5" s="5" t="s">
        <v>23</v>
      </c>
      <c r="D5" s="4" t="s">
        <v>27</v>
      </c>
      <c r="H5" s="20" t="s">
        <v>7</v>
      </c>
      <c r="I5" s="21">
        <v>5.0000000000000001E-3</v>
      </c>
      <c r="J5" s="21">
        <v>5.0000000000000001E-3</v>
      </c>
      <c r="K5" s="21">
        <v>5.0000000000000001E-3</v>
      </c>
      <c r="L5" s="21">
        <v>5.0000000000000001E-3</v>
      </c>
      <c r="M5" s="21">
        <v>5.0000000000000001E-3</v>
      </c>
      <c r="N5" s="21">
        <v>5.0000000000000001E-3</v>
      </c>
    </row>
    <row r="6" spans="2:14" x14ac:dyDescent="0.2">
      <c r="B6" t="s">
        <v>44</v>
      </c>
      <c r="C6" s="5" t="s">
        <v>45</v>
      </c>
      <c r="D6" s="4"/>
      <c r="H6" s="20" t="s">
        <v>9</v>
      </c>
      <c r="I6" s="21">
        <v>1.24E-2</v>
      </c>
      <c r="J6" s="21">
        <v>1.24E-2</v>
      </c>
      <c r="K6" s="21">
        <v>1.24E-2</v>
      </c>
      <c r="L6" s="21">
        <v>1.24E-2</v>
      </c>
      <c r="M6" s="21">
        <v>1.24E-2</v>
      </c>
      <c r="N6" s="21">
        <v>1.24E-2</v>
      </c>
    </row>
    <row r="7" spans="2:14" x14ac:dyDescent="0.2">
      <c r="B7" t="s">
        <v>28</v>
      </c>
      <c r="C7" s="14">
        <v>5.86255261067491E-2</v>
      </c>
      <c r="H7" s="20" t="s">
        <v>10</v>
      </c>
      <c r="I7" s="21">
        <v>3.7600000000000001E-2</v>
      </c>
      <c r="J7" s="21">
        <v>3.7600000000000001E-2</v>
      </c>
      <c r="K7" s="21">
        <v>3.7600000000000001E-2</v>
      </c>
      <c r="L7" s="21">
        <v>3.7600000000000001E-2</v>
      </c>
      <c r="M7" s="21">
        <v>3.7600000000000001E-2</v>
      </c>
      <c r="N7" s="21">
        <v>3.7600000000000001E-2</v>
      </c>
    </row>
    <row r="8" spans="2:14" x14ac:dyDescent="0.2">
      <c r="H8" s="20" t="s">
        <v>8</v>
      </c>
      <c r="I8" s="21">
        <v>7.0499999999999993E-2</v>
      </c>
      <c r="J8" s="21">
        <v>7.0499999999999993E-2</v>
      </c>
      <c r="K8" s="21">
        <v>7.0499999999999993E-2</v>
      </c>
      <c r="L8" s="21">
        <v>7.0499999999999993E-2</v>
      </c>
      <c r="M8" s="21">
        <v>7.0499999999999993E-2</v>
      </c>
      <c r="N8" s="21">
        <v>7.0499999999999993E-2</v>
      </c>
    </row>
    <row r="9" spans="2:14" x14ac:dyDescent="0.2">
      <c r="B9" s="1"/>
      <c r="C9" s="10" t="s">
        <v>39</v>
      </c>
      <c r="D9" s="1"/>
      <c r="H9" s="20" t="s">
        <v>11</v>
      </c>
      <c r="I9" s="22">
        <v>0.15</v>
      </c>
      <c r="J9" s="22">
        <v>0.15</v>
      </c>
      <c r="K9" s="22">
        <v>0.15</v>
      </c>
      <c r="L9" s="22">
        <v>0.15</v>
      </c>
      <c r="M9" s="22">
        <v>0.15</v>
      </c>
      <c r="N9" s="22">
        <v>0.15</v>
      </c>
    </row>
    <row r="10" spans="2:14" x14ac:dyDescent="0.2">
      <c r="B10" s="11" t="s">
        <v>40</v>
      </c>
      <c r="C10">
        <f>Price*montant</f>
        <v>58625.526106749101</v>
      </c>
      <c r="H10" s="20" t="s">
        <v>12</v>
      </c>
      <c r="I10" s="22">
        <v>0.25</v>
      </c>
      <c r="J10" s="22">
        <v>0.25</v>
      </c>
      <c r="K10" s="22">
        <v>0.25</v>
      </c>
      <c r="L10" s="22">
        <v>0.25</v>
      </c>
      <c r="M10" s="22">
        <v>0.25</v>
      </c>
      <c r="N10" s="22">
        <v>0.25</v>
      </c>
    </row>
    <row r="11" spans="2:14" x14ac:dyDescent="0.2">
      <c r="B11" s="11" t="s">
        <v>41</v>
      </c>
      <c r="C11">
        <f>30%*C10</f>
        <v>17587.657832024728</v>
      </c>
      <c r="H11" s="20" t="s">
        <v>13</v>
      </c>
      <c r="I11" s="22">
        <v>0.5</v>
      </c>
      <c r="J11" s="22">
        <v>0.5</v>
      </c>
      <c r="K11" s="22">
        <v>0.5</v>
      </c>
      <c r="L11" s="22">
        <v>0.5</v>
      </c>
      <c r="M11" s="22">
        <v>0.5</v>
      </c>
      <c r="N11" s="22">
        <v>0.5</v>
      </c>
    </row>
    <row r="12" spans="2:14" x14ac:dyDescent="0.2">
      <c r="B12" s="11"/>
      <c r="H12" s="20"/>
      <c r="I12" s="22"/>
      <c r="J12" s="22"/>
      <c r="K12" s="22"/>
      <c r="L12" s="22"/>
      <c r="M12" s="22"/>
      <c r="N12" s="22"/>
    </row>
    <row r="13" spans="2:14" x14ac:dyDescent="0.2">
      <c r="B13" s="1"/>
      <c r="C13" s="10" t="s">
        <v>53</v>
      </c>
      <c r="D13" s="1"/>
      <c r="H13" s="23" t="s">
        <v>14</v>
      </c>
      <c r="I13" s="24">
        <v>1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</row>
    <row r="14" spans="2:14" x14ac:dyDescent="0.2">
      <c r="B14" s="11" t="s">
        <v>20</v>
      </c>
      <c r="C14" t="s">
        <v>57</v>
      </c>
    </row>
    <row r="15" spans="2:14" x14ac:dyDescent="0.2">
      <c r="B15" s="11" t="s">
        <v>58</v>
      </c>
      <c r="C15" s="2">
        <v>0.3</v>
      </c>
      <c r="H15" s="19" t="s">
        <v>20</v>
      </c>
      <c r="I15" s="19" t="s">
        <v>24</v>
      </c>
      <c r="J15" s="19"/>
      <c r="K15" s="19" t="s">
        <v>33</v>
      </c>
      <c r="L15" s="19"/>
    </row>
    <row r="16" spans="2:14" x14ac:dyDescent="0.2">
      <c r="B16" s="11" t="s">
        <v>59</v>
      </c>
      <c r="C16">
        <v>300000</v>
      </c>
      <c r="H16" s="20" t="s">
        <v>23</v>
      </c>
      <c r="I16" s="21">
        <v>0.5</v>
      </c>
      <c r="J16" s="21"/>
      <c r="K16" s="21" t="s">
        <v>34</v>
      </c>
      <c r="L16" s="21">
        <v>0.1</v>
      </c>
    </row>
    <row r="17" spans="2:12" x14ac:dyDescent="0.2">
      <c r="B17" s="11" t="s">
        <v>60</v>
      </c>
      <c r="C17" s="16">
        <f>C16*(1-C15)</f>
        <v>210000</v>
      </c>
      <c r="D17" s="4" t="s">
        <v>61</v>
      </c>
      <c r="H17" s="20" t="s">
        <v>22</v>
      </c>
      <c r="I17" s="21">
        <v>0.7</v>
      </c>
      <c r="J17" s="21"/>
      <c r="K17" s="21" t="s">
        <v>35</v>
      </c>
      <c r="L17" s="21">
        <v>0.5</v>
      </c>
    </row>
    <row r="18" spans="2:12" x14ac:dyDescent="0.2">
      <c r="B18" s="11"/>
      <c r="I18" s="2"/>
      <c r="L18" s="2"/>
    </row>
    <row r="19" spans="2:12" x14ac:dyDescent="0.2">
      <c r="B19" s="11"/>
      <c r="I19" s="2"/>
      <c r="L19" s="2"/>
    </row>
    <row r="20" spans="2:12" x14ac:dyDescent="0.2">
      <c r="B20" s="6"/>
      <c r="C20" s="6" t="s">
        <v>29</v>
      </c>
      <c r="H20" s="19" t="s">
        <v>21</v>
      </c>
      <c r="I20" s="19">
        <v>0.2</v>
      </c>
      <c r="J20" s="19"/>
      <c r="K20" s="19" t="s">
        <v>36</v>
      </c>
      <c r="L20" s="19">
        <v>14</v>
      </c>
    </row>
    <row r="21" spans="2:12" x14ac:dyDescent="0.2">
      <c r="B21" t="s">
        <v>30</v>
      </c>
      <c r="C21" s="8">
        <f>montant - GRD</f>
        <v>790000</v>
      </c>
      <c r="H21" s="20"/>
      <c r="I21" s="21"/>
      <c r="J21" s="21"/>
      <c r="K21" s="21" t="s">
        <v>43</v>
      </c>
      <c r="L21" s="21">
        <v>0.02</v>
      </c>
    </row>
    <row r="22" spans="2:12" x14ac:dyDescent="0.2">
      <c r="B22" t="s">
        <v>31</v>
      </c>
      <c r="C22" s="7">
        <f>VLOOKUP(C4,H3:N13,2,FALSE)</f>
        <v>5.0000000000000001E-3</v>
      </c>
      <c r="K22" s="11"/>
      <c r="L22" s="2"/>
    </row>
    <row r="23" spans="2:12" x14ac:dyDescent="0.2">
      <c r="B23" t="s">
        <v>32</v>
      </c>
      <c r="C23" s="3">
        <f>VLOOKUP(C5,H16:I20,2,FALSE)</f>
        <v>0.5</v>
      </c>
      <c r="H23" s="19" t="s">
        <v>44</v>
      </c>
      <c r="I23" s="19" t="s">
        <v>4</v>
      </c>
      <c r="J23" s="19" t="s">
        <v>32</v>
      </c>
      <c r="K23" s="19" t="s">
        <v>49</v>
      </c>
    </row>
    <row r="24" spans="2:12" x14ac:dyDescent="0.2">
      <c r="B24" t="s">
        <v>52</v>
      </c>
      <c r="C24">
        <f>VLOOKUP(C6,H24:K27,4,FALSE)*EAD*IF(PD&lt;C25,1,0)</f>
        <v>474000</v>
      </c>
      <c r="D24" s="15"/>
      <c r="H24" s="20" t="s">
        <v>45</v>
      </c>
      <c r="I24" s="21" t="s">
        <v>11</v>
      </c>
      <c r="J24" s="21">
        <v>0.6</v>
      </c>
      <c r="K24" s="21">
        <v>0.6</v>
      </c>
    </row>
    <row r="25" spans="2:12" x14ac:dyDescent="0.2">
      <c r="B25" t="s">
        <v>50</v>
      </c>
      <c r="C25" s="3">
        <f>VLOOKUP(VLOOKUP(C6,H24:K27,2,FALSE),H3:N13,2,FALSE)</f>
        <v>0.15</v>
      </c>
      <c r="H25" s="20" t="s">
        <v>46</v>
      </c>
      <c r="I25" s="21" t="s">
        <v>6</v>
      </c>
      <c r="J25" s="21">
        <v>0.6</v>
      </c>
      <c r="K25" s="21">
        <v>0.2</v>
      </c>
    </row>
    <row r="26" spans="2:12" x14ac:dyDescent="0.2">
      <c r="B26" t="s">
        <v>51</v>
      </c>
      <c r="C26" s="3">
        <f>VLOOKUP(C6,H24:K27,3,FALSE)</f>
        <v>0.6</v>
      </c>
      <c r="H26" s="20" t="s">
        <v>47</v>
      </c>
      <c r="I26" s="21" t="s">
        <v>7</v>
      </c>
      <c r="J26" s="21">
        <v>0.4</v>
      </c>
      <c r="K26" s="21">
        <v>0.2</v>
      </c>
    </row>
    <row r="27" spans="2:12" x14ac:dyDescent="0.2">
      <c r="B27" t="s">
        <v>37</v>
      </c>
      <c r="C27" s="9">
        <f>PD*(EAD-EAD_C)*LGD+PD_C*EAD_C*LGD_C</f>
        <v>43450</v>
      </c>
      <c r="D27" s="1"/>
      <c r="H27" s="20" t="s">
        <v>48</v>
      </c>
      <c r="I27" s="21" t="s">
        <v>9</v>
      </c>
      <c r="J27" s="21">
        <v>0.5</v>
      </c>
      <c r="K27" s="21">
        <v>0.2</v>
      </c>
    </row>
    <row r="28" spans="2:12" x14ac:dyDescent="0.2">
      <c r="B28" t="s">
        <v>38</v>
      </c>
      <c r="C28" s="9">
        <f>(EAD-EAD_C)*LGD*fi*beta*SQRT(rho*PD*(1-PD))+EAD_C*LGD_C*fi*beta*SQRT(rho*PD_C*(1-PD_C))</f>
        <v>249461.97662563992</v>
      </c>
    </row>
    <row r="29" spans="2:12" x14ac:dyDescent="0.2">
      <c r="C29" s="9"/>
    </row>
    <row r="30" spans="2:12" x14ac:dyDescent="0.2">
      <c r="B30" s="1"/>
      <c r="C30" s="13" t="s">
        <v>42</v>
      </c>
      <c r="H30" s="19" t="s">
        <v>53</v>
      </c>
      <c r="I30" s="19" t="s">
        <v>54</v>
      </c>
    </row>
    <row r="31" spans="2:12" x14ac:dyDescent="0.2">
      <c r="B31" t="s">
        <v>42</v>
      </c>
      <c r="C31" s="12">
        <f>(PNB-Couts-EL)/UL+TSR</f>
        <v>1.033066378330097E-2</v>
      </c>
      <c r="H31" s="20" t="s">
        <v>55</v>
      </c>
      <c r="I31" s="21">
        <v>0.5</v>
      </c>
    </row>
    <row r="32" spans="2:12" x14ac:dyDescent="0.2">
      <c r="H32" s="20" t="s">
        <v>56</v>
      </c>
      <c r="I32" s="21">
        <v>0.3</v>
      </c>
    </row>
    <row r="33" spans="1:9" x14ac:dyDescent="0.2">
      <c r="H33" s="20" t="s">
        <v>21</v>
      </c>
      <c r="I33" s="21">
        <v>0.2</v>
      </c>
    </row>
    <row r="36" spans="1:9" x14ac:dyDescent="0.2">
      <c r="A36" s="17"/>
      <c r="B36" s="17"/>
      <c r="C36" s="17" t="s">
        <v>62</v>
      </c>
      <c r="D36" s="17"/>
      <c r="E36" s="17"/>
      <c r="F36" s="17"/>
      <c r="G36" s="17"/>
      <c r="H36" s="17"/>
    </row>
    <row r="38" spans="1:9" x14ac:dyDescent="0.2">
      <c r="B38" s="1"/>
      <c r="C38" s="10" t="s">
        <v>39</v>
      </c>
      <c r="D38" s="1"/>
    </row>
    <row r="39" spans="1:9" x14ac:dyDescent="0.2">
      <c r="B39" s="15" t="s">
        <v>64</v>
      </c>
      <c r="C39" s="18">
        <v>0.4</v>
      </c>
      <c r="D39" s="15"/>
    </row>
    <row r="40" spans="1:9" x14ac:dyDescent="0.2">
      <c r="B40" s="11" t="s">
        <v>63</v>
      </c>
      <c r="C40">
        <f>C39/(1-C39)*PNB</f>
        <v>39083.68407116607</v>
      </c>
    </row>
    <row r="41" spans="1:9" x14ac:dyDescent="0.2">
      <c r="B41" s="11" t="s">
        <v>65</v>
      </c>
      <c r="C41">
        <f>30%*C40</f>
        <v>11725.105221349821</v>
      </c>
    </row>
    <row r="44" spans="1:9" x14ac:dyDescent="0.2">
      <c r="B44" s="1"/>
      <c r="C44" s="13" t="s">
        <v>66</v>
      </c>
    </row>
    <row r="45" spans="1:9" x14ac:dyDescent="0.2">
      <c r="B45" t="s">
        <v>42</v>
      </c>
      <c r="C45" s="12">
        <f>(PNB_SB-CoST_SB+PNB-Couts-EL)/UL+TSR</f>
        <v>0.12000100000000007</v>
      </c>
    </row>
  </sheetData>
  <dataValidations count="5">
    <dataValidation type="list" allowBlank="1" showInputMessage="1" showErrorMessage="1" sqref="C4" xr:uid="{0121124F-05E1-074B-AAA5-77F73F58B3E9}">
      <formula1>$H$3:$H$11</formula1>
    </dataValidation>
    <dataValidation type="list" allowBlank="1" showInputMessage="1" showErrorMessage="1" sqref="C3" xr:uid="{9EDBB07D-7BDE-FB42-B62A-DECDC8C75448}">
      <formula1>$I$2:$N$2</formula1>
    </dataValidation>
    <dataValidation type="list" allowBlank="1" showInputMessage="1" showErrorMessage="1" sqref="C5" xr:uid="{46AAB16D-CD88-4843-8BD1-313760764F36}">
      <formula1>$H$16:$H$20</formula1>
    </dataValidation>
    <dataValidation type="list" allowBlank="1" showInputMessage="1" showErrorMessage="1" sqref="I24:I27" xr:uid="{E8256311-4265-8C4F-98B6-C5647A802325}">
      <formula1>$H$3:$H$13</formula1>
    </dataValidation>
    <dataValidation type="list" allowBlank="1" showInputMessage="1" showErrorMessage="1" sqref="C6" xr:uid="{76317F5A-3195-D745-8434-8A83A50B45CF}">
      <formula1>$H$24:$H$27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48E9-D627-B141-BA85-FA3CA5A8105F}">
  <dimension ref="B2:L367"/>
  <sheetViews>
    <sheetView tabSelected="1" zoomScale="125" workbookViewId="0">
      <selection activeCell="H8" sqref="H8"/>
    </sheetView>
  </sheetViews>
  <sheetFormatPr baseColWidth="10" defaultRowHeight="16" x14ac:dyDescent="0.2"/>
  <cols>
    <col min="2" max="2" width="15.1640625" customWidth="1"/>
    <col min="3" max="3" width="12" customWidth="1"/>
    <col min="4" max="4" width="13.1640625" bestFit="1" customWidth="1"/>
    <col min="6" max="6" width="19" bestFit="1" customWidth="1"/>
    <col min="7" max="7" width="13.83203125" bestFit="1" customWidth="1"/>
    <col min="8" max="8" width="13.83203125" customWidth="1"/>
    <col min="9" max="9" width="16.1640625" customWidth="1"/>
    <col min="10" max="10" width="16" customWidth="1"/>
    <col min="11" max="11" width="12.1640625" bestFit="1" customWidth="1"/>
  </cols>
  <sheetData>
    <row r="2" spans="2:12" x14ac:dyDescent="0.2">
      <c r="B2" s="70" t="s">
        <v>78</v>
      </c>
      <c r="C2" s="70"/>
      <c r="K2" t="s">
        <v>79</v>
      </c>
      <c r="L2" t="s">
        <v>80</v>
      </c>
    </row>
    <row r="3" spans="2:12" ht="19" x14ac:dyDescent="0.25">
      <c r="B3" s="31" t="s">
        <v>73</v>
      </c>
      <c r="C3" s="34">
        <f>2%</f>
        <v>0.02</v>
      </c>
      <c r="J3" s="35" t="s">
        <v>75</v>
      </c>
      <c r="K3" s="36">
        <v>0.04</v>
      </c>
      <c r="L3" s="37">
        <f>(1+K3)^(1/12) - 1</f>
        <v>3.2737397821989145E-3</v>
      </c>
    </row>
    <row r="4" spans="2:12" ht="20" thickBot="1" x14ac:dyDescent="0.3">
      <c r="B4" s="32" t="s">
        <v>74</v>
      </c>
      <c r="C4" s="33">
        <f>(1+C3)^(1/12) -1</f>
        <v>1.6515813019202241E-3</v>
      </c>
      <c r="J4" s="35" t="s">
        <v>76</v>
      </c>
      <c r="K4" s="38">
        <f>SUM(H8:H367)</f>
        <v>795303.2184909163</v>
      </c>
      <c r="L4" s="35"/>
    </row>
    <row r="5" spans="2:12" x14ac:dyDescent="0.2">
      <c r="J5" t="s">
        <v>82</v>
      </c>
    </row>
    <row r="6" spans="2:12" ht="24" customHeight="1" thickBot="1" x14ac:dyDescent="0.25">
      <c r="C6" s="30" t="s">
        <v>67</v>
      </c>
      <c r="D6" s="30" t="s">
        <v>68</v>
      </c>
      <c r="E6" s="30" t="s">
        <v>69</v>
      </c>
      <c r="F6" s="30" t="s">
        <v>71</v>
      </c>
      <c r="G6" s="30" t="s">
        <v>70</v>
      </c>
      <c r="H6" s="30" t="s">
        <v>77</v>
      </c>
      <c r="I6" s="30" t="s">
        <v>81</v>
      </c>
    </row>
    <row r="7" spans="2:12" x14ac:dyDescent="0.2">
      <c r="B7" s="25">
        <f ca="1">TODAY()</f>
        <v>44502</v>
      </c>
      <c r="C7" s="5">
        <v>0</v>
      </c>
      <c r="D7" s="26">
        <v>1000000</v>
      </c>
      <c r="E7" s="5" t="s">
        <v>72</v>
      </c>
      <c r="F7" s="5" t="s">
        <v>72</v>
      </c>
      <c r="G7" s="5" t="s">
        <v>72</v>
      </c>
      <c r="H7" s="5" t="s">
        <v>72</v>
      </c>
      <c r="I7" s="5">
        <f>D7/(1+$L$3)^C7</f>
        <v>1000000</v>
      </c>
    </row>
    <row r="8" spans="2:12" x14ac:dyDescent="0.2">
      <c r="B8" s="25">
        <f ca="1">DATE(YEAR(B7),MONTH(B7)+1,DAY(B7))</f>
        <v>44532</v>
      </c>
      <c r="C8" s="5">
        <v>1</v>
      </c>
      <c r="D8" s="26">
        <f>D7 - E8</f>
        <v>997222.22222222225</v>
      </c>
      <c r="E8" s="29">
        <f>$D$7/360</f>
        <v>2777.7777777777778</v>
      </c>
      <c r="F8" s="29">
        <f t="shared" ref="F8:F39" si="0">$C$4*D7</f>
        <v>1651.5813019202242</v>
      </c>
      <c r="G8" s="29">
        <f>E8+F8</f>
        <v>4429.3590796980025</v>
      </c>
      <c r="H8" s="29">
        <f>G8/(1+$L$3)^C8</f>
        <v>4414.9058268579556</v>
      </c>
      <c r="I8" s="29">
        <f>D8/(1+$L$3)^C8</f>
        <v>993968.22888906626</v>
      </c>
    </row>
    <row r="9" spans="2:12" x14ac:dyDescent="0.2">
      <c r="B9" s="25">
        <f ca="1">DATE(YEAR(B8),MONTH(B8)+1,DAY(B8))</f>
        <v>44563</v>
      </c>
      <c r="C9" s="5">
        <v>2</v>
      </c>
      <c r="D9" s="26">
        <f t="shared" ref="D9:D72" si="1">D8 - E9</f>
        <v>994444.4444444445</v>
      </c>
      <c r="E9" s="29">
        <f t="shared" ref="E9:E72" si="2">$D$7/360</f>
        <v>2777.7777777777778</v>
      </c>
      <c r="F9" s="29">
        <f t="shared" si="0"/>
        <v>1646.993576081557</v>
      </c>
      <c r="G9" s="29">
        <f t="shared" ref="G9:G72" si="3">E9+F9</f>
        <v>4424.7713538593343</v>
      </c>
      <c r="H9" s="29">
        <f t="shared" ref="H9:H72" si="4">G9/(1+$L$3)^C9</f>
        <v>4395.9419011499203</v>
      </c>
      <c r="I9" s="29">
        <f t="shared" ref="I9:I71" si="5">D9/(1+$L$3)^C9</f>
        <v>987965.17426515149</v>
      </c>
    </row>
    <row r="10" spans="2:12" x14ac:dyDescent="0.2">
      <c r="B10" s="25">
        <f t="shared" ref="B10:B73" ca="1" si="6">DATE(YEAR(B9),MONTH(B9)+1,DAY(B9))</f>
        <v>44594</v>
      </c>
      <c r="C10" s="5">
        <v>3</v>
      </c>
      <c r="D10" s="26">
        <f t="shared" si="1"/>
        <v>991666.66666666674</v>
      </c>
      <c r="E10" s="29">
        <f t="shared" si="2"/>
        <v>2777.7777777777778</v>
      </c>
      <c r="F10" s="29">
        <f t="shared" si="0"/>
        <v>1642.4058502428895</v>
      </c>
      <c r="G10" s="29">
        <f t="shared" si="3"/>
        <v>4420.1836280206671</v>
      </c>
      <c r="H10" s="29">
        <f t="shared" si="4"/>
        <v>4377.0547282956823</v>
      </c>
      <c r="I10" s="29">
        <f t="shared" si="5"/>
        <v>981990.71294471051</v>
      </c>
    </row>
    <row r="11" spans="2:12" x14ac:dyDescent="0.2">
      <c r="B11" s="25">
        <f t="shared" ca="1" si="6"/>
        <v>44622</v>
      </c>
      <c r="C11" s="5">
        <v>4</v>
      </c>
      <c r="D11" s="26">
        <f t="shared" si="1"/>
        <v>988888.88888888899</v>
      </c>
      <c r="E11" s="29">
        <f t="shared" si="2"/>
        <v>2777.7777777777778</v>
      </c>
      <c r="F11" s="29">
        <f t="shared" si="0"/>
        <v>1637.8181244042223</v>
      </c>
      <c r="G11" s="29">
        <f t="shared" si="3"/>
        <v>4415.5959021819999</v>
      </c>
      <c r="H11" s="29">
        <f t="shared" si="4"/>
        <v>4358.2440093165342</v>
      </c>
      <c r="I11" s="29">
        <f t="shared" si="5"/>
        <v>976044.72224234894</v>
      </c>
    </row>
    <row r="12" spans="2:12" x14ac:dyDescent="0.2">
      <c r="B12" s="25">
        <f t="shared" ca="1" si="6"/>
        <v>44653</v>
      </c>
      <c r="C12" s="5">
        <v>5</v>
      </c>
      <c r="D12" s="26">
        <f t="shared" si="1"/>
        <v>986111.11111111124</v>
      </c>
      <c r="E12" s="29">
        <f t="shared" si="2"/>
        <v>2777.7777777777778</v>
      </c>
      <c r="F12" s="29">
        <f t="shared" si="0"/>
        <v>1633.2303985655551</v>
      </c>
      <c r="G12" s="29">
        <f t="shared" si="3"/>
        <v>4411.0081763433327</v>
      </c>
      <c r="H12" s="29">
        <f t="shared" si="4"/>
        <v>4339.5094463677069</v>
      </c>
      <c r="I12" s="29">
        <f t="shared" si="5"/>
        <v>970127.07996888238</v>
      </c>
    </row>
    <row r="13" spans="2:12" x14ac:dyDescent="0.2">
      <c r="B13" s="25">
        <f t="shared" ca="1" si="6"/>
        <v>44683</v>
      </c>
      <c r="C13" s="5">
        <v>6</v>
      </c>
      <c r="D13" s="26">
        <f t="shared" si="1"/>
        <v>983333.33333333349</v>
      </c>
      <c r="E13" s="29">
        <f t="shared" si="2"/>
        <v>2777.7777777777778</v>
      </c>
      <c r="F13" s="29">
        <f t="shared" si="0"/>
        <v>1628.6426727268879</v>
      </c>
      <c r="G13" s="29">
        <f t="shared" si="3"/>
        <v>4406.4204505046655</v>
      </c>
      <c r="H13" s="29">
        <f t="shared" si="4"/>
        <v>4320.8507427341528</v>
      </c>
      <c r="I13" s="29">
        <f t="shared" si="5"/>
        <v>964237.66442940466</v>
      </c>
    </row>
    <row r="14" spans="2:12" x14ac:dyDescent="0.2">
      <c r="B14" s="25">
        <f t="shared" ca="1" si="6"/>
        <v>44714</v>
      </c>
      <c r="C14" s="5">
        <v>7</v>
      </c>
      <c r="D14" s="26">
        <f t="shared" si="1"/>
        <v>980555.55555555574</v>
      </c>
      <c r="E14" s="29">
        <f t="shared" si="2"/>
        <v>2777.7777777777778</v>
      </c>
      <c r="F14" s="29">
        <f t="shared" si="0"/>
        <v>1624.0549468882207</v>
      </c>
      <c r="G14" s="29">
        <f t="shared" si="3"/>
        <v>4401.8327246659983</v>
      </c>
      <c r="H14" s="29">
        <f t="shared" si="4"/>
        <v>4302.2676028263495</v>
      </c>
      <c r="I14" s="29">
        <f t="shared" si="5"/>
        <v>958376.35442136414</v>
      </c>
    </row>
    <row r="15" spans="2:12" x14ac:dyDescent="0.2">
      <c r="B15" s="25">
        <f t="shared" ca="1" si="6"/>
        <v>44744</v>
      </c>
      <c r="C15" s="5">
        <v>8</v>
      </c>
      <c r="D15" s="26">
        <f t="shared" si="1"/>
        <v>977777.77777777798</v>
      </c>
      <c r="E15" s="29">
        <f t="shared" si="2"/>
        <v>2777.7777777777778</v>
      </c>
      <c r="F15" s="29">
        <f t="shared" si="0"/>
        <v>1619.4672210495535</v>
      </c>
      <c r="G15" s="29">
        <f t="shared" si="3"/>
        <v>4397.2449988273311</v>
      </c>
      <c r="H15" s="29">
        <f t="shared" si="4"/>
        <v>4283.7597321761086</v>
      </c>
      <c r="I15" s="29">
        <f t="shared" si="5"/>
        <v>952543.02923264517</v>
      </c>
    </row>
    <row r="16" spans="2:12" x14ac:dyDescent="0.2">
      <c r="B16" s="25">
        <f t="shared" ca="1" si="6"/>
        <v>44775</v>
      </c>
      <c r="C16" s="5">
        <v>9</v>
      </c>
      <c r="D16" s="26">
        <f t="shared" si="1"/>
        <v>975000.00000000023</v>
      </c>
      <c r="E16" s="29">
        <f t="shared" si="2"/>
        <v>2777.7777777777778</v>
      </c>
      <c r="F16" s="29">
        <f t="shared" si="0"/>
        <v>1614.8794952108863</v>
      </c>
      <c r="G16" s="29">
        <f t="shared" si="3"/>
        <v>4392.6572729886639</v>
      </c>
      <c r="H16" s="29">
        <f t="shared" si="4"/>
        <v>4265.326837432408</v>
      </c>
      <c r="I16" s="29">
        <f t="shared" si="5"/>
        <v>946737.56863965816</v>
      </c>
    </row>
    <row r="17" spans="2:9" x14ac:dyDescent="0.2">
      <c r="B17" s="25">
        <f t="shared" ca="1" si="6"/>
        <v>44806</v>
      </c>
      <c r="C17" s="5">
        <v>10</v>
      </c>
      <c r="D17" s="26">
        <f t="shared" si="1"/>
        <v>972222.22222222248</v>
      </c>
      <c r="E17" s="29">
        <f t="shared" si="2"/>
        <v>2777.7777777777778</v>
      </c>
      <c r="F17" s="29">
        <f t="shared" si="0"/>
        <v>1610.2917693722188</v>
      </c>
      <c r="G17" s="29">
        <f t="shared" si="3"/>
        <v>4388.0695471499967</v>
      </c>
      <c r="H17" s="29">
        <f t="shared" si="4"/>
        <v>4246.9686263572339</v>
      </c>
      <c r="I17" s="29">
        <f t="shared" si="5"/>
        <v>940959.85290543723</v>
      </c>
    </row>
    <row r="18" spans="2:9" x14ac:dyDescent="0.2">
      <c r="B18" s="25">
        <f t="shared" ca="1" si="6"/>
        <v>44836</v>
      </c>
      <c r="C18" s="5">
        <v>11</v>
      </c>
      <c r="D18" s="26">
        <f t="shared" si="1"/>
        <v>969444.44444444473</v>
      </c>
      <c r="E18" s="29">
        <f t="shared" si="2"/>
        <v>2777.7777777777778</v>
      </c>
      <c r="F18" s="29">
        <f t="shared" si="0"/>
        <v>1605.7040435335516</v>
      </c>
      <c r="G18" s="29">
        <f t="shared" si="3"/>
        <v>4383.4818213113294</v>
      </c>
      <c r="H18" s="29">
        <f t="shared" si="4"/>
        <v>4228.6848078214416</v>
      </c>
      <c r="I18" s="29">
        <f t="shared" si="5"/>
        <v>935209.76277774386</v>
      </c>
    </row>
    <row r="19" spans="2:9" x14ac:dyDescent="0.2">
      <c r="B19" s="25">
        <f t="shared" ca="1" si="6"/>
        <v>44867</v>
      </c>
      <c r="C19" s="5">
        <v>12</v>
      </c>
      <c r="D19" s="26">
        <f t="shared" si="1"/>
        <v>966666.66666666698</v>
      </c>
      <c r="E19" s="29">
        <f t="shared" si="2"/>
        <v>2777.7777777777778</v>
      </c>
      <c r="F19" s="29">
        <f t="shared" si="0"/>
        <v>1601.1163176948844</v>
      </c>
      <c r="G19" s="29">
        <f t="shared" si="3"/>
        <v>4378.8940954726622</v>
      </c>
      <c r="H19" s="29">
        <f t="shared" si="4"/>
        <v>4210.4750918006348</v>
      </c>
      <c r="I19" s="29">
        <f t="shared" si="5"/>
        <v>929487.17948717938</v>
      </c>
    </row>
    <row r="20" spans="2:9" x14ac:dyDescent="0.2">
      <c r="B20" s="25">
        <f t="shared" ca="1" si="6"/>
        <v>44897</v>
      </c>
      <c r="C20" s="5">
        <v>13</v>
      </c>
      <c r="D20" s="26">
        <f t="shared" si="1"/>
        <v>963888.88888888923</v>
      </c>
      <c r="E20" s="29">
        <f t="shared" si="2"/>
        <v>2777.7777777777778</v>
      </c>
      <c r="F20" s="29">
        <f t="shared" si="0"/>
        <v>1596.5285918562172</v>
      </c>
      <c r="G20" s="29">
        <f t="shared" si="3"/>
        <v>4374.306369633995</v>
      </c>
      <c r="H20" s="29">
        <f t="shared" si="4"/>
        <v>4192.3391893710468</v>
      </c>
      <c r="I20" s="29">
        <f t="shared" si="5"/>
        <v>923791.984745302</v>
      </c>
    </row>
    <row r="21" spans="2:9" x14ac:dyDescent="0.2">
      <c r="B21" s="25">
        <f t="shared" ca="1" si="6"/>
        <v>44928</v>
      </c>
      <c r="C21" s="5">
        <v>14</v>
      </c>
      <c r="D21" s="26">
        <f t="shared" si="1"/>
        <v>961111.11111111147</v>
      </c>
      <c r="E21" s="29">
        <f t="shared" si="2"/>
        <v>2777.7777777777778</v>
      </c>
      <c r="F21" s="29">
        <f t="shared" si="0"/>
        <v>1591.94086601755</v>
      </c>
      <c r="G21" s="29">
        <f t="shared" si="3"/>
        <v>4369.7186437953278</v>
      </c>
      <c r="H21" s="29">
        <f t="shared" si="4"/>
        <v>4174.2768127054542</v>
      </c>
      <c r="I21" s="29">
        <f t="shared" si="5"/>
        <v>918124.06074275437</v>
      </c>
    </row>
    <row r="22" spans="2:9" x14ac:dyDescent="0.2">
      <c r="B22" s="25">
        <f t="shared" ca="1" si="6"/>
        <v>44959</v>
      </c>
      <c r="C22" s="5">
        <v>15</v>
      </c>
      <c r="D22" s="26">
        <f t="shared" si="1"/>
        <v>958333.33333333372</v>
      </c>
      <c r="E22" s="29">
        <f t="shared" si="2"/>
        <v>2777.7777777777778</v>
      </c>
      <c r="F22" s="29">
        <f t="shared" si="0"/>
        <v>1587.3531401788828</v>
      </c>
      <c r="G22" s="29">
        <f t="shared" si="3"/>
        <v>4365.1309179566606</v>
      </c>
      <c r="H22" s="29">
        <f t="shared" si="4"/>
        <v>4156.2876750690921</v>
      </c>
      <c r="I22" s="29">
        <f t="shared" si="5"/>
        <v>912483.29014739569</v>
      </c>
    </row>
    <row r="23" spans="2:9" x14ac:dyDescent="0.2">
      <c r="B23" s="25">
        <f t="shared" ca="1" si="6"/>
        <v>44987</v>
      </c>
      <c r="C23" s="5">
        <v>16</v>
      </c>
      <c r="D23" s="26">
        <f t="shared" si="1"/>
        <v>955555.55555555597</v>
      </c>
      <c r="E23" s="29">
        <f t="shared" si="2"/>
        <v>2777.7777777777778</v>
      </c>
      <c r="F23" s="29">
        <f t="shared" si="0"/>
        <v>1582.7654143402153</v>
      </c>
      <c r="G23" s="29">
        <f t="shared" si="3"/>
        <v>4360.5431921179934</v>
      </c>
      <c r="H23" s="29">
        <f t="shared" si="4"/>
        <v>4138.3714908155935</v>
      </c>
      <c r="I23" s="29">
        <f t="shared" si="5"/>
        <v>906869.55610244162</v>
      </c>
    </row>
    <row r="24" spans="2:9" x14ac:dyDescent="0.2">
      <c r="B24" s="25">
        <f t="shared" ca="1" si="6"/>
        <v>45018</v>
      </c>
      <c r="C24" s="5">
        <v>17</v>
      </c>
      <c r="D24" s="26">
        <f t="shared" si="1"/>
        <v>952777.77777777822</v>
      </c>
      <c r="E24" s="29">
        <f t="shared" si="2"/>
        <v>2777.7777777777778</v>
      </c>
      <c r="F24" s="29">
        <f t="shared" si="0"/>
        <v>1578.1776885015481</v>
      </c>
      <c r="G24" s="29">
        <f t="shared" si="3"/>
        <v>4355.9554662793262</v>
      </c>
      <c r="H24" s="29">
        <f t="shared" si="4"/>
        <v>4120.5279753829318</v>
      </c>
      <c r="I24" s="29">
        <f t="shared" si="5"/>
        <v>901282.74222461146</v>
      </c>
    </row>
    <row r="25" spans="2:9" x14ac:dyDescent="0.2">
      <c r="B25" s="25">
        <f t="shared" ca="1" si="6"/>
        <v>45048</v>
      </c>
      <c r="C25" s="5">
        <v>18</v>
      </c>
      <c r="D25" s="26">
        <f t="shared" si="1"/>
        <v>950000.00000000047</v>
      </c>
      <c r="E25" s="29">
        <f t="shared" si="2"/>
        <v>2777.7777777777778</v>
      </c>
      <c r="F25" s="29">
        <f t="shared" si="0"/>
        <v>1573.5899626628809</v>
      </c>
      <c r="G25" s="29">
        <f t="shared" si="3"/>
        <v>4351.367740440659</v>
      </c>
      <c r="H25" s="29">
        <f t="shared" si="4"/>
        <v>4102.7568452893947</v>
      </c>
      <c r="I25" s="29">
        <f t="shared" si="5"/>
        <v>895722.73260228266</v>
      </c>
    </row>
    <row r="26" spans="2:9" x14ac:dyDescent="0.2">
      <c r="B26" s="25">
        <f t="shared" ca="1" si="6"/>
        <v>45079</v>
      </c>
      <c r="C26" s="5">
        <v>19</v>
      </c>
      <c r="D26" s="26">
        <f t="shared" si="1"/>
        <v>947222.22222222271</v>
      </c>
      <c r="E26" s="29">
        <f t="shared" si="2"/>
        <v>2777.7777777777778</v>
      </c>
      <c r="F26" s="29">
        <f t="shared" si="0"/>
        <v>1569.0022368242137</v>
      </c>
      <c r="G26" s="29">
        <f t="shared" si="3"/>
        <v>4346.7800146019918</v>
      </c>
      <c r="H26" s="29">
        <f t="shared" si="4"/>
        <v>4085.0578181295582</v>
      </c>
      <c r="I26" s="29">
        <f t="shared" si="5"/>
        <v>890189.41179365094</v>
      </c>
    </row>
    <row r="27" spans="2:9" x14ac:dyDescent="0.2">
      <c r="B27" s="25">
        <f t="shared" ca="1" si="6"/>
        <v>45109</v>
      </c>
      <c r="C27" s="5">
        <v>20</v>
      </c>
      <c r="D27" s="26">
        <f t="shared" si="1"/>
        <v>944444.44444444496</v>
      </c>
      <c r="E27" s="29">
        <f t="shared" si="2"/>
        <v>2777.7777777777778</v>
      </c>
      <c r="F27" s="29">
        <f t="shared" si="0"/>
        <v>1564.4145109855465</v>
      </c>
      <c r="G27" s="29">
        <f t="shared" si="3"/>
        <v>4342.1922887633245</v>
      </c>
      <c r="H27" s="29">
        <f t="shared" si="4"/>
        <v>4067.4306125702819</v>
      </c>
      <c r="I27" s="29">
        <f t="shared" si="5"/>
        <v>884682.66482489975</v>
      </c>
    </row>
    <row r="28" spans="2:9" x14ac:dyDescent="0.2">
      <c r="B28" s="25">
        <f t="shared" ca="1" si="6"/>
        <v>45140</v>
      </c>
      <c r="C28" s="5">
        <v>21</v>
      </c>
      <c r="D28" s="26">
        <f t="shared" si="1"/>
        <v>941666.66666666721</v>
      </c>
      <c r="E28" s="29">
        <f t="shared" si="2"/>
        <v>2777.7777777777778</v>
      </c>
      <c r="F28" s="29">
        <f t="shared" si="0"/>
        <v>1559.8267851468793</v>
      </c>
      <c r="G28" s="29">
        <f t="shared" si="3"/>
        <v>4337.6045629246573</v>
      </c>
      <c r="H28" s="29">
        <f t="shared" si="4"/>
        <v>4049.8749483467204</v>
      </c>
      <c r="I28" s="29">
        <f t="shared" si="5"/>
        <v>879202.37718837417</v>
      </c>
    </row>
    <row r="29" spans="2:9" x14ac:dyDescent="0.2">
      <c r="B29" s="25">
        <f t="shared" ca="1" si="6"/>
        <v>45171</v>
      </c>
      <c r="C29" s="5">
        <v>22</v>
      </c>
      <c r="D29" s="26">
        <f t="shared" si="1"/>
        <v>938888.88888888946</v>
      </c>
      <c r="E29" s="29">
        <f t="shared" si="2"/>
        <v>2777.7777777777778</v>
      </c>
      <c r="F29" s="29">
        <f t="shared" si="0"/>
        <v>1555.2390593082118</v>
      </c>
      <c r="G29" s="29">
        <f t="shared" si="3"/>
        <v>4333.0168370859901</v>
      </c>
      <c r="H29" s="29">
        <f t="shared" si="4"/>
        <v>4032.3905462583421</v>
      </c>
      <c r="I29" s="29">
        <f t="shared" si="5"/>
        <v>873748.43484076299</v>
      </c>
    </row>
    <row r="30" spans="2:9" x14ac:dyDescent="0.2">
      <c r="B30" s="25">
        <f t="shared" ca="1" si="6"/>
        <v>45201</v>
      </c>
      <c r="C30" s="5">
        <v>23</v>
      </c>
      <c r="D30" s="26">
        <f t="shared" si="1"/>
        <v>936111.11111111171</v>
      </c>
      <c r="E30" s="29">
        <f t="shared" si="2"/>
        <v>2777.7777777777778</v>
      </c>
      <c r="F30" s="29">
        <f t="shared" si="0"/>
        <v>1550.6513334695446</v>
      </c>
      <c r="G30" s="29">
        <f t="shared" si="3"/>
        <v>4328.429111247322</v>
      </c>
      <c r="H30" s="29">
        <f t="shared" si="4"/>
        <v>4014.9771281649732</v>
      </c>
      <c r="I30" s="29">
        <f t="shared" si="5"/>
        <v>868320.72420128831</v>
      </c>
    </row>
    <row r="31" spans="2:9" x14ac:dyDescent="0.2">
      <c r="B31" s="25">
        <f t="shared" ca="1" si="6"/>
        <v>45232</v>
      </c>
      <c r="C31" s="5">
        <v>24</v>
      </c>
      <c r="D31" s="26">
        <f t="shared" si="1"/>
        <v>933333.33333333395</v>
      </c>
      <c r="E31" s="29">
        <f t="shared" si="2"/>
        <v>2777.7777777777778</v>
      </c>
      <c r="F31" s="29">
        <f t="shared" si="0"/>
        <v>1546.0636076308774</v>
      </c>
      <c r="G31" s="29">
        <f t="shared" si="3"/>
        <v>4323.8413854086557</v>
      </c>
      <c r="H31" s="29">
        <f t="shared" si="4"/>
        <v>3997.6344169828503</v>
      </c>
      <c r="I31" s="29">
        <f t="shared" si="5"/>
        <v>862919.13214990101</v>
      </c>
    </row>
    <row r="32" spans="2:9" x14ac:dyDescent="0.2">
      <c r="B32" s="25">
        <f t="shared" ca="1" si="6"/>
        <v>45262</v>
      </c>
      <c r="C32" s="5">
        <v>25</v>
      </c>
      <c r="D32" s="26">
        <f t="shared" si="1"/>
        <v>930555.5555555562</v>
      </c>
      <c r="E32" s="29">
        <f t="shared" si="2"/>
        <v>2777.7777777777778</v>
      </c>
      <c r="F32" s="29">
        <f t="shared" si="0"/>
        <v>1541.4758817922102</v>
      </c>
      <c r="G32" s="29">
        <f t="shared" si="3"/>
        <v>4319.2536595699876</v>
      </c>
      <c r="H32" s="29">
        <f t="shared" si="4"/>
        <v>3980.3621366806783</v>
      </c>
      <c r="I32" s="29">
        <f t="shared" si="5"/>
        <v>857543.54602548247</v>
      </c>
    </row>
    <row r="33" spans="2:9" x14ac:dyDescent="0.2">
      <c r="B33" s="25">
        <f t="shared" ca="1" si="6"/>
        <v>45293</v>
      </c>
      <c r="C33" s="5">
        <v>26</v>
      </c>
      <c r="D33" s="26">
        <f t="shared" si="1"/>
        <v>927777.77777777845</v>
      </c>
      <c r="E33" s="29">
        <f t="shared" si="2"/>
        <v>2777.7777777777778</v>
      </c>
      <c r="F33" s="29">
        <f t="shared" si="0"/>
        <v>1536.888155953543</v>
      </c>
      <c r="G33" s="29">
        <f t="shared" si="3"/>
        <v>4314.6659337313213</v>
      </c>
      <c r="H33" s="29">
        <f t="shared" si="4"/>
        <v>3963.1600122757259</v>
      </c>
      <c r="I33" s="29">
        <f t="shared" si="5"/>
        <v>852193.85362405493</v>
      </c>
    </row>
    <row r="34" spans="2:9" x14ac:dyDescent="0.2">
      <c r="B34" s="25">
        <f t="shared" ca="1" si="6"/>
        <v>45324</v>
      </c>
      <c r="C34" s="5">
        <v>27</v>
      </c>
      <c r="D34" s="26">
        <f t="shared" si="1"/>
        <v>925000.0000000007</v>
      </c>
      <c r="E34" s="29">
        <f t="shared" si="2"/>
        <v>2777.7777777777778</v>
      </c>
      <c r="F34" s="29">
        <f t="shared" si="0"/>
        <v>1532.3004301148758</v>
      </c>
      <c r="G34" s="29">
        <f t="shared" si="3"/>
        <v>4310.0782078926532</v>
      </c>
      <c r="H34" s="29">
        <f t="shared" si="4"/>
        <v>3946.0277698299083</v>
      </c>
      <c r="I34" s="29">
        <f t="shared" si="5"/>
        <v>846869.94319699751</v>
      </c>
    </row>
    <row r="35" spans="2:9" x14ac:dyDescent="0.2">
      <c r="B35" s="25">
        <f t="shared" ca="1" si="6"/>
        <v>45353</v>
      </c>
      <c r="C35" s="5">
        <v>28</v>
      </c>
      <c r="D35" s="26">
        <f t="shared" si="1"/>
        <v>922222.22222222295</v>
      </c>
      <c r="E35" s="29">
        <f t="shared" si="2"/>
        <v>2777.7777777777778</v>
      </c>
      <c r="F35" s="29">
        <f t="shared" si="0"/>
        <v>1527.7127042762086</v>
      </c>
      <c r="G35" s="29">
        <f t="shared" si="3"/>
        <v>4305.4904820539869</v>
      </c>
      <c r="H35" s="29">
        <f t="shared" si="4"/>
        <v>3928.9651364459132</v>
      </c>
      <c r="I35" s="29">
        <f t="shared" si="5"/>
        <v>841571.70344926941</v>
      </c>
    </row>
    <row r="36" spans="2:9" x14ac:dyDescent="0.2">
      <c r="B36" s="25">
        <f t="shared" ca="1" si="6"/>
        <v>45384</v>
      </c>
      <c r="C36" s="5">
        <v>29</v>
      </c>
      <c r="D36" s="26">
        <f t="shared" si="1"/>
        <v>919444.44444444519</v>
      </c>
      <c r="E36" s="29">
        <f t="shared" si="2"/>
        <v>2777.7777777777778</v>
      </c>
      <c r="F36" s="29">
        <f t="shared" si="0"/>
        <v>1523.1249784375411</v>
      </c>
      <c r="G36" s="29">
        <f t="shared" si="3"/>
        <v>4300.9027562153187</v>
      </c>
      <c r="H36" s="29">
        <f t="shared" si="4"/>
        <v>3911.9718402633048</v>
      </c>
      <c r="I36" s="29">
        <f t="shared" si="5"/>
        <v>836299.02353763825</v>
      </c>
    </row>
    <row r="37" spans="2:9" x14ac:dyDescent="0.2">
      <c r="B37" s="25">
        <f t="shared" ca="1" si="6"/>
        <v>45414</v>
      </c>
      <c r="C37" s="5">
        <v>30</v>
      </c>
      <c r="D37" s="26">
        <f t="shared" si="1"/>
        <v>916666.66666666744</v>
      </c>
      <c r="E37" s="29">
        <f t="shared" si="2"/>
        <v>2777.7777777777778</v>
      </c>
      <c r="F37" s="29">
        <f t="shared" si="0"/>
        <v>1518.5372525988739</v>
      </c>
      <c r="G37" s="29">
        <f t="shared" si="3"/>
        <v>4296.3150303766515</v>
      </c>
      <c r="H37" s="29">
        <f t="shared" si="4"/>
        <v>3895.0476104546851</v>
      </c>
      <c r="I37" s="29">
        <f t="shared" si="5"/>
        <v>831051.79306891921</v>
      </c>
    </row>
    <row r="38" spans="2:9" x14ac:dyDescent="0.2">
      <c r="B38" s="25">
        <f t="shared" ca="1" si="6"/>
        <v>45445</v>
      </c>
      <c r="C38" s="5">
        <v>31</v>
      </c>
      <c r="D38" s="26">
        <f t="shared" si="1"/>
        <v>913888.88888888969</v>
      </c>
      <c r="E38" s="29">
        <f t="shared" si="2"/>
        <v>2777.7777777777778</v>
      </c>
      <c r="F38" s="29">
        <f t="shared" si="0"/>
        <v>1513.9495267602067</v>
      </c>
      <c r="G38" s="29">
        <f t="shared" si="3"/>
        <v>4291.7273045379843</v>
      </c>
      <c r="H38" s="29">
        <f t="shared" si="4"/>
        <v>3878.1921772218288</v>
      </c>
      <c r="I38" s="29">
        <f t="shared" si="5"/>
        <v>825829.9020982153</v>
      </c>
    </row>
    <row r="39" spans="2:9" x14ac:dyDescent="0.2">
      <c r="B39" s="25">
        <f t="shared" ca="1" si="6"/>
        <v>45475</v>
      </c>
      <c r="C39" s="5">
        <v>32</v>
      </c>
      <c r="D39" s="26">
        <f t="shared" si="1"/>
        <v>911111.11111111194</v>
      </c>
      <c r="E39" s="29">
        <f t="shared" si="2"/>
        <v>2777.7777777777778</v>
      </c>
      <c r="F39" s="29">
        <f t="shared" si="0"/>
        <v>1509.3618009215395</v>
      </c>
      <c r="G39" s="29">
        <f t="shared" si="3"/>
        <v>4287.1395786993171</v>
      </c>
      <c r="H39" s="29">
        <f t="shared" si="4"/>
        <v>3861.4052717918607</v>
      </c>
      <c r="I39" s="29">
        <f t="shared" si="5"/>
        <v>820633.24112716923</v>
      </c>
    </row>
    <row r="40" spans="2:9" x14ac:dyDescent="0.2">
      <c r="B40" s="25">
        <f t="shared" ca="1" si="6"/>
        <v>45506</v>
      </c>
      <c r="C40" s="5">
        <v>33</v>
      </c>
      <c r="D40" s="26">
        <f t="shared" si="1"/>
        <v>908333.33333333419</v>
      </c>
      <c r="E40" s="29">
        <f t="shared" si="2"/>
        <v>2777.7777777777778</v>
      </c>
      <c r="F40" s="29">
        <f t="shared" ref="F40:F72" si="7">$C$4*D39</f>
        <v>1504.7740750828723</v>
      </c>
      <c r="G40" s="29">
        <f t="shared" si="3"/>
        <v>4282.5518528606499</v>
      </c>
      <c r="H40" s="29">
        <f t="shared" si="4"/>
        <v>3844.6866264134328</v>
      </c>
      <c r="I40" s="29">
        <f t="shared" si="5"/>
        <v>815461.70110221882</v>
      </c>
    </row>
    <row r="41" spans="2:9" x14ac:dyDescent="0.2">
      <c r="B41" s="25">
        <f t="shared" ca="1" si="6"/>
        <v>45537</v>
      </c>
      <c r="C41" s="5">
        <v>34</v>
      </c>
      <c r="D41" s="26">
        <f t="shared" si="1"/>
        <v>905555.55555555644</v>
      </c>
      <c r="E41" s="29">
        <f t="shared" si="2"/>
        <v>2777.7777777777778</v>
      </c>
      <c r="F41" s="29">
        <f t="shared" si="7"/>
        <v>1500.1863492442051</v>
      </c>
      <c r="G41" s="29">
        <f t="shared" si="3"/>
        <v>4277.9641270219827</v>
      </c>
      <c r="H41" s="29">
        <f t="shared" si="4"/>
        <v>3828.0359743529198</v>
      </c>
      <c r="I41" s="29">
        <f t="shared" si="5"/>
        <v>810315.17341286037</v>
      </c>
    </row>
    <row r="42" spans="2:9" x14ac:dyDescent="0.2">
      <c r="B42" s="25">
        <f t="shared" ca="1" si="6"/>
        <v>45567</v>
      </c>
      <c r="C42" s="5">
        <v>35</v>
      </c>
      <c r="D42" s="26">
        <f t="shared" si="1"/>
        <v>902777.77777777868</v>
      </c>
      <c r="E42" s="29">
        <f t="shared" si="2"/>
        <v>2777.7777777777778</v>
      </c>
      <c r="F42" s="29">
        <f t="shared" si="7"/>
        <v>1495.5986234055376</v>
      </c>
      <c r="G42" s="29">
        <f t="shared" si="3"/>
        <v>4273.3764011833155</v>
      </c>
      <c r="H42" s="29">
        <f t="shared" si="4"/>
        <v>3811.4530498906288</v>
      </c>
      <c r="I42" s="29">
        <f t="shared" si="5"/>
        <v>805193.54988991865</v>
      </c>
    </row>
    <row r="43" spans="2:9" x14ac:dyDescent="0.2">
      <c r="B43" s="25">
        <f t="shared" ca="1" si="6"/>
        <v>45598</v>
      </c>
      <c r="C43" s="5">
        <v>36</v>
      </c>
      <c r="D43" s="26">
        <f t="shared" si="1"/>
        <v>900000.00000000093</v>
      </c>
      <c r="E43" s="29">
        <f t="shared" si="2"/>
        <v>2777.7777777777778</v>
      </c>
      <c r="F43" s="29">
        <f t="shared" si="7"/>
        <v>1491.0108975668704</v>
      </c>
      <c r="G43" s="29">
        <f t="shared" si="3"/>
        <v>4268.7886753446483</v>
      </c>
      <c r="H43" s="29">
        <f t="shared" si="4"/>
        <v>3794.9375883170242</v>
      </c>
      <c r="I43" s="29">
        <f t="shared" si="5"/>
        <v>800096.72280382295</v>
      </c>
    </row>
    <row r="44" spans="2:9" x14ac:dyDescent="0.2">
      <c r="B44" s="25">
        <f t="shared" ca="1" si="6"/>
        <v>45628</v>
      </c>
      <c r="C44" s="5">
        <v>37</v>
      </c>
      <c r="D44" s="26">
        <f t="shared" si="1"/>
        <v>897222.22222222318</v>
      </c>
      <c r="E44" s="29">
        <f t="shared" si="2"/>
        <v>2777.7777777777778</v>
      </c>
      <c r="F44" s="29">
        <f t="shared" si="7"/>
        <v>1486.4231717282032</v>
      </c>
      <c r="G44" s="29">
        <f t="shared" si="3"/>
        <v>4264.200949505981</v>
      </c>
      <c r="H44" s="29">
        <f t="shared" si="4"/>
        <v>3778.4893259289615</v>
      </c>
      <c r="I44" s="29">
        <f t="shared" si="5"/>
        <v>795024.58486288972</v>
      </c>
    </row>
    <row r="45" spans="2:9" x14ac:dyDescent="0.2">
      <c r="B45" s="25">
        <f t="shared" ca="1" si="6"/>
        <v>45659</v>
      </c>
      <c r="C45" s="5">
        <v>38</v>
      </c>
      <c r="D45" s="26">
        <f t="shared" si="1"/>
        <v>894444.44444444543</v>
      </c>
      <c r="E45" s="29">
        <f t="shared" si="2"/>
        <v>2777.7777777777778</v>
      </c>
      <c r="F45" s="29">
        <f t="shared" si="7"/>
        <v>1481.835445889536</v>
      </c>
      <c r="G45" s="29">
        <f t="shared" si="3"/>
        <v>4259.6132236673138</v>
      </c>
      <c r="H45" s="29">
        <f t="shared" si="4"/>
        <v>3762.1080000259376</v>
      </c>
      <c r="I45" s="29">
        <f t="shared" si="5"/>
        <v>789977.02921161219</v>
      </c>
    </row>
    <row r="46" spans="2:9" x14ac:dyDescent="0.2">
      <c r="B46" s="25">
        <f t="shared" ca="1" si="6"/>
        <v>45690</v>
      </c>
      <c r="C46" s="5">
        <v>39</v>
      </c>
      <c r="D46" s="26">
        <f t="shared" si="1"/>
        <v>891666.66666666768</v>
      </c>
      <c r="E46" s="29">
        <f t="shared" si="2"/>
        <v>2777.7777777777778</v>
      </c>
      <c r="F46" s="29">
        <f t="shared" si="7"/>
        <v>1477.2477200508688</v>
      </c>
      <c r="G46" s="29">
        <f t="shared" si="3"/>
        <v>4255.0254978286466</v>
      </c>
      <c r="H46" s="29">
        <f t="shared" si="4"/>
        <v>3745.7933489063589</v>
      </c>
      <c r="I46" s="29">
        <f t="shared" si="5"/>
        <v>784953.94942895626</v>
      </c>
    </row>
    <row r="47" spans="2:9" x14ac:dyDescent="0.2">
      <c r="B47" s="25">
        <f t="shared" ca="1" si="6"/>
        <v>45718</v>
      </c>
      <c r="C47" s="5">
        <v>40</v>
      </c>
      <c r="D47" s="26">
        <f t="shared" si="1"/>
        <v>888888.88888888992</v>
      </c>
      <c r="E47" s="29">
        <f t="shared" si="2"/>
        <v>2777.7777777777778</v>
      </c>
      <c r="F47" s="29">
        <f t="shared" si="7"/>
        <v>1472.6599942122016</v>
      </c>
      <c r="G47" s="29">
        <f t="shared" si="3"/>
        <v>4250.4377719899794</v>
      </c>
      <c r="H47" s="29">
        <f t="shared" si="4"/>
        <v>3729.5451118638171</v>
      </c>
      <c r="I47" s="29">
        <f t="shared" si="5"/>
        <v>779955.23952666274</v>
      </c>
    </row>
    <row r="48" spans="2:9" x14ac:dyDescent="0.2">
      <c r="B48" s="25">
        <f t="shared" ca="1" si="6"/>
        <v>45749</v>
      </c>
      <c r="C48" s="5">
        <v>41</v>
      </c>
      <c r="D48" s="26">
        <f t="shared" si="1"/>
        <v>886111.11111111217</v>
      </c>
      <c r="E48" s="29">
        <f t="shared" si="2"/>
        <v>2777.7777777777778</v>
      </c>
      <c r="F48" s="29">
        <f t="shared" si="7"/>
        <v>1468.0722683735344</v>
      </c>
      <c r="G48" s="29">
        <f t="shared" si="3"/>
        <v>4245.8500461513122</v>
      </c>
      <c r="H48" s="29">
        <f t="shared" si="4"/>
        <v>3713.3630291833801</v>
      </c>
      <c r="I48" s="29">
        <f t="shared" si="5"/>
        <v>774980.79394755582</v>
      </c>
    </row>
    <row r="49" spans="2:9" x14ac:dyDescent="0.2">
      <c r="B49" s="25">
        <f t="shared" ca="1" si="6"/>
        <v>45779</v>
      </c>
      <c r="C49" s="5">
        <v>42</v>
      </c>
      <c r="D49" s="26">
        <f t="shared" si="1"/>
        <v>883333.33333333442</v>
      </c>
      <c r="E49" s="29">
        <f t="shared" si="2"/>
        <v>2777.7777777777778</v>
      </c>
      <c r="F49" s="29">
        <f t="shared" si="7"/>
        <v>1463.4845425348669</v>
      </c>
      <c r="G49" s="29">
        <f t="shared" si="3"/>
        <v>4241.262320312645</v>
      </c>
      <c r="H49" s="29">
        <f t="shared" si="4"/>
        <v>3697.2468421378994</v>
      </c>
      <c r="I49" s="29">
        <f t="shared" si="5"/>
        <v>770030.50756385876</v>
      </c>
    </row>
    <row r="50" spans="2:9" x14ac:dyDescent="0.2">
      <c r="B50" s="25">
        <f t="shared" ca="1" si="6"/>
        <v>45810</v>
      </c>
      <c r="C50" s="5">
        <v>43</v>
      </c>
      <c r="D50" s="26">
        <f t="shared" si="1"/>
        <v>880555.55555555667</v>
      </c>
      <c r="E50" s="29">
        <f t="shared" si="2"/>
        <v>2777.7777777777778</v>
      </c>
      <c r="F50" s="29">
        <f t="shared" si="7"/>
        <v>1458.8968166961997</v>
      </c>
      <c r="G50" s="29">
        <f t="shared" si="3"/>
        <v>4236.6745944739778</v>
      </c>
      <c r="H50" s="29">
        <f t="shared" si="4"/>
        <v>3681.1962929843257</v>
      </c>
      <c r="I50" s="29">
        <f t="shared" si="5"/>
        <v>765104.27567551495</v>
      </c>
    </row>
    <row r="51" spans="2:9" x14ac:dyDescent="0.2">
      <c r="B51" s="25">
        <f t="shared" ca="1" si="6"/>
        <v>45840</v>
      </c>
      <c r="C51" s="5">
        <v>44</v>
      </c>
      <c r="D51" s="26">
        <f t="shared" si="1"/>
        <v>877777.77777777892</v>
      </c>
      <c r="E51" s="29">
        <f t="shared" si="2"/>
        <v>2777.7777777777778</v>
      </c>
      <c r="F51" s="29">
        <f t="shared" si="7"/>
        <v>1454.3090908575325</v>
      </c>
      <c r="G51" s="29">
        <f t="shared" si="3"/>
        <v>4232.0868686353106</v>
      </c>
      <c r="H51" s="29">
        <f t="shared" si="4"/>
        <v>3665.2111249600498</v>
      </c>
      <c r="I51" s="29">
        <f t="shared" si="5"/>
        <v>760201.99400851736</v>
      </c>
    </row>
    <row r="52" spans="2:9" x14ac:dyDescent="0.2">
      <c r="B52" s="25">
        <f t="shared" ca="1" si="6"/>
        <v>45871</v>
      </c>
      <c r="C52" s="5">
        <v>45</v>
      </c>
      <c r="D52" s="26">
        <f t="shared" si="1"/>
        <v>875000.00000000116</v>
      </c>
      <c r="E52" s="29">
        <f t="shared" si="2"/>
        <v>2777.7777777777778</v>
      </c>
      <c r="F52" s="29">
        <f t="shared" si="7"/>
        <v>1449.7213650188653</v>
      </c>
      <c r="G52" s="29">
        <f t="shared" si="3"/>
        <v>4227.4991427966434</v>
      </c>
      <c r="H52" s="29">
        <f t="shared" si="4"/>
        <v>3649.2910822792351</v>
      </c>
      <c r="I52" s="29">
        <f t="shared" si="5"/>
        <v>755323.55871324067</v>
      </c>
    </row>
    <row r="53" spans="2:9" x14ac:dyDescent="0.2">
      <c r="B53" s="25">
        <f t="shared" ca="1" si="6"/>
        <v>45902</v>
      </c>
      <c r="C53" s="5">
        <v>46</v>
      </c>
      <c r="D53" s="26">
        <f t="shared" si="1"/>
        <v>872222.22222222341</v>
      </c>
      <c r="E53" s="29">
        <f t="shared" si="2"/>
        <v>2777.7777777777778</v>
      </c>
      <c r="F53" s="29">
        <f t="shared" si="7"/>
        <v>1445.1336391801981</v>
      </c>
      <c r="G53" s="29">
        <f t="shared" si="3"/>
        <v>4222.9114169579761</v>
      </c>
      <c r="H53" s="29">
        <f t="shared" si="4"/>
        <v>3633.4359101291884</v>
      </c>
      <c r="I53" s="29">
        <f t="shared" si="5"/>
        <v>750468.86636278336</v>
      </c>
    </row>
    <row r="54" spans="2:9" x14ac:dyDescent="0.2">
      <c r="B54" s="25">
        <f t="shared" ca="1" si="6"/>
        <v>45932</v>
      </c>
      <c r="C54" s="5">
        <v>47</v>
      </c>
      <c r="D54" s="26">
        <f t="shared" si="1"/>
        <v>869444.44444444566</v>
      </c>
      <c r="E54" s="29">
        <f t="shared" si="2"/>
        <v>2777.7777777777778</v>
      </c>
      <c r="F54" s="29">
        <f t="shared" si="7"/>
        <v>1440.5459133415309</v>
      </c>
      <c r="G54" s="29">
        <f t="shared" si="3"/>
        <v>4218.3236911193089</v>
      </c>
      <c r="H54" s="29">
        <f t="shared" si="4"/>
        <v>3617.645354666729</v>
      </c>
      <c r="I54" s="29">
        <f t="shared" si="5"/>
        <v>745637.81395131501</v>
      </c>
    </row>
    <row r="55" spans="2:9" x14ac:dyDescent="0.2">
      <c r="B55" s="25">
        <f t="shared" ca="1" si="6"/>
        <v>45963</v>
      </c>
      <c r="C55" s="5">
        <v>48</v>
      </c>
      <c r="D55" s="26">
        <f t="shared" si="1"/>
        <v>866666.66666666791</v>
      </c>
      <c r="E55" s="29">
        <f t="shared" si="2"/>
        <v>2777.7777777777778</v>
      </c>
      <c r="F55" s="29">
        <f t="shared" si="7"/>
        <v>1435.9581875028634</v>
      </c>
      <c r="G55" s="29">
        <f t="shared" si="3"/>
        <v>4213.7359652806408</v>
      </c>
      <c r="H55" s="29">
        <f t="shared" si="4"/>
        <v>3601.9191630145715</v>
      </c>
      <c r="I55" s="29">
        <f t="shared" si="5"/>
        <v>740830.29889242863</v>
      </c>
    </row>
    <row r="56" spans="2:9" x14ac:dyDescent="0.2">
      <c r="B56" s="25">
        <f t="shared" ca="1" si="6"/>
        <v>45993</v>
      </c>
      <c r="C56" s="5">
        <v>49</v>
      </c>
      <c r="D56" s="26">
        <f t="shared" si="1"/>
        <v>863888.88888889016</v>
      </c>
      <c r="E56" s="29">
        <f t="shared" si="2"/>
        <v>2777.7777777777778</v>
      </c>
      <c r="F56" s="29">
        <f t="shared" si="7"/>
        <v>1431.3704616641962</v>
      </c>
      <c r="G56" s="29">
        <f t="shared" si="3"/>
        <v>4209.1482394419745</v>
      </c>
      <c r="H56" s="29">
        <f t="shared" si="4"/>
        <v>3586.2570832577303</v>
      </c>
      <c r="I56" s="29">
        <f t="shared" si="5"/>
        <v>736046.21901750017</v>
      </c>
    </row>
    <row r="57" spans="2:9" x14ac:dyDescent="0.2">
      <c r="B57" s="25">
        <f t="shared" ca="1" si="6"/>
        <v>46024</v>
      </c>
      <c r="C57" s="5">
        <v>50</v>
      </c>
      <c r="D57" s="26">
        <f t="shared" si="1"/>
        <v>861111.1111111124</v>
      </c>
      <c r="E57" s="29">
        <f t="shared" si="2"/>
        <v>2777.7777777777778</v>
      </c>
      <c r="F57" s="29">
        <f t="shared" si="7"/>
        <v>1426.782735825529</v>
      </c>
      <c r="G57" s="29">
        <f t="shared" si="3"/>
        <v>4204.5605136033064</v>
      </c>
      <c r="H57" s="29">
        <f t="shared" si="4"/>
        <v>3570.6588644399267</v>
      </c>
      <c r="I57" s="29">
        <f t="shared" si="5"/>
        <v>731285.47257405566</v>
      </c>
    </row>
    <row r="58" spans="2:9" x14ac:dyDescent="0.2">
      <c r="B58" s="25">
        <f t="shared" ca="1" si="6"/>
        <v>46055</v>
      </c>
      <c r="C58" s="5">
        <v>51</v>
      </c>
      <c r="D58" s="26">
        <f t="shared" si="1"/>
        <v>858333.33333333465</v>
      </c>
      <c r="E58" s="29">
        <f t="shared" si="2"/>
        <v>2777.7777777777778</v>
      </c>
      <c r="F58" s="29">
        <f t="shared" si="7"/>
        <v>1422.1950099868618</v>
      </c>
      <c r="G58" s="29">
        <f t="shared" si="3"/>
        <v>4199.9727877646401</v>
      </c>
      <c r="H58" s="29">
        <f t="shared" si="4"/>
        <v>3555.1242565600214</v>
      </c>
      <c r="I58" s="29">
        <f t="shared" si="5"/>
        <v>726547.95822414185</v>
      </c>
    </row>
    <row r="59" spans="2:9" x14ac:dyDescent="0.2">
      <c r="B59" s="25">
        <f t="shared" ca="1" si="6"/>
        <v>46083</v>
      </c>
      <c r="C59" s="5">
        <v>52</v>
      </c>
      <c r="D59" s="26">
        <f t="shared" si="1"/>
        <v>855555.5555555569</v>
      </c>
      <c r="E59" s="29">
        <f t="shared" si="2"/>
        <v>2777.7777777777778</v>
      </c>
      <c r="F59" s="29">
        <f t="shared" si="7"/>
        <v>1417.6072841481946</v>
      </c>
      <c r="G59" s="29">
        <f t="shared" si="3"/>
        <v>4195.385061925972</v>
      </c>
      <c r="H59" s="29">
        <f t="shared" si="4"/>
        <v>3539.6530105684424</v>
      </c>
      <c r="I59" s="29">
        <f t="shared" si="5"/>
        <v>721833.5750427047</v>
      </c>
    </row>
    <row r="60" spans="2:9" x14ac:dyDescent="0.2">
      <c r="B60" s="25">
        <f t="shared" ca="1" si="6"/>
        <v>46114</v>
      </c>
      <c r="C60" s="5">
        <v>53</v>
      </c>
      <c r="D60" s="26">
        <f t="shared" si="1"/>
        <v>852777.77777777915</v>
      </c>
      <c r="E60" s="29">
        <f t="shared" si="2"/>
        <v>2777.7777777777778</v>
      </c>
      <c r="F60" s="29">
        <f t="shared" si="7"/>
        <v>1413.0195583095274</v>
      </c>
      <c r="G60" s="29">
        <f t="shared" si="3"/>
        <v>4190.7973360873057</v>
      </c>
      <c r="H60" s="29">
        <f t="shared" si="4"/>
        <v>3524.2448783636519</v>
      </c>
      <c r="I60" s="29">
        <f t="shared" si="5"/>
        <v>717142.22251597419</v>
      </c>
    </row>
    <row r="61" spans="2:9" x14ac:dyDescent="0.2">
      <c r="B61" s="25">
        <f t="shared" ca="1" si="6"/>
        <v>46144</v>
      </c>
      <c r="C61" s="5">
        <v>54</v>
      </c>
      <c r="D61" s="26">
        <f t="shared" si="1"/>
        <v>850000.0000000014</v>
      </c>
      <c r="E61" s="29">
        <f t="shared" si="2"/>
        <v>2777.7777777777778</v>
      </c>
      <c r="F61" s="29">
        <f t="shared" si="7"/>
        <v>1408.4318324708599</v>
      </c>
      <c r="G61" s="29">
        <f t="shared" si="3"/>
        <v>4186.2096102486375</v>
      </c>
      <c r="H61" s="29">
        <f t="shared" si="4"/>
        <v>3508.8996127885939</v>
      </c>
      <c r="I61" s="29">
        <f t="shared" si="5"/>
        <v>712473.80053985445</v>
      </c>
    </row>
    <row r="62" spans="2:9" x14ac:dyDescent="0.2">
      <c r="B62" s="25">
        <f t="shared" ca="1" si="6"/>
        <v>46175</v>
      </c>
      <c r="C62" s="5">
        <v>55</v>
      </c>
      <c r="D62" s="26">
        <f t="shared" si="1"/>
        <v>847222.22222222365</v>
      </c>
      <c r="E62" s="29">
        <f t="shared" si="2"/>
        <v>2777.7777777777778</v>
      </c>
      <c r="F62" s="29">
        <f t="shared" si="7"/>
        <v>1403.8441066321927</v>
      </c>
      <c r="G62" s="29">
        <f t="shared" si="3"/>
        <v>4181.6218844099703</v>
      </c>
      <c r="H62" s="29">
        <f t="shared" si="4"/>
        <v>3493.6169676271902</v>
      </c>
      <c r="I62" s="29">
        <f t="shared" si="5"/>
        <v>707828.20941832091</v>
      </c>
    </row>
    <row r="63" spans="2:9" x14ac:dyDescent="0.2">
      <c r="B63" s="25">
        <f t="shared" ca="1" si="6"/>
        <v>46205</v>
      </c>
      <c r="C63" s="5">
        <v>56</v>
      </c>
      <c r="D63" s="26">
        <f t="shared" si="1"/>
        <v>844444.44444444589</v>
      </c>
      <c r="E63" s="29">
        <f t="shared" si="2"/>
        <v>2777.7777777777778</v>
      </c>
      <c r="F63" s="29">
        <f t="shared" si="7"/>
        <v>1399.2563807935255</v>
      </c>
      <c r="G63" s="29">
        <f t="shared" si="3"/>
        <v>4177.0341585713031</v>
      </c>
      <c r="H63" s="29">
        <f t="shared" si="4"/>
        <v>3478.3966976008146</v>
      </c>
      <c r="I63" s="29">
        <f t="shared" si="5"/>
        <v>703205.34986182221</v>
      </c>
    </row>
    <row r="64" spans="2:9" x14ac:dyDescent="0.2">
      <c r="B64" s="25">
        <f t="shared" ca="1" si="6"/>
        <v>46236</v>
      </c>
      <c r="C64" s="5">
        <v>57</v>
      </c>
      <c r="D64" s="26">
        <f t="shared" si="1"/>
        <v>841666.66666666814</v>
      </c>
      <c r="E64" s="29">
        <f t="shared" si="2"/>
        <v>2777.7777777777778</v>
      </c>
      <c r="F64" s="29">
        <f t="shared" si="7"/>
        <v>1394.6686549548583</v>
      </c>
      <c r="G64" s="29">
        <f t="shared" si="3"/>
        <v>4172.4464327326359</v>
      </c>
      <c r="H64" s="29">
        <f t="shared" si="4"/>
        <v>3463.2385583648074</v>
      </c>
      <c r="I64" s="29">
        <f t="shared" si="5"/>
        <v>698605.12298568955</v>
      </c>
    </row>
    <row r="65" spans="2:9" x14ac:dyDescent="0.2">
      <c r="B65" s="25">
        <f t="shared" ca="1" si="6"/>
        <v>46267</v>
      </c>
      <c r="C65" s="5">
        <v>58</v>
      </c>
      <c r="D65" s="26">
        <f t="shared" si="1"/>
        <v>838888.88888889039</v>
      </c>
      <c r="E65" s="29">
        <f t="shared" si="2"/>
        <v>2777.7777777777778</v>
      </c>
      <c r="F65" s="29">
        <f t="shared" si="7"/>
        <v>1390.0809291161911</v>
      </c>
      <c r="G65" s="29">
        <f t="shared" si="3"/>
        <v>4167.8587068939687</v>
      </c>
      <c r="H65" s="29">
        <f t="shared" si="4"/>
        <v>3448.1423065049862</v>
      </c>
      <c r="I65" s="29">
        <f t="shared" si="5"/>
        <v>694027.43030855153</v>
      </c>
    </row>
    <row r="66" spans="2:9" x14ac:dyDescent="0.2">
      <c r="B66" s="25">
        <f t="shared" ca="1" si="6"/>
        <v>46297</v>
      </c>
      <c r="C66" s="5">
        <v>59</v>
      </c>
      <c r="D66" s="26">
        <f t="shared" si="1"/>
        <v>836111.11111111264</v>
      </c>
      <c r="E66" s="29">
        <f t="shared" si="2"/>
        <v>2777.7777777777778</v>
      </c>
      <c r="F66" s="29">
        <f t="shared" si="7"/>
        <v>1385.4932032775239</v>
      </c>
      <c r="G66" s="29">
        <f t="shared" si="3"/>
        <v>4163.2709810553015</v>
      </c>
      <c r="H66" s="29">
        <f t="shared" si="4"/>
        <v>3433.1076995341778</v>
      </c>
      <c r="I66" s="29">
        <f t="shared" si="5"/>
        <v>689472.17375075503</v>
      </c>
    </row>
    <row r="67" spans="2:9" x14ac:dyDescent="0.2">
      <c r="B67" s="25">
        <f t="shared" ca="1" si="6"/>
        <v>46328</v>
      </c>
      <c r="C67" s="5">
        <v>60</v>
      </c>
      <c r="D67" s="26">
        <f t="shared" si="1"/>
        <v>833333.33333333489</v>
      </c>
      <c r="E67" s="29">
        <f t="shared" si="2"/>
        <v>2777.7777777777778</v>
      </c>
      <c r="F67" s="29">
        <f t="shared" si="7"/>
        <v>1380.9054774388567</v>
      </c>
      <c r="G67" s="29">
        <f t="shared" si="3"/>
        <v>4158.6832552166343</v>
      </c>
      <c r="H67" s="29">
        <f t="shared" si="4"/>
        <v>3418.1344958887626</v>
      </c>
      <c r="I67" s="29">
        <f t="shared" si="5"/>
        <v>684939.25563279272</v>
      </c>
    </row>
    <row r="68" spans="2:9" x14ac:dyDescent="0.2">
      <c r="B68" s="25">
        <f t="shared" ca="1" si="6"/>
        <v>46358</v>
      </c>
      <c r="C68" s="5">
        <v>61</v>
      </c>
      <c r="D68" s="26">
        <f t="shared" si="1"/>
        <v>830555.55555555713</v>
      </c>
      <c r="E68" s="29">
        <f t="shared" si="2"/>
        <v>2777.7777777777778</v>
      </c>
      <c r="F68" s="29">
        <f t="shared" si="7"/>
        <v>1376.3177516001892</v>
      </c>
      <c r="G68" s="29">
        <f t="shared" si="3"/>
        <v>4154.0955293779671</v>
      </c>
      <c r="H68" s="29">
        <f t="shared" si="4"/>
        <v>3403.2224549252196</v>
      </c>
      <c r="I68" s="29">
        <f t="shared" si="5"/>
        <v>680428.57867373398</v>
      </c>
    </row>
    <row r="69" spans="2:9" x14ac:dyDescent="0.2">
      <c r="B69" s="25">
        <f t="shared" ca="1" si="6"/>
        <v>46389</v>
      </c>
      <c r="C69" s="5">
        <v>62</v>
      </c>
      <c r="D69" s="26">
        <f t="shared" si="1"/>
        <v>827777.77777777938</v>
      </c>
      <c r="E69" s="29">
        <f t="shared" si="2"/>
        <v>2777.7777777777778</v>
      </c>
      <c r="F69" s="29">
        <f t="shared" si="7"/>
        <v>1371.730025761522</v>
      </c>
      <c r="G69" s="29">
        <f t="shared" si="3"/>
        <v>4149.5078035392999</v>
      </c>
      <c r="H69" s="29">
        <f t="shared" si="4"/>
        <v>3388.3713369167072</v>
      </c>
      <c r="I69" s="29">
        <f t="shared" si="5"/>
        <v>675940.04598966672</v>
      </c>
    </row>
    <row r="70" spans="2:9" x14ac:dyDescent="0.2">
      <c r="B70" s="25">
        <f t="shared" ca="1" si="6"/>
        <v>46420</v>
      </c>
      <c r="C70" s="5">
        <v>63</v>
      </c>
      <c r="D70" s="26">
        <f t="shared" si="1"/>
        <v>825000.00000000163</v>
      </c>
      <c r="E70" s="29">
        <f t="shared" si="2"/>
        <v>2777.7777777777778</v>
      </c>
      <c r="F70" s="29">
        <f t="shared" si="7"/>
        <v>1367.1422999228548</v>
      </c>
      <c r="G70" s="29">
        <f t="shared" si="3"/>
        <v>4144.9200777006326</v>
      </c>
      <c r="H70" s="29">
        <f t="shared" si="4"/>
        <v>3373.580903049633</v>
      </c>
      <c r="I70" s="29">
        <f t="shared" si="5"/>
        <v>671473.5610921398</v>
      </c>
    </row>
    <row r="71" spans="2:9" x14ac:dyDescent="0.2">
      <c r="B71" s="25">
        <f t="shared" ca="1" si="6"/>
        <v>46448</v>
      </c>
      <c r="C71" s="5">
        <v>64</v>
      </c>
      <c r="D71" s="26">
        <f t="shared" si="1"/>
        <v>822222.22222222388</v>
      </c>
      <c r="E71" s="29">
        <f t="shared" si="2"/>
        <v>2777.7777777777778</v>
      </c>
      <c r="F71" s="29">
        <f t="shared" si="7"/>
        <v>1362.5545740841876</v>
      </c>
      <c r="G71" s="29">
        <f t="shared" si="3"/>
        <v>4140.3323518619654</v>
      </c>
      <c r="H71" s="29">
        <f t="shared" si="4"/>
        <v>3358.8509154202511</v>
      </c>
      <c r="I71" s="29">
        <f t="shared" si="5"/>
        <v>667029.02788661513</v>
      </c>
    </row>
    <row r="72" spans="2:9" x14ac:dyDescent="0.2">
      <c r="B72" s="25">
        <f t="shared" ca="1" si="6"/>
        <v>46479</v>
      </c>
      <c r="C72" s="5">
        <v>65</v>
      </c>
      <c r="D72" s="26">
        <f t="shared" si="1"/>
        <v>819444.44444444613</v>
      </c>
      <c r="E72" s="29">
        <f t="shared" si="2"/>
        <v>2777.7777777777778</v>
      </c>
      <c r="F72" s="29">
        <f t="shared" si="7"/>
        <v>1357.9668482455204</v>
      </c>
      <c r="G72" s="29">
        <f t="shared" si="3"/>
        <v>4135.7446260232982</v>
      </c>
      <c r="H72" s="29">
        <f t="shared" si="4"/>
        <v>3344.181137031263</v>
      </c>
      <c r="I72" s="29">
        <f t="shared" ref="I72:I135" si="8">D72/(1+$L$3)^C72</f>
        <v>662606.35067092313</v>
      </c>
    </row>
    <row r="73" spans="2:9" x14ac:dyDescent="0.2">
      <c r="B73" s="25">
        <f t="shared" ca="1" si="6"/>
        <v>46509</v>
      </c>
      <c r="C73" s="5">
        <v>66</v>
      </c>
      <c r="D73" s="26">
        <f t="shared" ref="D73:D136" si="9">D72 - E73</f>
        <v>816666.66666666837</v>
      </c>
      <c r="E73" s="29">
        <f t="shared" ref="E73:E136" si="10">$D$7/360</f>
        <v>2777.7777777777778</v>
      </c>
      <c r="F73" s="29">
        <f t="shared" ref="F73:F136" si="11">$C$4*D72</f>
        <v>1353.3791224068532</v>
      </c>
      <c r="G73" s="29">
        <f t="shared" ref="G73:G136" si="12">E73+F73</f>
        <v>4131.156900184631</v>
      </c>
      <c r="H73" s="29">
        <f t="shared" ref="H73:H136" si="13">G73/(1+$L$3)^C73</f>
        <v>3329.571331788442</v>
      </c>
      <c r="I73" s="29">
        <f t="shared" si="8"/>
        <v>658205.43413372687</v>
      </c>
    </row>
    <row r="74" spans="2:9" x14ac:dyDescent="0.2">
      <c r="B74" s="25">
        <f t="shared" ref="B74:B137" ca="1" si="14">DATE(YEAR(B73),MONTH(B73)+1,DAY(B73))</f>
        <v>46540</v>
      </c>
      <c r="C74" s="5">
        <v>67</v>
      </c>
      <c r="D74" s="26">
        <f t="shared" si="9"/>
        <v>813888.88888889062</v>
      </c>
      <c r="E74" s="29">
        <f t="shared" si="10"/>
        <v>2777.7777777777778</v>
      </c>
      <c r="F74" s="29">
        <f t="shared" si="11"/>
        <v>1348.7913965681857</v>
      </c>
      <c r="G74" s="29">
        <f t="shared" si="12"/>
        <v>4126.5691743459638</v>
      </c>
      <c r="H74" s="29">
        <f t="shared" si="13"/>
        <v>3315.0212644972544</v>
      </c>
      <c r="I74" s="29">
        <f t="shared" si="8"/>
        <v>653826.1833529888</v>
      </c>
    </row>
    <row r="75" spans="2:9" x14ac:dyDescent="0.2">
      <c r="B75" s="25">
        <f t="shared" ca="1" si="14"/>
        <v>46570</v>
      </c>
      <c r="C75" s="5">
        <v>68</v>
      </c>
      <c r="D75" s="26">
        <f t="shared" si="9"/>
        <v>811111.11111111287</v>
      </c>
      <c r="E75" s="29">
        <f t="shared" si="10"/>
        <v>2777.7777777777778</v>
      </c>
      <c r="F75" s="29">
        <f t="shared" si="11"/>
        <v>1344.2036707295185</v>
      </c>
      <c r="G75" s="29">
        <f t="shared" si="12"/>
        <v>4121.9814485072966</v>
      </c>
      <c r="H75" s="29">
        <f t="shared" si="13"/>
        <v>3300.5307008595109</v>
      </c>
      <c r="I75" s="29">
        <f t="shared" si="8"/>
        <v>649468.50379444612</v>
      </c>
    </row>
    <row r="76" spans="2:9" x14ac:dyDescent="0.2">
      <c r="B76" s="25">
        <f t="shared" ca="1" si="14"/>
        <v>46601</v>
      </c>
      <c r="C76" s="5">
        <v>69</v>
      </c>
      <c r="D76" s="26">
        <f t="shared" si="9"/>
        <v>808333.33333333512</v>
      </c>
      <c r="E76" s="29">
        <f t="shared" si="10"/>
        <v>2777.7777777777778</v>
      </c>
      <c r="F76" s="29">
        <f t="shared" si="11"/>
        <v>1339.6159448908513</v>
      </c>
      <c r="G76" s="29">
        <f t="shared" si="12"/>
        <v>4117.3937226686294</v>
      </c>
      <c r="H76" s="29">
        <f t="shared" si="13"/>
        <v>3286.0994074700125</v>
      </c>
      <c r="I76" s="29">
        <f t="shared" si="8"/>
        <v>645132.30131009035</v>
      </c>
    </row>
    <row r="77" spans="2:9" x14ac:dyDescent="0.2">
      <c r="B77" s="25">
        <f t="shared" ca="1" si="14"/>
        <v>46632</v>
      </c>
      <c r="C77" s="5">
        <v>70</v>
      </c>
      <c r="D77" s="26">
        <f t="shared" si="9"/>
        <v>805555.55555555737</v>
      </c>
      <c r="E77" s="29">
        <f t="shared" si="10"/>
        <v>2777.7777777777778</v>
      </c>
      <c r="F77" s="29">
        <f t="shared" si="11"/>
        <v>1335.0282190521841</v>
      </c>
      <c r="G77" s="29">
        <f t="shared" si="12"/>
        <v>4112.8059968299622</v>
      </c>
      <c r="H77" s="29">
        <f t="shared" si="13"/>
        <v>3271.7271518132243</v>
      </c>
      <c r="I77" s="29">
        <f t="shared" si="8"/>
        <v>640817.48213665292</v>
      </c>
    </row>
    <row r="78" spans="2:9" x14ac:dyDescent="0.2">
      <c r="B78" s="25">
        <f t="shared" ca="1" si="14"/>
        <v>46662</v>
      </c>
      <c r="C78" s="5">
        <v>71</v>
      </c>
      <c r="D78" s="26">
        <f t="shared" si="9"/>
        <v>802777.77777777961</v>
      </c>
      <c r="E78" s="29">
        <f t="shared" si="10"/>
        <v>2777.7777777777778</v>
      </c>
      <c r="F78" s="29">
        <f t="shared" si="11"/>
        <v>1330.4404932135169</v>
      </c>
      <c r="G78" s="29">
        <f t="shared" si="12"/>
        <v>4108.218270991295</v>
      </c>
      <c r="H78" s="29">
        <f t="shared" si="13"/>
        <v>3257.4137022599507</v>
      </c>
      <c r="I78" s="29">
        <f t="shared" si="8"/>
        <v>636523.95289409731</v>
      </c>
    </row>
    <row r="79" spans="2:9" x14ac:dyDescent="0.2">
      <c r="B79" s="25">
        <f t="shared" ca="1" si="14"/>
        <v>46693</v>
      </c>
      <c r="C79" s="5">
        <v>72</v>
      </c>
      <c r="D79" s="26">
        <f t="shared" si="9"/>
        <v>800000.00000000186</v>
      </c>
      <c r="E79" s="29">
        <f t="shared" si="10"/>
        <v>2777.7777777777778</v>
      </c>
      <c r="F79" s="29">
        <f t="shared" si="11"/>
        <v>1325.8527673748497</v>
      </c>
      <c r="G79" s="29">
        <f t="shared" si="12"/>
        <v>4103.6305451526277</v>
      </c>
      <c r="H79" s="29">
        <f t="shared" si="13"/>
        <v>3243.158828064029</v>
      </c>
      <c r="I79" s="29">
        <f t="shared" si="8"/>
        <v>632251.62058411632</v>
      </c>
    </row>
    <row r="80" spans="2:9" x14ac:dyDescent="0.2">
      <c r="B80" s="25">
        <f t="shared" ca="1" si="14"/>
        <v>46723</v>
      </c>
      <c r="C80" s="5">
        <v>73</v>
      </c>
      <c r="D80" s="26">
        <f t="shared" si="9"/>
        <v>797222.22222222411</v>
      </c>
      <c r="E80" s="29">
        <f t="shared" si="10"/>
        <v>2777.7777777777778</v>
      </c>
      <c r="F80" s="29">
        <f t="shared" si="11"/>
        <v>1321.2650415361825</v>
      </c>
      <c r="G80" s="29">
        <f t="shared" si="12"/>
        <v>4099.0428193139605</v>
      </c>
      <c r="H80" s="29">
        <f t="shared" si="13"/>
        <v>3228.962299359031</v>
      </c>
      <c r="I80" s="29">
        <f t="shared" si="8"/>
        <v>628000.39258863416</v>
      </c>
    </row>
    <row r="81" spans="2:9" x14ac:dyDescent="0.2">
      <c r="B81" s="25">
        <f t="shared" ca="1" si="14"/>
        <v>46754</v>
      </c>
      <c r="C81" s="5">
        <v>74</v>
      </c>
      <c r="D81" s="26">
        <f t="shared" si="9"/>
        <v>794444.44444444636</v>
      </c>
      <c r="E81" s="29">
        <f t="shared" si="10"/>
        <v>2777.7777777777778</v>
      </c>
      <c r="F81" s="29">
        <f t="shared" si="11"/>
        <v>1316.677315697515</v>
      </c>
      <c r="G81" s="29">
        <f t="shared" si="12"/>
        <v>4094.4550934752929</v>
      </c>
      <c r="H81" s="29">
        <f t="shared" si="13"/>
        <v>3214.8238871549788</v>
      </c>
      <c r="I81" s="29">
        <f t="shared" si="8"/>
        <v>623770.17666831671</v>
      </c>
    </row>
    <row r="82" spans="2:9" x14ac:dyDescent="0.2">
      <c r="B82" s="25">
        <f t="shared" ca="1" si="14"/>
        <v>46785</v>
      </c>
      <c r="C82" s="5">
        <v>75</v>
      </c>
      <c r="D82" s="26">
        <f t="shared" si="9"/>
        <v>791666.66666666861</v>
      </c>
      <c r="E82" s="29">
        <f t="shared" si="10"/>
        <v>2777.7777777777778</v>
      </c>
      <c r="F82" s="29">
        <f t="shared" si="11"/>
        <v>1312.0895898588478</v>
      </c>
      <c r="G82" s="29">
        <f t="shared" si="12"/>
        <v>4089.8673676366257</v>
      </c>
      <c r="H82" s="29">
        <f t="shared" si="13"/>
        <v>3200.7433633350747</v>
      </c>
      <c r="I82" s="29">
        <f t="shared" si="8"/>
        <v>619560.88096108474</v>
      </c>
    </row>
    <row r="83" spans="2:9" x14ac:dyDescent="0.2">
      <c r="B83" s="25">
        <f t="shared" ca="1" si="14"/>
        <v>46814</v>
      </c>
      <c r="C83" s="5">
        <v>76</v>
      </c>
      <c r="D83" s="26">
        <f t="shared" si="9"/>
        <v>788888.88888889086</v>
      </c>
      <c r="E83" s="29">
        <f t="shared" si="10"/>
        <v>2777.7777777777778</v>
      </c>
      <c r="F83" s="29">
        <f t="shared" si="11"/>
        <v>1307.5018640201806</v>
      </c>
      <c r="G83" s="29">
        <f t="shared" si="12"/>
        <v>4085.2796417979584</v>
      </c>
      <c r="H83" s="29">
        <f t="shared" si="13"/>
        <v>3186.7205006524405</v>
      </c>
      <c r="I83" s="29">
        <f t="shared" si="8"/>
        <v>615372.413980635</v>
      </c>
    </row>
    <row r="84" spans="2:9" x14ac:dyDescent="0.2">
      <c r="B84" s="25">
        <f t="shared" ca="1" si="14"/>
        <v>46845</v>
      </c>
      <c r="C84" s="5">
        <v>77</v>
      </c>
      <c r="D84" s="26">
        <f t="shared" si="9"/>
        <v>786111.1111111131</v>
      </c>
      <c r="E84" s="29">
        <f t="shared" si="10"/>
        <v>2777.7777777777778</v>
      </c>
      <c r="F84" s="29">
        <f t="shared" si="11"/>
        <v>1302.9141381815134</v>
      </c>
      <c r="G84" s="29">
        <f t="shared" si="12"/>
        <v>4080.6919159592912</v>
      </c>
      <c r="H84" s="29">
        <f t="shared" si="13"/>
        <v>3172.7550727268645</v>
      </c>
      <c r="I84" s="29">
        <f t="shared" si="8"/>
        <v>611204.68461496499</v>
      </c>
    </row>
    <row r="85" spans="2:9" x14ac:dyDescent="0.2">
      <c r="B85" s="25">
        <f t="shared" ca="1" si="14"/>
        <v>46875</v>
      </c>
      <c r="C85" s="5">
        <v>78</v>
      </c>
      <c r="D85" s="26">
        <f t="shared" si="9"/>
        <v>783333.33333333535</v>
      </c>
      <c r="E85" s="29">
        <f t="shared" si="10"/>
        <v>2777.7777777777778</v>
      </c>
      <c r="F85" s="29">
        <f t="shared" si="11"/>
        <v>1298.3264123428462</v>
      </c>
      <c r="G85" s="29">
        <f t="shared" si="12"/>
        <v>4076.104190120624</v>
      </c>
      <c r="H85" s="29">
        <f t="shared" si="13"/>
        <v>3158.8468540415711</v>
      </c>
      <c r="I85" s="29">
        <f t="shared" si="8"/>
        <v>607057.60212490498</v>
      </c>
    </row>
    <row r="86" spans="2:9" x14ac:dyDescent="0.2">
      <c r="B86" s="25">
        <f t="shared" ca="1" si="14"/>
        <v>46906</v>
      </c>
      <c r="C86" s="5">
        <v>79</v>
      </c>
      <c r="D86" s="26">
        <f t="shared" si="9"/>
        <v>780555.5555555576</v>
      </c>
      <c r="E86" s="29">
        <f t="shared" si="10"/>
        <v>2777.7777777777778</v>
      </c>
      <c r="F86" s="29">
        <f t="shared" si="11"/>
        <v>1293.738686504179</v>
      </c>
      <c r="G86" s="29">
        <f t="shared" si="12"/>
        <v>4071.5164642819568</v>
      </c>
      <c r="H86" s="29">
        <f t="shared" si="13"/>
        <v>3144.9956199399953</v>
      </c>
      <c r="I86" s="29">
        <f t="shared" si="8"/>
        <v>602931.0761426551</v>
      </c>
    </row>
    <row r="87" spans="2:9" x14ac:dyDescent="0.2">
      <c r="B87" s="25">
        <f t="shared" ca="1" si="14"/>
        <v>46936</v>
      </c>
      <c r="C87" s="5">
        <v>80</v>
      </c>
      <c r="D87" s="26">
        <f t="shared" si="9"/>
        <v>777777.77777777985</v>
      </c>
      <c r="E87" s="29">
        <f t="shared" si="10"/>
        <v>2777.7777777777778</v>
      </c>
      <c r="F87" s="29">
        <f t="shared" si="11"/>
        <v>1289.1509606655115</v>
      </c>
      <c r="G87" s="29">
        <f t="shared" si="12"/>
        <v>4066.9287384432891</v>
      </c>
      <c r="H87" s="29">
        <f t="shared" si="13"/>
        <v>3131.2011466225645</v>
      </c>
      <c r="I87" s="29">
        <f t="shared" si="8"/>
        <v>598825.01667032694</v>
      </c>
    </row>
    <row r="88" spans="2:9" x14ac:dyDescent="0.2">
      <c r="B88" s="25">
        <f t="shared" ca="1" si="14"/>
        <v>46967</v>
      </c>
      <c r="C88" s="5">
        <v>81</v>
      </c>
      <c r="D88" s="26">
        <f t="shared" si="9"/>
        <v>775000.0000000021</v>
      </c>
      <c r="E88" s="29">
        <f t="shared" si="10"/>
        <v>2777.7777777777778</v>
      </c>
      <c r="F88" s="29">
        <f t="shared" si="11"/>
        <v>1284.5632348268443</v>
      </c>
      <c r="G88" s="29">
        <f t="shared" si="12"/>
        <v>4062.3410126046219</v>
      </c>
      <c r="H88" s="29">
        <f t="shared" si="13"/>
        <v>3117.4632111435071</v>
      </c>
      <c r="I88" s="29">
        <f t="shared" si="8"/>
        <v>594739.33407849318</v>
      </c>
    </row>
    <row r="89" spans="2:9" x14ac:dyDescent="0.2">
      <c r="B89" s="25">
        <f t="shared" ca="1" si="14"/>
        <v>46998</v>
      </c>
      <c r="C89" s="5">
        <v>82</v>
      </c>
      <c r="D89" s="26">
        <f t="shared" si="9"/>
        <v>772222.22222222434</v>
      </c>
      <c r="E89" s="29">
        <f t="shared" si="10"/>
        <v>2777.7777777777778</v>
      </c>
      <c r="F89" s="29">
        <f t="shared" si="11"/>
        <v>1279.9755089881771</v>
      </c>
      <c r="G89" s="29">
        <f t="shared" si="12"/>
        <v>4057.7532867659547</v>
      </c>
      <c r="H89" s="29">
        <f t="shared" si="13"/>
        <v>3103.7815914076546</v>
      </c>
      <c r="I89" s="29">
        <f t="shared" si="8"/>
        <v>590673.93910473969</v>
      </c>
    </row>
    <row r="90" spans="2:9" x14ac:dyDescent="0.2">
      <c r="B90" s="25">
        <f t="shared" ca="1" si="14"/>
        <v>47028</v>
      </c>
      <c r="C90" s="5">
        <v>83</v>
      </c>
      <c r="D90" s="26">
        <f t="shared" si="9"/>
        <v>769444.44444444659</v>
      </c>
      <c r="E90" s="29">
        <f t="shared" si="10"/>
        <v>2777.7777777777778</v>
      </c>
      <c r="F90" s="29">
        <f t="shared" si="11"/>
        <v>1275.3877831495099</v>
      </c>
      <c r="G90" s="29">
        <f t="shared" si="12"/>
        <v>4053.1655609272875</v>
      </c>
      <c r="H90" s="29">
        <f t="shared" si="13"/>
        <v>3090.1560661672693</v>
      </c>
      <c r="I90" s="29">
        <f t="shared" si="8"/>
        <v>586628.74285222567</v>
      </c>
    </row>
    <row r="91" spans="2:9" x14ac:dyDescent="0.2">
      <c r="B91" s="25">
        <f t="shared" ca="1" si="14"/>
        <v>47059</v>
      </c>
      <c r="C91" s="5">
        <v>84</v>
      </c>
      <c r="D91" s="26">
        <f t="shared" si="9"/>
        <v>766666.66666666884</v>
      </c>
      <c r="E91" s="29">
        <f t="shared" si="10"/>
        <v>2777.7777777777778</v>
      </c>
      <c r="F91" s="29">
        <f t="shared" si="11"/>
        <v>1270.8000573108427</v>
      </c>
      <c r="G91" s="29">
        <f t="shared" si="12"/>
        <v>4048.5778350886203</v>
      </c>
      <c r="H91" s="29">
        <f t="shared" si="13"/>
        <v>3076.5864150188768</v>
      </c>
      <c r="I91" s="29">
        <f t="shared" si="8"/>
        <v>582603.6567882481</v>
      </c>
    </row>
    <row r="92" spans="2:9" x14ac:dyDescent="0.2">
      <c r="B92" s="25">
        <f t="shared" ca="1" si="14"/>
        <v>47089</v>
      </c>
      <c r="C92" s="5">
        <v>85</v>
      </c>
      <c r="D92" s="26">
        <f t="shared" si="9"/>
        <v>763888.88888889109</v>
      </c>
      <c r="E92" s="29">
        <f t="shared" si="10"/>
        <v>2777.7777777777778</v>
      </c>
      <c r="F92" s="29">
        <f t="shared" si="11"/>
        <v>1266.2123314721755</v>
      </c>
      <c r="G92" s="29">
        <f t="shared" si="12"/>
        <v>4043.9901092499531</v>
      </c>
      <c r="H92" s="29">
        <f t="shared" si="13"/>
        <v>3063.0724184001142</v>
      </c>
      <c r="I92" s="29">
        <f t="shared" si="8"/>
        <v>578598.59274281154</v>
      </c>
    </row>
    <row r="93" spans="2:9" x14ac:dyDescent="0.2">
      <c r="B93" s="25">
        <f t="shared" ca="1" si="14"/>
        <v>47120</v>
      </c>
      <c r="C93" s="5">
        <v>86</v>
      </c>
      <c r="D93" s="26">
        <f t="shared" si="9"/>
        <v>761111.11111111334</v>
      </c>
      <c r="E93" s="29">
        <f t="shared" si="10"/>
        <v>2777.7777777777778</v>
      </c>
      <c r="F93" s="29">
        <f t="shared" si="11"/>
        <v>1261.6246056335083</v>
      </c>
      <c r="G93" s="29">
        <f t="shared" si="12"/>
        <v>4039.4023834112859</v>
      </c>
      <c r="H93" s="29">
        <f t="shared" si="13"/>
        <v>3049.6138575865825</v>
      </c>
      <c r="I93" s="29">
        <f t="shared" si="8"/>
        <v>574613.46290720406</v>
      </c>
    </row>
    <row r="94" spans="2:9" x14ac:dyDescent="0.2">
      <c r="B94" s="25">
        <f t="shared" ca="1" si="14"/>
        <v>47151</v>
      </c>
      <c r="C94" s="5">
        <v>87</v>
      </c>
      <c r="D94" s="26">
        <f t="shared" si="9"/>
        <v>758333.33333333558</v>
      </c>
      <c r="E94" s="29">
        <f t="shared" si="10"/>
        <v>2777.7777777777778</v>
      </c>
      <c r="F94" s="29">
        <f t="shared" si="11"/>
        <v>1257.0368797948408</v>
      </c>
      <c r="G94" s="29">
        <f t="shared" si="12"/>
        <v>4034.8146575726187</v>
      </c>
      <c r="H94" s="29">
        <f t="shared" si="13"/>
        <v>3036.2105146887225</v>
      </c>
      <c r="I94" s="29">
        <f t="shared" si="8"/>
        <v>570648.17983257805</v>
      </c>
    </row>
    <row r="95" spans="2:9" x14ac:dyDescent="0.2">
      <c r="B95" s="25">
        <f t="shared" ca="1" si="14"/>
        <v>47179</v>
      </c>
      <c r="C95" s="5">
        <v>88</v>
      </c>
      <c r="D95" s="26">
        <f t="shared" si="9"/>
        <v>755555.55555555783</v>
      </c>
      <c r="E95" s="29">
        <f t="shared" si="10"/>
        <v>2777.7777777777778</v>
      </c>
      <c r="F95" s="29">
        <f t="shared" si="11"/>
        <v>1252.4491539561736</v>
      </c>
      <c r="G95" s="29">
        <f t="shared" si="12"/>
        <v>4030.2269317339515</v>
      </c>
      <c r="H95" s="29">
        <f t="shared" si="13"/>
        <v>3022.8621726486917</v>
      </c>
      <c r="I95" s="29">
        <f t="shared" si="8"/>
        <v>566702.6564285371</v>
      </c>
    </row>
    <row r="96" spans="2:9" x14ac:dyDescent="0.2">
      <c r="B96" s="25">
        <f t="shared" ca="1" si="14"/>
        <v>47210</v>
      </c>
      <c r="C96" s="5">
        <v>89</v>
      </c>
      <c r="D96" s="26">
        <f t="shared" si="9"/>
        <v>752777.77777778008</v>
      </c>
      <c r="E96" s="29">
        <f t="shared" si="10"/>
        <v>2777.7777777777778</v>
      </c>
      <c r="F96" s="29">
        <f t="shared" si="11"/>
        <v>1247.8614281175064</v>
      </c>
      <c r="G96" s="29">
        <f t="shared" si="12"/>
        <v>4025.6392058952842</v>
      </c>
      <c r="H96" s="29">
        <f t="shared" si="13"/>
        <v>3009.568615237255</v>
      </c>
      <c r="I96" s="29">
        <f t="shared" si="8"/>
        <v>562776.80596172705</v>
      </c>
    </row>
    <row r="97" spans="2:9" x14ac:dyDescent="0.2">
      <c r="B97" s="25">
        <f t="shared" ca="1" si="14"/>
        <v>47240</v>
      </c>
      <c r="C97" s="5">
        <v>90</v>
      </c>
      <c r="D97" s="26">
        <f t="shared" si="9"/>
        <v>750000.00000000233</v>
      </c>
      <c r="E97" s="29">
        <f t="shared" si="10"/>
        <v>2777.7777777777778</v>
      </c>
      <c r="F97" s="29">
        <f t="shared" si="11"/>
        <v>1243.2737022788392</v>
      </c>
      <c r="G97" s="29">
        <f t="shared" si="12"/>
        <v>4021.051480056617</v>
      </c>
      <c r="H97" s="29">
        <f t="shared" si="13"/>
        <v>2996.3296270506912</v>
      </c>
      <c r="I97" s="29">
        <f t="shared" si="8"/>
        <v>558870.54205443396</v>
      </c>
    </row>
    <row r="98" spans="2:9" x14ac:dyDescent="0.2">
      <c r="B98" s="25">
        <f t="shared" ca="1" si="14"/>
        <v>47271</v>
      </c>
      <c r="C98" s="5">
        <v>91</v>
      </c>
      <c r="D98" s="26">
        <f t="shared" si="9"/>
        <v>747222.22222222458</v>
      </c>
      <c r="E98" s="29">
        <f t="shared" si="10"/>
        <v>2777.7777777777778</v>
      </c>
      <c r="F98" s="29">
        <f t="shared" si="11"/>
        <v>1238.685976440172</v>
      </c>
      <c r="G98" s="29">
        <f t="shared" si="12"/>
        <v>4016.4637542179498</v>
      </c>
      <c r="H98" s="29">
        <f t="shared" si="13"/>
        <v>2983.1449935077062</v>
      </c>
      <c r="I98" s="29">
        <f t="shared" si="8"/>
        <v>554983.77868318569</v>
      </c>
    </row>
    <row r="99" spans="2:9" x14ac:dyDescent="0.2">
      <c r="B99" s="25">
        <f t="shared" ca="1" si="14"/>
        <v>47301</v>
      </c>
      <c r="C99" s="5">
        <v>92</v>
      </c>
      <c r="D99" s="26">
        <f t="shared" si="9"/>
        <v>744444.44444444682</v>
      </c>
      <c r="E99" s="29">
        <f t="shared" si="10"/>
        <v>2777.7777777777778</v>
      </c>
      <c r="F99" s="29">
        <f t="shared" si="11"/>
        <v>1234.0982506015048</v>
      </c>
      <c r="G99" s="29">
        <f t="shared" si="12"/>
        <v>4011.8760283792826</v>
      </c>
      <c r="H99" s="29">
        <f t="shared" si="13"/>
        <v>2970.0145008463624</v>
      </c>
      <c r="I99" s="29">
        <f t="shared" si="8"/>
        <v>551116.43017736147</v>
      </c>
    </row>
    <row r="100" spans="2:9" x14ac:dyDescent="0.2">
      <c r="B100" s="25">
        <f t="shared" ca="1" si="14"/>
        <v>47332</v>
      </c>
      <c r="C100" s="5">
        <v>93</v>
      </c>
      <c r="D100" s="26">
        <f t="shared" si="9"/>
        <v>741666.66666666907</v>
      </c>
      <c r="E100" s="29">
        <f t="shared" si="10"/>
        <v>2777.7777777777778</v>
      </c>
      <c r="F100" s="29">
        <f t="shared" si="11"/>
        <v>1229.5105247628373</v>
      </c>
      <c r="G100" s="29">
        <f t="shared" si="12"/>
        <v>4007.2883025406154</v>
      </c>
      <c r="H100" s="29">
        <f t="shared" si="13"/>
        <v>2956.937936121009</v>
      </c>
      <c r="I100" s="29">
        <f t="shared" si="8"/>
        <v>547268.41121780279</v>
      </c>
    </row>
    <row r="101" spans="2:9" x14ac:dyDescent="0.2">
      <c r="B101" s="25">
        <f t="shared" ca="1" si="14"/>
        <v>47363</v>
      </c>
      <c r="C101" s="5">
        <v>94</v>
      </c>
      <c r="D101" s="26">
        <f t="shared" si="9"/>
        <v>738888.88888889132</v>
      </c>
      <c r="E101" s="29">
        <f t="shared" si="10"/>
        <v>2777.7777777777778</v>
      </c>
      <c r="F101" s="29">
        <f t="shared" si="11"/>
        <v>1224.9227989241701</v>
      </c>
      <c r="G101" s="29">
        <f t="shared" si="12"/>
        <v>4002.7005767019482</v>
      </c>
      <c r="H101" s="29">
        <f t="shared" si="13"/>
        <v>2943.9150871992397</v>
      </c>
      <c r="I101" s="29">
        <f t="shared" si="8"/>
        <v>543439.63683543424</v>
      </c>
    </row>
    <row r="102" spans="2:9" x14ac:dyDescent="0.2">
      <c r="B102" s="25">
        <f t="shared" ca="1" si="14"/>
        <v>47393</v>
      </c>
      <c r="C102" s="5">
        <v>95</v>
      </c>
      <c r="D102" s="26">
        <f t="shared" si="9"/>
        <v>736111.11111111357</v>
      </c>
      <c r="E102" s="29">
        <f t="shared" si="10"/>
        <v>2777.7777777777778</v>
      </c>
      <c r="F102" s="29">
        <f t="shared" si="11"/>
        <v>1220.3350730855029</v>
      </c>
      <c r="G102" s="29">
        <f t="shared" si="12"/>
        <v>3998.112850863281</v>
      </c>
      <c r="H102" s="29">
        <f t="shared" si="13"/>
        <v>2930.9457427588477</v>
      </c>
      <c r="I102" s="29">
        <f t="shared" si="8"/>
        <v>539630.02240988542</v>
      </c>
    </row>
    <row r="103" spans="2:9" x14ac:dyDescent="0.2">
      <c r="B103" s="25">
        <f t="shared" ca="1" si="14"/>
        <v>47424</v>
      </c>
      <c r="C103" s="5">
        <v>96</v>
      </c>
      <c r="D103" s="26">
        <f t="shared" si="9"/>
        <v>733333.33333333582</v>
      </c>
      <c r="E103" s="29">
        <f t="shared" si="10"/>
        <v>2777.7777777777778</v>
      </c>
      <c r="F103" s="29">
        <f t="shared" si="11"/>
        <v>1215.7473472468357</v>
      </c>
      <c r="G103" s="29">
        <f t="shared" si="12"/>
        <v>3993.5251250246138</v>
      </c>
      <c r="H103" s="29">
        <f t="shared" si="13"/>
        <v>2918.0296922847965</v>
      </c>
      <c r="I103" s="29">
        <f t="shared" si="8"/>
        <v>535839.48366812116</v>
      </c>
    </row>
    <row r="104" spans="2:9" x14ac:dyDescent="0.2">
      <c r="B104" s="25">
        <f t="shared" ca="1" si="14"/>
        <v>47454</v>
      </c>
      <c r="C104" s="5">
        <v>97</v>
      </c>
      <c r="D104" s="26">
        <f t="shared" si="9"/>
        <v>730555.55555555806</v>
      </c>
      <c r="E104" s="29">
        <f t="shared" si="10"/>
        <v>2777.7777777777778</v>
      </c>
      <c r="F104" s="29">
        <f t="shared" si="11"/>
        <v>1211.1596214081685</v>
      </c>
      <c r="G104" s="29">
        <f t="shared" si="12"/>
        <v>3988.9373991859466</v>
      </c>
      <c r="H104" s="29">
        <f t="shared" si="13"/>
        <v>2905.1667260662048</v>
      </c>
      <c r="I104" s="29">
        <f t="shared" si="8"/>
        <v>532067.93668307492</v>
      </c>
    </row>
    <row r="105" spans="2:9" x14ac:dyDescent="0.2">
      <c r="B105" s="25">
        <f t="shared" ca="1" si="14"/>
        <v>47485</v>
      </c>
      <c r="C105" s="5">
        <v>98</v>
      </c>
      <c r="D105" s="26">
        <f t="shared" si="9"/>
        <v>727777.77777778031</v>
      </c>
      <c r="E105" s="29">
        <f t="shared" si="10"/>
        <v>2777.7777777777778</v>
      </c>
      <c r="F105" s="29">
        <f t="shared" si="11"/>
        <v>1206.5718955695013</v>
      </c>
      <c r="G105" s="29">
        <f t="shared" si="12"/>
        <v>3984.3496733472793</v>
      </c>
      <c r="H105" s="29">
        <f t="shared" si="13"/>
        <v>2892.3566351933378</v>
      </c>
      <c r="I105" s="29">
        <f t="shared" si="8"/>
        <v>528315.29787228897</v>
      </c>
    </row>
    <row r="106" spans="2:9" x14ac:dyDescent="0.2">
      <c r="B106" s="25">
        <f t="shared" ca="1" si="14"/>
        <v>47516</v>
      </c>
      <c r="C106" s="5">
        <v>99</v>
      </c>
      <c r="D106" s="26">
        <f t="shared" si="9"/>
        <v>725000.00000000256</v>
      </c>
      <c r="E106" s="29">
        <f t="shared" si="10"/>
        <v>2777.7777777777778</v>
      </c>
      <c r="F106" s="29">
        <f t="shared" si="11"/>
        <v>1201.9841697308339</v>
      </c>
      <c r="G106" s="29">
        <f t="shared" si="12"/>
        <v>3979.7619475086117</v>
      </c>
      <c r="H106" s="29">
        <f t="shared" si="13"/>
        <v>2879.5992115546123</v>
      </c>
      <c r="I106" s="29">
        <f t="shared" si="8"/>
        <v>524581.48399655847</v>
      </c>
    </row>
    <row r="107" spans="2:9" x14ac:dyDescent="0.2">
      <c r="B107" s="25">
        <f t="shared" ca="1" si="14"/>
        <v>47544</v>
      </c>
      <c r="C107" s="5">
        <v>100</v>
      </c>
      <c r="D107" s="26">
        <f t="shared" si="9"/>
        <v>722222.22222222481</v>
      </c>
      <c r="E107" s="29">
        <f t="shared" si="10"/>
        <v>2777.7777777777778</v>
      </c>
      <c r="F107" s="29">
        <f t="shared" si="11"/>
        <v>1197.3964438921666</v>
      </c>
      <c r="G107" s="29">
        <f t="shared" si="12"/>
        <v>3975.1742216699445</v>
      </c>
      <c r="H107" s="29">
        <f t="shared" si="13"/>
        <v>2866.8942478336153</v>
      </c>
      <c r="I107" s="29">
        <f t="shared" si="8"/>
        <v>520866.41215858189</v>
      </c>
    </row>
    <row r="108" spans="2:9" x14ac:dyDescent="0.2">
      <c r="B108" s="25">
        <f t="shared" ca="1" si="14"/>
        <v>47575</v>
      </c>
      <c r="C108" s="5">
        <v>101</v>
      </c>
      <c r="D108" s="26">
        <f t="shared" si="9"/>
        <v>719444.44444444706</v>
      </c>
      <c r="E108" s="29">
        <f t="shared" si="10"/>
        <v>2777.7777777777778</v>
      </c>
      <c r="F108" s="29">
        <f t="shared" si="11"/>
        <v>1192.8087180534994</v>
      </c>
      <c r="G108" s="29">
        <f t="shared" si="12"/>
        <v>3970.5864958312773</v>
      </c>
      <c r="H108" s="29">
        <f t="shared" si="13"/>
        <v>2854.241537506126</v>
      </c>
      <c r="I108" s="29">
        <f t="shared" si="8"/>
        <v>517169.99980161554</v>
      </c>
    </row>
    <row r="109" spans="2:9" x14ac:dyDescent="0.2">
      <c r="B109" s="25">
        <f t="shared" ca="1" si="14"/>
        <v>47605</v>
      </c>
      <c r="C109" s="5">
        <v>102</v>
      </c>
      <c r="D109" s="26">
        <f t="shared" si="9"/>
        <v>716666.66666666931</v>
      </c>
      <c r="E109" s="29">
        <f t="shared" si="10"/>
        <v>2777.7777777777778</v>
      </c>
      <c r="F109" s="29">
        <f t="shared" si="11"/>
        <v>1188.2209922148322</v>
      </c>
      <c r="G109" s="29">
        <f t="shared" si="12"/>
        <v>3965.9987699926101</v>
      </c>
      <c r="H109" s="29">
        <f t="shared" si="13"/>
        <v>2841.6408748371532</v>
      </c>
      <c r="I109" s="29">
        <f t="shared" si="8"/>
        <v>513492.16470813367</v>
      </c>
    </row>
    <row r="110" spans="2:9" x14ac:dyDescent="0.2">
      <c r="B110" s="25">
        <f t="shared" ca="1" si="14"/>
        <v>47636</v>
      </c>
      <c r="C110" s="5">
        <v>103</v>
      </c>
      <c r="D110" s="26">
        <f t="shared" si="9"/>
        <v>713888.88888889155</v>
      </c>
      <c r="E110" s="29">
        <f t="shared" si="10"/>
        <v>2777.7777777777778</v>
      </c>
      <c r="F110" s="29">
        <f t="shared" si="11"/>
        <v>1183.633266376165</v>
      </c>
      <c r="G110" s="29">
        <f t="shared" si="12"/>
        <v>3961.4110441539428</v>
      </c>
      <c r="H110" s="29">
        <f t="shared" si="13"/>
        <v>2829.0920548779895</v>
      </c>
      <c r="I110" s="29">
        <f t="shared" si="8"/>
        <v>509832.82499849412</v>
      </c>
    </row>
    <row r="111" spans="2:9" x14ac:dyDescent="0.2">
      <c r="B111" s="25">
        <f t="shared" ca="1" si="14"/>
        <v>47666</v>
      </c>
      <c r="C111" s="5">
        <v>104</v>
      </c>
      <c r="D111" s="26">
        <f t="shared" si="9"/>
        <v>711111.1111111138</v>
      </c>
      <c r="E111" s="29">
        <f t="shared" si="10"/>
        <v>2777.7777777777778</v>
      </c>
      <c r="F111" s="29">
        <f t="shared" si="11"/>
        <v>1179.0455405374978</v>
      </c>
      <c r="G111" s="29">
        <f t="shared" si="12"/>
        <v>3956.8233183152756</v>
      </c>
      <c r="H111" s="29">
        <f t="shared" si="13"/>
        <v>2816.5948734632648</v>
      </c>
      <c r="I111" s="29">
        <f t="shared" si="8"/>
        <v>506191.89912960865</v>
      </c>
    </row>
    <row r="112" spans="2:9" x14ac:dyDescent="0.2">
      <c r="B112" s="25">
        <f t="shared" ca="1" si="14"/>
        <v>47697</v>
      </c>
      <c r="C112" s="5">
        <v>105</v>
      </c>
      <c r="D112" s="26">
        <f t="shared" si="9"/>
        <v>708333.33333333605</v>
      </c>
      <c r="E112" s="29">
        <f t="shared" si="10"/>
        <v>2777.7777777777778</v>
      </c>
      <c r="F112" s="29">
        <f t="shared" si="11"/>
        <v>1174.4578146988306</v>
      </c>
      <c r="G112" s="29">
        <f t="shared" si="12"/>
        <v>3952.2355924766084</v>
      </c>
      <c r="H112" s="29">
        <f t="shared" si="13"/>
        <v>2804.149127208017</v>
      </c>
      <c r="I112" s="29">
        <f t="shared" si="8"/>
        <v>502569.30589361762</v>
      </c>
    </row>
    <row r="113" spans="2:9" x14ac:dyDescent="0.2">
      <c r="B113" s="25">
        <f t="shared" ca="1" si="14"/>
        <v>47728</v>
      </c>
      <c r="C113" s="5">
        <v>106</v>
      </c>
      <c r="D113" s="26">
        <f t="shared" si="9"/>
        <v>705555.5555555583</v>
      </c>
      <c r="E113" s="29">
        <f t="shared" si="10"/>
        <v>2777.7777777777778</v>
      </c>
      <c r="F113" s="29">
        <f t="shared" si="11"/>
        <v>1169.8700888601632</v>
      </c>
      <c r="G113" s="29">
        <f t="shared" si="12"/>
        <v>3947.6478666379408</v>
      </c>
      <c r="H113" s="29">
        <f t="shared" si="13"/>
        <v>2791.7546135047751</v>
      </c>
      <c r="I113" s="29">
        <f t="shared" si="8"/>
        <v>498964.96441657154</v>
      </c>
    </row>
    <row r="114" spans="2:9" x14ac:dyDescent="0.2">
      <c r="B114" s="25">
        <f t="shared" ca="1" si="14"/>
        <v>47758</v>
      </c>
      <c r="C114" s="5">
        <v>107</v>
      </c>
      <c r="D114" s="26">
        <f t="shared" si="9"/>
        <v>702777.77777778055</v>
      </c>
      <c r="E114" s="29">
        <f t="shared" si="10"/>
        <v>2777.7777777777778</v>
      </c>
      <c r="F114" s="29">
        <f t="shared" si="11"/>
        <v>1165.2823630214959</v>
      </c>
      <c r="G114" s="29">
        <f t="shared" si="12"/>
        <v>3943.0601407992735</v>
      </c>
      <c r="H114" s="29">
        <f t="shared" si="13"/>
        <v>2779.4111305206484</v>
      </c>
      <c r="I114" s="29">
        <f t="shared" si="8"/>
        <v>495378.79415711551</v>
      </c>
    </row>
    <row r="115" spans="2:9" x14ac:dyDescent="0.2">
      <c r="B115" s="25">
        <f t="shared" ca="1" si="14"/>
        <v>47789</v>
      </c>
      <c r="C115" s="5">
        <v>108</v>
      </c>
      <c r="D115" s="26">
        <f t="shared" si="9"/>
        <v>700000.00000000279</v>
      </c>
      <c r="E115" s="29">
        <f t="shared" si="10"/>
        <v>2777.7777777777778</v>
      </c>
      <c r="F115" s="29">
        <f t="shared" si="11"/>
        <v>1160.6946371828287</v>
      </c>
      <c r="G115" s="29">
        <f t="shared" si="12"/>
        <v>3938.4724149606063</v>
      </c>
      <c r="H115" s="29">
        <f t="shared" si="13"/>
        <v>2767.1184771944336</v>
      </c>
      <c r="I115" s="29">
        <f t="shared" si="8"/>
        <v>491810.71490518114</v>
      </c>
    </row>
    <row r="116" spans="2:9" x14ac:dyDescent="0.2">
      <c r="B116" s="25">
        <f t="shared" ca="1" si="14"/>
        <v>47819</v>
      </c>
      <c r="C116" s="5">
        <v>109</v>
      </c>
      <c r="D116" s="26">
        <f t="shared" si="9"/>
        <v>697222.22222222504</v>
      </c>
      <c r="E116" s="29">
        <f t="shared" si="10"/>
        <v>2777.7777777777778</v>
      </c>
      <c r="F116" s="29">
        <f t="shared" si="11"/>
        <v>1156.1069113441615</v>
      </c>
      <c r="G116" s="29">
        <f t="shared" si="12"/>
        <v>3933.8846891219391</v>
      </c>
      <c r="H116" s="29">
        <f t="shared" si="13"/>
        <v>2754.8764532337195</v>
      </c>
      <c r="I116" s="29">
        <f t="shared" si="8"/>
        <v>488260.64678068087</v>
      </c>
    </row>
    <row r="117" spans="2:9" x14ac:dyDescent="0.2">
      <c r="B117" s="25">
        <f t="shared" ca="1" si="14"/>
        <v>47850</v>
      </c>
      <c r="C117" s="5">
        <v>110</v>
      </c>
      <c r="D117" s="26">
        <f t="shared" si="9"/>
        <v>694444.44444444729</v>
      </c>
      <c r="E117" s="29">
        <f t="shared" si="10"/>
        <v>2777.7777777777778</v>
      </c>
      <c r="F117" s="29">
        <f t="shared" si="11"/>
        <v>1151.5191855054943</v>
      </c>
      <c r="G117" s="29">
        <f t="shared" si="12"/>
        <v>3929.2969632832719</v>
      </c>
      <c r="H117" s="29">
        <f t="shared" si="13"/>
        <v>2742.6848591120174</v>
      </c>
      <c r="I117" s="29">
        <f t="shared" si="8"/>
        <v>484728.5102322087</v>
      </c>
    </row>
    <row r="118" spans="2:9" x14ac:dyDescent="0.2">
      <c r="B118" s="25">
        <f t="shared" ca="1" si="14"/>
        <v>47881</v>
      </c>
      <c r="C118" s="5">
        <v>111</v>
      </c>
      <c r="D118" s="26">
        <f t="shared" si="9"/>
        <v>691666.66666666954</v>
      </c>
      <c r="E118" s="29">
        <f t="shared" si="10"/>
        <v>2777.7777777777778</v>
      </c>
      <c r="F118" s="29">
        <f t="shared" si="11"/>
        <v>1146.9314596668271</v>
      </c>
      <c r="G118" s="29">
        <f t="shared" si="12"/>
        <v>3924.7092374446047</v>
      </c>
      <c r="H118" s="29">
        <f t="shared" si="13"/>
        <v>2730.5434960658936</v>
      </c>
      <c r="I118" s="29">
        <f t="shared" si="8"/>
        <v>481214.22603574663</v>
      </c>
    </row>
    <row r="119" spans="2:9" x14ac:dyDescent="0.2">
      <c r="B119" s="25">
        <f t="shared" ca="1" si="14"/>
        <v>47909</v>
      </c>
      <c r="C119" s="5">
        <v>112</v>
      </c>
      <c r="D119" s="26">
        <f t="shared" si="9"/>
        <v>688888.88888889179</v>
      </c>
      <c r="E119" s="29">
        <f t="shared" si="10"/>
        <v>2777.7777777777778</v>
      </c>
      <c r="F119" s="29">
        <f t="shared" si="11"/>
        <v>1142.3437338281597</v>
      </c>
      <c r="G119" s="29">
        <f t="shared" si="12"/>
        <v>3920.1215116059375</v>
      </c>
      <c r="H119" s="29">
        <f t="shared" si="13"/>
        <v>2718.4521660921118</v>
      </c>
      <c r="I119" s="29">
        <f t="shared" si="8"/>
        <v>477717.71529337403</v>
      </c>
    </row>
    <row r="120" spans="2:9" x14ac:dyDescent="0.2">
      <c r="B120" s="25">
        <f t="shared" ca="1" si="14"/>
        <v>47940</v>
      </c>
      <c r="C120" s="5">
        <v>113</v>
      </c>
      <c r="D120" s="26">
        <f t="shared" si="9"/>
        <v>686111.11111111403</v>
      </c>
      <c r="E120" s="29">
        <f t="shared" si="10"/>
        <v>2777.7777777777778</v>
      </c>
      <c r="F120" s="29">
        <f t="shared" si="11"/>
        <v>1137.7560079894924</v>
      </c>
      <c r="G120" s="29">
        <f t="shared" si="12"/>
        <v>3915.5337857672703</v>
      </c>
      <c r="H120" s="29">
        <f t="shared" si="13"/>
        <v>2706.4106719447914</v>
      </c>
      <c r="I120" s="29">
        <f t="shared" si="8"/>
        <v>474238.89943198336</v>
      </c>
    </row>
    <row r="121" spans="2:9" x14ac:dyDescent="0.2">
      <c r="B121" s="25">
        <f t="shared" ca="1" si="14"/>
        <v>47970</v>
      </c>
      <c r="C121" s="5">
        <v>114</v>
      </c>
      <c r="D121" s="26">
        <f t="shared" si="9"/>
        <v>683333.33333333628</v>
      </c>
      <c r="E121" s="29">
        <f t="shared" si="10"/>
        <v>2777.7777777777778</v>
      </c>
      <c r="F121" s="29">
        <f t="shared" si="11"/>
        <v>1133.1682821508252</v>
      </c>
      <c r="G121" s="29">
        <f t="shared" si="12"/>
        <v>3910.9460599286031</v>
      </c>
      <c r="H121" s="29">
        <f t="shared" si="13"/>
        <v>2694.4188171325709</v>
      </c>
      <c r="I121" s="29">
        <f t="shared" si="8"/>
        <v>470777.70020200091</v>
      </c>
    </row>
    <row r="122" spans="2:9" x14ac:dyDescent="0.2">
      <c r="B122" s="25">
        <f t="shared" ca="1" si="14"/>
        <v>48001</v>
      </c>
      <c r="C122" s="5">
        <v>115</v>
      </c>
      <c r="D122" s="26">
        <f t="shared" si="9"/>
        <v>680555.55555555853</v>
      </c>
      <c r="E122" s="29">
        <f t="shared" si="10"/>
        <v>2777.7777777777778</v>
      </c>
      <c r="F122" s="29">
        <f t="shared" si="11"/>
        <v>1128.580556312158</v>
      </c>
      <c r="G122" s="29">
        <f t="shared" si="12"/>
        <v>3906.3583340899359</v>
      </c>
      <c r="H122" s="29">
        <f t="shared" si="13"/>
        <v>2682.4764059157856</v>
      </c>
      <c r="I122" s="29">
        <f t="shared" si="8"/>
        <v>467334.0396761116</v>
      </c>
    </row>
    <row r="123" spans="2:9" x14ac:dyDescent="0.2">
      <c r="B123" s="25">
        <f t="shared" ca="1" si="14"/>
        <v>48031</v>
      </c>
      <c r="C123" s="5">
        <v>116</v>
      </c>
      <c r="D123" s="26">
        <f t="shared" si="9"/>
        <v>677777.77777778078</v>
      </c>
      <c r="E123" s="29">
        <f t="shared" si="10"/>
        <v>2777.7777777777778</v>
      </c>
      <c r="F123" s="29">
        <f t="shared" si="11"/>
        <v>1123.9928304734908</v>
      </c>
      <c r="G123" s="29">
        <f t="shared" si="12"/>
        <v>3901.7706082512686</v>
      </c>
      <c r="H123" s="29">
        <f t="shared" si="13"/>
        <v>2670.5832433036517</v>
      </c>
      <c r="I123" s="29">
        <f t="shared" si="8"/>
        <v>463907.84024798876</v>
      </c>
    </row>
    <row r="124" spans="2:9" x14ac:dyDescent="0.2">
      <c r="B124" s="25">
        <f t="shared" ca="1" si="14"/>
        <v>48062</v>
      </c>
      <c r="C124" s="5">
        <v>117</v>
      </c>
      <c r="D124" s="26">
        <f t="shared" si="9"/>
        <v>675000.00000000303</v>
      </c>
      <c r="E124" s="29">
        <f t="shared" si="10"/>
        <v>2777.7777777777778</v>
      </c>
      <c r="F124" s="29">
        <f t="shared" si="11"/>
        <v>1119.4051046348236</v>
      </c>
      <c r="G124" s="29">
        <f t="shared" si="12"/>
        <v>3897.1828824126014</v>
      </c>
      <c r="H124" s="29">
        <f t="shared" si="13"/>
        <v>2658.7391350514667</v>
      </c>
      <c r="I124" s="29">
        <f t="shared" si="8"/>
        <v>460499.02463102981</v>
      </c>
    </row>
    <row r="125" spans="2:9" x14ac:dyDescent="0.2">
      <c r="B125" s="25">
        <f t="shared" ca="1" si="14"/>
        <v>48093</v>
      </c>
      <c r="C125" s="5">
        <v>118</v>
      </c>
      <c r="D125" s="26">
        <f t="shared" si="9"/>
        <v>672222.22222222527</v>
      </c>
      <c r="E125" s="29">
        <f t="shared" si="10"/>
        <v>2777.7777777777778</v>
      </c>
      <c r="F125" s="29">
        <f t="shared" si="11"/>
        <v>1114.8173787961564</v>
      </c>
      <c r="G125" s="29">
        <f t="shared" si="12"/>
        <v>3892.5951565739342</v>
      </c>
      <c r="H125" s="29">
        <f t="shared" si="13"/>
        <v>2646.9438876578142</v>
      </c>
      <c r="I125" s="29">
        <f t="shared" si="8"/>
        <v>457107.51585709531</v>
      </c>
    </row>
    <row r="126" spans="2:9" x14ac:dyDescent="0.2">
      <c r="B126" s="25">
        <f t="shared" ca="1" si="14"/>
        <v>48123</v>
      </c>
      <c r="C126" s="5">
        <v>119</v>
      </c>
      <c r="D126" s="26">
        <f t="shared" si="9"/>
        <v>669444.44444444752</v>
      </c>
      <c r="E126" s="29">
        <f t="shared" si="10"/>
        <v>2777.7777777777778</v>
      </c>
      <c r="F126" s="29">
        <f t="shared" si="11"/>
        <v>1110.229652957489</v>
      </c>
      <c r="G126" s="29">
        <f t="shared" si="12"/>
        <v>3888.007430735267</v>
      </c>
      <c r="H126" s="29">
        <f t="shared" si="13"/>
        <v>2635.1973083617809</v>
      </c>
      <c r="I126" s="29">
        <f t="shared" si="8"/>
        <v>453733.2372752541</v>
      </c>
    </row>
    <row r="127" spans="2:9" x14ac:dyDescent="0.2">
      <c r="B127" s="25">
        <f t="shared" ca="1" si="14"/>
        <v>48154</v>
      </c>
      <c r="C127" s="5">
        <v>120</v>
      </c>
      <c r="D127" s="26">
        <f t="shared" si="9"/>
        <v>666666.66666666977</v>
      </c>
      <c r="E127" s="29">
        <f t="shared" si="10"/>
        <v>2777.7777777777778</v>
      </c>
      <c r="F127" s="29">
        <f t="shared" si="11"/>
        <v>1105.6419271188217</v>
      </c>
      <c r="G127" s="29">
        <f t="shared" si="12"/>
        <v>3883.4197048965998</v>
      </c>
      <c r="H127" s="29">
        <f t="shared" si="13"/>
        <v>2623.4992051401864</v>
      </c>
      <c r="I127" s="29">
        <f t="shared" si="8"/>
        <v>450376.11255053221</v>
      </c>
    </row>
    <row r="128" spans="2:9" x14ac:dyDescent="0.2">
      <c r="B128" s="25">
        <f t="shared" ca="1" si="14"/>
        <v>48184</v>
      </c>
      <c r="C128" s="5">
        <v>121</v>
      </c>
      <c r="D128" s="26">
        <f t="shared" si="9"/>
        <v>663888.88888889202</v>
      </c>
      <c r="E128" s="29">
        <f t="shared" si="10"/>
        <v>2777.7777777777778</v>
      </c>
      <c r="F128" s="29">
        <f t="shared" si="11"/>
        <v>1101.0542012801545</v>
      </c>
      <c r="G128" s="29">
        <f t="shared" si="12"/>
        <v>3878.8319790579326</v>
      </c>
      <c r="H128" s="29">
        <f t="shared" si="13"/>
        <v>2611.8493867048192</v>
      </c>
      <c r="I128" s="29">
        <f t="shared" si="8"/>
        <v>447036.0656626675</v>
      </c>
    </row>
    <row r="129" spans="2:9" x14ac:dyDescent="0.2">
      <c r="B129" s="25">
        <f t="shared" ca="1" si="14"/>
        <v>48215</v>
      </c>
      <c r="C129" s="5">
        <v>122</v>
      </c>
      <c r="D129" s="26">
        <f t="shared" si="9"/>
        <v>661111.11111111427</v>
      </c>
      <c r="E129" s="29">
        <f t="shared" si="10"/>
        <v>2777.7777777777778</v>
      </c>
      <c r="F129" s="29">
        <f t="shared" si="11"/>
        <v>1096.4664754414873</v>
      </c>
      <c r="G129" s="29">
        <f t="shared" si="12"/>
        <v>3874.2442532192654</v>
      </c>
      <c r="H129" s="29">
        <f t="shared" si="13"/>
        <v>2600.2476624996857</v>
      </c>
      <c r="I129" s="29">
        <f t="shared" si="8"/>
        <v>443713.02090486808</v>
      </c>
    </row>
    <row r="130" spans="2:9" x14ac:dyDescent="0.2">
      <c r="B130" s="25">
        <f t="shared" ca="1" si="14"/>
        <v>48246</v>
      </c>
      <c r="C130" s="5">
        <v>123</v>
      </c>
      <c r="D130" s="26">
        <f t="shared" si="9"/>
        <v>658333.33333333652</v>
      </c>
      <c r="E130" s="29">
        <f t="shared" si="10"/>
        <v>2777.7777777777778</v>
      </c>
      <c r="F130" s="29">
        <f t="shared" si="11"/>
        <v>1091.8787496028201</v>
      </c>
      <c r="G130" s="29">
        <f t="shared" si="12"/>
        <v>3869.6565273805982</v>
      </c>
      <c r="H130" s="29">
        <f t="shared" si="13"/>
        <v>2588.6938426982679</v>
      </c>
      <c r="I130" s="29">
        <f t="shared" si="8"/>
        <v>440406.90288257628</v>
      </c>
    </row>
    <row r="131" spans="2:9" x14ac:dyDescent="0.2">
      <c r="B131" s="25">
        <f t="shared" ca="1" si="14"/>
        <v>48275</v>
      </c>
      <c r="C131" s="5">
        <v>124</v>
      </c>
      <c r="D131" s="26">
        <f t="shared" si="9"/>
        <v>655555.55555555876</v>
      </c>
      <c r="E131" s="29">
        <f t="shared" si="10"/>
        <v>2777.7777777777778</v>
      </c>
      <c r="F131" s="29">
        <f t="shared" si="11"/>
        <v>1087.2910237641529</v>
      </c>
      <c r="G131" s="29">
        <f t="shared" si="12"/>
        <v>3865.068801541931</v>
      </c>
      <c r="H131" s="29">
        <f t="shared" si="13"/>
        <v>2577.1877382007938</v>
      </c>
      <c r="I131" s="29">
        <f t="shared" si="8"/>
        <v>437117.63651223754</v>
      </c>
    </row>
    <row r="132" spans="2:9" x14ac:dyDescent="0.2">
      <c r="B132" s="25">
        <f t="shared" ca="1" si="14"/>
        <v>48306</v>
      </c>
      <c r="C132" s="5">
        <v>125</v>
      </c>
      <c r="D132" s="26">
        <f t="shared" si="9"/>
        <v>652777.77777778101</v>
      </c>
      <c r="E132" s="29">
        <f t="shared" si="10"/>
        <v>2777.7777777777778</v>
      </c>
      <c r="F132" s="29">
        <f t="shared" si="11"/>
        <v>1082.7032979254855</v>
      </c>
      <c r="G132" s="29">
        <f t="shared" si="12"/>
        <v>3860.4810757032633</v>
      </c>
      <c r="H132" s="29">
        <f t="shared" si="13"/>
        <v>2565.7291606315098</v>
      </c>
      <c r="I132" s="29">
        <f t="shared" si="8"/>
        <v>433845.14702007209</v>
      </c>
    </row>
    <row r="133" spans="2:9" x14ac:dyDescent="0.2">
      <c r="B133" s="25">
        <f t="shared" ca="1" si="14"/>
        <v>48336</v>
      </c>
      <c r="C133" s="5">
        <v>126</v>
      </c>
      <c r="D133" s="26">
        <f t="shared" si="9"/>
        <v>650000.00000000326</v>
      </c>
      <c r="E133" s="29">
        <f t="shared" si="10"/>
        <v>2777.7777777777778</v>
      </c>
      <c r="F133" s="29">
        <f t="shared" si="11"/>
        <v>1078.1155720868182</v>
      </c>
      <c r="G133" s="29">
        <f t="shared" si="12"/>
        <v>3855.8933498645961</v>
      </c>
      <c r="H133" s="29">
        <f t="shared" si="13"/>
        <v>2554.317922335978</v>
      </c>
      <c r="I133" s="29">
        <f t="shared" si="8"/>
        <v>430589.35994085454</v>
      </c>
    </row>
    <row r="134" spans="2:9" x14ac:dyDescent="0.2">
      <c r="B134" s="25">
        <f t="shared" ca="1" si="14"/>
        <v>48367</v>
      </c>
      <c r="C134" s="5">
        <v>127</v>
      </c>
      <c r="D134" s="26">
        <f t="shared" si="9"/>
        <v>647222.22222222551</v>
      </c>
      <c r="E134" s="29">
        <f t="shared" si="10"/>
        <v>2777.7777777777778</v>
      </c>
      <c r="F134" s="29">
        <f t="shared" si="11"/>
        <v>1073.527846248151</v>
      </c>
      <c r="G134" s="29">
        <f t="shared" si="12"/>
        <v>3851.3056240259289</v>
      </c>
      <c r="H134" s="29">
        <f t="shared" si="13"/>
        <v>2542.9538363783677</v>
      </c>
      <c r="I134" s="29">
        <f t="shared" si="8"/>
        <v>427350.20111669542</v>
      </c>
    </row>
    <row r="135" spans="2:9" x14ac:dyDescent="0.2">
      <c r="B135" s="25">
        <f t="shared" ca="1" si="14"/>
        <v>48397</v>
      </c>
      <c r="C135" s="5">
        <v>128</v>
      </c>
      <c r="D135" s="26">
        <f t="shared" si="9"/>
        <v>644444.44444444776</v>
      </c>
      <c r="E135" s="29">
        <f t="shared" si="10"/>
        <v>2777.7777777777778</v>
      </c>
      <c r="F135" s="29">
        <f t="shared" si="11"/>
        <v>1068.9401204094838</v>
      </c>
      <c r="G135" s="29">
        <f t="shared" si="12"/>
        <v>3846.7178981872617</v>
      </c>
      <c r="H135" s="29">
        <f t="shared" si="13"/>
        <v>2531.6367165387669</v>
      </c>
      <c r="I135" s="29">
        <f t="shared" si="8"/>
        <v>424127.59669582837</v>
      </c>
    </row>
    <row r="136" spans="2:9" x14ac:dyDescent="0.2">
      <c r="B136" s="25">
        <f t="shared" ca="1" si="14"/>
        <v>48428</v>
      </c>
      <c r="C136" s="5">
        <v>129</v>
      </c>
      <c r="D136" s="26">
        <f t="shared" si="9"/>
        <v>641666.66666667</v>
      </c>
      <c r="E136" s="29">
        <f t="shared" si="10"/>
        <v>2777.7777777777778</v>
      </c>
      <c r="F136" s="29">
        <f t="shared" si="11"/>
        <v>1064.3523945708166</v>
      </c>
      <c r="G136" s="29">
        <f t="shared" si="12"/>
        <v>3842.1301723485944</v>
      </c>
      <c r="H136" s="29">
        <f t="shared" si="13"/>
        <v>2520.3663773104972</v>
      </c>
      <c r="I136" s="29">
        <f t="shared" ref="I136:I199" si="15">D136/(1+$L$3)^C136</f>
        <v>420921.47313140193</v>
      </c>
    </row>
    <row r="137" spans="2:9" x14ac:dyDescent="0.2">
      <c r="B137" s="25">
        <f t="shared" ca="1" si="14"/>
        <v>48459</v>
      </c>
      <c r="C137" s="5">
        <v>130</v>
      </c>
      <c r="D137" s="26">
        <f t="shared" ref="D137:D200" si="16">D136 - E137</f>
        <v>638888.88888889225</v>
      </c>
      <c r="E137" s="29">
        <f t="shared" ref="E137:E200" si="17">$D$7/360</f>
        <v>2777.7777777777778</v>
      </c>
      <c r="F137" s="29">
        <f t="shared" ref="F137:F200" si="18">$C$4*D136</f>
        <v>1059.7646687321494</v>
      </c>
      <c r="G137" s="29">
        <f t="shared" ref="G137:G200" si="19">E137+F137</f>
        <v>3837.5424465099272</v>
      </c>
      <c r="H137" s="29">
        <f t="shared" ref="H137:H200" si="20">G137/(1+$L$3)^C137</f>
        <v>2509.142633897447</v>
      </c>
      <c r="I137" s="29">
        <f t="shared" si="15"/>
        <v>417731.75718027633</v>
      </c>
    </row>
    <row r="138" spans="2:9" x14ac:dyDescent="0.2">
      <c r="B138" s="25">
        <f t="shared" ref="B138:B201" ca="1" si="21">DATE(YEAR(B137),MONTH(B137)+1,DAY(B137))</f>
        <v>48489</v>
      </c>
      <c r="C138" s="5">
        <v>131</v>
      </c>
      <c r="D138" s="26">
        <f t="shared" si="16"/>
        <v>636111.1111111145</v>
      </c>
      <c r="E138" s="29">
        <f t="shared" si="17"/>
        <v>2777.7777777777778</v>
      </c>
      <c r="F138" s="29">
        <f t="shared" si="18"/>
        <v>1055.176942893482</v>
      </c>
      <c r="G138" s="29">
        <f t="shared" si="19"/>
        <v>3832.9547206712596</v>
      </c>
      <c r="H138" s="29">
        <f t="shared" si="20"/>
        <v>2497.9653022114044</v>
      </c>
      <c r="I138" s="29">
        <f t="shared" si="15"/>
        <v>414558.37590182415</v>
      </c>
    </row>
    <row r="139" spans="2:9" x14ac:dyDescent="0.2">
      <c r="B139" s="25">
        <f t="shared" ca="1" si="21"/>
        <v>48520</v>
      </c>
      <c r="C139" s="5">
        <v>132</v>
      </c>
      <c r="D139" s="26">
        <f t="shared" si="16"/>
        <v>633333.33333333675</v>
      </c>
      <c r="E139" s="29">
        <f t="shared" si="17"/>
        <v>2777.7777777777778</v>
      </c>
      <c r="F139" s="29">
        <f t="shared" si="18"/>
        <v>1050.5892170548148</v>
      </c>
      <c r="G139" s="29">
        <f t="shared" si="19"/>
        <v>3828.3669948325924</v>
      </c>
      <c r="H139" s="29">
        <f t="shared" si="20"/>
        <v>2486.8341988694101</v>
      </c>
      <c r="I139" s="29">
        <f t="shared" si="15"/>
        <v>411401.25665673631</v>
      </c>
    </row>
    <row r="140" spans="2:9" x14ac:dyDescent="0.2">
      <c r="B140" s="25">
        <f t="shared" ca="1" si="21"/>
        <v>48550</v>
      </c>
      <c r="C140" s="5">
        <v>133</v>
      </c>
      <c r="D140" s="26">
        <f t="shared" si="16"/>
        <v>630555.555555559</v>
      </c>
      <c r="E140" s="29">
        <f t="shared" si="17"/>
        <v>2777.7777777777778</v>
      </c>
      <c r="F140" s="29">
        <f t="shared" si="18"/>
        <v>1046.0014912161475</v>
      </c>
      <c r="G140" s="29">
        <f t="shared" si="19"/>
        <v>3823.7792689939251</v>
      </c>
      <c r="H140" s="29">
        <f t="shared" si="20"/>
        <v>2475.7491411911096</v>
      </c>
      <c r="I140" s="29">
        <f t="shared" si="15"/>
        <v>408260.32710583182</v>
      </c>
    </row>
    <row r="141" spans="2:9" x14ac:dyDescent="0.2">
      <c r="B141" s="25">
        <f t="shared" ca="1" si="21"/>
        <v>48581</v>
      </c>
      <c r="C141" s="5">
        <v>134</v>
      </c>
      <c r="D141" s="26">
        <f t="shared" si="16"/>
        <v>627777.77777778124</v>
      </c>
      <c r="E141" s="29">
        <f t="shared" si="17"/>
        <v>2777.7777777777778</v>
      </c>
      <c r="F141" s="29">
        <f t="shared" si="18"/>
        <v>1041.4137653774803</v>
      </c>
      <c r="G141" s="29">
        <f t="shared" si="19"/>
        <v>3819.1915431552579</v>
      </c>
      <c r="H141" s="29">
        <f t="shared" si="20"/>
        <v>2464.7099471961246</v>
      </c>
      <c r="I141" s="29">
        <f t="shared" si="15"/>
        <v>405135.51520887285</v>
      </c>
    </row>
    <row r="142" spans="2:9" x14ac:dyDescent="0.2">
      <c r="B142" s="25">
        <f t="shared" ca="1" si="21"/>
        <v>48612</v>
      </c>
      <c r="C142" s="5">
        <v>135</v>
      </c>
      <c r="D142" s="26">
        <f t="shared" si="16"/>
        <v>625000.00000000349</v>
      </c>
      <c r="E142" s="29">
        <f t="shared" si="17"/>
        <v>2777.7777777777778</v>
      </c>
      <c r="F142" s="29">
        <f t="shared" si="18"/>
        <v>1036.8260395388131</v>
      </c>
      <c r="G142" s="29">
        <f t="shared" si="19"/>
        <v>3814.6038173165907</v>
      </c>
      <c r="H142" s="29">
        <f t="shared" si="20"/>
        <v>2453.7164356014273</v>
      </c>
      <c r="I142" s="29">
        <f t="shared" si="15"/>
        <v>402026.74922338407</v>
      </c>
    </row>
    <row r="143" spans="2:9" x14ac:dyDescent="0.2">
      <c r="B143" s="25">
        <f t="shared" ca="1" si="21"/>
        <v>48640</v>
      </c>
      <c r="C143" s="5">
        <v>136</v>
      </c>
      <c r="D143" s="26">
        <f t="shared" si="16"/>
        <v>622222.22222222574</v>
      </c>
      <c r="E143" s="29">
        <f t="shared" si="17"/>
        <v>2777.7777777777778</v>
      </c>
      <c r="F143" s="29">
        <f t="shared" si="18"/>
        <v>1032.2383137001459</v>
      </c>
      <c r="G143" s="29">
        <f t="shared" si="19"/>
        <v>3810.0160914779235</v>
      </c>
      <c r="H143" s="29">
        <f t="shared" si="20"/>
        <v>2442.7684258187292</v>
      </c>
      <c r="I143" s="29">
        <f t="shared" si="15"/>
        <v>398933.95770347625</v>
      </c>
    </row>
    <row r="144" spans="2:9" x14ac:dyDescent="0.2">
      <c r="B144" s="25">
        <f t="shared" ca="1" si="21"/>
        <v>48671</v>
      </c>
      <c r="C144" s="5">
        <v>137</v>
      </c>
      <c r="D144" s="26">
        <f t="shared" si="16"/>
        <v>619444.44444444799</v>
      </c>
      <c r="E144" s="29">
        <f t="shared" si="17"/>
        <v>2777.7777777777778</v>
      </c>
      <c r="F144" s="29">
        <f t="shared" si="18"/>
        <v>1027.6505878614787</v>
      </c>
      <c r="G144" s="29">
        <f t="shared" si="19"/>
        <v>3805.4283656392563</v>
      </c>
      <c r="H144" s="29">
        <f t="shared" si="20"/>
        <v>2431.8657379518759</v>
      </c>
      <c r="I144" s="29">
        <f t="shared" si="15"/>
        <v>395857.06949867471</v>
      </c>
    </row>
    <row r="145" spans="2:9" x14ac:dyDescent="0.2">
      <c r="B145" s="25">
        <f t="shared" ca="1" si="21"/>
        <v>48701</v>
      </c>
      <c r="C145" s="5">
        <v>138</v>
      </c>
      <c r="D145" s="26">
        <f t="shared" si="16"/>
        <v>616666.66666667024</v>
      </c>
      <c r="E145" s="29">
        <f t="shared" si="17"/>
        <v>2777.7777777777778</v>
      </c>
      <c r="F145" s="29">
        <f t="shared" si="18"/>
        <v>1023.0628620228114</v>
      </c>
      <c r="G145" s="29">
        <f t="shared" si="19"/>
        <v>3800.8406398005891</v>
      </c>
      <c r="H145" s="29">
        <f t="shared" si="20"/>
        <v>2421.0081927942533</v>
      </c>
      <c r="I145" s="29">
        <f t="shared" si="15"/>
        <v>392796.01375275216</v>
      </c>
    </row>
    <row r="146" spans="2:9" x14ac:dyDescent="0.2">
      <c r="B146" s="25">
        <f t="shared" ca="1" si="21"/>
        <v>48732</v>
      </c>
      <c r="C146" s="5">
        <v>139</v>
      </c>
      <c r="D146" s="26">
        <f t="shared" si="16"/>
        <v>613888.88888889248</v>
      </c>
      <c r="E146" s="29">
        <f t="shared" si="17"/>
        <v>2777.7777777777778</v>
      </c>
      <c r="F146" s="29">
        <f t="shared" si="18"/>
        <v>1018.475136184144</v>
      </c>
      <c r="G146" s="29">
        <f t="shared" si="19"/>
        <v>3796.2529139619219</v>
      </c>
      <c r="H146" s="29">
        <f t="shared" si="20"/>
        <v>2410.1956118262028</v>
      </c>
      <c r="I146" s="29">
        <f t="shared" si="15"/>
        <v>389750.7199025657</v>
      </c>
    </row>
    <row r="147" spans="2:9" x14ac:dyDescent="0.2">
      <c r="B147" s="25">
        <f t="shared" ca="1" si="21"/>
        <v>48762</v>
      </c>
      <c r="C147" s="5">
        <v>140</v>
      </c>
      <c r="D147" s="26">
        <f t="shared" si="16"/>
        <v>611111.11111111473</v>
      </c>
      <c r="E147" s="29">
        <f t="shared" si="17"/>
        <v>2777.7777777777778</v>
      </c>
      <c r="F147" s="29">
        <f t="shared" si="18"/>
        <v>1013.8874103454768</v>
      </c>
      <c r="G147" s="29">
        <f t="shared" si="19"/>
        <v>3791.6651881232547</v>
      </c>
      <c r="H147" s="29">
        <f t="shared" si="20"/>
        <v>2399.4278172124482</v>
      </c>
      <c r="I147" s="29">
        <f t="shared" si="15"/>
        <v>386721.11767689936</v>
      </c>
    </row>
    <row r="148" spans="2:9" x14ac:dyDescent="0.2">
      <c r="B148" s="25">
        <f t="shared" ca="1" si="21"/>
        <v>48793</v>
      </c>
      <c r="C148" s="5">
        <v>141</v>
      </c>
      <c r="D148" s="26">
        <f t="shared" si="16"/>
        <v>608333.33333333698</v>
      </c>
      <c r="E148" s="29">
        <f t="shared" si="17"/>
        <v>2777.7777777777778</v>
      </c>
      <c r="F148" s="29">
        <f t="shared" si="18"/>
        <v>1009.2996845068096</v>
      </c>
      <c r="G148" s="29">
        <f t="shared" si="19"/>
        <v>3787.0774622845875</v>
      </c>
      <c r="H148" s="29">
        <f t="shared" si="20"/>
        <v>2388.7046317995264</v>
      </c>
      <c r="I148" s="29">
        <f t="shared" si="15"/>
        <v>383707.1370953091</v>
      </c>
    </row>
    <row r="149" spans="2:9" x14ac:dyDescent="0.2">
      <c r="B149" s="25">
        <f t="shared" ca="1" si="21"/>
        <v>48824</v>
      </c>
      <c r="C149" s="5">
        <v>142</v>
      </c>
      <c r="D149" s="26">
        <f t="shared" si="16"/>
        <v>605555.55555555923</v>
      </c>
      <c r="E149" s="29">
        <f t="shared" si="17"/>
        <v>2777.7777777777778</v>
      </c>
      <c r="F149" s="29">
        <f t="shared" si="18"/>
        <v>1004.7119586681424</v>
      </c>
      <c r="G149" s="29">
        <f t="shared" si="19"/>
        <v>3782.4897364459202</v>
      </c>
      <c r="H149" s="29">
        <f t="shared" si="20"/>
        <v>2378.0258791132355</v>
      </c>
      <c r="I149" s="29">
        <f t="shared" si="15"/>
        <v>380708.70846697438</v>
      </c>
    </row>
    <row r="150" spans="2:9" x14ac:dyDescent="0.2">
      <c r="B150" s="25">
        <f t="shared" ca="1" si="21"/>
        <v>48854</v>
      </c>
      <c r="C150" s="5">
        <v>143</v>
      </c>
      <c r="D150" s="26">
        <f t="shared" si="16"/>
        <v>602777.77777778148</v>
      </c>
      <c r="E150" s="29">
        <f t="shared" si="17"/>
        <v>2777.7777777777778</v>
      </c>
      <c r="F150" s="29">
        <f t="shared" si="18"/>
        <v>1000.1242328294751</v>
      </c>
      <c r="G150" s="29">
        <f t="shared" si="19"/>
        <v>3777.902010607253</v>
      </c>
      <c r="H150" s="29">
        <f t="shared" si="20"/>
        <v>2367.3913833560846</v>
      </c>
      <c r="I150" s="29">
        <f t="shared" si="15"/>
        <v>377725.76238955266</v>
      </c>
    </row>
    <row r="151" spans="2:9" x14ac:dyDescent="0.2">
      <c r="B151" s="25">
        <f t="shared" ca="1" si="21"/>
        <v>48885</v>
      </c>
      <c r="C151" s="5">
        <v>144</v>
      </c>
      <c r="D151" s="26">
        <f t="shared" si="16"/>
        <v>600000.00000000373</v>
      </c>
      <c r="E151" s="29">
        <f t="shared" si="17"/>
        <v>2777.7777777777778</v>
      </c>
      <c r="F151" s="29">
        <f t="shared" si="18"/>
        <v>995.53650699080788</v>
      </c>
      <c r="G151" s="29">
        <f t="shared" si="19"/>
        <v>3773.3142847685858</v>
      </c>
      <c r="H151" s="29">
        <f t="shared" si="20"/>
        <v>2356.8009694047591</v>
      </c>
      <c r="I151" s="29">
        <f t="shared" si="15"/>
        <v>374758.22974803927</v>
      </c>
    </row>
    <row r="152" spans="2:9" x14ac:dyDescent="0.2">
      <c r="B152" s="25">
        <f t="shared" ca="1" si="21"/>
        <v>48915</v>
      </c>
      <c r="C152" s="5">
        <v>145</v>
      </c>
      <c r="D152" s="26">
        <f t="shared" si="16"/>
        <v>597222.22222222597</v>
      </c>
      <c r="E152" s="29">
        <f t="shared" si="17"/>
        <v>2777.7777777777778</v>
      </c>
      <c r="F152" s="29">
        <f t="shared" si="18"/>
        <v>990.94878115214067</v>
      </c>
      <c r="G152" s="29">
        <f t="shared" si="19"/>
        <v>3768.7265589299186</v>
      </c>
      <c r="H152" s="29">
        <f t="shared" si="20"/>
        <v>2346.2544628075902</v>
      </c>
      <c r="I152" s="29">
        <f t="shared" si="15"/>
        <v>371806.04171363037</v>
      </c>
    </row>
    <row r="153" spans="2:9" x14ac:dyDescent="0.2">
      <c r="B153" s="25">
        <f t="shared" ca="1" si="21"/>
        <v>48946</v>
      </c>
      <c r="C153" s="5">
        <v>146</v>
      </c>
      <c r="D153" s="26">
        <f t="shared" si="16"/>
        <v>594444.44444444822</v>
      </c>
      <c r="E153" s="29">
        <f t="shared" si="17"/>
        <v>2777.7777777777778</v>
      </c>
      <c r="F153" s="29">
        <f t="shared" si="18"/>
        <v>986.36105531347334</v>
      </c>
      <c r="G153" s="29">
        <f t="shared" si="19"/>
        <v>3764.1388330912514</v>
      </c>
      <c r="H153" s="29">
        <f t="shared" si="20"/>
        <v>2335.7516897820396</v>
      </c>
      <c r="I153" s="29">
        <f t="shared" si="15"/>
        <v>368869.12974259199</v>
      </c>
    </row>
    <row r="154" spans="2:9" x14ac:dyDescent="0.2">
      <c r="B154" s="25">
        <f t="shared" ca="1" si="21"/>
        <v>48977</v>
      </c>
      <c r="C154" s="5">
        <v>147</v>
      </c>
      <c r="D154" s="26">
        <f t="shared" si="16"/>
        <v>591666.66666667047</v>
      </c>
      <c r="E154" s="29">
        <f t="shared" si="17"/>
        <v>2777.7777777777778</v>
      </c>
      <c r="F154" s="29">
        <f t="shared" si="18"/>
        <v>981.77332947480613</v>
      </c>
      <c r="G154" s="29">
        <f t="shared" si="19"/>
        <v>3759.5511072525842</v>
      </c>
      <c r="H154" s="29">
        <f t="shared" si="20"/>
        <v>2325.2924772121869</v>
      </c>
      <c r="I154" s="29">
        <f t="shared" si="15"/>
        <v>365947.42557513178</v>
      </c>
    </row>
    <row r="155" spans="2:9" x14ac:dyDescent="0.2">
      <c r="B155" s="25">
        <f t="shared" ca="1" si="21"/>
        <v>49005</v>
      </c>
      <c r="C155" s="5">
        <v>148</v>
      </c>
      <c r="D155" s="26">
        <f t="shared" si="16"/>
        <v>588888.88888889272</v>
      </c>
      <c r="E155" s="29">
        <f t="shared" si="17"/>
        <v>2777.7777777777778</v>
      </c>
      <c r="F155" s="29">
        <f t="shared" si="18"/>
        <v>977.18560363613892</v>
      </c>
      <c r="G155" s="29">
        <f t="shared" si="19"/>
        <v>3754.963381413917</v>
      </c>
      <c r="H155" s="29">
        <f t="shared" si="20"/>
        <v>2314.8766526462314</v>
      </c>
      <c r="I155" s="29">
        <f t="shared" si="15"/>
        <v>363040.86123427626</v>
      </c>
    </row>
    <row r="156" spans="2:9" x14ac:dyDescent="0.2">
      <c r="B156" s="25">
        <f t="shared" ca="1" si="21"/>
        <v>49036</v>
      </c>
      <c r="C156" s="5">
        <v>149</v>
      </c>
      <c r="D156" s="26">
        <f t="shared" si="16"/>
        <v>586111.11111111497</v>
      </c>
      <c r="E156" s="29">
        <f t="shared" si="17"/>
        <v>2777.7777777777778</v>
      </c>
      <c r="F156" s="29">
        <f t="shared" si="18"/>
        <v>972.5978777974716</v>
      </c>
      <c r="G156" s="29">
        <f t="shared" si="19"/>
        <v>3750.3756555752493</v>
      </c>
      <c r="H156" s="29">
        <f t="shared" si="20"/>
        <v>2304.5040442940017</v>
      </c>
      <c r="I156" s="29">
        <f t="shared" si="15"/>
        <v>360149.36902475165</v>
      </c>
    </row>
    <row r="157" spans="2:9" x14ac:dyDescent="0.2">
      <c r="B157" s="25">
        <f t="shared" ca="1" si="21"/>
        <v>49066</v>
      </c>
      <c r="C157" s="5">
        <v>150</v>
      </c>
      <c r="D157" s="26">
        <f t="shared" si="16"/>
        <v>583333.33333333721</v>
      </c>
      <c r="E157" s="29">
        <f t="shared" si="17"/>
        <v>2777.7777777777778</v>
      </c>
      <c r="F157" s="29">
        <f t="shared" si="18"/>
        <v>968.01015195880439</v>
      </c>
      <c r="G157" s="29">
        <f t="shared" si="19"/>
        <v>3745.7879297365821</v>
      </c>
      <c r="H157" s="29">
        <f t="shared" si="20"/>
        <v>2294.1744810244709</v>
      </c>
      <c r="I157" s="29">
        <f t="shared" si="15"/>
        <v>357272.88153186924</v>
      </c>
    </row>
    <row r="158" spans="2:9" x14ac:dyDescent="0.2">
      <c r="B158" s="25">
        <f t="shared" ca="1" si="21"/>
        <v>49097</v>
      </c>
      <c r="C158" s="5">
        <v>151</v>
      </c>
      <c r="D158" s="26">
        <f t="shared" si="16"/>
        <v>580555.55555555946</v>
      </c>
      <c r="E158" s="29">
        <f t="shared" si="17"/>
        <v>2777.7777777777778</v>
      </c>
      <c r="F158" s="29">
        <f t="shared" si="18"/>
        <v>963.42242612013717</v>
      </c>
      <c r="G158" s="29">
        <f t="shared" si="19"/>
        <v>3741.2002038979149</v>
      </c>
      <c r="H158" s="29">
        <f t="shared" si="20"/>
        <v>2283.8877923632886</v>
      </c>
      <c r="I158" s="29">
        <f t="shared" si="15"/>
        <v>354411.33162041532</v>
      </c>
    </row>
    <row r="159" spans="2:9" x14ac:dyDescent="0.2">
      <c r="B159" s="25">
        <f t="shared" ca="1" si="21"/>
        <v>49127</v>
      </c>
      <c r="C159" s="5">
        <v>152</v>
      </c>
      <c r="D159" s="26">
        <f t="shared" si="16"/>
        <v>577777.77777778171</v>
      </c>
      <c r="E159" s="29">
        <f t="shared" si="17"/>
        <v>2777.7777777777778</v>
      </c>
      <c r="F159" s="29">
        <f t="shared" si="18"/>
        <v>958.83470028146985</v>
      </c>
      <c r="G159" s="29">
        <f t="shared" si="19"/>
        <v>3736.6124780592477</v>
      </c>
      <c r="H159" s="29">
        <f t="shared" si="20"/>
        <v>2273.6438084903152</v>
      </c>
      <c r="I159" s="29">
        <f t="shared" si="15"/>
        <v>351564.65243354498</v>
      </c>
    </row>
    <row r="160" spans="2:9" x14ac:dyDescent="0.2">
      <c r="B160" s="25">
        <f t="shared" ca="1" si="21"/>
        <v>49158</v>
      </c>
      <c r="C160" s="5">
        <v>153</v>
      </c>
      <c r="D160" s="26">
        <f t="shared" si="16"/>
        <v>575000.00000000396</v>
      </c>
      <c r="E160" s="29">
        <f t="shared" si="17"/>
        <v>2777.7777777777778</v>
      </c>
      <c r="F160" s="29">
        <f t="shared" si="18"/>
        <v>954.24697444280264</v>
      </c>
      <c r="G160" s="29">
        <f t="shared" si="19"/>
        <v>3732.0247522205805</v>
      </c>
      <c r="H160" s="29">
        <f t="shared" si="20"/>
        <v>2263.4423602371653</v>
      </c>
      <c r="I160" s="29">
        <f t="shared" si="15"/>
        <v>348732.77739167988</v>
      </c>
    </row>
    <row r="161" spans="2:9" x14ac:dyDescent="0.2">
      <c r="B161" s="25">
        <f t="shared" ca="1" si="21"/>
        <v>49189</v>
      </c>
      <c r="C161" s="5">
        <v>154</v>
      </c>
      <c r="D161" s="26">
        <f t="shared" si="16"/>
        <v>572222.22222222621</v>
      </c>
      <c r="E161" s="29">
        <f t="shared" si="17"/>
        <v>2777.7777777777778</v>
      </c>
      <c r="F161" s="29">
        <f t="shared" si="18"/>
        <v>949.65924860413543</v>
      </c>
      <c r="G161" s="29">
        <f t="shared" si="19"/>
        <v>3727.4370263819133</v>
      </c>
      <c r="H161" s="29">
        <f t="shared" si="20"/>
        <v>2253.283279084766</v>
      </c>
      <c r="I161" s="29">
        <f t="shared" si="15"/>
        <v>345915.64019141119</v>
      </c>
    </row>
    <row r="162" spans="2:9" x14ac:dyDescent="0.2">
      <c r="B162" s="25">
        <f t="shared" ca="1" si="21"/>
        <v>49219</v>
      </c>
      <c r="C162" s="5">
        <v>155</v>
      </c>
      <c r="D162" s="26">
        <f t="shared" si="16"/>
        <v>569444.44444444845</v>
      </c>
      <c r="E162" s="29">
        <f t="shared" si="17"/>
        <v>2777.7777777777778</v>
      </c>
      <c r="F162" s="29">
        <f t="shared" si="18"/>
        <v>945.07152276546822</v>
      </c>
      <c r="G162" s="29">
        <f t="shared" si="19"/>
        <v>3722.849300543246</v>
      </c>
      <c r="H162" s="29">
        <f t="shared" si="20"/>
        <v>2243.16639716092</v>
      </c>
      <c r="I162" s="29">
        <f t="shared" si="15"/>
        <v>343113.17480440595</v>
      </c>
    </row>
    <row r="163" spans="2:9" x14ac:dyDescent="0.2">
      <c r="B163" s="25">
        <f t="shared" ca="1" si="21"/>
        <v>49250</v>
      </c>
      <c r="C163" s="5">
        <v>156</v>
      </c>
      <c r="D163" s="26">
        <f t="shared" si="16"/>
        <v>566666.6666666707</v>
      </c>
      <c r="E163" s="29">
        <f t="shared" si="17"/>
        <v>2777.7777777777778</v>
      </c>
      <c r="F163" s="29">
        <f t="shared" si="18"/>
        <v>940.48379692680089</v>
      </c>
      <c r="G163" s="29">
        <f t="shared" si="19"/>
        <v>3718.2615747045788</v>
      </c>
      <c r="H163" s="29">
        <f t="shared" si="20"/>
        <v>2233.0915472378774</v>
      </c>
      <c r="I163" s="29">
        <f t="shared" si="15"/>
        <v>340325.31547631789</v>
      </c>
    </row>
    <row r="164" spans="2:9" x14ac:dyDescent="0.2">
      <c r="B164" s="25">
        <f t="shared" ca="1" si="21"/>
        <v>49280</v>
      </c>
      <c r="C164" s="5">
        <v>157</v>
      </c>
      <c r="D164" s="26">
        <f t="shared" si="16"/>
        <v>563888.88888889295</v>
      </c>
      <c r="E164" s="29">
        <f t="shared" si="17"/>
        <v>2777.7777777777778</v>
      </c>
      <c r="F164" s="29">
        <f t="shared" si="18"/>
        <v>935.89607108813368</v>
      </c>
      <c r="G164" s="29">
        <f t="shared" si="19"/>
        <v>3713.6738488659116</v>
      </c>
      <c r="H164" s="29">
        <f t="shared" si="20"/>
        <v>2223.0585627299165</v>
      </c>
      <c r="I164" s="29">
        <f t="shared" si="15"/>
        <v>337551.99672570213</v>
      </c>
    </row>
    <row r="165" spans="2:9" x14ac:dyDescent="0.2">
      <c r="B165" s="25">
        <f t="shared" ca="1" si="21"/>
        <v>49311</v>
      </c>
      <c r="C165" s="5">
        <v>158</v>
      </c>
      <c r="D165" s="26">
        <f t="shared" si="16"/>
        <v>561111.1111111152</v>
      </c>
      <c r="E165" s="29">
        <f t="shared" si="17"/>
        <v>2777.7777777777778</v>
      </c>
      <c r="F165" s="29">
        <f t="shared" si="18"/>
        <v>931.30834524946647</v>
      </c>
      <c r="G165" s="29">
        <f t="shared" si="19"/>
        <v>3709.0861230272444</v>
      </c>
      <c r="H165" s="29">
        <f t="shared" si="20"/>
        <v>2213.0672776909369</v>
      </c>
      <c r="I165" s="29">
        <f t="shared" si="15"/>
        <v>334793.15334293497</v>
      </c>
    </row>
    <row r="166" spans="2:9" x14ac:dyDescent="0.2">
      <c r="B166" s="25">
        <f t="shared" ca="1" si="21"/>
        <v>49342</v>
      </c>
      <c r="C166" s="5">
        <v>159</v>
      </c>
      <c r="D166" s="26">
        <f t="shared" si="16"/>
        <v>558333.33333333745</v>
      </c>
      <c r="E166" s="29">
        <f t="shared" si="17"/>
        <v>2777.7777777777778</v>
      </c>
      <c r="F166" s="29">
        <f t="shared" si="18"/>
        <v>926.72061941079915</v>
      </c>
      <c r="G166" s="29">
        <f t="shared" si="19"/>
        <v>3704.4983971885767</v>
      </c>
      <c r="H166" s="29">
        <f t="shared" si="20"/>
        <v>2203.1175268120564</v>
      </c>
      <c r="I166" s="29">
        <f t="shared" si="15"/>
        <v>332048.72038913646</v>
      </c>
    </row>
    <row r="167" spans="2:9" x14ac:dyDescent="0.2">
      <c r="B167" s="25">
        <f t="shared" ca="1" si="21"/>
        <v>49370</v>
      </c>
      <c r="C167" s="5">
        <v>160</v>
      </c>
      <c r="D167" s="26">
        <f t="shared" si="16"/>
        <v>555555.55555555969</v>
      </c>
      <c r="E167" s="29">
        <f t="shared" si="17"/>
        <v>2777.7777777777778</v>
      </c>
      <c r="F167" s="29">
        <f t="shared" si="18"/>
        <v>922.13289357213193</v>
      </c>
      <c r="G167" s="29">
        <f t="shared" si="19"/>
        <v>3699.9106713499095</v>
      </c>
      <c r="H167" s="29">
        <f t="shared" si="20"/>
        <v>2193.2091454192232</v>
      </c>
      <c r="I167" s="29">
        <f t="shared" si="15"/>
        <v>329318.63319509831</v>
      </c>
    </row>
    <row r="168" spans="2:9" x14ac:dyDescent="0.2">
      <c r="B168" s="25">
        <f t="shared" ca="1" si="21"/>
        <v>49401</v>
      </c>
      <c r="C168" s="5">
        <v>161</v>
      </c>
      <c r="D168" s="26">
        <f t="shared" si="16"/>
        <v>552777.77777778194</v>
      </c>
      <c r="E168" s="29">
        <f t="shared" si="17"/>
        <v>2777.7777777777778</v>
      </c>
      <c r="F168" s="29">
        <f t="shared" si="18"/>
        <v>917.54516773346472</v>
      </c>
      <c r="G168" s="29">
        <f t="shared" si="19"/>
        <v>3695.3229455112423</v>
      </c>
      <c r="H168" s="29">
        <f t="shared" si="20"/>
        <v>2183.3419694708273</v>
      </c>
      <c r="I168" s="29">
        <f t="shared" si="15"/>
        <v>326602.82736021507</v>
      </c>
    </row>
    <row r="169" spans="2:9" x14ac:dyDescent="0.2">
      <c r="B169" s="25">
        <f t="shared" ca="1" si="21"/>
        <v>49431</v>
      </c>
      <c r="C169" s="5">
        <v>162</v>
      </c>
      <c r="D169" s="26">
        <f t="shared" si="16"/>
        <v>550000.00000000419</v>
      </c>
      <c r="E169" s="29">
        <f t="shared" si="17"/>
        <v>2777.7777777777778</v>
      </c>
      <c r="F169" s="29">
        <f t="shared" si="18"/>
        <v>912.9574418947974</v>
      </c>
      <c r="G169" s="29">
        <f t="shared" si="19"/>
        <v>3690.7352196725751</v>
      </c>
      <c r="H169" s="29">
        <f t="shared" si="20"/>
        <v>2173.5158355553317</v>
      </c>
      <c r="I169" s="29">
        <f t="shared" si="15"/>
        <v>323901.23875142005</v>
      </c>
    </row>
    <row r="170" spans="2:9" x14ac:dyDescent="0.2">
      <c r="B170" s="25">
        <f t="shared" ca="1" si="21"/>
        <v>49462</v>
      </c>
      <c r="C170" s="5">
        <v>163</v>
      </c>
      <c r="D170" s="26">
        <f t="shared" si="16"/>
        <v>547222.22222222644</v>
      </c>
      <c r="E170" s="29">
        <f t="shared" si="17"/>
        <v>2777.7777777777778</v>
      </c>
      <c r="F170" s="29">
        <f t="shared" si="18"/>
        <v>908.36971605613019</v>
      </c>
      <c r="G170" s="29">
        <f t="shared" si="19"/>
        <v>3686.1474938339079</v>
      </c>
      <c r="H170" s="29">
        <f t="shared" si="20"/>
        <v>2163.7305808889041</v>
      </c>
      <c r="I170" s="29">
        <f t="shared" si="15"/>
        <v>321213.80350212485</v>
      </c>
    </row>
    <row r="171" spans="2:9" x14ac:dyDescent="0.2">
      <c r="B171" s="25">
        <f t="shared" ca="1" si="21"/>
        <v>49492</v>
      </c>
      <c r="C171" s="5">
        <v>164</v>
      </c>
      <c r="D171" s="26">
        <f t="shared" si="16"/>
        <v>544444.44444444869</v>
      </c>
      <c r="E171" s="29">
        <f t="shared" si="17"/>
        <v>2777.7777777777778</v>
      </c>
      <c r="F171" s="29">
        <f t="shared" si="18"/>
        <v>903.78199021746298</v>
      </c>
      <c r="G171" s="29">
        <f t="shared" si="19"/>
        <v>3681.5597679952407</v>
      </c>
      <c r="H171" s="29">
        <f t="shared" si="20"/>
        <v>2153.9860433130616</v>
      </c>
      <c r="I171" s="29">
        <f t="shared" si="15"/>
        <v>318540.45801116328</v>
      </c>
    </row>
    <row r="172" spans="2:9" x14ac:dyDescent="0.2">
      <c r="B172" s="25">
        <f t="shared" ca="1" si="21"/>
        <v>49523</v>
      </c>
      <c r="C172" s="5">
        <v>165</v>
      </c>
      <c r="D172" s="26">
        <f t="shared" si="16"/>
        <v>541666.66666667094</v>
      </c>
      <c r="E172" s="29">
        <f t="shared" si="17"/>
        <v>2777.7777777777778</v>
      </c>
      <c r="F172" s="29">
        <f t="shared" si="18"/>
        <v>899.19426437879565</v>
      </c>
      <c r="G172" s="29">
        <f t="shared" si="19"/>
        <v>3676.9720421565735</v>
      </c>
      <c r="H172" s="29">
        <f t="shared" si="20"/>
        <v>2144.2820612923233</v>
      </c>
      <c r="I172" s="29">
        <f t="shared" si="15"/>
        <v>315881.13894173916</v>
      </c>
    </row>
    <row r="173" spans="2:9" x14ac:dyDescent="0.2">
      <c r="B173" s="25">
        <f t="shared" ca="1" si="21"/>
        <v>49554</v>
      </c>
      <c r="C173" s="5">
        <v>166</v>
      </c>
      <c r="D173" s="26">
        <f t="shared" si="16"/>
        <v>538888.88888889318</v>
      </c>
      <c r="E173" s="29">
        <f t="shared" si="17"/>
        <v>2777.7777777777778</v>
      </c>
      <c r="F173" s="29">
        <f t="shared" si="18"/>
        <v>894.60653854012844</v>
      </c>
      <c r="G173" s="29">
        <f t="shared" si="19"/>
        <v>3672.3843163179063</v>
      </c>
      <c r="H173" s="29">
        <f t="shared" si="20"/>
        <v>2134.6184739118694</v>
      </c>
      <c r="I173" s="29">
        <f t="shared" si="15"/>
        <v>313235.7832203781</v>
      </c>
    </row>
    <row r="174" spans="2:9" x14ac:dyDescent="0.2">
      <c r="B174" s="25">
        <f t="shared" ca="1" si="21"/>
        <v>49584</v>
      </c>
      <c r="C174" s="5">
        <v>167</v>
      </c>
      <c r="D174" s="26">
        <f t="shared" si="16"/>
        <v>536111.11111111543</v>
      </c>
      <c r="E174" s="29">
        <f t="shared" si="17"/>
        <v>2777.7777777777778</v>
      </c>
      <c r="F174" s="29">
        <f t="shared" si="18"/>
        <v>890.01881270146123</v>
      </c>
      <c r="G174" s="29">
        <f t="shared" si="19"/>
        <v>3667.7965904792391</v>
      </c>
      <c r="H174" s="29">
        <f t="shared" si="20"/>
        <v>2124.9951208752118</v>
      </c>
      <c r="I174" s="29">
        <f t="shared" si="15"/>
        <v>310604.32803588355</v>
      </c>
    </row>
    <row r="175" spans="2:9" x14ac:dyDescent="0.2">
      <c r="B175" s="25">
        <f t="shared" ca="1" si="21"/>
        <v>49615</v>
      </c>
      <c r="C175" s="5">
        <v>168</v>
      </c>
      <c r="D175" s="26">
        <f t="shared" si="16"/>
        <v>533333.33333333768</v>
      </c>
      <c r="E175" s="29">
        <f t="shared" si="17"/>
        <v>2777.7777777777778</v>
      </c>
      <c r="F175" s="29">
        <f t="shared" si="18"/>
        <v>885.4310868627939</v>
      </c>
      <c r="G175" s="29">
        <f t="shared" si="19"/>
        <v>3663.2088646405718</v>
      </c>
      <c r="H175" s="29">
        <f t="shared" si="20"/>
        <v>2115.4118425018728</v>
      </c>
      <c r="I175" s="29">
        <f t="shared" si="15"/>
        <v>307986.71083829686</v>
      </c>
    </row>
    <row r="176" spans="2:9" x14ac:dyDescent="0.2">
      <c r="B176" s="25">
        <f t="shared" ca="1" si="21"/>
        <v>49645</v>
      </c>
      <c r="C176" s="5">
        <v>169</v>
      </c>
      <c r="D176" s="26">
        <f t="shared" si="16"/>
        <v>530555.55555555993</v>
      </c>
      <c r="E176" s="29">
        <f t="shared" si="17"/>
        <v>2777.7777777777778</v>
      </c>
      <c r="F176" s="29">
        <f t="shared" si="18"/>
        <v>880.84336102412669</v>
      </c>
      <c r="G176" s="29">
        <f t="shared" si="19"/>
        <v>3658.6211388019046</v>
      </c>
      <c r="H176" s="29">
        <f t="shared" si="20"/>
        <v>2105.8684797250703</v>
      </c>
      <c r="I176" s="29">
        <f t="shared" si="15"/>
        <v>305382.86933786067</v>
      </c>
    </row>
    <row r="177" spans="2:9" x14ac:dyDescent="0.2">
      <c r="B177" s="25">
        <f t="shared" ca="1" si="21"/>
        <v>49676</v>
      </c>
      <c r="C177" s="5">
        <v>170</v>
      </c>
      <c r="D177" s="26">
        <f t="shared" si="16"/>
        <v>527777.77777778218</v>
      </c>
      <c r="E177" s="29">
        <f t="shared" si="17"/>
        <v>2777.7777777777778</v>
      </c>
      <c r="F177" s="29">
        <f t="shared" si="18"/>
        <v>876.25563518545948</v>
      </c>
      <c r="G177" s="29">
        <f t="shared" si="19"/>
        <v>3654.0334129632374</v>
      </c>
      <c r="H177" s="29">
        <f t="shared" si="20"/>
        <v>2096.3648740894132</v>
      </c>
      <c r="I177" s="29">
        <f t="shared" si="15"/>
        <v>302792.74150398746</v>
      </c>
    </row>
    <row r="178" spans="2:9" x14ac:dyDescent="0.2">
      <c r="B178" s="25">
        <f t="shared" ca="1" si="21"/>
        <v>49707</v>
      </c>
      <c r="C178" s="5">
        <v>171</v>
      </c>
      <c r="D178" s="26">
        <f t="shared" si="16"/>
        <v>525000.00000000442</v>
      </c>
      <c r="E178" s="29">
        <f t="shared" si="17"/>
        <v>2777.7777777777778</v>
      </c>
      <c r="F178" s="29">
        <f t="shared" si="18"/>
        <v>871.66790934679227</v>
      </c>
      <c r="G178" s="29">
        <f t="shared" si="19"/>
        <v>3649.4456871245702</v>
      </c>
      <c r="H178" s="29">
        <f t="shared" si="20"/>
        <v>2086.9008677486054</v>
      </c>
      <c r="I178" s="29">
        <f t="shared" si="15"/>
        <v>300216.26556423091</v>
      </c>
    </row>
    <row r="179" spans="2:9" x14ac:dyDescent="0.2">
      <c r="B179" s="25">
        <f t="shared" ca="1" si="21"/>
        <v>49736</v>
      </c>
      <c r="C179" s="5">
        <v>172</v>
      </c>
      <c r="D179" s="26">
        <f t="shared" si="16"/>
        <v>522222.22222222667</v>
      </c>
      <c r="E179" s="29">
        <f t="shared" si="17"/>
        <v>2777.7777777777778</v>
      </c>
      <c r="F179" s="29">
        <f t="shared" si="18"/>
        <v>867.08018350812495</v>
      </c>
      <c r="G179" s="29">
        <f t="shared" si="19"/>
        <v>3644.857961285903</v>
      </c>
      <c r="H179" s="29">
        <f t="shared" si="20"/>
        <v>2077.4763034631596</v>
      </c>
      <c r="I179" s="29">
        <f t="shared" si="15"/>
        <v>297653.38000326214</v>
      </c>
    </row>
    <row r="180" spans="2:9" x14ac:dyDescent="0.2">
      <c r="B180" s="25">
        <f t="shared" ca="1" si="21"/>
        <v>49767</v>
      </c>
      <c r="C180" s="5">
        <v>173</v>
      </c>
      <c r="D180" s="26">
        <f t="shared" si="16"/>
        <v>519444.44444444892</v>
      </c>
      <c r="E180" s="29">
        <f t="shared" si="17"/>
        <v>2777.7777777777778</v>
      </c>
      <c r="F180" s="29">
        <f t="shared" si="18"/>
        <v>862.49245766945774</v>
      </c>
      <c r="G180" s="29">
        <f t="shared" si="19"/>
        <v>3640.2702354472358</v>
      </c>
      <c r="H180" s="29">
        <f t="shared" si="20"/>
        <v>2068.091024598114</v>
      </c>
      <c r="I180" s="29">
        <f t="shared" si="15"/>
        <v>295104.02356184897</v>
      </c>
    </row>
    <row r="181" spans="2:9" x14ac:dyDescent="0.2">
      <c r="B181" s="25">
        <f t="shared" ca="1" si="21"/>
        <v>49797</v>
      </c>
      <c r="C181" s="5">
        <v>174</v>
      </c>
      <c r="D181" s="26">
        <f t="shared" si="16"/>
        <v>516666.66666667117</v>
      </c>
      <c r="E181" s="29">
        <f t="shared" si="17"/>
        <v>2777.7777777777778</v>
      </c>
      <c r="F181" s="29">
        <f t="shared" si="18"/>
        <v>857.90473183079052</v>
      </c>
      <c r="G181" s="29">
        <f t="shared" si="19"/>
        <v>3635.6825096085686</v>
      </c>
      <c r="H181" s="29">
        <f t="shared" si="20"/>
        <v>2058.7448751207644</v>
      </c>
      <c r="I181" s="29">
        <f t="shared" si="15"/>
        <v>292568.13523583993</v>
      </c>
    </row>
    <row r="182" spans="2:9" x14ac:dyDescent="0.2">
      <c r="B182" s="25">
        <f t="shared" ca="1" si="21"/>
        <v>49828</v>
      </c>
      <c r="C182" s="5">
        <v>175</v>
      </c>
      <c r="D182" s="26">
        <f t="shared" si="16"/>
        <v>513888.88888889342</v>
      </c>
      <c r="E182" s="29">
        <f t="shared" si="17"/>
        <v>2777.7777777777778</v>
      </c>
      <c r="F182" s="29">
        <f t="shared" si="18"/>
        <v>853.3170059921232</v>
      </c>
      <c r="G182" s="29">
        <f t="shared" si="19"/>
        <v>3631.0947837699009</v>
      </c>
      <c r="H182" s="29">
        <f t="shared" si="20"/>
        <v>2049.4376995984012</v>
      </c>
      <c r="I182" s="29">
        <f t="shared" si="15"/>
        <v>290045.6542751519</v>
      </c>
    </row>
    <row r="183" spans="2:9" x14ac:dyDescent="0.2">
      <c r="B183" s="25">
        <f t="shared" ca="1" si="21"/>
        <v>49858</v>
      </c>
      <c r="C183" s="5">
        <v>176</v>
      </c>
      <c r="D183" s="26">
        <f t="shared" si="16"/>
        <v>511111.11111111566</v>
      </c>
      <c r="E183" s="29">
        <f t="shared" si="17"/>
        <v>2777.7777777777778</v>
      </c>
      <c r="F183" s="29">
        <f t="shared" si="18"/>
        <v>848.72928015345599</v>
      </c>
      <c r="G183" s="29">
        <f t="shared" si="19"/>
        <v>3626.5070579312337</v>
      </c>
      <c r="H183" s="29">
        <f t="shared" si="20"/>
        <v>2040.1693431960553</v>
      </c>
      <c r="I183" s="29">
        <f t="shared" si="15"/>
        <v>287536.52018276142</v>
      </c>
    </row>
    <row r="184" spans="2:9" x14ac:dyDescent="0.2">
      <c r="B184" s="25">
        <f t="shared" ca="1" si="21"/>
        <v>49889</v>
      </c>
      <c r="C184" s="5">
        <v>177</v>
      </c>
      <c r="D184" s="26">
        <f t="shared" si="16"/>
        <v>508333.33333333791</v>
      </c>
      <c r="E184" s="29">
        <f t="shared" si="17"/>
        <v>2777.7777777777778</v>
      </c>
      <c r="F184" s="29">
        <f t="shared" si="18"/>
        <v>844.14155431478878</v>
      </c>
      <c r="G184" s="29">
        <f t="shared" si="19"/>
        <v>3621.9193320925665</v>
      </c>
      <c r="H184" s="29">
        <f t="shared" si="20"/>
        <v>2030.9396516742486</v>
      </c>
      <c r="I184" s="29">
        <f t="shared" si="15"/>
        <v>285040.67271369969</v>
      </c>
    </row>
    <row r="185" spans="2:9" x14ac:dyDescent="0.2">
      <c r="B185" s="25">
        <f t="shared" ca="1" si="21"/>
        <v>49920</v>
      </c>
      <c r="C185" s="5">
        <v>178</v>
      </c>
      <c r="D185" s="26">
        <f t="shared" si="16"/>
        <v>505555.55555556016</v>
      </c>
      <c r="E185" s="29">
        <f t="shared" si="17"/>
        <v>2777.7777777777778</v>
      </c>
      <c r="F185" s="29">
        <f t="shared" si="18"/>
        <v>839.55382847612145</v>
      </c>
      <c r="G185" s="29">
        <f t="shared" si="19"/>
        <v>3617.3316062538993</v>
      </c>
      <c r="H185" s="29">
        <f t="shared" si="20"/>
        <v>2021.7484713867623</v>
      </c>
      <c r="I185" s="29">
        <f t="shared" si="15"/>
        <v>282558.05187405256</v>
      </c>
    </row>
    <row r="186" spans="2:9" x14ac:dyDescent="0.2">
      <c r="B186" s="25">
        <f t="shared" ca="1" si="21"/>
        <v>49950</v>
      </c>
      <c r="C186" s="5">
        <v>179</v>
      </c>
      <c r="D186" s="26">
        <f t="shared" si="16"/>
        <v>502777.77777778241</v>
      </c>
      <c r="E186" s="29">
        <f t="shared" si="17"/>
        <v>2777.7777777777778</v>
      </c>
      <c r="F186" s="29">
        <f t="shared" si="18"/>
        <v>834.96610263745424</v>
      </c>
      <c r="G186" s="29">
        <f t="shared" si="19"/>
        <v>3612.7438804152321</v>
      </c>
      <c r="H186" s="29">
        <f t="shared" si="20"/>
        <v>2012.5956492784035</v>
      </c>
      <c r="I186" s="29">
        <f t="shared" si="15"/>
        <v>280088.59791996301</v>
      </c>
    </row>
    <row r="187" spans="2:9" x14ac:dyDescent="0.2">
      <c r="B187" s="25">
        <f t="shared" ca="1" si="21"/>
        <v>49981</v>
      </c>
      <c r="C187" s="5">
        <v>180</v>
      </c>
      <c r="D187" s="26">
        <f t="shared" si="16"/>
        <v>500000.00000000466</v>
      </c>
      <c r="E187" s="29">
        <f t="shared" si="17"/>
        <v>2777.7777777777778</v>
      </c>
      <c r="F187" s="29">
        <f t="shared" si="18"/>
        <v>830.37837679878703</v>
      </c>
      <c r="G187" s="29">
        <f t="shared" si="19"/>
        <v>3608.1561545765649</v>
      </c>
      <c r="H187" s="29">
        <f t="shared" si="20"/>
        <v>2003.4810328827837</v>
      </c>
      <c r="I187" s="29">
        <f t="shared" si="15"/>
        <v>277632.25135663798</v>
      </c>
    </row>
    <row r="188" spans="2:9" x14ac:dyDescent="0.2">
      <c r="B188" s="25">
        <f t="shared" ca="1" si="21"/>
        <v>50011</v>
      </c>
      <c r="C188" s="5">
        <v>181</v>
      </c>
      <c r="D188" s="26">
        <f t="shared" si="16"/>
        <v>497222.2222222269</v>
      </c>
      <c r="E188" s="29">
        <f t="shared" si="17"/>
        <v>2777.7777777777778</v>
      </c>
      <c r="F188" s="29">
        <f t="shared" si="18"/>
        <v>825.79065096011971</v>
      </c>
      <c r="G188" s="29">
        <f t="shared" si="19"/>
        <v>3603.5684287378976</v>
      </c>
      <c r="H188" s="29">
        <f t="shared" si="20"/>
        <v>1994.4044703201089</v>
      </c>
      <c r="I188" s="29">
        <f t="shared" si="15"/>
        <v>275188.95293735951</v>
      </c>
    </row>
    <row r="189" spans="2:9" x14ac:dyDescent="0.2">
      <c r="B189" s="25">
        <f t="shared" ca="1" si="21"/>
        <v>50042</v>
      </c>
      <c r="C189" s="5">
        <v>182</v>
      </c>
      <c r="D189" s="26">
        <f t="shared" si="16"/>
        <v>494444.44444444915</v>
      </c>
      <c r="E189" s="29">
        <f t="shared" si="17"/>
        <v>2777.7777777777778</v>
      </c>
      <c r="F189" s="29">
        <f t="shared" si="18"/>
        <v>821.20292512145249</v>
      </c>
      <c r="G189" s="29">
        <f t="shared" si="19"/>
        <v>3598.9807028992304</v>
      </c>
      <c r="H189" s="29">
        <f t="shared" si="20"/>
        <v>1985.3658102949723</v>
      </c>
      <c r="I189" s="29">
        <f t="shared" si="15"/>
        <v>272758.64366249897</v>
      </c>
    </row>
    <row r="190" spans="2:9" x14ac:dyDescent="0.2">
      <c r="B190" s="25">
        <f t="shared" ca="1" si="21"/>
        <v>50073</v>
      </c>
      <c r="C190" s="5">
        <v>183</v>
      </c>
      <c r="D190" s="26">
        <f t="shared" si="16"/>
        <v>491666.6666666714</v>
      </c>
      <c r="E190" s="29">
        <f t="shared" si="17"/>
        <v>2777.7777777777778</v>
      </c>
      <c r="F190" s="29">
        <f t="shared" si="18"/>
        <v>816.61519928278528</v>
      </c>
      <c r="G190" s="29">
        <f t="shared" si="19"/>
        <v>3594.3929770605632</v>
      </c>
      <c r="H190" s="29">
        <f t="shared" si="20"/>
        <v>1976.3649020941591</v>
      </c>
      <c r="I190" s="29">
        <f t="shared" si="15"/>
        <v>270341.26477853529</v>
      </c>
    </row>
    <row r="191" spans="2:9" x14ac:dyDescent="0.2">
      <c r="B191" s="25">
        <f t="shared" ca="1" si="21"/>
        <v>50101</v>
      </c>
      <c r="C191" s="5">
        <v>184</v>
      </c>
      <c r="D191" s="26">
        <f t="shared" si="16"/>
        <v>488888.88888889365</v>
      </c>
      <c r="E191" s="29">
        <f t="shared" si="17"/>
        <v>2777.7777777777778</v>
      </c>
      <c r="F191" s="29">
        <f t="shared" si="18"/>
        <v>812.02747344411796</v>
      </c>
      <c r="G191" s="29">
        <f t="shared" si="19"/>
        <v>3589.8052512218956</v>
      </c>
      <c r="H191" s="29">
        <f t="shared" si="20"/>
        <v>1967.4015955844563</v>
      </c>
      <c r="I191" s="29">
        <f t="shared" si="15"/>
        <v>267936.75777707732</v>
      </c>
    </row>
    <row r="192" spans="2:9" x14ac:dyDescent="0.2">
      <c r="B192" s="25">
        <f t="shared" ca="1" si="21"/>
        <v>50132</v>
      </c>
      <c r="C192" s="5">
        <v>185</v>
      </c>
      <c r="D192" s="26">
        <f t="shared" si="16"/>
        <v>486111.1111111159</v>
      </c>
      <c r="E192" s="29">
        <f t="shared" si="17"/>
        <v>2777.7777777777778</v>
      </c>
      <c r="F192" s="29">
        <f t="shared" si="18"/>
        <v>807.43974760545075</v>
      </c>
      <c r="G192" s="29">
        <f t="shared" si="19"/>
        <v>3585.2175253832283</v>
      </c>
      <c r="H192" s="29">
        <f t="shared" si="20"/>
        <v>1958.4757412104741</v>
      </c>
      <c r="I192" s="29">
        <f t="shared" si="15"/>
        <v>265545.06439388933</v>
      </c>
    </row>
    <row r="193" spans="2:9" x14ac:dyDescent="0.2">
      <c r="B193" s="25">
        <f t="shared" ca="1" si="21"/>
        <v>50162</v>
      </c>
      <c r="C193" s="5">
        <v>186</v>
      </c>
      <c r="D193" s="26">
        <f t="shared" si="16"/>
        <v>483333.33333333815</v>
      </c>
      <c r="E193" s="29">
        <f t="shared" si="17"/>
        <v>2777.7777777777778</v>
      </c>
      <c r="F193" s="29">
        <f t="shared" si="18"/>
        <v>802.85202176678354</v>
      </c>
      <c r="G193" s="29">
        <f t="shared" si="19"/>
        <v>3580.6297995445611</v>
      </c>
      <c r="H193" s="29">
        <f t="shared" si="20"/>
        <v>1949.5871899924725</v>
      </c>
      <c r="I193" s="29">
        <f t="shared" si="15"/>
        <v>263166.12660792074</v>
      </c>
    </row>
    <row r="194" spans="2:9" x14ac:dyDescent="0.2">
      <c r="B194" s="25">
        <f t="shared" ca="1" si="21"/>
        <v>50193</v>
      </c>
      <c r="C194" s="5">
        <v>187</v>
      </c>
      <c r="D194" s="26">
        <f t="shared" si="16"/>
        <v>480555.55555556039</v>
      </c>
      <c r="E194" s="29">
        <f t="shared" si="17"/>
        <v>2777.7777777777778</v>
      </c>
      <c r="F194" s="29">
        <f t="shared" si="18"/>
        <v>798.26429592811633</v>
      </c>
      <c r="G194" s="29">
        <f t="shared" si="19"/>
        <v>3576.0420737058939</v>
      </c>
      <c r="H194" s="29">
        <f t="shared" si="20"/>
        <v>1940.7357935241964</v>
      </c>
      <c r="I194" s="29">
        <f t="shared" si="15"/>
        <v>260799.88664033948</v>
      </c>
    </row>
    <row r="195" spans="2:9" x14ac:dyDescent="0.2">
      <c r="B195" s="25">
        <f t="shared" ca="1" si="21"/>
        <v>50223</v>
      </c>
      <c r="C195" s="5">
        <v>188</v>
      </c>
      <c r="D195" s="26">
        <f t="shared" si="16"/>
        <v>477777.77777778264</v>
      </c>
      <c r="E195" s="29">
        <f t="shared" si="17"/>
        <v>2777.7777777777778</v>
      </c>
      <c r="F195" s="29">
        <f t="shared" si="18"/>
        <v>793.676570089449</v>
      </c>
      <c r="G195" s="29">
        <f t="shared" si="19"/>
        <v>3571.4543478672267</v>
      </c>
      <c r="H195" s="29">
        <f t="shared" si="20"/>
        <v>1931.9214039707224</v>
      </c>
      <c r="I195" s="29">
        <f t="shared" si="15"/>
        <v>258446.28695356922</v>
      </c>
    </row>
    <row r="196" spans="2:9" x14ac:dyDescent="0.2">
      <c r="B196" s="25">
        <f t="shared" ca="1" si="21"/>
        <v>50254</v>
      </c>
      <c r="C196" s="5">
        <v>189</v>
      </c>
      <c r="D196" s="26">
        <f t="shared" si="16"/>
        <v>475000.00000000489</v>
      </c>
      <c r="E196" s="29">
        <f t="shared" si="17"/>
        <v>2777.7777777777778</v>
      </c>
      <c r="F196" s="29">
        <f t="shared" si="18"/>
        <v>789.08884425078179</v>
      </c>
      <c r="G196" s="29">
        <f t="shared" si="19"/>
        <v>3566.8666220285595</v>
      </c>
      <c r="H196" s="29">
        <f t="shared" si="20"/>
        <v>1923.1438740663036</v>
      </c>
      <c r="I196" s="29">
        <f t="shared" si="15"/>
        <v>256105.27025032934</v>
      </c>
    </row>
    <row r="197" spans="2:9" x14ac:dyDescent="0.2">
      <c r="B197" s="25">
        <f t="shared" ca="1" si="21"/>
        <v>50285</v>
      </c>
      <c r="C197" s="5">
        <v>190</v>
      </c>
      <c r="D197" s="26">
        <f t="shared" si="16"/>
        <v>472222.22222222714</v>
      </c>
      <c r="E197" s="29">
        <f t="shared" si="17"/>
        <v>2777.7777777777778</v>
      </c>
      <c r="F197" s="29">
        <f t="shared" si="18"/>
        <v>784.50111841211458</v>
      </c>
      <c r="G197" s="29">
        <f t="shared" si="19"/>
        <v>3562.2788961898923</v>
      </c>
      <c r="H197" s="29">
        <f t="shared" si="20"/>
        <v>1914.4030571122375</v>
      </c>
      <c r="I197" s="29">
        <f t="shared" si="15"/>
        <v>253776.77947268053</v>
      </c>
    </row>
    <row r="198" spans="2:9" x14ac:dyDescent="0.2">
      <c r="B198" s="25">
        <f t="shared" ca="1" si="21"/>
        <v>50315</v>
      </c>
      <c r="C198" s="5">
        <v>191</v>
      </c>
      <c r="D198" s="26">
        <f t="shared" si="16"/>
        <v>469444.44444444939</v>
      </c>
      <c r="E198" s="29">
        <f t="shared" si="17"/>
        <v>2777.7777777777778</v>
      </c>
      <c r="F198" s="29">
        <f t="shared" si="18"/>
        <v>779.91339257344725</v>
      </c>
      <c r="G198" s="29">
        <f t="shared" si="19"/>
        <v>3557.6911703512251</v>
      </c>
      <c r="H198" s="29">
        <f t="shared" si="20"/>
        <v>1905.6988069747283</v>
      </c>
      <c r="I198" s="29">
        <f t="shared" si="15"/>
        <v>251460.75780107189</v>
      </c>
    </row>
    <row r="199" spans="2:9" x14ac:dyDescent="0.2">
      <c r="B199" s="25">
        <f t="shared" ca="1" si="21"/>
        <v>50346</v>
      </c>
      <c r="C199" s="5">
        <v>192</v>
      </c>
      <c r="D199" s="26">
        <f t="shared" si="16"/>
        <v>466666.66666667163</v>
      </c>
      <c r="E199" s="29">
        <f t="shared" si="17"/>
        <v>2777.7777777777778</v>
      </c>
      <c r="F199" s="29">
        <f t="shared" si="18"/>
        <v>775.32566673478004</v>
      </c>
      <c r="G199" s="29">
        <f t="shared" si="19"/>
        <v>3553.1034445125579</v>
      </c>
      <c r="H199" s="29">
        <f t="shared" si="20"/>
        <v>1897.0309780827631</v>
      </c>
      <c r="I199" s="29">
        <f t="shared" si="15"/>
        <v>249157.14865339323</v>
      </c>
    </row>
    <row r="200" spans="2:9" x14ac:dyDescent="0.2">
      <c r="B200" s="25">
        <f t="shared" ca="1" si="21"/>
        <v>50376</v>
      </c>
      <c r="C200" s="5">
        <v>193</v>
      </c>
      <c r="D200" s="26">
        <f t="shared" si="16"/>
        <v>463888.88888889388</v>
      </c>
      <c r="E200" s="29">
        <f t="shared" si="17"/>
        <v>2777.7777777777778</v>
      </c>
      <c r="F200" s="29">
        <f t="shared" si="18"/>
        <v>770.73794089611283</v>
      </c>
      <c r="G200" s="29">
        <f t="shared" si="19"/>
        <v>3548.5157186738907</v>
      </c>
      <c r="H200" s="29">
        <f t="shared" si="20"/>
        <v>1888.3994254259949</v>
      </c>
      <c r="I200" s="29">
        <f t="shared" ref="I200:I263" si="22">D200/(1+$L$3)^C200</f>
        <v>246865.89568403029</v>
      </c>
    </row>
    <row r="201" spans="2:9" x14ac:dyDescent="0.2">
      <c r="B201" s="25">
        <f t="shared" ca="1" si="21"/>
        <v>50407</v>
      </c>
      <c r="C201" s="5">
        <v>194</v>
      </c>
      <c r="D201" s="26">
        <f t="shared" ref="D201:D264" si="23">D200 - E201</f>
        <v>461111.11111111613</v>
      </c>
      <c r="E201" s="29">
        <f t="shared" ref="E201:E264" si="24">$D$7/360</f>
        <v>2777.7777777777778</v>
      </c>
      <c r="F201" s="29">
        <f t="shared" ref="F201:F264" si="25">$C$4*D200</f>
        <v>766.15021505744551</v>
      </c>
      <c r="G201" s="29">
        <f t="shared" ref="G201:G264" si="26">E201+F201</f>
        <v>3543.9279928352234</v>
      </c>
      <c r="H201" s="29">
        <f t="shared" ref="H201:H264" si="27">G201/(1+$L$3)^C201</f>
        <v>1879.804004552635</v>
      </c>
      <c r="I201" s="29">
        <f t="shared" si="22"/>
        <v>244586.9427829239</v>
      </c>
    </row>
    <row r="202" spans="2:9" x14ac:dyDescent="0.2">
      <c r="B202" s="25">
        <f t="shared" ref="B202:B265" ca="1" si="28">DATE(YEAR(B201),MONTH(B201)+1,DAY(B201))</f>
        <v>50438</v>
      </c>
      <c r="C202" s="5">
        <v>195</v>
      </c>
      <c r="D202" s="26">
        <f t="shared" si="23"/>
        <v>458333.33333333838</v>
      </c>
      <c r="E202" s="29">
        <f t="shared" si="24"/>
        <v>2777.7777777777778</v>
      </c>
      <c r="F202" s="29">
        <f t="shared" si="25"/>
        <v>761.5624892187783</v>
      </c>
      <c r="G202" s="29">
        <f t="shared" si="26"/>
        <v>3539.3402669965562</v>
      </c>
      <c r="H202" s="29">
        <f t="shared" si="27"/>
        <v>1871.24457156735</v>
      </c>
      <c r="I202" s="29">
        <f t="shared" si="22"/>
        <v>242320.23407463264</v>
      </c>
    </row>
    <row r="203" spans="2:9" x14ac:dyDescent="0.2">
      <c r="B203" s="25">
        <f t="shared" ca="1" si="28"/>
        <v>50466</v>
      </c>
      <c r="C203" s="5">
        <v>196</v>
      </c>
      <c r="D203" s="26">
        <f t="shared" si="23"/>
        <v>455555.55555556063</v>
      </c>
      <c r="E203" s="29">
        <f t="shared" si="24"/>
        <v>2777.7777777777778</v>
      </c>
      <c r="F203" s="29">
        <f t="shared" si="25"/>
        <v>756.97476338011109</v>
      </c>
      <c r="G203" s="29">
        <f t="shared" si="26"/>
        <v>3534.752541157889</v>
      </c>
      <c r="H203" s="29">
        <f t="shared" si="27"/>
        <v>1862.7209831291705</v>
      </c>
      <c r="I203" s="29">
        <f t="shared" si="22"/>
        <v>240065.71391739912</v>
      </c>
    </row>
    <row r="204" spans="2:9" x14ac:dyDescent="0.2">
      <c r="B204" s="25">
        <f t="shared" ca="1" si="28"/>
        <v>50497</v>
      </c>
      <c r="C204" s="5">
        <v>197</v>
      </c>
      <c r="D204" s="26">
        <f t="shared" si="23"/>
        <v>452777.77777778287</v>
      </c>
      <c r="E204" s="29">
        <f t="shared" si="24"/>
        <v>2777.7777777777778</v>
      </c>
      <c r="F204" s="29">
        <f t="shared" si="25"/>
        <v>752.38703754144376</v>
      </c>
      <c r="G204" s="29">
        <f t="shared" si="26"/>
        <v>3530.1648153192218</v>
      </c>
      <c r="H204" s="29">
        <f t="shared" si="27"/>
        <v>1854.2330964494024</v>
      </c>
      <c r="I204" s="29">
        <f t="shared" si="22"/>
        <v>237823.32690221982</v>
      </c>
    </row>
    <row r="205" spans="2:9" x14ac:dyDescent="0.2">
      <c r="B205" s="25">
        <f t="shared" ca="1" si="28"/>
        <v>50527</v>
      </c>
      <c r="C205" s="5">
        <v>198</v>
      </c>
      <c r="D205" s="26">
        <f t="shared" si="23"/>
        <v>450000.00000000512</v>
      </c>
      <c r="E205" s="29">
        <f t="shared" si="24"/>
        <v>2777.7777777777778</v>
      </c>
      <c r="F205" s="29">
        <f t="shared" si="25"/>
        <v>747.79931170277655</v>
      </c>
      <c r="G205" s="29">
        <f t="shared" si="26"/>
        <v>3525.5770894805546</v>
      </c>
      <c r="H205" s="29">
        <f t="shared" si="27"/>
        <v>1845.7807692895517</v>
      </c>
      <c r="I205" s="29">
        <f t="shared" si="22"/>
        <v>235593.01785191864</v>
      </c>
    </row>
    <row r="206" spans="2:9" x14ac:dyDescent="0.2">
      <c r="B206" s="25">
        <f t="shared" ca="1" si="28"/>
        <v>50558</v>
      </c>
      <c r="C206" s="5">
        <v>199</v>
      </c>
      <c r="D206" s="26">
        <f t="shared" si="23"/>
        <v>447222.22222222737</v>
      </c>
      <c r="E206" s="29">
        <f t="shared" si="24"/>
        <v>2777.7777777777778</v>
      </c>
      <c r="F206" s="29">
        <f t="shared" si="25"/>
        <v>743.21158586410934</v>
      </c>
      <c r="G206" s="29">
        <f t="shared" si="26"/>
        <v>3520.9893636418874</v>
      </c>
      <c r="H206" s="29">
        <f t="shared" si="27"/>
        <v>1837.3638599592534</v>
      </c>
      <c r="I206" s="29">
        <f t="shared" si="22"/>
        <v>233374.731820224</v>
      </c>
    </row>
    <row r="207" spans="2:9" x14ac:dyDescent="0.2">
      <c r="B207" s="25">
        <f t="shared" ca="1" si="28"/>
        <v>50588</v>
      </c>
      <c r="C207" s="5">
        <v>200</v>
      </c>
      <c r="D207" s="26">
        <f t="shared" si="23"/>
        <v>444444.44444444962</v>
      </c>
      <c r="E207" s="29">
        <f t="shared" si="24"/>
        <v>2777.7777777777778</v>
      </c>
      <c r="F207" s="29">
        <f t="shared" si="25"/>
        <v>738.62386002544201</v>
      </c>
      <c r="G207" s="29">
        <f t="shared" si="26"/>
        <v>3516.4016378032197</v>
      </c>
      <c r="H207" s="29">
        <f t="shared" si="27"/>
        <v>1828.9822273142079</v>
      </c>
      <c r="I207" s="29">
        <f t="shared" si="22"/>
        <v>231168.41409084923</v>
      </c>
    </row>
    <row r="208" spans="2:9" x14ac:dyDescent="0.2">
      <c r="B208" s="25">
        <f t="shared" ca="1" si="28"/>
        <v>50619</v>
      </c>
      <c r="C208" s="5">
        <v>201</v>
      </c>
      <c r="D208" s="26">
        <f t="shared" si="23"/>
        <v>441666.66666667187</v>
      </c>
      <c r="E208" s="29">
        <f t="shared" si="24"/>
        <v>2777.7777777777778</v>
      </c>
      <c r="F208" s="29">
        <f t="shared" si="25"/>
        <v>734.0361341867748</v>
      </c>
      <c r="G208" s="29">
        <f t="shared" si="26"/>
        <v>3511.8139119645525</v>
      </c>
      <c r="H208" s="29">
        <f t="shared" si="27"/>
        <v>1820.6357307541264</v>
      </c>
      <c r="I208" s="29">
        <f t="shared" si="22"/>
        <v>228974.01017657676</v>
      </c>
    </row>
    <row r="209" spans="2:9" x14ac:dyDescent="0.2">
      <c r="B209" s="25">
        <f t="shared" ca="1" si="28"/>
        <v>50650</v>
      </c>
      <c r="C209" s="5">
        <v>202</v>
      </c>
      <c r="D209" s="26">
        <f t="shared" si="23"/>
        <v>438888.88888889411</v>
      </c>
      <c r="E209" s="29">
        <f t="shared" si="24"/>
        <v>2777.7777777777778</v>
      </c>
      <c r="F209" s="29">
        <f t="shared" si="25"/>
        <v>729.44840834810759</v>
      </c>
      <c r="G209" s="29">
        <f t="shared" si="26"/>
        <v>3507.2261861258853</v>
      </c>
      <c r="H209" s="29">
        <f t="shared" si="27"/>
        <v>1812.3242302206847</v>
      </c>
      <c r="I209" s="29">
        <f t="shared" si="22"/>
        <v>226791.46581834598</v>
      </c>
    </row>
    <row r="210" spans="2:9" x14ac:dyDescent="0.2">
      <c r="B210" s="25">
        <f t="shared" ca="1" si="28"/>
        <v>50680</v>
      </c>
      <c r="C210" s="5">
        <v>203</v>
      </c>
      <c r="D210" s="26">
        <f t="shared" si="23"/>
        <v>436111.11111111636</v>
      </c>
      <c r="E210" s="29">
        <f t="shared" si="24"/>
        <v>2777.7777777777778</v>
      </c>
      <c r="F210" s="29">
        <f t="shared" si="25"/>
        <v>724.86068250944038</v>
      </c>
      <c r="G210" s="29">
        <f t="shared" si="26"/>
        <v>3502.6384602872181</v>
      </c>
      <c r="H210" s="29">
        <f t="shared" si="27"/>
        <v>1804.047586195481</v>
      </c>
      <c r="I210" s="29">
        <f t="shared" si="22"/>
        <v>224620.72698434413</v>
      </c>
    </row>
    <row r="211" spans="2:9" x14ac:dyDescent="0.2">
      <c r="B211" s="25">
        <f t="shared" ca="1" si="28"/>
        <v>50711</v>
      </c>
      <c r="C211" s="5">
        <v>204</v>
      </c>
      <c r="D211" s="26">
        <f t="shared" si="23"/>
        <v>433333.33333333861</v>
      </c>
      <c r="E211" s="29">
        <f t="shared" si="24"/>
        <v>2777.7777777777778</v>
      </c>
      <c r="F211" s="29">
        <f t="shared" si="25"/>
        <v>720.27295667077306</v>
      </c>
      <c r="G211" s="29">
        <f t="shared" si="26"/>
        <v>3498.0507344485509</v>
      </c>
      <c r="H211" s="29">
        <f t="shared" si="27"/>
        <v>1795.8056596980066</v>
      </c>
      <c r="I211" s="29">
        <f t="shared" si="22"/>
        <v>222461.73986910132</v>
      </c>
    </row>
    <row r="212" spans="2:9" x14ac:dyDescent="0.2">
      <c r="B212" s="25">
        <f t="shared" ca="1" si="28"/>
        <v>50741</v>
      </c>
      <c r="C212" s="5">
        <v>205</v>
      </c>
      <c r="D212" s="26">
        <f t="shared" si="23"/>
        <v>430555.55555556086</v>
      </c>
      <c r="E212" s="29">
        <f t="shared" si="24"/>
        <v>2777.7777777777778</v>
      </c>
      <c r="F212" s="29">
        <f t="shared" si="25"/>
        <v>715.68523083210584</v>
      </c>
      <c r="G212" s="29">
        <f t="shared" si="26"/>
        <v>3493.4630086098837</v>
      </c>
      <c r="H212" s="29">
        <f t="shared" si="27"/>
        <v>1787.5983122836176</v>
      </c>
      <c r="I212" s="29">
        <f t="shared" si="22"/>
        <v>220314.4508925883</v>
      </c>
    </row>
    <row r="213" spans="2:9" x14ac:dyDescent="0.2">
      <c r="B213" s="25">
        <f t="shared" ca="1" si="28"/>
        <v>50772</v>
      </c>
      <c r="C213" s="5">
        <v>206</v>
      </c>
      <c r="D213" s="26">
        <f t="shared" si="23"/>
        <v>427777.77777778311</v>
      </c>
      <c r="E213" s="29">
        <f t="shared" si="24"/>
        <v>2777.7777777777778</v>
      </c>
      <c r="F213" s="29">
        <f t="shared" si="25"/>
        <v>711.09750499343863</v>
      </c>
      <c r="G213" s="29">
        <f t="shared" si="26"/>
        <v>3488.8752827712165</v>
      </c>
      <c r="H213" s="29">
        <f t="shared" si="27"/>
        <v>1779.4254060415201</v>
      </c>
      <c r="I213" s="29">
        <f t="shared" si="22"/>
        <v>218178.80669931832</v>
      </c>
    </row>
    <row r="214" spans="2:9" x14ac:dyDescent="0.2">
      <c r="B214" s="25">
        <f t="shared" ca="1" si="28"/>
        <v>50803</v>
      </c>
      <c r="C214" s="5">
        <v>207</v>
      </c>
      <c r="D214" s="26">
        <f t="shared" si="23"/>
        <v>425000.00000000536</v>
      </c>
      <c r="E214" s="29">
        <f t="shared" si="24"/>
        <v>2777.7777777777778</v>
      </c>
      <c r="F214" s="29">
        <f t="shared" si="25"/>
        <v>706.50977915477131</v>
      </c>
      <c r="G214" s="29">
        <f t="shared" si="26"/>
        <v>3484.2875569325493</v>
      </c>
      <c r="H214" s="29">
        <f t="shared" si="27"/>
        <v>1771.2868035927597</v>
      </c>
      <c r="I214" s="29">
        <f t="shared" si="22"/>
        <v>216054.75415745241</v>
      </c>
    </row>
    <row r="215" spans="2:9" x14ac:dyDescent="0.2">
      <c r="B215" s="25">
        <f t="shared" ca="1" si="28"/>
        <v>50831</v>
      </c>
      <c r="C215" s="5">
        <v>208</v>
      </c>
      <c r="D215" s="26">
        <f t="shared" si="23"/>
        <v>422222.2222222276</v>
      </c>
      <c r="E215" s="29">
        <f t="shared" si="24"/>
        <v>2777.7777777777778</v>
      </c>
      <c r="F215" s="29">
        <f t="shared" si="25"/>
        <v>701.9220533161041</v>
      </c>
      <c r="G215" s="29">
        <f t="shared" si="26"/>
        <v>3479.699831093882</v>
      </c>
      <c r="H215" s="29">
        <f t="shared" si="27"/>
        <v>1763.1823680882187</v>
      </c>
      <c r="I215" s="29">
        <f t="shared" si="22"/>
        <v>213942.24035790746</v>
      </c>
    </row>
    <row r="216" spans="2:9" x14ac:dyDescent="0.2">
      <c r="B216" s="25">
        <f t="shared" ca="1" si="28"/>
        <v>50862</v>
      </c>
      <c r="C216" s="5">
        <v>209</v>
      </c>
      <c r="D216" s="26">
        <f t="shared" si="23"/>
        <v>419444.44444444985</v>
      </c>
      <c r="E216" s="29">
        <f t="shared" si="24"/>
        <v>2777.7777777777778</v>
      </c>
      <c r="F216" s="29">
        <f t="shared" si="25"/>
        <v>697.33432747743689</v>
      </c>
      <c r="G216" s="29">
        <f t="shared" si="26"/>
        <v>3475.1121052552148</v>
      </c>
      <c r="H216" s="29">
        <f t="shared" si="27"/>
        <v>1755.1119632066213</v>
      </c>
      <c r="I216" s="29">
        <f t="shared" si="22"/>
        <v>211841.21261346879</v>
      </c>
    </row>
    <row r="217" spans="2:9" x14ac:dyDescent="0.2">
      <c r="B217" s="25">
        <f t="shared" ca="1" si="28"/>
        <v>50892</v>
      </c>
      <c r="C217" s="5">
        <v>210</v>
      </c>
      <c r="D217" s="26">
        <f t="shared" si="23"/>
        <v>416666.6666666721</v>
      </c>
      <c r="E217" s="29">
        <f t="shared" si="24"/>
        <v>2777.7777777777778</v>
      </c>
      <c r="F217" s="29">
        <f t="shared" si="25"/>
        <v>692.74660163876956</v>
      </c>
      <c r="G217" s="29">
        <f t="shared" si="26"/>
        <v>3470.5243794165472</v>
      </c>
      <c r="H217" s="29">
        <f t="shared" si="27"/>
        <v>1747.0754531525465</v>
      </c>
      <c r="I217" s="29">
        <f t="shared" si="22"/>
        <v>209751.61845790505</v>
      </c>
    </row>
    <row r="218" spans="2:9" x14ac:dyDescent="0.2">
      <c r="B218" s="25">
        <f t="shared" ca="1" si="28"/>
        <v>50923</v>
      </c>
      <c r="C218" s="5">
        <v>211</v>
      </c>
      <c r="D218" s="26">
        <f t="shared" si="23"/>
        <v>413888.88888889435</v>
      </c>
      <c r="E218" s="29">
        <f t="shared" si="24"/>
        <v>2777.7777777777778</v>
      </c>
      <c r="F218" s="29">
        <f t="shared" si="25"/>
        <v>688.15887580010235</v>
      </c>
      <c r="G218" s="29">
        <f t="shared" si="26"/>
        <v>3465.93665357788</v>
      </c>
      <c r="H218" s="29">
        <f t="shared" si="27"/>
        <v>1739.0727026544466</v>
      </c>
      <c r="I218" s="29">
        <f t="shared" si="22"/>
        <v>207673.4056450873</v>
      </c>
    </row>
    <row r="219" spans="2:9" x14ac:dyDescent="0.2">
      <c r="B219" s="25">
        <f t="shared" ca="1" si="28"/>
        <v>50953</v>
      </c>
      <c r="C219" s="5">
        <v>212</v>
      </c>
      <c r="D219" s="26">
        <f t="shared" si="23"/>
        <v>411111.1111111166</v>
      </c>
      <c r="E219" s="29">
        <f t="shared" si="24"/>
        <v>2777.7777777777778</v>
      </c>
      <c r="F219" s="29">
        <f t="shared" si="25"/>
        <v>683.57114996143514</v>
      </c>
      <c r="G219" s="29">
        <f t="shared" si="26"/>
        <v>3461.3489277392127</v>
      </c>
      <c r="H219" s="29">
        <f t="shared" si="27"/>
        <v>1731.1035769626753</v>
      </c>
      <c r="I219" s="29">
        <f t="shared" si="22"/>
        <v>205606.52214811131</v>
      </c>
    </row>
    <row r="220" spans="2:9" x14ac:dyDescent="0.2">
      <c r="B220" s="25">
        <f t="shared" ca="1" si="28"/>
        <v>50984</v>
      </c>
      <c r="C220" s="5">
        <v>213</v>
      </c>
      <c r="D220" s="26">
        <f t="shared" si="23"/>
        <v>408333.33333333884</v>
      </c>
      <c r="E220" s="29">
        <f t="shared" si="24"/>
        <v>2777.7777777777778</v>
      </c>
      <c r="F220" s="29">
        <f t="shared" si="25"/>
        <v>678.98342412276781</v>
      </c>
      <c r="G220" s="29">
        <f t="shared" si="26"/>
        <v>3456.7612019005455</v>
      </c>
      <c r="H220" s="29">
        <f t="shared" si="27"/>
        <v>1723.1679418475214</v>
      </c>
      <c r="I220" s="29">
        <f t="shared" si="22"/>
        <v>203550.91615842297</v>
      </c>
    </row>
    <row r="221" spans="2:9" x14ac:dyDescent="0.2">
      <c r="B221" s="25">
        <f t="shared" ca="1" si="28"/>
        <v>51015</v>
      </c>
      <c r="C221" s="5">
        <v>214</v>
      </c>
      <c r="D221" s="26">
        <f t="shared" si="23"/>
        <v>405555.55555556109</v>
      </c>
      <c r="E221" s="29">
        <f t="shared" si="24"/>
        <v>2777.7777777777778</v>
      </c>
      <c r="F221" s="29">
        <f t="shared" si="25"/>
        <v>674.3956982841006</v>
      </c>
      <c r="G221" s="29">
        <f t="shared" si="26"/>
        <v>3452.1734760618783</v>
      </c>
      <c r="H221" s="29">
        <f t="shared" si="27"/>
        <v>1715.2656635972508</v>
      </c>
      <c r="I221" s="29">
        <f t="shared" si="22"/>
        <v>201506.53608494741</v>
      </c>
    </row>
    <row r="222" spans="2:9" x14ac:dyDescent="0.2">
      <c r="B222" s="25">
        <f t="shared" ca="1" si="28"/>
        <v>51045</v>
      </c>
      <c r="C222" s="5">
        <v>215</v>
      </c>
      <c r="D222" s="26">
        <f t="shared" si="23"/>
        <v>402777.77777778334</v>
      </c>
      <c r="E222" s="29">
        <f t="shared" si="24"/>
        <v>2777.7777777777778</v>
      </c>
      <c r="F222" s="29">
        <f t="shared" si="25"/>
        <v>669.80797244543339</v>
      </c>
      <c r="G222" s="29">
        <f t="shared" si="26"/>
        <v>3447.5857502232111</v>
      </c>
      <c r="H222" s="29">
        <f t="shared" si="27"/>
        <v>1707.3966090161539</v>
      </c>
      <c r="I222" s="29">
        <f t="shared" si="22"/>
        <v>199473.33055322108</v>
      </c>
    </row>
    <row r="223" spans="2:9" x14ac:dyDescent="0.2">
      <c r="B223" s="25">
        <f t="shared" ca="1" si="28"/>
        <v>51076</v>
      </c>
      <c r="C223" s="5">
        <v>216</v>
      </c>
      <c r="D223" s="26">
        <f t="shared" si="23"/>
        <v>400000.00000000559</v>
      </c>
      <c r="E223" s="29">
        <f t="shared" si="24"/>
        <v>2777.7777777777778</v>
      </c>
      <c r="F223" s="29">
        <f t="shared" si="25"/>
        <v>665.22024660676607</v>
      </c>
      <c r="G223" s="29">
        <f t="shared" si="26"/>
        <v>3442.9980243845439</v>
      </c>
      <c r="H223" s="29">
        <f t="shared" si="27"/>
        <v>1699.5606454226061</v>
      </c>
      <c r="I223" s="29">
        <f t="shared" si="22"/>
        <v>197451.24840452807</v>
      </c>
    </row>
    <row r="224" spans="2:9" x14ac:dyDescent="0.2">
      <c r="B224" s="25">
        <f t="shared" ca="1" si="28"/>
        <v>51106</v>
      </c>
      <c r="C224" s="5">
        <v>217</v>
      </c>
      <c r="D224" s="26">
        <f t="shared" si="23"/>
        <v>397222.22222222784</v>
      </c>
      <c r="E224" s="29">
        <f t="shared" si="24"/>
        <v>2777.7777777777778</v>
      </c>
      <c r="F224" s="29">
        <f t="shared" si="25"/>
        <v>660.63252076809886</v>
      </c>
      <c r="G224" s="29">
        <f t="shared" si="26"/>
        <v>3438.4102985458767</v>
      </c>
      <c r="H224" s="29">
        <f t="shared" si="27"/>
        <v>1691.7576406471242</v>
      </c>
      <c r="I224" s="29">
        <f t="shared" si="22"/>
        <v>195440.23869503825</v>
      </c>
    </row>
    <row r="225" spans="2:9" x14ac:dyDescent="0.2">
      <c r="B225" s="25">
        <f t="shared" ca="1" si="28"/>
        <v>51137</v>
      </c>
      <c r="C225" s="5">
        <v>218</v>
      </c>
      <c r="D225" s="26">
        <f t="shared" si="23"/>
        <v>394444.44444445008</v>
      </c>
      <c r="E225" s="29">
        <f t="shared" si="24"/>
        <v>2777.7777777777778</v>
      </c>
      <c r="F225" s="29">
        <f t="shared" si="25"/>
        <v>656.04479492943165</v>
      </c>
      <c r="G225" s="29">
        <f t="shared" si="26"/>
        <v>3433.8225727072095</v>
      </c>
      <c r="H225" s="29">
        <f t="shared" si="27"/>
        <v>1683.987463030443</v>
      </c>
      <c r="I225" s="29">
        <f t="shared" si="22"/>
        <v>193440.25069495034</v>
      </c>
    </row>
    <row r="226" spans="2:9" x14ac:dyDescent="0.2">
      <c r="B226" s="25">
        <f t="shared" ca="1" si="28"/>
        <v>51168</v>
      </c>
      <c r="C226" s="5">
        <v>219</v>
      </c>
      <c r="D226" s="26">
        <f t="shared" si="23"/>
        <v>391666.66666667233</v>
      </c>
      <c r="E226" s="29">
        <f t="shared" si="24"/>
        <v>2777.7777777777778</v>
      </c>
      <c r="F226" s="29">
        <f t="shared" si="25"/>
        <v>651.45706909076443</v>
      </c>
      <c r="G226" s="29">
        <f t="shared" si="26"/>
        <v>3429.2348468685423</v>
      </c>
      <c r="H226" s="29">
        <f t="shared" si="27"/>
        <v>1676.2499814215882</v>
      </c>
      <c r="I226" s="29">
        <f t="shared" si="22"/>
        <v>191451.23388763718</v>
      </c>
    </row>
    <row r="227" spans="2:9" x14ac:dyDescent="0.2">
      <c r="B227" s="25">
        <f t="shared" ca="1" si="28"/>
        <v>51197</v>
      </c>
      <c r="C227" s="5">
        <v>220</v>
      </c>
      <c r="D227" s="26">
        <f t="shared" si="23"/>
        <v>388888.88888889458</v>
      </c>
      <c r="E227" s="29">
        <f t="shared" si="24"/>
        <v>2777.7777777777778</v>
      </c>
      <c r="F227" s="29">
        <f t="shared" si="25"/>
        <v>646.86934325209711</v>
      </c>
      <c r="G227" s="29">
        <f t="shared" si="26"/>
        <v>3424.6471210298751</v>
      </c>
      <c r="H227" s="29">
        <f t="shared" si="27"/>
        <v>1668.5450651759661</v>
      </c>
      <c r="I227" s="29">
        <f t="shared" si="22"/>
        <v>189473.13796879488</v>
      </c>
    </row>
    <row r="228" spans="2:9" x14ac:dyDescent="0.2">
      <c r="B228" s="25">
        <f t="shared" ca="1" si="28"/>
        <v>51228</v>
      </c>
      <c r="C228" s="5">
        <v>221</v>
      </c>
      <c r="D228" s="26">
        <f t="shared" si="23"/>
        <v>386111.11111111683</v>
      </c>
      <c r="E228" s="29">
        <f t="shared" si="24"/>
        <v>2777.7777777777778</v>
      </c>
      <c r="F228" s="29">
        <f t="shared" si="25"/>
        <v>642.2816174134299</v>
      </c>
      <c r="G228" s="29">
        <f t="shared" si="26"/>
        <v>3420.0593951912078</v>
      </c>
      <c r="H228" s="29">
        <f t="shared" si="27"/>
        <v>1660.8725841534492</v>
      </c>
      <c r="I228" s="29">
        <f t="shared" si="22"/>
        <v>187505.91284559478</v>
      </c>
    </row>
    <row r="229" spans="2:9" x14ac:dyDescent="0.2">
      <c r="B229" s="25">
        <f t="shared" ca="1" si="28"/>
        <v>51258</v>
      </c>
      <c r="C229" s="5">
        <v>222</v>
      </c>
      <c r="D229" s="26">
        <f t="shared" si="23"/>
        <v>383333.33333333908</v>
      </c>
      <c r="E229" s="29">
        <f t="shared" si="24"/>
        <v>2777.7777777777778</v>
      </c>
      <c r="F229" s="29">
        <f t="shared" si="25"/>
        <v>637.69389157476269</v>
      </c>
      <c r="G229" s="29">
        <f t="shared" si="26"/>
        <v>3415.4716693525406</v>
      </c>
      <c r="H229" s="29">
        <f t="shared" si="27"/>
        <v>1653.2324087164807</v>
      </c>
      <c r="I229" s="29">
        <f t="shared" si="22"/>
        <v>185549.5086358393</v>
      </c>
    </row>
    <row r="230" spans="2:9" x14ac:dyDescent="0.2">
      <c r="B230" s="25">
        <f t="shared" ca="1" si="28"/>
        <v>51289</v>
      </c>
      <c r="C230" s="5">
        <v>223</v>
      </c>
      <c r="D230" s="26">
        <f t="shared" si="23"/>
        <v>380555.55555556132</v>
      </c>
      <c r="E230" s="29">
        <f t="shared" si="24"/>
        <v>2777.7777777777778</v>
      </c>
      <c r="F230" s="29">
        <f t="shared" si="25"/>
        <v>633.10616573609536</v>
      </c>
      <c r="G230" s="29">
        <f t="shared" si="26"/>
        <v>3410.8839435138734</v>
      </c>
      <c r="H230" s="29">
        <f t="shared" si="27"/>
        <v>1645.6244097281767</v>
      </c>
      <c r="I230" s="29">
        <f t="shared" si="22"/>
        <v>183603.87566712053</v>
      </c>
    </row>
    <row r="231" spans="2:9" x14ac:dyDescent="0.2">
      <c r="B231" s="25">
        <f t="shared" ca="1" si="28"/>
        <v>51319</v>
      </c>
      <c r="C231" s="5">
        <v>224</v>
      </c>
      <c r="D231" s="26">
        <f t="shared" si="23"/>
        <v>377777.77777778357</v>
      </c>
      <c r="E231" s="29">
        <f t="shared" si="24"/>
        <v>2777.7777777777778</v>
      </c>
      <c r="F231" s="29">
        <f t="shared" si="25"/>
        <v>628.51843989742815</v>
      </c>
      <c r="G231" s="29">
        <f t="shared" si="26"/>
        <v>3406.2962176752062</v>
      </c>
      <c r="H231" s="29">
        <f t="shared" si="27"/>
        <v>1638.0484585504412</v>
      </c>
      <c r="I231" s="29">
        <f t="shared" si="22"/>
        <v>181668.96447598218</v>
      </c>
    </row>
    <row r="232" spans="2:9" x14ac:dyDescent="0.2">
      <c r="B232" s="25">
        <f t="shared" ca="1" si="28"/>
        <v>51350</v>
      </c>
      <c r="C232" s="5">
        <v>225</v>
      </c>
      <c r="D232" s="26">
        <f t="shared" si="23"/>
        <v>375000.00000000582</v>
      </c>
      <c r="E232" s="29">
        <f t="shared" si="24"/>
        <v>2777.7777777777778</v>
      </c>
      <c r="F232" s="29">
        <f t="shared" si="25"/>
        <v>623.93071405876094</v>
      </c>
      <c r="G232" s="29">
        <f t="shared" si="26"/>
        <v>3401.708491836539</v>
      </c>
      <c r="H232" s="29">
        <f t="shared" si="27"/>
        <v>1630.504427042084</v>
      </c>
      <c r="I232" s="29">
        <f t="shared" si="22"/>
        <v>179744.72580708491</v>
      </c>
    </row>
    <row r="233" spans="2:9" x14ac:dyDescent="0.2">
      <c r="B233" s="25">
        <f t="shared" ca="1" si="28"/>
        <v>51381</v>
      </c>
      <c r="C233" s="5">
        <v>226</v>
      </c>
      <c r="D233" s="26">
        <f t="shared" si="23"/>
        <v>372222.22222222807</v>
      </c>
      <c r="E233" s="29">
        <f t="shared" si="24"/>
        <v>2777.7777777777778</v>
      </c>
      <c r="F233" s="29">
        <f t="shared" si="25"/>
        <v>619.34298822009362</v>
      </c>
      <c r="G233" s="29">
        <f t="shared" si="26"/>
        <v>3397.1207659978713</v>
      </c>
      <c r="H233" s="29">
        <f t="shared" si="27"/>
        <v>1622.9921875569494</v>
      </c>
      <c r="I233" s="29">
        <f t="shared" si="22"/>
        <v>177831.11061237479</v>
      </c>
    </row>
    <row r="234" spans="2:9" x14ac:dyDescent="0.2">
      <c r="B234" s="25">
        <f t="shared" ca="1" si="28"/>
        <v>51411</v>
      </c>
      <c r="C234" s="5">
        <v>227</v>
      </c>
      <c r="D234" s="26">
        <f t="shared" si="23"/>
        <v>369444.44444445032</v>
      </c>
      <c r="E234" s="29">
        <f t="shared" si="24"/>
        <v>2777.7777777777778</v>
      </c>
      <c r="F234" s="29">
        <f t="shared" si="25"/>
        <v>614.75526238142641</v>
      </c>
      <c r="G234" s="29">
        <f t="shared" si="26"/>
        <v>3392.5330401592041</v>
      </c>
      <c r="H234" s="29">
        <f t="shared" si="27"/>
        <v>1615.5116129420485</v>
      </c>
      <c r="I234" s="29">
        <f t="shared" si="22"/>
        <v>175928.07005025499</v>
      </c>
    </row>
    <row r="235" spans="2:9" x14ac:dyDescent="0.2">
      <c r="B235" s="25">
        <f t="shared" ca="1" si="28"/>
        <v>51442</v>
      </c>
      <c r="C235" s="5">
        <v>228</v>
      </c>
      <c r="D235" s="26">
        <f t="shared" si="23"/>
        <v>366666.66666667257</v>
      </c>
      <c r="E235" s="29">
        <f t="shared" si="24"/>
        <v>2777.7777777777778</v>
      </c>
      <c r="F235" s="29">
        <f t="shared" si="25"/>
        <v>610.16753654275919</v>
      </c>
      <c r="G235" s="29">
        <f t="shared" si="26"/>
        <v>3387.9453143205369</v>
      </c>
      <c r="H235" s="29">
        <f t="shared" si="27"/>
        <v>1608.0625765357006</v>
      </c>
      <c r="I235" s="29">
        <f t="shared" si="22"/>
        <v>174035.55548476055</v>
      </c>
    </row>
    <row r="236" spans="2:9" x14ac:dyDescent="0.2">
      <c r="B236" s="25">
        <f t="shared" ca="1" si="28"/>
        <v>51472</v>
      </c>
      <c r="C236" s="5">
        <v>229</v>
      </c>
      <c r="D236" s="26">
        <f t="shared" si="23"/>
        <v>363888.88888889481</v>
      </c>
      <c r="E236" s="29">
        <f t="shared" si="24"/>
        <v>2777.7777777777778</v>
      </c>
      <c r="F236" s="29">
        <f t="shared" si="25"/>
        <v>605.57981070409187</v>
      </c>
      <c r="G236" s="29">
        <f t="shared" si="26"/>
        <v>3383.3575884818697</v>
      </c>
      <c r="H236" s="29">
        <f t="shared" si="27"/>
        <v>1600.6449521656816</v>
      </c>
      <c r="I236" s="29">
        <f t="shared" si="22"/>
        <v>172153.51848473679</v>
      </c>
    </row>
    <row r="237" spans="2:9" x14ac:dyDescent="0.2">
      <c r="B237" s="25">
        <f t="shared" ca="1" si="28"/>
        <v>51503</v>
      </c>
      <c r="C237" s="5">
        <v>230</v>
      </c>
      <c r="D237" s="26">
        <f t="shared" si="23"/>
        <v>361111.11111111706</v>
      </c>
      <c r="E237" s="29">
        <f t="shared" si="24"/>
        <v>2777.7777777777778</v>
      </c>
      <c r="F237" s="29">
        <f t="shared" si="25"/>
        <v>600.99208486542466</v>
      </c>
      <c r="G237" s="29">
        <f t="shared" si="26"/>
        <v>3378.7698626432025</v>
      </c>
      <c r="H237" s="29">
        <f t="shared" si="27"/>
        <v>1593.2586141473748</v>
      </c>
      <c r="I237" s="29">
        <f t="shared" si="22"/>
        <v>170281.91082301992</v>
      </c>
    </row>
    <row r="238" spans="2:9" x14ac:dyDescent="0.2">
      <c r="B238" s="25">
        <f t="shared" ca="1" si="28"/>
        <v>51534</v>
      </c>
      <c r="C238" s="5">
        <v>231</v>
      </c>
      <c r="D238" s="26">
        <f t="shared" si="23"/>
        <v>358333.33333333931</v>
      </c>
      <c r="E238" s="29">
        <f t="shared" si="24"/>
        <v>2777.7777777777778</v>
      </c>
      <c r="F238" s="29">
        <f t="shared" si="25"/>
        <v>596.40435902675745</v>
      </c>
      <c r="G238" s="29">
        <f t="shared" si="26"/>
        <v>3374.1821368045353</v>
      </c>
      <c r="H238" s="29">
        <f t="shared" si="27"/>
        <v>1585.9034372819378</v>
      </c>
      <c r="I238" s="29">
        <f t="shared" si="22"/>
        <v>168420.68447562214</v>
      </c>
    </row>
    <row r="239" spans="2:9" x14ac:dyDescent="0.2">
      <c r="B239" s="25">
        <f t="shared" ca="1" si="28"/>
        <v>51562</v>
      </c>
      <c r="C239" s="5">
        <v>232</v>
      </c>
      <c r="D239" s="26">
        <f t="shared" si="23"/>
        <v>355555.55555556156</v>
      </c>
      <c r="E239" s="29">
        <f t="shared" si="24"/>
        <v>2777.7777777777778</v>
      </c>
      <c r="F239" s="29">
        <f t="shared" si="25"/>
        <v>591.81663318809024</v>
      </c>
      <c r="G239" s="29">
        <f t="shared" si="26"/>
        <v>3369.5944109658681</v>
      </c>
      <c r="H239" s="29">
        <f t="shared" si="27"/>
        <v>1578.5792968544658</v>
      </c>
      <c r="I239" s="29">
        <f t="shared" si="22"/>
        <v>166569.79162091884</v>
      </c>
    </row>
    <row r="240" spans="2:9" x14ac:dyDescent="0.2">
      <c r="B240" s="25">
        <f t="shared" ca="1" si="28"/>
        <v>51593</v>
      </c>
      <c r="C240" s="5">
        <v>233</v>
      </c>
      <c r="D240" s="26">
        <f t="shared" si="23"/>
        <v>352777.77777778381</v>
      </c>
      <c r="E240" s="29">
        <f t="shared" si="24"/>
        <v>2777.7777777777778</v>
      </c>
      <c r="F240" s="29">
        <f t="shared" si="25"/>
        <v>587.22890734942291</v>
      </c>
      <c r="G240" s="29">
        <f t="shared" si="26"/>
        <v>3365.0066851272009</v>
      </c>
      <c r="H240" s="29">
        <f t="shared" si="27"/>
        <v>1571.2860686321681</v>
      </c>
      <c r="I240" s="29">
        <f t="shared" si="22"/>
        <v>164729.18463883907</v>
      </c>
    </row>
    <row r="241" spans="2:9" x14ac:dyDescent="0.2">
      <c r="B241" s="25">
        <f t="shared" ca="1" si="28"/>
        <v>51623</v>
      </c>
      <c r="C241" s="5">
        <v>234</v>
      </c>
      <c r="D241" s="26">
        <f t="shared" si="23"/>
        <v>350000.00000000605</v>
      </c>
      <c r="E241" s="29">
        <f t="shared" si="24"/>
        <v>2777.7777777777778</v>
      </c>
      <c r="F241" s="29">
        <f t="shared" si="25"/>
        <v>582.6411815107557</v>
      </c>
      <c r="G241" s="29">
        <f t="shared" si="26"/>
        <v>3360.4189592885336</v>
      </c>
      <c r="H241" s="29">
        <f t="shared" si="27"/>
        <v>1564.0236288625495</v>
      </c>
      <c r="I241" s="29">
        <f t="shared" si="22"/>
        <v>162898.81611005991</v>
      </c>
    </row>
    <row r="242" spans="2:9" x14ac:dyDescent="0.2">
      <c r="B242" s="25">
        <f t="shared" ca="1" si="28"/>
        <v>51654</v>
      </c>
      <c r="C242" s="5">
        <v>235</v>
      </c>
      <c r="D242" s="26">
        <f t="shared" si="23"/>
        <v>347222.2222222283</v>
      </c>
      <c r="E242" s="29">
        <f t="shared" si="24"/>
        <v>2777.7777777777778</v>
      </c>
      <c r="F242" s="29">
        <f t="shared" si="25"/>
        <v>578.05345567208849</v>
      </c>
      <c r="G242" s="29">
        <f t="shared" si="26"/>
        <v>3355.8312334498664</v>
      </c>
      <c r="H242" s="29">
        <f t="shared" si="27"/>
        <v>1556.7918542715986</v>
      </c>
      <c r="I242" s="29">
        <f t="shared" si="22"/>
        <v>161078.6388152029</v>
      </c>
    </row>
    <row r="243" spans="2:9" x14ac:dyDescent="0.2">
      <c r="B243" s="25">
        <f t="shared" ca="1" si="28"/>
        <v>51684</v>
      </c>
      <c r="C243" s="5">
        <v>236</v>
      </c>
      <c r="D243" s="26">
        <f t="shared" si="23"/>
        <v>344444.44444445055</v>
      </c>
      <c r="E243" s="29">
        <f t="shared" si="24"/>
        <v>2777.7777777777778</v>
      </c>
      <c r="F243" s="29">
        <f t="shared" si="25"/>
        <v>573.46572983342116</v>
      </c>
      <c r="G243" s="29">
        <f t="shared" si="26"/>
        <v>3351.2435076111988</v>
      </c>
      <c r="H243" s="29">
        <f t="shared" si="27"/>
        <v>1549.5906220619843</v>
      </c>
      <c r="I243" s="29">
        <f t="shared" si="22"/>
        <v>159268.60573403444</v>
      </c>
    </row>
    <row r="244" spans="2:9" x14ac:dyDescent="0.2">
      <c r="B244" s="25">
        <f t="shared" ca="1" si="28"/>
        <v>51715</v>
      </c>
      <c r="C244" s="5">
        <v>237</v>
      </c>
      <c r="D244" s="26">
        <f t="shared" si="23"/>
        <v>341666.6666666728</v>
      </c>
      <c r="E244" s="29">
        <f t="shared" si="24"/>
        <v>2777.7777777777778</v>
      </c>
      <c r="F244" s="29">
        <f t="shared" si="25"/>
        <v>568.87800399475395</v>
      </c>
      <c r="G244" s="29">
        <f t="shared" si="26"/>
        <v>3346.6557817725316</v>
      </c>
      <c r="H244" s="29">
        <f t="shared" si="27"/>
        <v>1542.419809911255</v>
      </c>
      <c r="I244" s="29">
        <f t="shared" si="22"/>
        <v>157468.67004466872</v>
      </c>
    </row>
    <row r="245" spans="2:9" x14ac:dyDescent="0.2">
      <c r="B245" s="25">
        <f t="shared" ca="1" si="28"/>
        <v>51746</v>
      </c>
      <c r="C245" s="5">
        <v>238</v>
      </c>
      <c r="D245" s="26">
        <f t="shared" si="23"/>
        <v>338888.88888889505</v>
      </c>
      <c r="E245" s="29">
        <f t="shared" si="24"/>
        <v>2777.7777777777778</v>
      </c>
      <c r="F245" s="29">
        <f t="shared" si="25"/>
        <v>564.29027815608674</v>
      </c>
      <c r="G245" s="29">
        <f t="shared" si="26"/>
        <v>3342.0680559338643</v>
      </c>
      <c r="H245" s="29">
        <f t="shared" si="27"/>
        <v>1535.2792959700478</v>
      </c>
      <c r="I245" s="29">
        <f t="shared" si="22"/>
        <v>155678.78512277384</v>
      </c>
    </row>
    <row r="246" spans="2:9" x14ac:dyDescent="0.2">
      <c r="B246" s="25">
        <f t="shared" ca="1" si="28"/>
        <v>51776</v>
      </c>
      <c r="C246" s="5">
        <v>239</v>
      </c>
      <c r="D246" s="26">
        <f t="shared" si="23"/>
        <v>336111.11111111729</v>
      </c>
      <c r="E246" s="29">
        <f t="shared" si="24"/>
        <v>2777.7777777777778</v>
      </c>
      <c r="F246" s="29">
        <f t="shared" si="25"/>
        <v>559.70255231741942</v>
      </c>
      <c r="G246" s="29">
        <f t="shared" si="26"/>
        <v>3337.4803300951971</v>
      </c>
      <c r="H246" s="29">
        <f t="shared" si="27"/>
        <v>1528.1689588603053</v>
      </c>
      <c r="I246" s="29">
        <f t="shared" si="22"/>
        <v>153898.90454078146</v>
      </c>
    </row>
    <row r="247" spans="2:9" x14ac:dyDescent="0.2">
      <c r="B247" s="25">
        <f t="shared" ca="1" si="28"/>
        <v>51807</v>
      </c>
      <c r="C247" s="5">
        <v>240</v>
      </c>
      <c r="D247" s="26">
        <f t="shared" si="23"/>
        <v>333333.33333333954</v>
      </c>
      <c r="E247" s="29">
        <f t="shared" si="24"/>
        <v>2777.7777777777778</v>
      </c>
      <c r="F247" s="29">
        <f t="shared" si="25"/>
        <v>555.11482647875221</v>
      </c>
      <c r="G247" s="29">
        <f t="shared" si="26"/>
        <v>3332.8926042565299</v>
      </c>
      <c r="H247" s="29">
        <f t="shared" si="27"/>
        <v>1521.0886776734944</v>
      </c>
      <c r="I247" s="29">
        <f t="shared" si="22"/>
        <v>152128.9820670987</v>
      </c>
    </row>
    <row r="248" spans="2:9" x14ac:dyDescent="0.2">
      <c r="B248" s="25">
        <f t="shared" ca="1" si="28"/>
        <v>51837</v>
      </c>
      <c r="C248" s="5">
        <v>241</v>
      </c>
      <c r="D248" s="26">
        <f t="shared" si="23"/>
        <v>330555.55555556179</v>
      </c>
      <c r="E248" s="29">
        <f t="shared" si="24"/>
        <v>2777.7777777777778</v>
      </c>
      <c r="F248" s="29">
        <f t="shared" si="25"/>
        <v>550.527100640085</v>
      </c>
      <c r="G248" s="29">
        <f t="shared" si="26"/>
        <v>3328.3048784178627</v>
      </c>
      <c r="H248" s="29">
        <f t="shared" si="27"/>
        <v>1514.0383319688358</v>
      </c>
      <c r="I248" s="29">
        <f t="shared" si="22"/>
        <v>150368.9716653238</v>
      </c>
    </row>
    <row r="249" spans="2:9" x14ac:dyDescent="0.2">
      <c r="B249" s="25">
        <f t="shared" ca="1" si="28"/>
        <v>51868</v>
      </c>
      <c r="C249" s="5">
        <v>242</v>
      </c>
      <c r="D249" s="26">
        <f t="shared" si="23"/>
        <v>327777.77777778404</v>
      </c>
      <c r="E249" s="29">
        <f t="shared" si="24"/>
        <v>2777.7777777777778</v>
      </c>
      <c r="F249" s="29">
        <f t="shared" si="25"/>
        <v>545.93937480141767</v>
      </c>
      <c r="G249" s="29">
        <f t="shared" si="26"/>
        <v>3323.7171525791955</v>
      </c>
      <c r="H249" s="29">
        <f t="shared" si="27"/>
        <v>1507.0178017715396</v>
      </c>
      <c r="I249" s="29">
        <f t="shared" si="22"/>
        <v>148618.82749346446</v>
      </c>
    </row>
    <row r="250" spans="2:9" x14ac:dyDescent="0.2">
      <c r="B250" s="25">
        <f t="shared" ca="1" si="28"/>
        <v>51899</v>
      </c>
      <c r="C250" s="5">
        <v>243</v>
      </c>
      <c r="D250" s="26">
        <f t="shared" si="23"/>
        <v>325000.00000000629</v>
      </c>
      <c r="E250" s="29">
        <f t="shared" si="24"/>
        <v>2777.7777777777778</v>
      </c>
      <c r="F250" s="29">
        <f t="shared" si="25"/>
        <v>541.35164896275046</v>
      </c>
      <c r="G250" s="29">
        <f t="shared" si="26"/>
        <v>3319.1294267405283</v>
      </c>
      <c r="H250" s="29">
        <f t="shared" si="27"/>
        <v>1500.0269675710456</v>
      </c>
      <c r="I250" s="29">
        <f t="shared" si="22"/>
        <v>146878.5039031592</v>
      </c>
    </row>
    <row r="251" spans="2:9" x14ac:dyDescent="0.2">
      <c r="B251" s="25">
        <f t="shared" ca="1" si="28"/>
        <v>51927</v>
      </c>
      <c r="C251" s="5">
        <v>244</v>
      </c>
      <c r="D251" s="26">
        <f t="shared" si="23"/>
        <v>322222.22222222853</v>
      </c>
      <c r="E251" s="29">
        <f t="shared" si="24"/>
        <v>2777.7777777777778</v>
      </c>
      <c r="F251" s="29">
        <f t="shared" si="25"/>
        <v>536.76392312408325</v>
      </c>
      <c r="G251" s="29">
        <f t="shared" si="26"/>
        <v>3314.5417009018611</v>
      </c>
      <c r="H251" s="29">
        <f t="shared" si="27"/>
        <v>1493.0657103192707</v>
      </c>
      <c r="I251" s="29">
        <f t="shared" si="22"/>
        <v>145147.95543890193</v>
      </c>
    </row>
    <row r="252" spans="2:9" x14ac:dyDescent="0.2">
      <c r="B252" s="25">
        <f t="shared" ca="1" si="28"/>
        <v>51958</v>
      </c>
      <c r="C252" s="5">
        <v>245</v>
      </c>
      <c r="D252" s="26">
        <f t="shared" si="23"/>
        <v>319444.44444445078</v>
      </c>
      <c r="E252" s="29">
        <f t="shared" si="24"/>
        <v>2777.7777777777778</v>
      </c>
      <c r="F252" s="29">
        <f t="shared" si="25"/>
        <v>532.17619728541592</v>
      </c>
      <c r="G252" s="29">
        <f t="shared" si="26"/>
        <v>3309.9539750631939</v>
      </c>
      <c r="H252" s="29">
        <f t="shared" si="27"/>
        <v>1486.1339114288646</v>
      </c>
      <c r="I252" s="29">
        <f t="shared" si="22"/>
        <v>143427.13683726935</v>
      </c>
    </row>
    <row r="253" spans="2:9" x14ac:dyDescent="0.2">
      <c r="B253" s="25">
        <f t="shared" ca="1" si="28"/>
        <v>51988</v>
      </c>
      <c r="C253" s="5">
        <v>246</v>
      </c>
      <c r="D253" s="26">
        <f t="shared" si="23"/>
        <v>316666.66666667303</v>
      </c>
      <c r="E253" s="29">
        <f t="shared" si="24"/>
        <v>2777.7777777777778</v>
      </c>
      <c r="F253" s="29">
        <f t="shared" si="25"/>
        <v>527.58847144674871</v>
      </c>
      <c r="G253" s="29">
        <f t="shared" si="26"/>
        <v>3305.3662492245267</v>
      </c>
      <c r="H253" s="29">
        <f t="shared" si="27"/>
        <v>1479.2314527714698</v>
      </c>
      <c r="I253" s="29">
        <f t="shared" si="22"/>
        <v>141716.00302615133</v>
      </c>
    </row>
    <row r="254" spans="2:9" x14ac:dyDescent="0.2">
      <c r="B254" s="25">
        <f t="shared" ca="1" si="28"/>
        <v>52019</v>
      </c>
      <c r="C254" s="5">
        <v>247</v>
      </c>
      <c r="D254" s="26">
        <f t="shared" si="23"/>
        <v>313888.88888889528</v>
      </c>
      <c r="E254" s="29">
        <f t="shared" si="24"/>
        <v>2777.7777777777778</v>
      </c>
      <c r="F254" s="29">
        <f t="shared" si="25"/>
        <v>523.0007456080815</v>
      </c>
      <c r="G254" s="29">
        <f t="shared" si="26"/>
        <v>3300.7785233858594</v>
      </c>
      <c r="H254" s="29">
        <f t="shared" si="27"/>
        <v>1472.3582166759877</v>
      </c>
      <c r="I254" s="29">
        <f t="shared" si="22"/>
        <v>140014.50912398438</v>
      </c>
    </row>
    <row r="255" spans="2:9" x14ac:dyDescent="0.2">
      <c r="B255" s="25">
        <f t="shared" ca="1" si="28"/>
        <v>52049</v>
      </c>
      <c r="C255" s="5">
        <v>248</v>
      </c>
      <c r="D255" s="26">
        <f t="shared" si="23"/>
        <v>311111.11111111753</v>
      </c>
      <c r="E255" s="29">
        <f t="shared" si="24"/>
        <v>2777.7777777777778</v>
      </c>
      <c r="F255" s="29">
        <f t="shared" si="25"/>
        <v>518.41301976941429</v>
      </c>
      <c r="G255" s="29">
        <f t="shared" si="26"/>
        <v>3296.1907975471922</v>
      </c>
      <c r="H255" s="29">
        <f t="shared" si="27"/>
        <v>1465.5140859268549</v>
      </c>
      <c r="I255" s="29">
        <f t="shared" si="22"/>
        <v>138322.61043898805</v>
      </c>
    </row>
    <row r="256" spans="2:9" x14ac:dyDescent="0.2">
      <c r="B256" s="25">
        <f t="shared" ca="1" si="28"/>
        <v>52080</v>
      </c>
      <c r="C256" s="5">
        <v>249</v>
      </c>
      <c r="D256" s="26">
        <f t="shared" si="23"/>
        <v>308333.33333333977</v>
      </c>
      <c r="E256" s="29">
        <f t="shared" si="24"/>
        <v>2777.7777777777778</v>
      </c>
      <c r="F256" s="29">
        <f t="shared" si="25"/>
        <v>513.82529393074697</v>
      </c>
      <c r="G256" s="29">
        <f t="shared" si="26"/>
        <v>3291.603071708525</v>
      </c>
      <c r="H256" s="29">
        <f t="shared" si="27"/>
        <v>1458.6989437623213</v>
      </c>
      <c r="I256" s="29">
        <f t="shared" si="22"/>
        <v>136640.26246840422</v>
      </c>
    </row>
    <row r="257" spans="2:9" x14ac:dyDescent="0.2">
      <c r="B257" s="25">
        <f t="shared" ca="1" si="28"/>
        <v>52111</v>
      </c>
      <c r="C257" s="5">
        <v>250</v>
      </c>
      <c r="D257" s="26">
        <f t="shared" si="23"/>
        <v>305555.55555556202</v>
      </c>
      <c r="E257" s="29">
        <f t="shared" si="24"/>
        <v>2777.7777777777778</v>
      </c>
      <c r="F257" s="29">
        <f t="shared" si="25"/>
        <v>509.23756809207975</v>
      </c>
      <c r="G257" s="29">
        <f t="shared" si="26"/>
        <v>3287.0153458698578</v>
      </c>
      <c r="H257" s="29">
        <f t="shared" si="27"/>
        <v>1451.9126738727361</v>
      </c>
      <c r="I257" s="29">
        <f t="shared" si="22"/>
        <v>134967.42089773936</v>
      </c>
    </row>
    <row r="258" spans="2:9" x14ac:dyDescent="0.2">
      <c r="B258" s="25">
        <f t="shared" ca="1" si="28"/>
        <v>52141</v>
      </c>
      <c r="C258" s="5">
        <v>251</v>
      </c>
      <c r="D258" s="26">
        <f t="shared" si="23"/>
        <v>302777.77777778427</v>
      </c>
      <c r="E258" s="29">
        <f t="shared" si="24"/>
        <v>2777.7777777777778</v>
      </c>
      <c r="F258" s="29">
        <f t="shared" si="25"/>
        <v>504.64984225341249</v>
      </c>
      <c r="G258" s="29">
        <f t="shared" si="26"/>
        <v>3282.4276200311901</v>
      </c>
      <c r="H258" s="29">
        <f t="shared" si="27"/>
        <v>1445.1551603988412</v>
      </c>
      <c r="I258" s="29">
        <f t="shared" si="22"/>
        <v>133304.04160000969</v>
      </c>
    </row>
    <row r="259" spans="2:9" x14ac:dyDescent="0.2">
      <c r="B259" s="25">
        <f t="shared" ca="1" si="28"/>
        <v>52172</v>
      </c>
      <c r="C259" s="5">
        <v>252</v>
      </c>
      <c r="D259" s="26">
        <f t="shared" si="23"/>
        <v>300000.00000000652</v>
      </c>
      <c r="E259" s="29">
        <f t="shared" si="24"/>
        <v>2777.7777777777778</v>
      </c>
      <c r="F259" s="29">
        <f t="shared" si="25"/>
        <v>500.06211641474528</v>
      </c>
      <c r="G259" s="29">
        <f t="shared" si="26"/>
        <v>3277.8398941925229</v>
      </c>
      <c r="H259" s="29">
        <f t="shared" si="27"/>
        <v>1438.4262879300738</v>
      </c>
      <c r="I259" s="29">
        <f t="shared" si="22"/>
        <v>131650.08063498963</v>
      </c>
    </row>
    <row r="260" spans="2:9" x14ac:dyDescent="0.2">
      <c r="B260" s="25">
        <f t="shared" ca="1" si="28"/>
        <v>52202</v>
      </c>
      <c r="C260" s="5">
        <v>253</v>
      </c>
      <c r="D260" s="26">
        <f t="shared" si="23"/>
        <v>297222.22222222877</v>
      </c>
      <c r="E260" s="29">
        <f t="shared" si="24"/>
        <v>2777.7777777777778</v>
      </c>
      <c r="F260" s="29">
        <f t="shared" si="25"/>
        <v>495.47439057607801</v>
      </c>
      <c r="G260" s="29">
        <f t="shared" si="26"/>
        <v>3273.2521683538557</v>
      </c>
      <c r="H260" s="29">
        <f t="shared" si="27"/>
        <v>1431.7259415028636</v>
      </c>
      <c r="I260" s="29">
        <f t="shared" si="22"/>
        <v>130005.49424846226</v>
      </c>
    </row>
    <row r="261" spans="2:9" x14ac:dyDescent="0.2">
      <c r="B261" s="25">
        <f t="shared" ca="1" si="28"/>
        <v>52233</v>
      </c>
      <c r="C261" s="5">
        <v>254</v>
      </c>
      <c r="D261" s="26">
        <f t="shared" si="23"/>
        <v>294444.44444445102</v>
      </c>
      <c r="E261" s="29">
        <f t="shared" si="24"/>
        <v>2777.7777777777778</v>
      </c>
      <c r="F261" s="29">
        <f t="shared" si="25"/>
        <v>490.88666473741074</v>
      </c>
      <c r="G261" s="29">
        <f t="shared" si="26"/>
        <v>3268.6644425151885</v>
      </c>
      <c r="H261" s="29">
        <f t="shared" si="27"/>
        <v>1425.054006598953</v>
      </c>
      <c r="I261" s="29">
        <f t="shared" si="22"/>
        <v>128370.23887147388</v>
      </c>
    </row>
    <row r="262" spans="2:9" x14ac:dyDescent="0.2">
      <c r="B262" s="25">
        <f t="shared" ca="1" si="28"/>
        <v>52264</v>
      </c>
      <c r="C262" s="5">
        <v>255</v>
      </c>
      <c r="D262" s="26">
        <f t="shared" si="23"/>
        <v>291666.66666667326</v>
      </c>
      <c r="E262" s="29">
        <f t="shared" si="24"/>
        <v>2777.7777777777778</v>
      </c>
      <c r="F262" s="29">
        <f t="shared" si="25"/>
        <v>486.29893889874353</v>
      </c>
      <c r="G262" s="29">
        <f t="shared" si="26"/>
        <v>3264.0767166765213</v>
      </c>
      <c r="H262" s="29">
        <f t="shared" si="27"/>
        <v>1418.4103691437097</v>
      </c>
      <c r="I262" s="29">
        <f t="shared" si="22"/>
        <v>126744.27111959035</v>
      </c>
    </row>
    <row r="263" spans="2:9" x14ac:dyDescent="0.2">
      <c r="B263" s="25">
        <f t="shared" ca="1" si="28"/>
        <v>52292</v>
      </c>
      <c r="C263" s="5">
        <v>256</v>
      </c>
      <c r="D263" s="26">
        <f t="shared" si="23"/>
        <v>288888.88888889551</v>
      </c>
      <c r="E263" s="29">
        <f t="shared" si="24"/>
        <v>2777.7777777777778</v>
      </c>
      <c r="F263" s="29">
        <f t="shared" si="25"/>
        <v>481.71121306007626</v>
      </c>
      <c r="G263" s="29">
        <f t="shared" si="26"/>
        <v>3259.4889908378541</v>
      </c>
      <c r="H263" s="29">
        <f t="shared" si="27"/>
        <v>1411.7949155044539</v>
      </c>
      <c r="I263" s="29">
        <f t="shared" si="22"/>
        <v>125127.5477921572</v>
      </c>
    </row>
    <row r="264" spans="2:9" x14ac:dyDescent="0.2">
      <c r="B264" s="25">
        <f t="shared" ca="1" si="28"/>
        <v>52323</v>
      </c>
      <c r="C264" s="5">
        <v>257</v>
      </c>
      <c r="D264" s="26">
        <f t="shared" si="23"/>
        <v>286111.11111111776</v>
      </c>
      <c r="E264" s="29">
        <f t="shared" si="24"/>
        <v>2777.7777777777778</v>
      </c>
      <c r="F264" s="29">
        <f t="shared" si="25"/>
        <v>477.12348722140899</v>
      </c>
      <c r="G264" s="29">
        <f t="shared" si="26"/>
        <v>3254.9012649991869</v>
      </c>
      <c r="H264" s="29">
        <f t="shared" si="27"/>
        <v>1405.207532488786</v>
      </c>
      <c r="I264" s="29">
        <f t="shared" ref="I264:I327" si="29">D264/(1+$L$3)^C264</f>
        <v>123520.02587156177</v>
      </c>
    </row>
    <row r="265" spans="2:9" x14ac:dyDescent="0.2">
      <c r="B265" s="25">
        <f t="shared" ca="1" si="28"/>
        <v>52353</v>
      </c>
      <c r="C265" s="5">
        <v>258</v>
      </c>
      <c r="D265" s="26">
        <f t="shared" ref="D265:D328" si="30">D264 - E265</f>
        <v>283333.33333334001</v>
      </c>
      <c r="E265" s="29">
        <f t="shared" ref="E265:E328" si="31">$D$7/360</f>
        <v>2777.7777777777778</v>
      </c>
      <c r="F265" s="29">
        <f t="shared" ref="F265:F328" si="32">$C$4*D264</f>
        <v>472.53576138274178</v>
      </c>
      <c r="G265" s="29">
        <f t="shared" ref="G265:G328" si="33">E265+F265</f>
        <v>3250.3135391605197</v>
      </c>
      <c r="H265" s="29">
        <f t="shared" ref="H265:H328" si="34">G265/(1+$L$3)^C265</f>
        <v>1398.648107342925</v>
      </c>
      <c r="I265" s="29">
        <f t="shared" si="29"/>
        <v>121921.66252249897</v>
      </c>
    </row>
    <row r="266" spans="2:9" x14ac:dyDescent="0.2">
      <c r="B266" s="25">
        <f t="shared" ref="B266:B329" ca="1" si="35">DATE(YEAR(B265),MONTH(B265)+1,DAY(B265))</f>
        <v>52384</v>
      </c>
      <c r="C266" s="5">
        <v>259</v>
      </c>
      <c r="D266" s="26">
        <f t="shared" si="30"/>
        <v>280555.55555556226</v>
      </c>
      <c r="E266" s="29">
        <f t="shared" si="31"/>
        <v>2777.7777777777778</v>
      </c>
      <c r="F266" s="29">
        <f t="shared" si="32"/>
        <v>467.94803554407451</v>
      </c>
      <c r="G266" s="29">
        <f t="shared" si="33"/>
        <v>3245.7258133218525</v>
      </c>
      <c r="H266" s="29">
        <f t="shared" si="34"/>
        <v>1392.1165277500518</v>
      </c>
      <c r="I266" s="29">
        <f t="shared" si="29"/>
        <v>120332.41509123948</v>
      </c>
    </row>
    <row r="267" spans="2:9" x14ac:dyDescent="0.2">
      <c r="B267" s="25">
        <f t="shared" ca="1" si="35"/>
        <v>52414</v>
      </c>
      <c r="C267" s="5">
        <v>260</v>
      </c>
      <c r="D267" s="26">
        <f t="shared" si="30"/>
        <v>277777.7777777845</v>
      </c>
      <c r="E267" s="29">
        <f t="shared" si="31"/>
        <v>2777.7777777777778</v>
      </c>
      <c r="F267" s="29">
        <f t="shared" si="32"/>
        <v>463.3603097054073</v>
      </c>
      <c r="G267" s="29">
        <f t="shared" si="33"/>
        <v>3241.1380874831852</v>
      </c>
      <c r="H267" s="29">
        <f t="shared" si="34"/>
        <v>1385.6126818286559</v>
      </c>
      <c r="I267" s="29">
        <f t="shared" si="29"/>
        <v>118752.24110490084</v>
      </c>
    </row>
    <row r="268" spans="2:9" x14ac:dyDescent="0.2">
      <c r="B268" s="25">
        <f t="shared" ca="1" si="35"/>
        <v>52445</v>
      </c>
      <c r="C268" s="5">
        <v>261</v>
      </c>
      <c r="D268" s="26">
        <f t="shared" si="30"/>
        <v>275000.00000000675</v>
      </c>
      <c r="E268" s="29">
        <f t="shared" si="31"/>
        <v>2777.7777777777778</v>
      </c>
      <c r="F268" s="29">
        <f t="shared" si="32"/>
        <v>458.77258386674004</v>
      </c>
      <c r="G268" s="29">
        <f t="shared" si="33"/>
        <v>3236.550361644518</v>
      </c>
      <c r="H268" s="29">
        <f t="shared" si="34"/>
        <v>1379.1364581308924</v>
      </c>
      <c r="I268" s="29">
        <f t="shared" si="29"/>
        <v>117181.09827072127</v>
      </c>
    </row>
    <row r="269" spans="2:9" x14ac:dyDescent="0.2">
      <c r="B269" s="25">
        <f t="shared" ca="1" si="35"/>
        <v>52476</v>
      </c>
      <c r="C269" s="5">
        <v>262</v>
      </c>
      <c r="D269" s="26">
        <f t="shared" si="30"/>
        <v>272222.222222229</v>
      </c>
      <c r="E269" s="29">
        <f t="shared" si="31"/>
        <v>2777.7777777777778</v>
      </c>
      <c r="F269" s="29">
        <f t="shared" si="32"/>
        <v>454.18485802807277</v>
      </c>
      <c r="G269" s="29">
        <f t="shared" si="33"/>
        <v>3231.9626358058504</v>
      </c>
      <c r="H269" s="29">
        <f t="shared" si="34"/>
        <v>1372.6877456409413</v>
      </c>
      <c r="I269" s="29">
        <f t="shared" si="29"/>
        <v>115618.94447533652</v>
      </c>
    </row>
    <row r="270" spans="2:9" x14ac:dyDescent="0.2">
      <c r="B270" s="25">
        <f t="shared" ca="1" si="35"/>
        <v>52506</v>
      </c>
      <c r="C270" s="5">
        <v>263</v>
      </c>
      <c r="D270" s="26">
        <f t="shared" si="30"/>
        <v>269444.44444445125</v>
      </c>
      <c r="E270" s="29">
        <f t="shared" si="31"/>
        <v>2777.7777777777778</v>
      </c>
      <c r="F270" s="29">
        <f t="shared" si="32"/>
        <v>449.59713218940556</v>
      </c>
      <c r="G270" s="29">
        <f t="shared" si="33"/>
        <v>3227.3749099671832</v>
      </c>
      <c r="H270" s="29">
        <f t="shared" si="34"/>
        <v>1366.2664337733775</v>
      </c>
      <c r="I270" s="29">
        <f t="shared" si="29"/>
        <v>114065.7377840595</v>
      </c>
    </row>
    <row r="271" spans="2:9" x14ac:dyDescent="0.2">
      <c r="B271" s="25">
        <f t="shared" ca="1" si="35"/>
        <v>52537</v>
      </c>
      <c r="C271" s="5">
        <v>264</v>
      </c>
      <c r="D271" s="26">
        <f t="shared" si="30"/>
        <v>266666.6666666735</v>
      </c>
      <c r="E271" s="29">
        <f t="shared" si="31"/>
        <v>2777.7777777777778</v>
      </c>
      <c r="F271" s="29">
        <f t="shared" si="32"/>
        <v>445.00940635073829</v>
      </c>
      <c r="G271" s="29">
        <f t="shared" si="33"/>
        <v>3222.7871841285159</v>
      </c>
      <c r="H271" s="29">
        <f t="shared" si="34"/>
        <v>1359.872412371541</v>
      </c>
      <c r="I271" s="29">
        <f t="shared" si="29"/>
        <v>112521.43644016245</v>
      </c>
    </row>
    <row r="272" spans="2:9" x14ac:dyDescent="0.2">
      <c r="B272" s="25">
        <f t="shared" ca="1" si="35"/>
        <v>52567</v>
      </c>
      <c r="C272" s="5">
        <v>265</v>
      </c>
      <c r="D272" s="26">
        <f t="shared" si="30"/>
        <v>263888.88888889574</v>
      </c>
      <c r="E272" s="29">
        <f t="shared" si="31"/>
        <v>2777.7777777777778</v>
      </c>
      <c r="F272" s="29">
        <f t="shared" si="32"/>
        <v>440.42168051207102</v>
      </c>
      <c r="G272" s="29">
        <f t="shared" si="33"/>
        <v>3218.1994582898487</v>
      </c>
      <c r="H272" s="29">
        <f t="shared" si="34"/>
        <v>1353.5055717059179</v>
      </c>
      <c r="I272" s="29">
        <f t="shared" si="29"/>
        <v>110985.9988641621</v>
      </c>
    </row>
    <row r="273" spans="2:9" x14ac:dyDescent="0.2">
      <c r="B273" s="25">
        <f t="shared" ca="1" si="35"/>
        <v>52598</v>
      </c>
      <c r="C273" s="5">
        <v>266</v>
      </c>
      <c r="D273" s="26">
        <f t="shared" si="30"/>
        <v>261111.11111111796</v>
      </c>
      <c r="E273" s="29">
        <f t="shared" si="31"/>
        <v>2777.7777777777778</v>
      </c>
      <c r="F273" s="29">
        <f t="shared" si="32"/>
        <v>435.83395467340381</v>
      </c>
      <c r="G273" s="29">
        <f t="shared" si="33"/>
        <v>3213.6117324511815</v>
      </c>
      <c r="H273" s="29">
        <f t="shared" si="34"/>
        <v>1347.1658024725248</v>
      </c>
      <c r="I273" s="29">
        <f t="shared" si="29"/>
        <v>109459.38365310764</v>
      </c>
    </row>
    <row r="274" spans="2:9" x14ac:dyDescent="0.2">
      <c r="B274" s="25">
        <f t="shared" ca="1" si="35"/>
        <v>52629</v>
      </c>
      <c r="C274" s="5">
        <v>267</v>
      </c>
      <c r="D274" s="26">
        <f t="shared" si="30"/>
        <v>258333.33333334018</v>
      </c>
      <c r="E274" s="29">
        <f t="shared" si="31"/>
        <v>2777.7777777777778</v>
      </c>
      <c r="F274" s="29">
        <f t="shared" si="32"/>
        <v>431.24622883473648</v>
      </c>
      <c r="G274" s="29">
        <f t="shared" si="33"/>
        <v>3209.0240066125143</v>
      </c>
      <c r="H274" s="29">
        <f t="shared" si="34"/>
        <v>1340.8529957913011</v>
      </c>
      <c r="I274" s="29">
        <f t="shared" si="29"/>
        <v>107941.54957987129</v>
      </c>
    </row>
    <row r="275" spans="2:9" x14ac:dyDescent="0.2">
      <c r="B275" s="25">
        <f t="shared" ca="1" si="35"/>
        <v>52658</v>
      </c>
      <c r="C275" s="5">
        <v>268</v>
      </c>
      <c r="D275" s="26">
        <f t="shared" si="30"/>
        <v>255555.5555555624</v>
      </c>
      <c r="E275" s="29">
        <f t="shared" si="31"/>
        <v>2777.7777777777778</v>
      </c>
      <c r="F275" s="29">
        <f t="shared" si="32"/>
        <v>426.65850299606922</v>
      </c>
      <c r="G275" s="29">
        <f t="shared" si="33"/>
        <v>3204.4362807738471</v>
      </c>
      <c r="H275" s="29">
        <f t="shared" si="34"/>
        <v>1334.5670432045058</v>
      </c>
      <c r="I275" s="29">
        <f t="shared" si="29"/>
        <v>106432.45559244177</v>
      </c>
    </row>
    <row r="276" spans="2:9" x14ac:dyDescent="0.2">
      <c r="B276" s="25">
        <f t="shared" ca="1" si="35"/>
        <v>52689</v>
      </c>
      <c r="C276" s="5">
        <v>269</v>
      </c>
      <c r="D276" s="26">
        <f t="shared" si="30"/>
        <v>252777.77777778462</v>
      </c>
      <c r="E276" s="29">
        <f t="shared" si="31"/>
        <v>2777.7777777777778</v>
      </c>
      <c r="F276" s="29">
        <f t="shared" si="32"/>
        <v>422.07077715740189</v>
      </c>
      <c r="G276" s="29">
        <f t="shared" si="33"/>
        <v>3199.8485549351799</v>
      </c>
      <c r="H276" s="29">
        <f t="shared" si="34"/>
        <v>1328.3078366751199</v>
      </c>
      <c r="I276" s="29">
        <f t="shared" si="29"/>
        <v>104932.06081322028</v>
      </c>
    </row>
    <row r="277" spans="2:9" x14ac:dyDescent="0.2">
      <c r="B277" s="25">
        <f t="shared" ca="1" si="35"/>
        <v>52719</v>
      </c>
      <c r="C277" s="5">
        <v>270</v>
      </c>
      <c r="D277" s="26">
        <f t="shared" si="30"/>
        <v>250000.00000000684</v>
      </c>
      <c r="E277" s="29">
        <f t="shared" si="31"/>
        <v>2777.7777777777778</v>
      </c>
      <c r="F277" s="29">
        <f t="shared" si="32"/>
        <v>417.48305131873462</v>
      </c>
      <c r="G277" s="29">
        <f t="shared" si="33"/>
        <v>3195.2608290965127</v>
      </c>
      <c r="H277" s="29">
        <f t="shared" si="34"/>
        <v>1322.0752685852576</v>
      </c>
      <c r="I277" s="29">
        <f t="shared" si="29"/>
        <v>103440.3245383196</v>
      </c>
    </row>
    <row r="278" spans="2:9" x14ac:dyDescent="0.2">
      <c r="B278" s="25">
        <f t="shared" ca="1" si="35"/>
        <v>52750</v>
      </c>
      <c r="C278" s="5">
        <v>271</v>
      </c>
      <c r="D278" s="26">
        <f t="shared" si="30"/>
        <v>247222.22222222906</v>
      </c>
      <c r="E278" s="29">
        <f t="shared" si="31"/>
        <v>2777.7777777777778</v>
      </c>
      <c r="F278" s="29">
        <f t="shared" si="32"/>
        <v>412.8953254800673</v>
      </c>
      <c r="G278" s="29">
        <f t="shared" si="33"/>
        <v>3190.673103257845</v>
      </c>
      <c r="H278" s="29">
        <f t="shared" si="34"/>
        <v>1315.8692317345781</v>
      </c>
      <c r="I278" s="29">
        <f t="shared" si="29"/>
        <v>101957.20623686547</v>
      </c>
    </row>
    <row r="279" spans="2:9" x14ac:dyDescent="0.2">
      <c r="B279" s="25">
        <f t="shared" ca="1" si="35"/>
        <v>52780</v>
      </c>
      <c r="C279" s="5">
        <v>272</v>
      </c>
      <c r="D279" s="26">
        <f t="shared" si="30"/>
        <v>244444.44444445128</v>
      </c>
      <c r="E279" s="29">
        <f t="shared" si="31"/>
        <v>2777.7777777777778</v>
      </c>
      <c r="F279" s="29">
        <f t="shared" si="32"/>
        <v>408.30759964140003</v>
      </c>
      <c r="G279" s="29">
        <f t="shared" si="33"/>
        <v>3186.0853774191778</v>
      </c>
      <c r="H279" s="29">
        <f t="shared" si="34"/>
        <v>1309.6896193387101</v>
      </c>
      <c r="I279" s="29">
        <f t="shared" si="29"/>
        <v>100482.66555030104</v>
      </c>
    </row>
    <row r="280" spans="2:9" x14ac:dyDescent="0.2">
      <c r="B280" s="25">
        <f t="shared" ca="1" si="35"/>
        <v>52811</v>
      </c>
      <c r="C280" s="5">
        <v>273</v>
      </c>
      <c r="D280" s="26">
        <f t="shared" si="30"/>
        <v>241666.6666666735</v>
      </c>
      <c r="E280" s="29">
        <f t="shared" si="31"/>
        <v>2777.7777777777778</v>
      </c>
      <c r="F280" s="29">
        <f t="shared" si="32"/>
        <v>403.71987380273276</v>
      </c>
      <c r="G280" s="29">
        <f t="shared" si="33"/>
        <v>3181.4976515805106</v>
      </c>
      <c r="H280" s="29">
        <f t="shared" si="34"/>
        <v>1303.5363250276762</v>
      </c>
      <c r="I280" s="29">
        <f t="shared" si="29"/>
        <v>99016.66229169369</v>
      </c>
    </row>
    <row r="281" spans="2:9" x14ac:dyDescent="0.2">
      <c r="B281" s="25">
        <f t="shared" ca="1" si="35"/>
        <v>52842</v>
      </c>
      <c r="C281" s="5">
        <v>274</v>
      </c>
      <c r="D281" s="26">
        <f t="shared" si="30"/>
        <v>238888.88888889572</v>
      </c>
      <c r="E281" s="29">
        <f t="shared" si="31"/>
        <v>2777.7777777777778</v>
      </c>
      <c r="F281" s="29">
        <f t="shared" si="32"/>
        <v>399.13214796406544</v>
      </c>
      <c r="G281" s="29">
        <f t="shared" si="33"/>
        <v>3176.9099257418434</v>
      </c>
      <c r="H281" s="29">
        <f t="shared" si="34"/>
        <v>1297.4092428443255</v>
      </c>
      <c r="I281" s="29">
        <f t="shared" si="29"/>
        <v>97559.156445044864</v>
      </c>
    </row>
    <row r="282" spans="2:9" x14ac:dyDescent="0.2">
      <c r="B282" s="25">
        <f t="shared" ca="1" si="35"/>
        <v>52872</v>
      </c>
      <c r="C282" s="5">
        <v>275</v>
      </c>
      <c r="D282" s="26">
        <f t="shared" si="30"/>
        <v>236111.11111111793</v>
      </c>
      <c r="E282" s="29">
        <f t="shared" si="31"/>
        <v>2777.7777777777778</v>
      </c>
      <c r="F282" s="29">
        <f t="shared" si="32"/>
        <v>394.54442212539817</v>
      </c>
      <c r="G282" s="29">
        <f t="shared" si="33"/>
        <v>3172.3221999031762</v>
      </c>
      <c r="H282" s="29">
        <f t="shared" si="34"/>
        <v>1291.3082672427736</v>
      </c>
      <c r="I282" s="29">
        <f t="shared" si="29"/>
        <v>96110.108164602381</v>
      </c>
    </row>
    <row r="283" spans="2:9" x14ac:dyDescent="0.2">
      <c r="B283" s="25">
        <f t="shared" ca="1" si="35"/>
        <v>52903</v>
      </c>
      <c r="C283" s="5">
        <v>276</v>
      </c>
      <c r="D283" s="26">
        <f t="shared" si="30"/>
        <v>233333.33333334015</v>
      </c>
      <c r="E283" s="29">
        <f t="shared" si="31"/>
        <v>2777.7777777777778</v>
      </c>
      <c r="F283" s="29">
        <f t="shared" si="32"/>
        <v>389.95669628673085</v>
      </c>
      <c r="G283" s="29">
        <f t="shared" si="33"/>
        <v>3167.7344740645085</v>
      </c>
      <c r="H283" s="29">
        <f t="shared" si="34"/>
        <v>1285.2332930868449</v>
      </c>
      <c r="I283" s="29">
        <f t="shared" si="29"/>
        <v>94669.477774175422</v>
      </c>
    </row>
    <row r="284" spans="2:9" x14ac:dyDescent="0.2">
      <c r="B284" s="25">
        <f t="shared" ca="1" si="35"/>
        <v>52933</v>
      </c>
      <c r="C284" s="5">
        <v>277</v>
      </c>
      <c r="D284" s="26">
        <f t="shared" si="30"/>
        <v>230555.55555556237</v>
      </c>
      <c r="E284" s="29">
        <f t="shared" si="31"/>
        <v>2777.7777777777778</v>
      </c>
      <c r="F284" s="29">
        <f t="shared" si="32"/>
        <v>385.36897044806358</v>
      </c>
      <c r="G284" s="29">
        <f t="shared" si="33"/>
        <v>3163.1467482258413</v>
      </c>
      <c r="H284" s="29">
        <f t="shared" si="34"/>
        <v>1279.1842156485254</v>
      </c>
      <c r="I284" s="29">
        <f t="shared" si="29"/>
        <v>93237.225766452262</v>
      </c>
    </row>
    <row r="285" spans="2:9" x14ac:dyDescent="0.2">
      <c r="B285" s="25">
        <f t="shared" ca="1" si="35"/>
        <v>52964</v>
      </c>
      <c r="C285" s="5">
        <v>278</v>
      </c>
      <c r="D285" s="26">
        <f t="shared" si="30"/>
        <v>227777.77777778459</v>
      </c>
      <c r="E285" s="29">
        <f t="shared" si="31"/>
        <v>2777.7777777777778</v>
      </c>
      <c r="F285" s="29">
        <f t="shared" si="32"/>
        <v>380.78124460939625</v>
      </c>
      <c r="G285" s="29">
        <f t="shared" si="33"/>
        <v>3158.5590223871741</v>
      </c>
      <c r="H285" s="29">
        <f t="shared" si="34"/>
        <v>1273.1609306064147</v>
      </c>
      <c r="I285" s="29">
        <f t="shared" si="29"/>
        <v>91813.312802320521</v>
      </c>
    </row>
    <row r="286" spans="2:9" x14ac:dyDescent="0.2">
      <c r="B286" s="25">
        <f t="shared" ca="1" si="35"/>
        <v>52995</v>
      </c>
      <c r="C286" s="5">
        <v>279</v>
      </c>
      <c r="D286" s="26">
        <f t="shared" si="30"/>
        <v>225000.00000000681</v>
      </c>
      <c r="E286" s="29">
        <f t="shared" si="31"/>
        <v>2777.7777777777778</v>
      </c>
      <c r="F286" s="29">
        <f t="shared" si="32"/>
        <v>376.19351877072899</v>
      </c>
      <c r="G286" s="29">
        <f t="shared" si="33"/>
        <v>3153.9712965485069</v>
      </c>
      <c r="H286" s="29">
        <f t="shared" si="34"/>
        <v>1267.1633340441902</v>
      </c>
      <c r="I286" s="29">
        <f t="shared" si="29"/>
        <v>90397.699710190267</v>
      </c>
    </row>
    <row r="287" spans="2:9" x14ac:dyDescent="0.2">
      <c r="B287" s="25">
        <f t="shared" ca="1" si="35"/>
        <v>53023</v>
      </c>
      <c r="C287" s="5">
        <v>280</v>
      </c>
      <c r="D287" s="26">
        <f t="shared" si="30"/>
        <v>222222.22222222903</v>
      </c>
      <c r="E287" s="29">
        <f t="shared" si="31"/>
        <v>2777.7777777777778</v>
      </c>
      <c r="F287" s="29">
        <f t="shared" si="32"/>
        <v>371.60579293206166</v>
      </c>
      <c r="G287" s="29">
        <f t="shared" si="33"/>
        <v>3149.3835707098397</v>
      </c>
      <c r="H287" s="29">
        <f t="shared" si="34"/>
        <v>1261.1913224490734</v>
      </c>
      <c r="I287" s="29">
        <f t="shared" si="29"/>
        <v>88990.347485319493</v>
      </c>
    </row>
    <row r="288" spans="2:9" x14ac:dyDescent="0.2">
      <c r="B288" s="25">
        <f t="shared" ca="1" si="35"/>
        <v>53054</v>
      </c>
      <c r="C288" s="5">
        <v>281</v>
      </c>
      <c r="D288" s="26">
        <f t="shared" si="30"/>
        <v>219444.44444445125</v>
      </c>
      <c r="E288" s="29">
        <f t="shared" si="31"/>
        <v>2777.7777777777778</v>
      </c>
      <c r="F288" s="29">
        <f t="shared" si="32"/>
        <v>367.01806709339439</v>
      </c>
      <c r="G288" s="29">
        <f t="shared" si="33"/>
        <v>3144.7958448711724</v>
      </c>
      <c r="H288" s="29">
        <f t="shared" si="34"/>
        <v>1255.2447927103033</v>
      </c>
      <c r="I288" s="29">
        <f t="shared" si="29"/>
        <v>87591.217289142354</v>
      </c>
    </row>
    <row r="289" spans="2:9" x14ac:dyDescent="0.2">
      <c r="B289" s="25">
        <f t="shared" ca="1" si="35"/>
        <v>53084</v>
      </c>
      <c r="C289" s="5">
        <v>282</v>
      </c>
      <c r="D289" s="26">
        <f t="shared" si="30"/>
        <v>216666.66666667347</v>
      </c>
      <c r="E289" s="29">
        <f t="shared" si="31"/>
        <v>2777.7777777777778</v>
      </c>
      <c r="F289" s="29">
        <f t="shared" si="32"/>
        <v>362.43034125472707</v>
      </c>
      <c r="G289" s="29">
        <f t="shared" si="33"/>
        <v>3140.2081190325048</v>
      </c>
      <c r="H289" s="29">
        <f t="shared" si="34"/>
        <v>1249.323642117613</v>
      </c>
      <c r="I289" s="29">
        <f t="shared" si="29"/>
        <v>86200.270448599971</v>
      </c>
    </row>
    <row r="290" spans="2:9" x14ac:dyDescent="0.2">
      <c r="B290" s="25">
        <f t="shared" ca="1" si="35"/>
        <v>53115</v>
      </c>
      <c r="C290" s="5">
        <v>283</v>
      </c>
      <c r="D290" s="26">
        <f t="shared" si="30"/>
        <v>213888.88888889569</v>
      </c>
      <c r="E290" s="29">
        <f t="shared" si="31"/>
        <v>2777.7777777777778</v>
      </c>
      <c r="F290" s="29">
        <f t="shared" si="32"/>
        <v>357.8426154160598</v>
      </c>
      <c r="G290" s="29">
        <f t="shared" si="33"/>
        <v>3135.6203931938376</v>
      </c>
      <c r="H290" s="29">
        <f t="shared" si="34"/>
        <v>1243.4277683597177</v>
      </c>
      <c r="I290" s="29">
        <f t="shared" si="29"/>
        <v>84817.468455473951</v>
      </c>
    </row>
    <row r="291" spans="2:9" x14ac:dyDescent="0.2">
      <c r="B291" s="25">
        <f t="shared" ca="1" si="35"/>
        <v>53145</v>
      </c>
      <c r="C291" s="5">
        <v>284</v>
      </c>
      <c r="D291" s="26">
        <f t="shared" si="30"/>
        <v>211111.11111111791</v>
      </c>
      <c r="E291" s="29">
        <f t="shared" si="31"/>
        <v>2777.7777777777778</v>
      </c>
      <c r="F291" s="29">
        <f t="shared" si="32"/>
        <v>353.25488957739248</v>
      </c>
      <c r="G291" s="29">
        <f t="shared" si="33"/>
        <v>3131.0326673551704</v>
      </c>
      <c r="H291" s="29">
        <f t="shared" si="34"/>
        <v>1237.5570695228009</v>
      </c>
      <c r="I291" s="29">
        <f t="shared" si="29"/>
        <v>83442.772965722339</v>
      </c>
    </row>
    <row r="292" spans="2:9" x14ac:dyDescent="0.2">
      <c r="B292" s="25">
        <f t="shared" ca="1" si="35"/>
        <v>53176</v>
      </c>
      <c r="C292" s="5">
        <v>285</v>
      </c>
      <c r="D292" s="26">
        <f t="shared" si="30"/>
        <v>208333.33333334012</v>
      </c>
      <c r="E292" s="29">
        <f t="shared" si="31"/>
        <v>2777.7777777777778</v>
      </c>
      <c r="F292" s="29">
        <f t="shared" si="32"/>
        <v>348.66716373872521</v>
      </c>
      <c r="G292" s="29">
        <f t="shared" si="33"/>
        <v>3126.4449415165031</v>
      </c>
      <c r="H292" s="29">
        <f t="shared" si="34"/>
        <v>1231.7114440890107</v>
      </c>
      <c r="I292" s="29">
        <f t="shared" si="29"/>
        <v>82076.145798818019</v>
      </c>
    </row>
    <row r="293" spans="2:9" x14ac:dyDescent="0.2">
      <c r="B293" s="25">
        <f t="shared" ca="1" si="35"/>
        <v>53207</v>
      </c>
      <c r="C293" s="5">
        <v>286</v>
      </c>
      <c r="D293" s="26">
        <f t="shared" si="30"/>
        <v>205555.55555556234</v>
      </c>
      <c r="E293" s="29">
        <f t="shared" si="31"/>
        <v>2777.7777777777778</v>
      </c>
      <c r="F293" s="29">
        <f t="shared" si="32"/>
        <v>344.07943790005788</v>
      </c>
      <c r="G293" s="29">
        <f t="shared" si="33"/>
        <v>3121.8572156778355</v>
      </c>
      <c r="H293" s="29">
        <f t="shared" si="34"/>
        <v>1225.8907909349621</v>
      </c>
      <c r="I293" s="29">
        <f t="shared" si="29"/>
        <v>80717.548937090207</v>
      </c>
    </row>
    <row r="294" spans="2:9" x14ac:dyDescent="0.2">
      <c r="B294" s="25">
        <f t="shared" ca="1" si="35"/>
        <v>53237</v>
      </c>
      <c r="C294" s="5">
        <v>287</v>
      </c>
      <c r="D294" s="26">
        <f t="shared" si="30"/>
        <v>202777.77777778456</v>
      </c>
      <c r="E294" s="29">
        <f t="shared" si="31"/>
        <v>2777.7777777777778</v>
      </c>
      <c r="F294" s="29">
        <f t="shared" si="32"/>
        <v>339.49171206139061</v>
      </c>
      <c r="G294" s="29">
        <f t="shared" si="33"/>
        <v>3117.2694898391683</v>
      </c>
      <c r="H294" s="29">
        <f t="shared" si="34"/>
        <v>1220.0950093302426</v>
      </c>
      <c r="I294" s="29">
        <f t="shared" si="29"/>
        <v>79366.944525067884</v>
      </c>
    </row>
    <row r="295" spans="2:9" x14ac:dyDescent="0.2">
      <c r="B295" s="25">
        <f t="shared" ca="1" si="35"/>
        <v>53268</v>
      </c>
      <c r="C295" s="5">
        <v>288</v>
      </c>
      <c r="D295" s="26">
        <f t="shared" si="30"/>
        <v>200000.00000000678</v>
      </c>
      <c r="E295" s="29">
        <f t="shared" si="31"/>
        <v>2777.7777777777778</v>
      </c>
      <c r="F295" s="29">
        <f t="shared" si="32"/>
        <v>334.90398622272329</v>
      </c>
      <c r="G295" s="29">
        <f t="shared" si="33"/>
        <v>3112.6817640005011</v>
      </c>
      <c r="H295" s="29">
        <f t="shared" si="34"/>
        <v>1214.3239989359249</v>
      </c>
      <c r="I295" s="29">
        <f t="shared" si="29"/>
        <v>78024.294868826226</v>
      </c>
    </row>
    <row r="296" spans="2:9" x14ac:dyDescent="0.2">
      <c r="B296" s="25">
        <f t="shared" ca="1" si="35"/>
        <v>53298</v>
      </c>
      <c r="C296" s="5">
        <v>289</v>
      </c>
      <c r="D296" s="26">
        <f t="shared" si="30"/>
        <v>197222.222222229</v>
      </c>
      <c r="E296" s="29">
        <f t="shared" si="31"/>
        <v>2777.7777777777778</v>
      </c>
      <c r="F296" s="29">
        <f t="shared" si="32"/>
        <v>330.31626038405602</v>
      </c>
      <c r="G296" s="29">
        <f t="shared" si="33"/>
        <v>3108.0940381618339</v>
      </c>
      <c r="H296" s="29">
        <f t="shared" si="34"/>
        <v>1208.5776598030834</v>
      </c>
      <c r="I296" s="29">
        <f t="shared" si="29"/>
        <v>76689.562435335247</v>
      </c>
    </row>
    <row r="297" spans="2:9" x14ac:dyDescent="0.2">
      <c r="B297" s="25">
        <f t="shared" ca="1" si="35"/>
        <v>53329</v>
      </c>
      <c r="C297" s="5">
        <v>290</v>
      </c>
      <c r="D297" s="26">
        <f t="shared" si="30"/>
        <v>194444.44444445122</v>
      </c>
      <c r="E297" s="29">
        <f t="shared" si="31"/>
        <v>2777.7777777777778</v>
      </c>
      <c r="F297" s="29">
        <f t="shared" si="32"/>
        <v>325.72853454538875</v>
      </c>
      <c r="G297" s="29">
        <f t="shared" si="33"/>
        <v>3103.5063123231666</v>
      </c>
      <c r="H297" s="29">
        <f t="shared" si="34"/>
        <v>1202.8558923713183</v>
      </c>
      <c r="I297" s="29">
        <f t="shared" si="29"/>
        <v>75362.709851811276</v>
      </c>
    </row>
    <row r="298" spans="2:9" x14ac:dyDescent="0.2">
      <c r="B298" s="25">
        <f t="shared" ca="1" si="35"/>
        <v>53360</v>
      </c>
      <c r="C298" s="5">
        <v>291</v>
      </c>
      <c r="D298" s="26">
        <f t="shared" si="30"/>
        <v>191666.66666667344</v>
      </c>
      <c r="E298" s="29">
        <f t="shared" si="31"/>
        <v>2777.7777777777778</v>
      </c>
      <c r="F298" s="29">
        <f t="shared" si="32"/>
        <v>321.14080870672143</v>
      </c>
      <c r="G298" s="29">
        <f t="shared" si="33"/>
        <v>3098.9185864844994</v>
      </c>
      <c r="H298" s="29">
        <f t="shared" si="34"/>
        <v>1197.1585974672839</v>
      </c>
      <c r="I298" s="29">
        <f t="shared" si="29"/>
        <v>74043.699905070709</v>
      </c>
    </row>
    <row r="299" spans="2:9" x14ac:dyDescent="0.2">
      <c r="B299" s="25">
        <f t="shared" ca="1" si="35"/>
        <v>53388</v>
      </c>
      <c r="C299" s="5">
        <v>292</v>
      </c>
      <c r="D299" s="26">
        <f t="shared" si="30"/>
        <v>188888.88888889566</v>
      </c>
      <c r="E299" s="29">
        <f t="shared" si="31"/>
        <v>2777.7777777777778</v>
      </c>
      <c r="F299" s="29">
        <f t="shared" si="32"/>
        <v>316.55308286805416</v>
      </c>
      <c r="G299" s="29">
        <f t="shared" si="33"/>
        <v>3094.3308606458322</v>
      </c>
      <c r="H299" s="29">
        <f t="shared" si="34"/>
        <v>1191.485676303224</v>
      </c>
      <c r="I299" s="29">
        <f t="shared" si="29"/>
        <v>72732.495540886463</v>
      </c>
    </row>
    <row r="300" spans="2:9" x14ac:dyDescent="0.2">
      <c r="B300" s="25">
        <f t="shared" ca="1" si="35"/>
        <v>53419</v>
      </c>
      <c r="C300" s="5">
        <v>293</v>
      </c>
      <c r="D300" s="26">
        <f t="shared" si="30"/>
        <v>186111.11111111788</v>
      </c>
      <c r="E300" s="29">
        <f t="shared" si="31"/>
        <v>2777.7777777777778</v>
      </c>
      <c r="F300" s="29">
        <f t="shared" si="32"/>
        <v>311.96535702938684</v>
      </c>
      <c r="G300" s="29">
        <f t="shared" si="33"/>
        <v>3089.7431348071646</v>
      </c>
      <c r="H300" s="29">
        <f t="shared" si="34"/>
        <v>1185.8370304755088</v>
      </c>
      <c r="I300" s="29">
        <f t="shared" si="29"/>
        <v>71429.059863346702</v>
      </c>
    </row>
    <row r="301" spans="2:9" x14ac:dyDescent="0.2">
      <c r="B301" s="25">
        <f t="shared" ca="1" si="35"/>
        <v>53449</v>
      </c>
      <c r="C301" s="5">
        <v>294</v>
      </c>
      <c r="D301" s="26">
        <f t="shared" si="30"/>
        <v>183333.3333333401</v>
      </c>
      <c r="E301" s="29">
        <f t="shared" si="31"/>
        <v>2777.7777777777778</v>
      </c>
      <c r="F301" s="29">
        <f t="shared" si="32"/>
        <v>307.37763119071957</v>
      </c>
      <c r="G301" s="29">
        <f t="shared" si="33"/>
        <v>3085.1554089684973</v>
      </c>
      <c r="H301" s="29">
        <f t="shared" si="34"/>
        <v>1180.212561963182</v>
      </c>
      <c r="I301" s="29">
        <f t="shared" si="29"/>
        <v>70133.356134216287</v>
      </c>
    </row>
    <row r="302" spans="2:9" x14ac:dyDescent="0.2">
      <c r="B302" s="25">
        <f t="shared" ca="1" si="35"/>
        <v>53480</v>
      </c>
      <c r="C302" s="5">
        <v>295</v>
      </c>
      <c r="D302" s="26">
        <f t="shared" si="30"/>
        <v>180555.55555556231</v>
      </c>
      <c r="E302" s="29">
        <f t="shared" si="31"/>
        <v>2777.7777777777778</v>
      </c>
      <c r="F302" s="29">
        <f t="shared" si="32"/>
        <v>302.78990535205224</v>
      </c>
      <c r="G302" s="29">
        <f t="shared" si="33"/>
        <v>3080.5676831298301</v>
      </c>
      <c r="H302" s="29">
        <f t="shared" si="34"/>
        <v>1174.6121731265114</v>
      </c>
      <c r="I302" s="29">
        <f t="shared" si="29"/>
        <v>68845.347772300651</v>
      </c>
    </row>
    <row r="303" spans="2:9" x14ac:dyDescent="0.2">
      <c r="B303" s="25">
        <f t="shared" ca="1" si="35"/>
        <v>53510</v>
      </c>
      <c r="C303" s="5">
        <v>296</v>
      </c>
      <c r="D303" s="26">
        <f t="shared" si="30"/>
        <v>177777.77777778453</v>
      </c>
      <c r="E303" s="29">
        <f t="shared" si="31"/>
        <v>2777.7777777777778</v>
      </c>
      <c r="F303" s="29">
        <f t="shared" si="32"/>
        <v>298.20217951338498</v>
      </c>
      <c r="G303" s="29">
        <f t="shared" si="33"/>
        <v>3075.9799572911629</v>
      </c>
      <c r="H303" s="29">
        <f t="shared" si="34"/>
        <v>1169.035766705543</v>
      </c>
      <c r="I303" s="29">
        <f t="shared" si="29"/>
        <v>67564.998352811948</v>
      </c>
    </row>
    <row r="304" spans="2:9" x14ac:dyDescent="0.2">
      <c r="B304" s="25">
        <f t="shared" ca="1" si="35"/>
        <v>53541</v>
      </c>
      <c r="C304" s="5">
        <v>297</v>
      </c>
      <c r="D304" s="26">
        <f t="shared" si="30"/>
        <v>175000.00000000675</v>
      </c>
      <c r="E304" s="29">
        <f t="shared" si="31"/>
        <v>2777.7777777777778</v>
      </c>
      <c r="F304" s="29">
        <f t="shared" si="32"/>
        <v>293.61445367471765</v>
      </c>
      <c r="G304" s="29">
        <f t="shared" si="33"/>
        <v>3071.3922314524953</v>
      </c>
      <c r="H304" s="29">
        <f t="shared" si="34"/>
        <v>1163.4832458186631</v>
      </c>
      <c r="I304" s="29">
        <f t="shared" si="29"/>
        <v>66292.271606737995</v>
      </c>
    </row>
    <row r="305" spans="2:9" x14ac:dyDescent="0.2">
      <c r="B305" s="25">
        <f t="shared" ca="1" si="35"/>
        <v>53572</v>
      </c>
      <c r="C305" s="5">
        <v>298</v>
      </c>
      <c r="D305" s="26">
        <f t="shared" si="30"/>
        <v>172222.22222222897</v>
      </c>
      <c r="E305" s="29">
        <f t="shared" si="31"/>
        <v>2777.7777777777778</v>
      </c>
      <c r="F305" s="29">
        <f t="shared" si="32"/>
        <v>289.02672783605038</v>
      </c>
      <c r="G305" s="29">
        <f t="shared" si="33"/>
        <v>3066.804505613828</v>
      </c>
      <c r="H305" s="29">
        <f t="shared" si="34"/>
        <v>1157.954513961165</v>
      </c>
      <c r="I305" s="29">
        <f t="shared" si="29"/>
        <v>65027.13142021338</v>
      </c>
    </row>
    <row r="306" spans="2:9" x14ac:dyDescent="0.2">
      <c r="B306" s="25">
        <f t="shared" ca="1" si="35"/>
        <v>53602</v>
      </c>
      <c r="C306" s="5">
        <v>299</v>
      </c>
      <c r="D306" s="26">
        <f t="shared" si="30"/>
        <v>169444.44444445119</v>
      </c>
      <c r="E306" s="29">
        <f t="shared" si="31"/>
        <v>2777.7777777777778</v>
      </c>
      <c r="F306" s="29">
        <f t="shared" si="32"/>
        <v>284.43900199738306</v>
      </c>
      <c r="G306" s="29">
        <f t="shared" si="33"/>
        <v>3062.2167797751608</v>
      </c>
      <c r="H306" s="29">
        <f t="shared" si="34"/>
        <v>1152.4494750038202</v>
      </c>
      <c r="I306" s="29">
        <f t="shared" si="29"/>
        <v>63769.54183389317</v>
      </c>
    </row>
    <row r="307" spans="2:9" x14ac:dyDescent="0.2">
      <c r="B307" s="25">
        <f t="shared" ca="1" si="35"/>
        <v>53633</v>
      </c>
      <c r="C307" s="5">
        <v>300</v>
      </c>
      <c r="D307" s="26">
        <f t="shared" si="30"/>
        <v>166666.66666667341</v>
      </c>
      <c r="E307" s="29">
        <f t="shared" si="31"/>
        <v>2777.7777777777778</v>
      </c>
      <c r="F307" s="29">
        <f t="shared" si="32"/>
        <v>279.85127615871579</v>
      </c>
      <c r="G307" s="29">
        <f t="shared" si="33"/>
        <v>3057.6290539364936</v>
      </c>
      <c r="H307" s="29">
        <f t="shared" si="34"/>
        <v>1146.9680331914565</v>
      </c>
      <c r="I307" s="29">
        <f t="shared" si="29"/>
        <v>62519.467042329081</v>
      </c>
    </row>
    <row r="308" spans="2:9" x14ac:dyDescent="0.2">
      <c r="B308" s="25">
        <f t="shared" ca="1" si="35"/>
        <v>53663</v>
      </c>
      <c r="C308" s="5">
        <v>301</v>
      </c>
      <c r="D308" s="26">
        <f t="shared" si="30"/>
        <v>163888.88888889563</v>
      </c>
      <c r="E308" s="29">
        <f t="shared" si="31"/>
        <v>2777.7777777777778</v>
      </c>
      <c r="F308" s="29">
        <f t="shared" si="32"/>
        <v>275.26355032004847</v>
      </c>
      <c r="G308" s="29">
        <f t="shared" si="33"/>
        <v>3053.0413280978264</v>
      </c>
      <c r="H308" s="29">
        <f t="shared" si="34"/>
        <v>1141.5100931415386</v>
      </c>
      <c r="I308" s="29">
        <f t="shared" si="29"/>
        <v>61276.871393347879</v>
      </c>
    </row>
    <row r="309" spans="2:9" x14ac:dyDescent="0.2">
      <c r="B309" s="25">
        <f t="shared" ca="1" si="35"/>
        <v>53694</v>
      </c>
      <c r="C309" s="5">
        <v>302</v>
      </c>
      <c r="D309" s="26">
        <f t="shared" si="30"/>
        <v>161111.11111111785</v>
      </c>
      <c r="E309" s="29">
        <f t="shared" si="31"/>
        <v>2777.7777777777778</v>
      </c>
      <c r="F309" s="29">
        <f t="shared" si="32"/>
        <v>270.6758244813812</v>
      </c>
      <c r="G309" s="29">
        <f t="shared" si="33"/>
        <v>3048.4536022591592</v>
      </c>
      <c r="H309" s="29">
        <f t="shared" si="34"/>
        <v>1136.0755598427579</v>
      </c>
      <c r="I309" s="29">
        <f t="shared" si="29"/>
        <v>60041.719387432437</v>
      </c>
    </row>
    <row r="310" spans="2:9" x14ac:dyDescent="0.2">
      <c r="B310" s="25">
        <f t="shared" ca="1" si="35"/>
        <v>53725</v>
      </c>
      <c r="C310" s="5">
        <v>303</v>
      </c>
      <c r="D310" s="26">
        <f t="shared" si="30"/>
        <v>158333.33333334007</v>
      </c>
      <c r="E310" s="29">
        <f t="shared" si="31"/>
        <v>2777.7777777777778</v>
      </c>
      <c r="F310" s="29">
        <f t="shared" si="32"/>
        <v>266.08809864271387</v>
      </c>
      <c r="G310" s="29">
        <f t="shared" si="33"/>
        <v>3043.8658764204915</v>
      </c>
      <c r="H310" s="29">
        <f t="shared" si="34"/>
        <v>1130.6643386536246</v>
      </c>
      <c r="I310" s="29">
        <f t="shared" si="29"/>
        <v>58813.975677105052</v>
      </c>
    </row>
    <row r="311" spans="2:9" x14ac:dyDescent="0.2">
      <c r="B311" s="25">
        <f t="shared" ca="1" si="35"/>
        <v>53753</v>
      </c>
      <c r="C311" s="5">
        <v>304</v>
      </c>
      <c r="D311" s="26">
        <f t="shared" si="30"/>
        <v>155555.55555556229</v>
      </c>
      <c r="E311" s="29">
        <f t="shared" si="31"/>
        <v>2777.7777777777778</v>
      </c>
      <c r="F311" s="29">
        <f t="shared" si="32"/>
        <v>261.50037280404661</v>
      </c>
      <c r="G311" s="29">
        <f t="shared" si="33"/>
        <v>3039.2781505818243</v>
      </c>
      <c r="H311" s="29">
        <f t="shared" si="34"/>
        <v>1125.2763353010653</v>
      </c>
      <c r="I311" s="29">
        <f t="shared" si="29"/>
        <v>57593.605066313212</v>
      </c>
    </row>
    <row r="312" spans="2:9" x14ac:dyDescent="0.2">
      <c r="B312" s="25">
        <f t="shared" ca="1" si="35"/>
        <v>53784</v>
      </c>
      <c r="C312" s="5">
        <v>305</v>
      </c>
      <c r="D312" s="26">
        <f t="shared" si="30"/>
        <v>152777.7777777845</v>
      </c>
      <c r="E312" s="29">
        <f t="shared" si="31"/>
        <v>2777.7777777777778</v>
      </c>
      <c r="F312" s="29">
        <f t="shared" si="32"/>
        <v>256.91264696537934</v>
      </c>
      <c r="G312" s="29">
        <f t="shared" si="33"/>
        <v>3034.6904247431571</v>
      </c>
      <c r="H312" s="29">
        <f t="shared" si="34"/>
        <v>1119.9114558790263</v>
      </c>
      <c r="I312" s="29">
        <f t="shared" si="29"/>
        <v>56380.572509817677</v>
      </c>
    </row>
    <row r="313" spans="2:9" x14ac:dyDescent="0.2">
      <c r="B313" s="25">
        <f t="shared" ca="1" si="35"/>
        <v>53814</v>
      </c>
      <c r="C313" s="5">
        <v>306</v>
      </c>
      <c r="D313" s="26">
        <f t="shared" si="30"/>
        <v>150000.00000000672</v>
      </c>
      <c r="E313" s="29">
        <f t="shared" si="31"/>
        <v>2777.7777777777778</v>
      </c>
      <c r="F313" s="29">
        <f t="shared" si="32"/>
        <v>252.32492112671201</v>
      </c>
      <c r="G313" s="29">
        <f t="shared" si="33"/>
        <v>3030.1026989044899</v>
      </c>
      <c r="H313" s="29">
        <f t="shared" si="34"/>
        <v>1114.5696068470836</v>
      </c>
      <c r="I313" s="29">
        <f t="shared" si="29"/>
        <v>55174.843112583163</v>
      </c>
    </row>
    <row r="314" spans="2:9" x14ac:dyDescent="0.2">
      <c r="B314" s="25">
        <f t="shared" ca="1" si="35"/>
        <v>53845</v>
      </c>
      <c r="C314" s="5">
        <v>307</v>
      </c>
      <c r="D314" s="26">
        <f t="shared" si="30"/>
        <v>147222.22222222894</v>
      </c>
      <c r="E314" s="29">
        <f t="shared" si="31"/>
        <v>2777.7777777777778</v>
      </c>
      <c r="F314" s="29">
        <f t="shared" si="32"/>
        <v>247.73719528804472</v>
      </c>
      <c r="G314" s="29">
        <f t="shared" si="33"/>
        <v>3025.5149730658227</v>
      </c>
      <c r="H314" s="29">
        <f t="shared" si="34"/>
        <v>1109.2506950290556</v>
      </c>
      <c r="I314" s="29">
        <f t="shared" si="29"/>
        <v>53976.382129171056</v>
      </c>
    </row>
    <row r="315" spans="2:9" x14ac:dyDescent="0.2">
      <c r="B315" s="25">
        <f t="shared" ca="1" si="35"/>
        <v>53875</v>
      </c>
      <c r="C315" s="5">
        <v>308</v>
      </c>
      <c r="D315" s="26">
        <f t="shared" si="30"/>
        <v>144444.44444445116</v>
      </c>
      <c r="E315" s="29">
        <f t="shared" si="31"/>
        <v>2777.7777777777778</v>
      </c>
      <c r="F315" s="29">
        <f t="shared" si="32"/>
        <v>243.14946944937742</v>
      </c>
      <c r="G315" s="29">
        <f t="shared" si="33"/>
        <v>3020.927247227155</v>
      </c>
      <c r="H315" s="29">
        <f t="shared" si="34"/>
        <v>1103.9546276116207</v>
      </c>
      <c r="I315" s="29">
        <f t="shared" si="29"/>
        <v>52785.154963134766</v>
      </c>
    </row>
    <row r="316" spans="2:9" x14ac:dyDescent="0.2">
      <c r="B316" s="25">
        <f t="shared" ca="1" si="35"/>
        <v>53906</v>
      </c>
      <c r="C316" s="5">
        <v>309</v>
      </c>
      <c r="D316" s="26">
        <f t="shared" si="30"/>
        <v>141666.66666667338</v>
      </c>
      <c r="E316" s="29">
        <f t="shared" si="31"/>
        <v>2777.7777777777778</v>
      </c>
      <c r="F316" s="29">
        <f t="shared" si="32"/>
        <v>238.56174361071012</v>
      </c>
      <c r="G316" s="29">
        <f t="shared" si="33"/>
        <v>3016.3395213884878</v>
      </c>
      <c r="H316" s="29">
        <f t="shared" si="34"/>
        <v>1098.6813121429445</v>
      </c>
      <c r="I316" s="29">
        <f t="shared" si="29"/>
        <v>51601.127166417362</v>
      </c>
    </row>
    <row r="317" spans="2:9" x14ac:dyDescent="0.2">
      <c r="B317" s="25">
        <f t="shared" ca="1" si="35"/>
        <v>53937</v>
      </c>
      <c r="C317" s="5">
        <v>310</v>
      </c>
      <c r="D317" s="26">
        <f t="shared" si="30"/>
        <v>138888.8888888956</v>
      </c>
      <c r="E317" s="29">
        <f t="shared" si="31"/>
        <v>2777.7777777777778</v>
      </c>
      <c r="F317" s="29">
        <f t="shared" si="32"/>
        <v>233.97401777204283</v>
      </c>
      <c r="G317" s="29">
        <f t="shared" si="33"/>
        <v>3011.7517955498206</v>
      </c>
      <c r="H317" s="29">
        <f t="shared" si="34"/>
        <v>1093.4306565313061</v>
      </c>
      <c r="I317" s="29">
        <f t="shared" si="29"/>
        <v>50424.264438751488</v>
      </c>
    </row>
    <row r="318" spans="2:9" x14ac:dyDescent="0.2">
      <c r="B318" s="25">
        <f t="shared" ca="1" si="35"/>
        <v>53967</v>
      </c>
      <c r="C318" s="5">
        <v>311</v>
      </c>
      <c r="D318" s="26">
        <f t="shared" si="30"/>
        <v>136111.11111111782</v>
      </c>
      <c r="E318" s="29">
        <f t="shared" si="31"/>
        <v>2777.7777777777778</v>
      </c>
      <c r="F318" s="29">
        <f t="shared" si="32"/>
        <v>229.38629193337553</v>
      </c>
      <c r="G318" s="29">
        <f t="shared" si="33"/>
        <v>3007.1640697111534</v>
      </c>
      <c r="H318" s="29">
        <f t="shared" si="34"/>
        <v>1088.2025690437345</v>
      </c>
      <c r="I318" s="29">
        <f t="shared" si="29"/>
        <v>49254.532627061686</v>
      </c>
    </row>
    <row r="319" spans="2:9" x14ac:dyDescent="0.2">
      <c r="B319" s="25">
        <f t="shared" ca="1" si="35"/>
        <v>53998</v>
      </c>
      <c r="C319" s="5">
        <v>312</v>
      </c>
      <c r="D319" s="26">
        <f t="shared" si="30"/>
        <v>133333.33333334004</v>
      </c>
      <c r="E319" s="29">
        <f t="shared" si="31"/>
        <v>2777.7777777777778</v>
      </c>
      <c r="F319" s="29">
        <f t="shared" si="32"/>
        <v>224.79856609470824</v>
      </c>
      <c r="G319" s="29">
        <f t="shared" si="33"/>
        <v>3002.5763438724862</v>
      </c>
      <c r="H319" s="29">
        <f t="shared" si="34"/>
        <v>1082.996958304645</v>
      </c>
      <c r="I319" s="29">
        <f t="shared" si="29"/>
        <v>48091.897724868963</v>
      </c>
    </row>
    <row r="320" spans="2:9" x14ac:dyDescent="0.2">
      <c r="B320" s="25">
        <f t="shared" ca="1" si="35"/>
        <v>54028</v>
      </c>
      <c r="C320" s="5">
        <v>313</v>
      </c>
      <c r="D320" s="26">
        <f t="shared" si="30"/>
        <v>130555.55555556226</v>
      </c>
      <c r="E320" s="29">
        <f t="shared" si="31"/>
        <v>2777.7777777777778</v>
      </c>
      <c r="F320" s="29">
        <f t="shared" si="32"/>
        <v>220.21084025604097</v>
      </c>
      <c r="G320" s="29">
        <f t="shared" si="33"/>
        <v>2997.988618033819</v>
      </c>
      <c r="H320" s="29">
        <f t="shared" si="34"/>
        <v>1077.8137332944868</v>
      </c>
      <c r="I320" s="29">
        <f t="shared" si="29"/>
        <v>46936.325871697816</v>
      </c>
    </row>
    <row r="321" spans="2:9" x14ac:dyDescent="0.2">
      <c r="B321" s="25">
        <f t="shared" ca="1" si="35"/>
        <v>54059</v>
      </c>
      <c r="C321" s="5">
        <v>314</v>
      </c>
      <c r="D321" s="26">
        <f t="shared" si="30"/>
        <v>127777.77777778447</v>
      </c>
      <c r="E321" s="29">
        <f t="shared" si="31"/>
        <v>2777.7777777777778</v>
      </c>
      <c r="F321" s="29">
        <f t="shared" si="32"/>
        <v>215.62311441737367</v>
      </c>
      <c r="G321" s="29">
        <f t="shared" si="33"/>
        <v>2993.4008921951513</v>
      </c>
      <c r="H321" s="29">
        <f t="shared" si="34"/>
        <v>1072.6528033483901</v>
      </c>
      <c r="I321" s="29">
        <f t="shared" si="29"/>
        <v>45787.783352485414</v>
      </c>
    </row>
    <row r="322" spans="2:9" x14ac:dyDescent="0.2">
      <c r="B322" s="25">
        <f t="shared" ca="1" si="35"/>
        <v>54090</v>
      </c>
      <c r="C322" s="5">
        <v>315</v>
      </c>
      <c r="D322" s="26">
        <f t="shared" si="30"/>
        <v>125000.00000000669</v>
      </c>
      <c r="E322" s="29">
        <f t="shared" si="31"/>
        <v>2777.7777777777778</v>
      </c>
      <c r="F322" s="29">
        <f t="shared" si="32"/>
        <v>211.03538857870637</v>
      </c>
      <c r="G322" s="29">
        <f t="shared" si="33"/>
        <v>2988.8131663564841</v>
      </c>
      <c r="H322" s="29">
        <f t="shared" si="34"/>
        <v>1067.5140781548218</v>
      </c>
      <c r="I322" s="29">
        <f t="shared" si="29"/>
        <v>44646.236596993171</v>
      </c>
    </row>
    <row r="323" spans="2:9" x14ac:dyDescent="0.2">
      <c r="B323" s="25">
        <f t="shared" ca="1" si="35"/>
        <v>54119</v>
      </c>
      <c r="C323" s="5">
        <v>316</v>
      </c>
      <c r="D323" s="26">
        <f t="shared" si="30"/>
        <v>122222.22222222891</v>
      </c>
      <c r="E323" s="29">
        <f t="shared" si="31"/>
        <v>2777.7777777777778</v>
      </c>
      <c r="F323" s="29">
        <f t="shared" si="32"/>
        <v>206.44766274003908</v>
      </c>
      <c r="G323" s="29">
        <f t="shared" si="33"/>
        <v>2984.2254405178169</v>
      </c>
      <c r="H323" s="29">
        <f t="shared" si="34"/>
        <v>1062.3974677542458</v>
      </c>
      <c r="I323" s="29">
        <f t="shared" si="29"/>
        <v>43511.652179220626</v>
      </c>
    </row>
    <row r="324" spans="2:9" x14ac:dyDescent="0.2">
      <c r="B324" s="25">
        <f t="shared" ca="1" si="35"/>
        <v>54150</v>
      </c>
      <c r="C324" s="5">
        <v>317</v>
      </c>
      <c r="D324" s="26">
        <f t="shared" si="30"/>
        <v>119444.44444445113</v>
      </c>
      <c r="E324" s="29">
        <f t="shared" si="31"/>
        <v>2777.7777777777778</v>
      </c>
      <c r="F324" s="29">
        <f t="shared" si="32"/>
        <v>201.85993690137178</v>
      </c>
      <c r="G324" s="29">
        <f t="shared" si="33"/>
        <v>2979.6377146791497</v>
      </c>
      <c r="H324" s="29">
        <f t="shared" si="34"/>
        <v>1057.302882537783</v>
      </c>
      <c r="I324" s="29">
        <f t="shared" si="29"/>
        <v>42383.996816821469</v>
      </c>
    </row>
    <row r="325" spans="2:9" x14ac:dyDescent="0.2">
      <c r="B325" s="25">
        <f t="shared" ca="1" si="35"/>
        <v>54180</v>
      </c>
      <c r="C325" s="5">
        <v>318</v>
      </c>
      <c r="D325" s="26">
        <f t="shared" si="30"/>
        <v>116666.66666667335</v>
      </c>
      <c r="E325" s="29">
        <f t="shared" si="31"/>
        <v>2777.7777777777778</v>
      </c>
      <c r="F325" s="29">
        <f t="shared" si="32"/>
        <v>197.27221106270449</v>
      </c>
      <c r="G325" s="29">
        <f t="shared" si="33"/>
        <v>2975.0499888404825</v>
      </c>
      <c r="H325" s="29">
        <f t="shared" si="34"/>
        <v>1052.2302332458876</v>
      </c>
      <c r="I325" s="29">
        <f t="shared" si="29"/>
        <v>41263.237370522089</v>
      </c>
    </row>
    <row r="326" spans="2:9" x14ac:dyDescent="0.2">
      <c r="B326" s="25">
        <f t="shared" ca="1" si="35"/>
        <v>54211</v>
      </c>
      <c r="C326" s="5">
        <v>319</v>
      </c>
      <c r="D326" s="26">
        <f t="shared" si="30"/>
        <v>113888.88888889557</v>
      </c>
      <c r="E326" s="29">
        <f t="shared" si="31"/>
        <v>2777.7777777777778</v>
      </c>
      <c r="F326" s="29">
        <f t="shared" si="32"/>
        <v>192.68448522403719</v>
      </c>
      <c r="G326" s="29">
        <f t="shared" si="33"/>
        <v>2970.4622630018148</v>
      </c>
      <c r="H326" s="29">
        <f t="shared" si="34"/>
        <v>1047.1794309670149</v>
      </c>
      <c r="I326" s="29">
        <f t="shared" si="29"/>
        <v>40149.340843542093</v>
      </c>
    </row>
    <row r="327" spans="2:9" x14ac:dyDescent="0.2">
      <c r="B327" s="25">
        <f t="shared" ca="1" si="35"/>
        <v>54241</v>
      </c>
      <c r="C327" s="5">
        <v>320</v>
      </c>
      <c r="D327" s="26">
        <f t="shared" si="30"/>
        <v>111111.11111111779</v>
      </c>
      <c r="E327" s="29">
        <f t="shared" si="31"/>
        <v>2777.7777777777778</v>
      </c>
      <c r="F327" s="29">
        <f t="shared" si="32"/>
        <v>188.09675938536989</v>
      </c>
      <c r="G327" s="29">
        <f t="shared" si="33"/>
        <v>2965.8745371631476</v>
      </c>
      <c r="H327" s="29">
        <f t="shared" si="34"/>
        <v>1042.1503871363052</v>
      </c>
      <c r="I327" s="29">
        <f t="shared" si="29"/>
        <v>39042.274381017349</v>
      </c>
    </row>
    <row r="328" spans="2:9" x14ac:dyDescent="0.2">
      <c r="B328" s="25">
        <f t="shared" ca="1" si="35"/>
        <v>54272</v>
      </c>
      <c r="C328" s="5">
        <v>321</v>
      </c>
      <c r="D328" s="26">
        <f t="shared" si="30"/>
        <v>108333.33333334001</v>
      </c>
      <c r="E328" s="29">
        <f t="shared" si="31"/>
        <v>2777.7777777777778</v>
      </c>
      <c r="F328" s="29">
        <f t="shared" si="32"/>
        <v>183.5090335467026</v>
      </c>
      <c r="G328" s="29">
        <f t="shared" si="33"/>
        <v>2961.2868113244804</v>
      </c>
      <c r="H328" s="29">
        <f t="shared" si="34"/>
        <v>1037.1430135342655</v>
      </c>
      <c r="I328" s="29">
        <f t="shared" ref="I328:I367" si="36">D328/(1+$L$3)^C328</f>
        <v>37942.005269425048</v>
      </c>
    </row>
    <row r="329" spans="2:9" x14ac:dyDescent="0.2">
      <c r="B329" s="25">
        <f t="shared" ca="1" si="35"/>
        <v>54303</v>
      </c>
      <c r="C329" s="5">
        <v>322</v>
      </c>
      <c r="D329" s="26">
        <f t="shared" ref="D329:D367" si="37">D328 - E329</f>
        <v>105555.55555556223</v>
      </c>
      <c r="E329" s="29">
        <f t="shared" ref="E329:E367" si="38">$D$7/360</f>
        <v>2777.7777777777778</v>
      </c>
      <c r="F329" s="29">
        <f t="shared" ref="F329:F367" si="39">$C$4*D328</f>
        <v>178.9213077080353</v>
      </c>
      <c r="G329" s="29">
        <f t="shared" ref="G329:G367" si="40">E329+F329</f>
        <v>2956.6990854858132</v>
      </c>
      <c r="H329" s="29">
        <f t="shared" ref="H329:H367" si="41">G329/(1+$L$3)^C329</f>
        <v>1032.1572222854591</v>
      </c>
      <c r="I329" s="29">
        <f t="shared" si="36"/>
        <v>36848.500936011238</v>
      </c>
    </row>
    <row r="330" spans="2:9" x14ac:dyDescent="0.2">
      <c r="B330" s="25">
        <f t="shared" ref="B330:B367" ca="1" si="42">DATE(YEAR(B329),MONTH(B329)+1,DAY(B329))</f>
        <v>54333</v>
      </c>
      <c r="C330" s="5">
        <v>323</v>
      </c>
      <c r="D330" s="26">
        <f t="shared" si="37"/>
        <v>102777.77777778445</v>
      </c>
      <c r="E330" s="29">
        <f t="shared" si="38"/>
        <v>2777.7777777777778</v>
      </c>
      <c r="F330" s="29">
        <f t="shared" si="39"/>
        <v>174.333581869368</v>
      </c>
      <c r="G330" s="29">
        <f t="shared" si="40"/>
        <v>2952.1113596471459</v>
      </c>
      <c r="H330" s="29">
        <f t="shared" si="41"/>
        <v>1027.1929258572002</v>
      </c>
      <c r="I330" s="29">
        <f t="shared" si="36"/>
        <v>35761.728948220371</v>
      </c>
    </row>
    <row r="331" spans="2:9" x14ac:dyDescent="0.2">
      <c r="B331" s="25">
        <f t="shared" ca="1" si="42"/>
        <v>54364</v>
      </c>
      <c r="C331" s="5">
        <v>324</v>
      </c>
      <c r="D331" s="26">
        <f t="shared" si="37"/>
        <v>100000.00000000666</v>
      </c>
      <c r="E331" s="29">
        <f t="shared" si="38"/>
        <v>2777.7777777777778</v>
      </c>
      <c r="F331" s="29">
        <f t="shared" si="39"/>
        <v>169.74585603070071</v>
      </c>
      <c r="G331" s="29">
        <f t="shared" si="40"/>
        <v>2947.5236338084787</v>
      </c>
      <c r="H331" s="29">
        <f t="shared" si="41"/>
        <v>1022.2500370582522</v>
      </c>
      <c r="I331" s="29">
        <f t="shared" si="36"/>
        <v>34681.657013127216</v>
      </c>
    </row>
    <row r="332" spans="2:9" x14ac:dyDescent="0.2">
      <c r="B332" s="25">
        <f t="shared" ca="1" si="42"/>
        <v>54394</v>
      </c>
      <c r="C332" s="5">
        <v>325</v>
      </c>
      <c r="D332" s="26">
        <f t="shared" si="37"/>
        <v>97222.222222228884</v>
      </c>
      <c r="E332" s="29">
        <f t="shared" si="38"/>
        <v>2777.7777777777778</v>
      </c>
      <c r="F332" s="29">
        <f t="shared" si="39"/>
        <v>165.15813019203341</v>
      </c>
      <c r="G332" s="29">
        <f t="shared" si="40"/>
        <v>2942.9359079698111</v>
      </c>
      <c r="H332" s="29">
        <f t="shared" si="41"/>
        <v>1017.3284690375314</v>
      </c>
      <c r="I332" s="29">
        <f t="shared" si="36"/>
        <v>33608.252976870936</v>
      </c>
    </row>
    <row r="333" spans="2:9" x14ac:dyDescent="0.2">
      <c r="B333" s="25">
        <f t="shared" ca="1" si="42"/>
        <v>54425</v>
      </c>
      <c r="C333" s="5">
        <v>326</v>
      </c>
      <c r="D333" s="26">
        <f t="shared" si="37"/>
        <v>94444.444444451103</v>
      </c>
      <c r="E333" s="29">
        <f t="shared" si="38"/>
        <v>2777.7777777777778</v>
      </c>
      <c r="F333" s="29">
        <f t="shared" si="39"/>
        <v>160.57040435336611</v>
      </c>
      <c r="G333" s="29">
        <f t="shared" si="40"/>
        <v>2938.3481821311439</v>
      </c>
      <c r="H333" s="29">
        <f t="shared" si="41"/>
        <v>1012.4281352828157</v>
      </c>
      <c r="I333" s="29">
        <f t="shared" si="36"/>
        <v>32541.484824091378</v>
      </c>
    </row>
    <row r="334" spans="2:9" x14ac:dyDescent="0.2">
      <c r="B334" s="25">
        <f t="shared" ca="1" si="42"/>
        <v>54456</v>
      </c>
      <c r="C334" s="5">
        <v>327</v>
      </c>
      <c r="D334" s="26">
        <f t="shared" si="37"/>
        <v>91666.666666673322</v>
      </c>
      <c r="E334" s="29">
        <f t="shared" si="38"/>
        <v>2777.7777777777778</v>
      </c>
      <c r="F334" s="29">
        <f t="shared" si="39"/>
        <v>155.98267851469882</v>
      </c>
      <c r="G334" s="29">
        <f t="shared" si="40"/>
        <v>2933.7604562924766</v>
      </c>
      <c r="H334" s="29">
        <f t="shared" si="41"/>
        <v>1007.5489496194575</v>
      </c>
      <c r="I334" s="29">
        <f t="shared" si="36"/>
        <v>31481.320677367563</v>
      </c>
    </row>
    <row r="335" spans="2:9" x14ac:dyDescent="0.2">
      <c r="B335" s="25">
        <f t="shared" ca="1" si="42"/>
        <v>54484</v>
      </c>
      <c r="C335" s="5">
        <v>328</v>
      </c>
      <c r="D335" s="26">
        <f t="shared" si="37"/>
        <v>88888.888888895541</v>
      </c>
      <c r="E335" s="29">
        <f t="shared" si="38"/>
        <v>2777.7777777777778</v>
      </c>
      <c r="F335" s="29">
        <f t="shared" si="39"/>
        <v>151.39495267603152</v>
      </c>
      <c r="G335" s="29">
        <f t="shared" si="40"/>
        <v>2929.1727304538094</v>
      </c>
      <c r="H335" s="29">
        <f t="shared" si="41"/>
        <v>1002.6908262091029</v>
      </c>
      <c r="I335" s="29">
        <f t="shared" si="36"/>
        <v>30427.728796658375</v>
      </c>
    </row>
    <row r="336" spans="2:9" x14ac:dyDescent="0.2">
      <c r="B336" s="25">
        <f t="shared" ca="1" si="42"/>
        <v>54515</v>
      </c>
      <c r="C336" s="5">
        <v>329</v>
      </c>
      <c r="D336" s="26">
        <f t="shared" si="37"/>
        <v>86111.11111111776</v>
      </c>
      <c r="E336" s="29">
        <f t="shared" si="38"/>
        <v>2777.7777777777778</v>
      </c>
      <c r="F336" s="29">
        <f t="shared" si="39"/>
        <v>146.80722683736425</v>
      </c>
      <c r="G336" s="29">
        <f t="shared" si="40"/>
        <v>2924.5850046151422</v>
      </c>
      <c r="H336" s="29">
        <f t="shared" si="41"/>
        <v>997.8536795484124</v>
      </c>
      <c r="I336" s="29">
        <f t="shared" si="36"/>
        <v>29380.67757874537</v>
      </c>
    </row>
    <row r="337" spans="2:9" x14ac:dyDescent="0.2">
      <c r="B337" s="25">
        <f t="shared" ca="1" si="42"/>
        <v>54545</v>
      </c>
      <c r="C337" s="5">
        <v>330</v>
      </c>
      <c r="D337" s="26">
        <f t="shared" si="37"/>
        <v>83333.333333339979</v>
      </c>
      <c r="E337" s="29">
        <f t="shared" si="38"/>
        <v>2777.7777777777778</v>
      </c>
      <c r="F337" s="29">
        <f t="shared" si="39"/>
        <v>142.21950099869696</v>
      </c>
      <c r="G337" s="29">
        <f t="shared" si="40"/>
        <v>2919.9972787764746</v>
      </c>
      <c r="H337" s="29">
        <f t="shared" si="41"/>
        <v>993.03742446779074</v>
      </c>
      <c r="I337" s="29">
        <f t="shared" si="36"/>
        <v>28340.135556677884</v>
      </c>
    </row>
    <row r="338" spans="2:9" x14ac:dyDescent="0.2">
      <c r="B338" s="25">
        <f t="shared" ca="1" si="42"/>
        <v>54576</v>
      </c>
      <c r="C338" s="5">
        <v>331</v>
      </c>
      <c r="D338" s="26">
        <f t="shared" si="37"/>
        <v>80555.555555562198</v>
      </c>
      <c r="E338" s="29">
        <f t="shared" si="38"/>
        <v>2777.7777777777778</v>
      </c>
      <c r="F338" s="29">
        <f t="shared" si="39"/>
        <v>137.63177516002966</v>
      </c>
      <c r="G338" s="29">
        <f t="shared" si="40"/>
        <v>2915.4095529378073</v>
      </c>
      <c r="H338" s="29">
        <f t="shared" si="41"/>
        <v>988.24197613011825</v>
      </c>
      <c r="I338" s="29">
        <f t="shared" si="36"/>
        <v>27306.071399220167</v>
      </c>
    </row>
    <row r="339" spans="2:9" x14ac:dyDescent="0.2">
      <c r="B339" s="25">
        <f t="shared" ca="1" si="42"/>
        <v>54606</v>
      </c>
      <c r="C339" s="5">
        <v>332</v>
      </c>
      <c r="D339" s="26">
        <f t="shared" si="37"/>
        <v>77777.777777784417</v>
      </c>
      <c r="E339" s="29">
        <f t="shared" si="38"/>
        <v>2777.7777777777778</v>
      </c>
      <c r="F339" s="29">
        <f t="shared" si="39"/>
        <v>133.04404932136237</v>
      </c>
      <c r="G339" s="29">
        <f t="shared" si="40"/>
        <v>2910.8218270991401</v>
      </c>
      <c r="H339" s="29">
        <f t="shared" si="41"/>
        <v>983.46725002948824</v>
      </c>
      <c r="I339" s="29">
        <f t="shared" si="36"/>
        <v>26278.453910300788</v>
      </c>
    </row>
    <row r="340" spans="2:9" x14ac:dyDescent="0.2">
      <c r="B340" s="25">
        <f t="shared" ca="1" si="42"/>
        <v>54637</v>
      </c>
      <c r="C340" s="5">
        <v>333</v>
      </c>
      <c r="D340" s="26">
        <f t="shared" si="37"/>
        <v>75000.000000006636</v>
      </c>
      <c r="E340" s="29">
        <f t="shared" si="38"/>
        <v>2777.7777777777778</v>
      </c>
      <c r="F340" s="29">
        <f t="shared" si="39"/>
        <v>128.45632348269507</v>
      </c>
      <c r="G340" s="29">
        <f t="shared" si="40"/>
        <v>2906.2341012604729</v>
      </c>
      <c r="H340" s="29">
        <f t="shared" si="41"/>
        <v>978.71316198994793</v>
      </c>
      <c r="I340" s="29">
        <f t="shared" si="36"/>
        <v>25257.252028464089</v>
      </c>
    </row>
    <row r="341" spans="2:9" x14ac:dyDescent="0.2">
      <c r="B341" s="25">
        <f t="shared" ca="1" si="42"/>
        <v>54668</v>
      </c>
      <c r="C341" s="5">
        <v>334</v>
      </c>
      <c r="D341" s="26">
        <f t="shared" si="37"/>
        <v>72222.222222228855</v>
      </c>
      <c r="E341" s="29">
        <f t="shared" si="38"/>
        <v>2777.7777777777778</v>
      </c>
      <c r="F341" s="29">
        <f t="shared" si="39"/>
        <v>123.86859764402777</v>
      </c>
      <c r="G341" s="29">
        <f t="shared" si="40"/>
        <v>2901.6463754218057</v>
      </c>
      <c r="H341" s="29">
        <f t="shared" si="41"/>
        <v>973.97962816424581</v>
      </c>
      <c r="I341" s="29">
        <f t="shared" si="36"/>
        <v>24242.434826323864</v>
      </c>
    </row>
    <row r="342" spans="2:9" x14ac:dyDescent="0.2">
      <c r="B342" s="25">
        <f t="shared" ca="1" si="42"/>
        <v>54698</v>
      </c>
      <c r="C342" s="5">
        <v>335</v>
      </c>
      <c r="D342" s="26">
        <f t="shared" si="37"/>
        <v>69444.444444451074</v>
      </c>
      <c r="E342" s="29">
        <f t="shared" si="38"/>
        <v>2777.7777777777778</v>
      </c>
      <c r="F342" s="29">
        <f t="shared" si="39"/>
        <v>119.28087180536048</v>
      </c>
      <c r="G342" s="29">
        <f t="shared" si="40"/>
        <v>2897.0586495831385</v>
      </c>
      <c r="H342" s="29">
        <f t="shared" si="41"/>
        <v>969.266565032583</v>
      </c>
      <c r="I342" s="29">
        <f t="shared" si="36"/>
        <v>23233.971510019128</v>
      </c>
    </row>
    <row r="343" spans="2:9" x14ac:dyDescent="0.2">
      <c r="B343" s="25">
        <f t="shared" ca="1" si="42"/>
        <v>54729</v>
      </c>
      <c r="C343" s="5">
        <v>336</v>
      </c>
      <c r="D343" s="26">
        <f t="shared" si="37"/>
        <v>66666.666666673293</v>
      </c>
      <c r="E343" s="29">
        <f t="shared" si="38"/>
        <v>2777.7777777777778</v>
      </c>
      <c r="F343" s="29">
        <f t="shared" si="39"/>
        <v>114.69314596669318</v>
      </c>
      <c r="G343" s="29">
        <f t="shared" si="40"/>
        <v>2892.4709237444708</v>
      </c>
      <c r="H343" s="29">
        <f t="shared" si="41"/>
        <v>964.57388940136764</v>
      </c>
      <c r="I343" s="29">
        <f t="shared" si="36"/>
        <v>22231.831418672005</v>
      </c>
    </row>
    <row r="344" spans="2:9" x14ac:dyDescent="0.2">
      <c r="B344" s="25">
        <f t="shared" ca="1" si="42"/>
        <v>54759</v>
      </c>
      <c r="C344" s="5">
        <v>337</v>
      </c>
      <c r="D344" s="26">
        <f t="shared" si="37"/>
        <v>63888.888888895512</v>
      </c>
      <c r="E344" s="29">
        <f t="shared" si="38"/>
        <v>2777.7777777777778</v>
      </c>
      <c r="F344" s="29">
        <f t="shared" si="39"/>
        <v>110.10542012802588</v>
      </c>
      <c r="G344" s="29">
        <f t="shared" si="40"/>
        <v>2887.8831979058036</v>
      </c>
      <c r="H344" s="29">
        <f t="shared" si="41"/>
        <v>959.901518401977</v>
      </c>
      <c r="I344" s="29">
        <f t="shared" si="36"/>
        <v>21235.984023847752</v>
      </c>
    </row>
    <row r="345" spans="2:9" x14ac:dyDescent="0.2">
      <c r="B345" s="25">
        <f t="shared" ca="1" si="42"/>
        <v>54790</v>
      </c>
      <c r="C345" s="5">
        <v>338</v>
      </c>
      <c r="D345" s="26">
        <f t="shared" si="37"/>
        <v>61111.111111117731</v>
      </c>
      <c r="E345" s="29">
        <f t="shared" si="38"/>
        <v>2777.7777777777778</v>
      </c>
      <c r="F345" s="29">
        <f t="shared" si="39"/>
        <v>105.51769428935859</v>
      </c>
      <c r="G345" s="29">
        <f t="shared" si="40"/>
        <v>2883.2954720671364</v>
      </c>
      <c r="H345" s="29">
        <f t="shared" si="41"/>
        <v>955.24936948952143</v>
      </c>
      <c r="I345" s="29">
        <f t="shared" si="36"/>
        <v>20246.398929016883</v>
      </c>
    </row>
    <row r="346" spans="2:9" x14ac:dyDescent="0.2">
      <c r="B346" s="25">
        <f t="shared" ca="1" si="42"/>
        <v>54821</v>
      </c>
      <c r="C346" s="5">
        <v>339</v>
      </c>
      <c r="D346" s="26">
        <f t="shared" si="37"/>
        <v>58333.33333333995</v>
      </c>
      <c r="E346" s="29">
        <f t="shared" si="38"/>
        <v>2777.7777777777778</v>
      </c>
      <c r="F346" s="29">
        <f t="shared" si="39"/>
        <v>100.92996845069129</v>
      </c>
      <c r="G346" s="29">
        <f t="shared" si="40"/>
        <v>2878.7077462284692</v>
      </c>
      <c r="H346" s="29">
        <f t="shared" si="41"/>
        <v>950.61736044161387</v>
      </c>
      <c r="I346" s="29">
        <f t="shared" si="36"/>
        <v>19263.045869019392</v>
      </c>
    </row>
    <row r="347" spans="2:9" x14ac:dyDescent="0.2">
      <c r="B347" s="25">
        <f t="shared" ca="1" si="42"/>
        <v>54849</v>
      </c>
      <c r="C347" s="5">
        <v>340</v>
      </c>
      <c r="D347" s="26">
        <f t="shared" si="37"/>
        <v>55555.555555562169</v>
      </c>
      <c r="E347" s="29">
        <f t="shared" si="38"/>
        <v>2777.7777777777778</v>
      </c>
      <c r="F347" s="29">
        <f t="shared" si="39"/>
        <v>96.342242612023995</v>
      </c>
      <c r="G347" s="29">
        <f t="shared" si="40"/>
        <v>2874.120020389802</v>
      </c>
      <c r="H347" s="29">
        <f t="shared" si="41"/>
        <v>946.00540935714514</v>
      </c>
      <c r="I347" s="29">
        <f t="shared" si="36"/>
        <v>18285.894709531069</v>
      </c>
    </row>
    <row r="348" spans="2:9" x14ac:dyDescent="0.2">
      <c r="B348" s="25">
        <f t="shared" ca="1" si="42"/>
        <v>54880</v>
      </c>
      <c r="C348" s="5">
        <v>341</v>
      </c>
      <c r="D348" s="26">
        <f t="shared" si="37"/>
        <v>52777.777777784388</v>
      </c>
      <c r="E348" s="29">
        <f t="shared" si="38"/>
        <v>2777.7777777777778</v>
      </c>
      <c r="F348" s="29">
        <f t="shared" si="39"/>
        <v>91.754516773356713</v>
      </c>
      <c r="G348" s="29">
        <f t="shared" si="40"/>
        <v>2869.5322945511343</v>
      </c>
      <c r="H348" s="29">
        <f t="shared" si="41"/>
        <v>941.41343465506134</v>
      </c>
      <c r="I348" s="29">
        <f t="shared" si="36"/>
        <v>17314.915446531904</v>
      </c>
    </row>
    <row r="349" spans="2:9" x14ac:dyDescent="0.2">
      <c r="B349" s="25">
        <f t="shared" ca="1" si="42"/>
        <v>54910</v>
      </c>
      <c r="C349" s="5">
        <v>342</v>
      </c>
      <c r="D349" s="26">
        <f t="shared" si="37"/>
        <v>50000.000000006607</v>
      </c>
      <c r="E349" s="29">
        <f t="shared" si="38"/>
        <v>2777.7777777777778</v>
      </c>
      <c r="F349" s="29">
        <f t="shared" si="39"/>
        <v>87.166790934689416</v>
      </c>
      <c r="G349" s="29">
        <f t="shared" si="40"/>
        <v>2864.9445687124671</v>
      </c>
      <c r="H349" s="29">
        <f t="shared" si="41"/>
        <v>936.84135507314829</v>
      </c>
      <c r="I349" s="29">
        <f t="shared" si="36"/>
        <v>16350.078205776548</v>
      </c>
    </row>
    <row r="350" spans="2:9" x14ac:dyDescent="0.2">
      <c r="B350" s="25">
        <f t="shared" ca="1" si="42"/>
        <v>54941</v>
      </c>
      <c r="C350" s="5">
        <v>343</v>
      </c>
      <c r="D350" s="26">
        <f t="shared" si="37"/>
        <v>47222.222222228826</v>
      </c>
      <c r="E350" s="29">
        <f t="shared" si="38"/>
        <v>2777.7777777777778</v>
      </c>
      <c r="F350" s="29">
        <f t="shared" si="39"/>
        <v>82.57906509602212</v>
      </c>
      <c r="G350" s="29">
        <f t="shared" si="40"/>
        <v>2860.3568428737999</v>
      </c>
      <c r="H350" s="29">
        <f t="shared" si="41"/>
        <v>932.28908966681854</v>
      </c>
      <c r="I350" s="29">
        <f t="shared" si="36"/>
        <v>15391.353242266881</v>
      </c>
    </row>
    <row r="351" spans="2:9" x14ac:dyDescent="0.2">
      <c r="B351" s="25">
        <f t="shared" ca="1" si="42"/>
        <v>54971</v>
      </c>
      <c r="C351" s="5">
        <v>344</v>
      </c>
      <c r="D351" s="26">
        <f t="shared" si="37"/>
        <v>44444.444444451045</v>
      </c>
      <c r="E351" s="29">
        <f t="shared" si="38"/>
        <v>2777.7777777777778</v>
      </c>
      <c r="F351" s="29">
        <f t="shared" si="39"/>
        <v>77.991339257354824</v>
      </c>
      <c r="G351" s="29">
        <f t="shared" si="40"/>
        <v>2855.7691170351327</v>
      </c>
      <c r="H351" s="29">
        <f t="shared" si="41"/>
        <v>927.7565578079051</v>
      </c>
      <c r="I351" s="29">
        <f t="shared" si="36"/>
        <v>14438.71093972661</v>
      </c>
    </row>
    <row r="352" spans="2:9" x14ac:dyDescent="0.2">
      <c r="B352" s="25">
        <f t="shared" ca="1" si="42"/>
        <v>55002</v>
      </c>
      <c r="C352" s="5">
        <v>345</v>
      </c>
      <c r="D352" s="26">
        <f t="shared" si="37"/>
        <v>41666.666666673264</v>
      </c>
      <c r="E352" s="29">
        <f t="shared" si="38"/>
        <v>2777.7777777777778</v>
      </c>
      <c r="F352" s="29">
        <f t="shared" si="39"/>
        <v>73.403613418687527</v>
      </c>
      <c r="G352" s="29">
        <f t="shared" si="40"/>
        <v>2851.1813911964655</v>
      </c>
      <c r="H352" s="29">
        <f t="shared" si="41"/>
        <v>923.24367918345604</v>
      </c>
      <c r="I352" s="29">
        <f t="shared" si="36"/>
        <v>13492.121810077904</v>
      </c>
    </row>
    <row r="353" spans="2:9" x14ac:dyDescent="0.2">
      <c r="B353" s="25">
        <f t="shared" ca="1" si="42"/>
        <v>55033</v>
      </c>
      <c r="C353" s="5">
        <v>346</v>
      </c>
      <c r="D353" s="26">
        <f t="shared" si="37"/>
        <v>38888.888888895483</v>
      </c>
      <c r="E353" s="29">
        <f t="shared" si="38"/>
        <v>2777.7777777777778</v>
      </c>
      <c r="F353" s="29">
        <f t="shared" si="39"/>
        <v>68.815887580020231</v>
      </c>
      <c r="G353" s="29">
        <f t="shared" si="40"/>
        <v>2846.5936653577983</v>
      </c>
      <c r="H353" s="29">
        <f t="shared" si="41"/>
        <v>918.75037379453818</v>
      </c>
      <c r="I353" s="29">
        <f t="shared" si="36"/>
        <v>12551.556492920132</v>
      </c>
    </row>
    <row r="354" spans="2:9" x14ac:dyDescent="0.2">
      <c r="B354" s="25">
        <f t="shared" ca="1" si="42"/>
        <v>55063</v>
      </c>
      <c r="C354" s="5">
        <v>347</v>
      </c>
      <c r="D354" s="26">
        <f t="shared" si="37"/>
        <v>36111.111111117702</v>
      </c>
      <c r="E354" s="29">
        <f t="shared" si="38"/>
        <v>2777.7777777777778</v>
      </c>
      <c r="F354" s="29">
        <f t="shared" si="39"/>
        <v>64.228161741352935</v>
      </c>
      <c r="G354" s="29">
        <f t="shared" si="40"/>
        <v>2842.0059395191306</v>
      </c>
      <c r="H354" s="29">
        <f t="shared" si="41"/>
        <v>914.27656195504085</v>
      </c>
      <c r="I354" s="29">
        <f t="shared" si="36"/>
        <v>11616.985755010568</v>
      </c>
    </row>
    <row r="355" spans="2:9" x14ac:dyDescent="0.2">
      <c r="B355" s="25">
        <f t="shared" ca="1" si="42"/>
        <v>55094</v>
      </c>
      <c r="C355" s="5">
        <v>348</v>
      </c>
      <c r="D355" s="26">
        <f t="shared" si="37"/>
        <v>33333.333333339921</v>
      </c>
      <c r="E355" s="29">
        <f t="shared" si="38"/>
        <v>2777.7777777777778</v>
      </c>
      <c r="F355" s="29">
        <f t="shared" si="39"/>
        <v>59.640435902685645</v>
      </c>
      <c r="G355" s="29">
        <f t="shared" si="40"/>
        <v>2837.4182136804634</v>
      </c>
      <c r="H355" s="29">
        <f t="shared" si="41"/>
        <v>909.8221642904889</v>
      </c>
      <c r="I355" s="29">
        <f t="shared" si="36"/>
        <v>10688.380489747202</v>
      </c>
    </row>
    <row r="356" spans="2:9" x14ac:dyDescent="0.2">
      <c r="B356" s="25">
        <f t="shared" ca="1" si="42"/>
        <v>55124</v>
      </c>
      <c r="C356" s="5">
        <v>349</v>
      </c>
      <c r="D356" s="26">
        <f t="shared" si="37"/>
        <v>30555.555555562143</v>
      </c>
      <c r="E356" s="29">
        <f t="shared" si="38"/>
        <v>2777.7777777777778</v>
      </c>
      <c r="F356" s="29">
        <f t="shared" si="39"/>
        <v>55.052710064018349</v>
      </c>
      <c r="G356" s="29">
        <f t="shared" si="40"/>
        <v>2832.8304878417962</v>
      </c>
      <c r="H356" s="29">
        <f t="shared" si="41"/>
        <v>905.38710173685377</v>
      </c>
      <c r="I356" s="29">
        <f t="shared" si="36"/>
        <v>9765.7117166534827</v>
      </c>
    </row>
    <row r="357" spans="2:9" x14ac:dyDescent="0.2">
      <c r="B357" s="25">
        <f t="shared" ca="1" si="42"/>
        <v>55155</v>
      </c>
      <c r="C357" s="5">
        <v>350</v>
      </c>
      <c r="D357" s="26">
        <f t="shared" si="37"/>
        <v>27777.777777784366</v>
      </c>
      <c r="E357" s="29">
        <f t="shared" si="38"/>
        <v>2777.7777777777778</v>
      </c>
      <c r="F357" s="29">
        <f t="shared" si="39"/>
        <v>50.46498422535106</v>
      </c>
      <c r="G357" s="29">
        <f t="shared" si="40"/>
        <v>2828.242762003129</v>
      </c>
      <c r="H357" s="29">
        <f t="shared" si="41"/>
        <v>900.97129553937589</v>
      </c>
      <c r="I357" s="29">
        <f t="shared" si="36"/>
        <v>8848.9505808651575</v>
      </c>
    </row>
    <row r="358" spans="2:9" x14ac:dyDescent="0.2">
      <c r="B358" s="25">
        <f t="shared" ca="1" si="42"/>
        <v>55186</v>
      </c>
      <c r="C358" s="5">
        <v>351</v>
      </c>
      <c r="D358" s="26">
        <f t="shared" si="37"/>
        <v>25000.000000006588</v>
      </c>
      <c r="E358" s="29">
        <f t="shared" si="38"/>
        <v>2777.7777777777778</v>
      </c>
      <c r="F358" s="29">
        <f t="shared" si="39"/>
        <v>45.877258386683771</v>
      </c>
      <c r="G358" s="29">
        <f t="shared" si="40"/>
        <v>2823.6550361644618</v>
      </c>
      <c r="H358" s="29">
        <f t="shared" si="41"/>
        <v>896.57466725138613</v>
      </c>
      <c r="I358" s="29">
        <f t="shared" si="36"/>
        <v>7938.0683526190669</v>
      </c>
    </row>
    <row r="359" spans="2:9" x14ac:dyDescent="0.2">
      <c r="B359" s="25">
        <f t="shared" ca="1" si="42"/>
        <v>55214</v>
      </c>
      <c r="C359" s="5">
        <v>352</v>
      </c>
      <c r="D359" s="26">
        <f t="shared" si="37"/>
        <v>22222.222222228811</v>
      </c>
      <c r="E359" s="29">
        <f t="shared" si="38"/>
        <v>2777.7777777777778</v>
      </c>
      <c r="F359" s="29">
        <f t="shared" si="39"/>
        <v>41.289532548016481</v>
      </c>
      <c r="G359" s="29">
        <f t="shared" si="40"/>
        <v>2819.0673103257941</v>
      </c>
      <c r="H359" s="29">
        <f t="shared" si="41"/>
        <v>892.19713873313515</v>
      </c>
      <c r="I359" s="29">
        <f t="shared" si="36"/>
        <v>7033.0364267439627</v>
      </c>
    </row>
    <row r="360" spans="2:9" x14ac:dyDescent="0.2">
      <c r="B360" s="25">
        <f t="shared" ca="1" si="42"/>
        <v>55245</v>
      </c>
      <c r="C360" s="5">
        <v>353</v>
      </c>
      <c r="D360" s="26">
        <f t="shared" si="37"/>
        <v>19444.444444451034</v>
      </c>
      <c r="E360" s="29">
        <f t="shared" si="38"/>
        <v>2777.7777777777778</v>
      </c>
      <c r="F360" s="29">
        <f t="shared" si="39"/>
        <v>36.701806709349192</v>
      </c>
      <c r="G360" s="29">
        <f t="shared" si="40"/>
        <v>2814.4795844871269</v>
      </c>
      <c r="H360" s="29">
        <f t="shared" si="41"/>
        <v>887.83863215062433</v>
      </c>
      <c r="I360" s="29">
        <f t="shared" si="36"/>
        <v>6133.826322153297</v>
      </c>
    </row>
    <row r="361" spans="2:9" x14ac:dyDescent="0.2">
      <c r="B361" s="25">
        <f t="shared" ca="1" si="42"/>
        <v>55275</v>
      </c>
      <c r="C361" s="5">
        <v>354</v>
      </c>
      <c r="D361" s="26">
        <f t="shared" si="37"/>
        <v>16666.666666673256</v>
      </c>
      <c r="E361" s="29">
        <f t="shared" si="38"/>
        <v>2777.7777777777778</v>
      </c>
      <c r="F361" s="29">
        <f t="shared" si="39"/>
        <v>32.11408087068191</v>
      </c>
      <c r="G361" s="29">
        <f t="shared" si="40"/>
        <v>2809.8918586484597</v>
      </c>
      <c r="H361" s="29">
        <f t="shared" si="41"/>
        <v>883.49906997444316</v>
      </c>
      <c r="I361" s="29">
        <f t="shared" si="36"/>
        <v>5240.4096813400147</v>
      </c>
    </row>
    <row r="362" spans="2:9" x14ac:dyDescent="0.2">
      <c r="B362" s="25">
        <f t="shared" ca="1" si="42"/>
        <v>55306</v>
      </c>
      <c r="C362" s="5">
        <v>355</v>
      </c>
      <c r="D362" s="26">
        <f t="shared" si="37"/>
        <v>13888.888888895479</v>
      </c>
      <c r="E362" s="29">
        <f t="shared" si="38"/>
        <v>2777.7777777777778</v>
      </c>
      <c r="F362" s="29">
        <f t="shared" si="39"/>
        <v>27.526355032014617</v>
      </c>
      <c r="G362" s="29">
        <f t="shared" si="40"/>
        <v>2805.3041328097925</v>
      </c>
      <c r="H362" s="29">
        <f t="shared" si="41"/>
        <v>879.17837497861001</v>
      </c>
      <c r="I362" s="29">
        <f t="shared" si="36"/>
        <v>4352.7582698733104</v>
      </c>
    </row>
    <row r="363" spans="2:9" x14ac:dyDescent="0.2">
      <c r="B363" s="25">
        <f t="shared" ca="1" si="42"/>
        <v>55336</v>
      </c>
      <c r="C363" s="5">
        <v>356</v>
      </c>
      <c r="D363" s="26">
        <f t="shared" si="37"/>
        <v>11111.111111117702</v>
      </c>
      <c r="E363" s="29">
        <f t="shared" si="38"/>
        <v>2777.7777777777778</v>
      </c>
      <c r="F363" s="29">
        <f t="shared" si="39"/>
        <v>22.938629193347332</v>
      </c>
      <c r="G363" s="29">
        <f t="shared" si="40"/>
        <v>2800.7164069711253</v>
      </c>
      <c r="H363" s="29">
        <f t="shared" si="41"/>
        <v>874.87647023941804</v>
      </c>
      <c r="I363" s="29">
        <f t="shared" si="36"/>
        <v>3470.8439758973614</v>
      </c>
    </row>
    <row r="364" spans="2:9" x14ac:dyDescent="0.2">
      <c r="B364" s="25">
        <f t="shared" ca="1" si="42"/>
        <v>55367</v>
      </c>
      <c r="C364" s="5">
        <v>357</v>
      </c>
      <c r="D364" s="26">
        <f t="shared" si="37"/>
        <v>8333.3333333399241</v>
      </c>
      <c r="E364" s="29">
        <f t="shared" si="38"/>
        <v>2777.7777777777778</v>
      </c>
      <c r="F364" s="29">
        <f t="shared" si="39"/>
        <v>18.350903354680042</v>
      </c>
      <c r="G364" s="29">
        <f t="shared" si="40"/>
        <v>2796.128681132458</v>
      </c>
      <c r="H364" s="29">
        <f t="shared" si="41"/>
        <v>870.59327913428331</v>
      </c>
      <c r="I364" s="29">
        <f t="shared" si="36"/>
        <v>2594.6388096320061</v>
      </c>
    </row>
    <row r="365" spans="2:9" x14ac:dyDescent="0.2">
      <c r="B365" s="25">
        <f t="shared" ca="1" si="42"/>
        <v>55398</v>
      </c>
      <c r="C365" s="5">
        <v>358</v>
      </c>
      <c r="D365" s="26">
        <f t="shared" si="37"/>
        <v>5555.5555555621468</v>
      </c>
      <c r="E365" s="29">
        <f t="shared" si="38"/>
        <v>2777.7777777777778</v>
      </c>
      <c r="F365" s="29">
        <f t="shared" si="39"/>
        <v>13.763177516012753</v>
      </c>
      <c r="G365" s="29">
        <f t="shared" si="40"/>
        <v>2791.5409552937904</v>
      </c>
      <c r="H365" s="29">
        <f t="shared" si="41"/>
        <v>866.32872534060016</v>
      </c>
      <c r="I365" s="29">
        <f t="shared" si="36"/>
        <v>1724.1149028753962</v>
      </c>
    </row>
    <row r="366" spans="2:9" x14ac:dyDescent="0.2">
      <c r="B366" s="25">
        <f t="shared" ca="1" si="42"/>
        <v>55428</v>
      </c>
      <c r="C366" s="5">
        <v>359</v>
      </c>
      <c r="D366" s="26">
        <f t="shared" si="37"/>
        <v>2777.7777777843689</v>
      </c>
      <c r="E366" s="29">
        <f t="shared" si="38"/>
        <v>2777.7777777777778</v>
      </c>
      <c r="F366" s="29">
        <f t="shared" si="39"/>
        <v>9.175451677345464</v>
      </c>
      <c r="G366" s="29">
        <f t="shared" si="40"/>
        <v>2786.9532294551232</v>
      </c>
      <c r="H366" s="29">
        <f t="shared" si="41"/>
        <v>862.08273283459891</v>
      </c>
      <c r="I366" s="29">
        <f t="shared" si="36"/>
        <v>859.24450850858034</v>
      </c>
    </row>
    <row r="367" spans="2:9" x14ac:dyDescent="0.2">
      <c r="B367" s="25">
        <f t="shared" ca="1" si="42"/>
        <v>55459</v>
      </c>
      <c r="C367" s="5">
        <v>360</v>
      </c>
      <c r="D367" s="26">
        <f t="shared" si="37"/>
        <v>6.5911081037484109E-9</v>
      </c>
      <c r="E367" s="29">
        <f t="shared" si="38"/>
        <v>2777.7777777777778</v>
      </c>
      <c r="F367" s="29">
        <f t="shared" si="39"/>
        <v>4.5877258386781747</v>
      </c>
      <c r="G367" s="29">
        <f t="shared" si="40"/>
        <v>2782.365503616456</v>
      </c>
      <c r="H367" s="29">
        <f t="shared" si="41"/>
        <v>857.85522589020809</v>
      </c>
      <c r="I367" s="29">
        <f t="shared" si="36"/>
        <v>2.032161671016497E-9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D0BB-CF2A-4140-A06C-0D7254509D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B669-5EEB-F240-BFCF-77BB58ED3C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1689-4A01-CA4F-A1A5-2F55C8C626A8}">
  <dimension ref="B1:O1008"/>
  <sheetViews>
    <sheetView zoomScale="94" zoomScaleNormal="144" workbookViewId="0">
      <selection activeCell="P41" sqref="P41"/>
    </sheetView>
  </sheetViews>
  <sheetFormatPr baseColWidth="10" defaultRowHeight="16" x14ac:dyDescent="0.2"/>
  <cols>
    <col min="1" max="3" width="10.83203125" style="39"/>
    <col min="4" max="4" width="19" style="39" customWidth="1"/>
    <col min="5" max="5" width="16.83203125" style="39" customWidth="1"/>
    <col min="6" max="7" width="21.1640625" style="39" customWidth="1"/>
    <col min="8" max="8" width="16.1640625" style="39" customWidth="1"/>
    <col min="9" max="12" width="10.83203125" style="39"/>
    <col min="13" max="13" width="19" style="39" customWidth="1"/>
    <col min="14" max="16384" width="10.83203125" style="39"/>
  </cols>
  <sheetData>
    <row r="1" spans="2:15" x14ac:dyDescent="0.2">
      <c r="D1" s="39" t="s">
        <v>101</v>
      </c>
      <c r="E1" s="64" t="s">
        <v>102</v>
      </c>
    </row>
    <row r="2" spans="2:15" x14ac:dyDescent="0.2">
      <c r="B2" s="46" t="s">
        <v>84</v>
      </c>
      <c r="C2" s="45">
        <v>3</v>
      </c>
      <c r="D2" s="39">
        <f>AVERAGE(D7:D1006)</f>
        <v>3.0470000000000002</v>
      </c>
      <c r="E2" s="65">
        <f>ABS(D2-C2)/C2</f>
        <v>1.5666666666666718E-2</v>
      </c>
      <c r="F2" s="41" t="s">
        <v>91</v>
      </c>
      <c r="G2" s="48">
        <f>MIN(G7:G1006)</f>
        <v>58070.734084980526</v>
      </c>
      <c r="H2" s="48"/>
    </row>
    <row r="3" spans="2:15" x14ac:dyDescent="0.2">
      <c r="B3" s="46" t="s">
        <v>83</v>
      </c>
      <c r="C3" s="44">
        <v>0.02</v>
      </c>
      <c r="D3" s="59">
        <f>AVERAGE(H7:H1006)</f>
        <v>2.0667640449591702E-2</v>
      </c>
      <c r="E3" s="65">
        <f>ABS(D3-C3)/C3</f>
        <v>3.3382022479585063E-2</v>
      </c>
      <c r="F3" s="41" t="s">
        <v>92</v>
      </c>
      <c r="G3" s="48">
        <f>MAX(G7:G1006)</f>
        <v>173837.25219604935</v>
      </c>
      <c r="H3" s="48"/>
    </row>
    <row r="4" spans="2:15" ht="17" thickBot="1" x14ac:dyDescent="0.25">
      <c r="B4" s="47" t="s">
        <v>85</v>
      </c>
      <c r="C4" s="43">
        <v>0.15</v>
      </c>
      <c r="D4" s="59">
        <f>STDEV(H7:H1007)</f>
        <v>0.14758198983291831</v>
      </c>
      <c r="E4" s="65">
        <f>ABS(D4-C4)/C4</f>
        <v>1.6120067780544534E-2</v>
      </c>
      <c r="F4" s="30" t="s">
        <v>93</v>
      </c>
      <c r="G4" s="49">
        <f>G3-G2</f>
        <v>115766.51811106881</v>
      </c>
      <c r="H4" s="48"/>
    </row>
    <row r="6" spans="2:15" ht="37" customHeight="1" thickBot="1" x14ac:dyDescent="0.25">
      <c r="B6" s="42" t="s">
        <v>86</v>
      </c>
      <c r="C6" s="42" t="s">
        <v>103</v>
      </c>
      <c r="D6" s="42" t="s">
        <v>87</v>
      </c>
      <c r="E6" s="42" t="s">
        <v>89</v>
      </c>
      <c r="F6" s="42" t="s">
        <v>88</v>
      </c>
      <c r="G6" s="42" t="s">
        <v>90</v>
      </c>
      <c r="H6" s="42" t="s">
        <v>100</v>
      </c>
      <c r="I6" s="42" t="s">
        <v>94</v>
      </c>
    </row>
    <row r="7" spans="2:15" x14ac:dyDescent="0.2">
      <c r="B7" s="39">
        <v>1</v>
      </c>
      <c r="C7" s="66">
        <f>DATE(2019,1,5)</f>
        <v>43470</v>
      </c>
      <c r="D7" s="60">
        <v>2</v>
      </c>
      <c r="E7" s="61">
        <v>-0.54350836530327795</v>
      </c>
      <c r="F7" s="62">
        <f>EXP(E7)</f>
        <v>0.58070734084980524</v>
      </c>
      <c r="G7" s="50">
        <f xml:space="preserve"> F7*100000</f>
        <v>58070.734084980526</v>
      </c>
      <c r="H7" s="63">
        <f>LN(G7/100000)</f>
        <v>-0.54350836530327806</v>
      </c>
      <c r="I7" s="51">
        <f>G2</f>
        <v>58070.734084980526</v>
      </c>
      <c r="L7" s="56" t="s">
        <v>95</v>
      </c>
      <c r="M7" s="56" t="s">
        <v>97</v>
      </c>
      <c r="N7" s="56" t="s">
        <v>98</v>
      </c>
      <c r="O7" s="56" t="s">
        <v>99</v>
      </c>
    </row>
    <row r="8" spans="2:15" x14ac:dyDescent="0.2">
      <c r="B8" s="39">
        <v>2</v>
      </c>
      <c r="C8" s="66">
        <f>DATE(YEAR(C7),MONTH(C7),DAY(C7)+1)</f>
        <v>43471</v>
      </c>
      <c r="D8" s="60">
        <v>3</v>
      </c>
      <c r="E8" s="61">
        <v>-1.854682021075818E-5</v>
      </c>
      <c r="F8" s="62">
        <f t="shared" ref="F8:F71" si="0">EXP(E8)</f>
        <v>0.99998145335178046</v>
      </c>
      <c r="G8" s="50">
        <f t="shared" ref="G8:G71" si="1" xml:space="preserve"> F8*100000</f>
        <v>99998.145335178051</v>
      </c>
      <c r="H8" s="63">
        <f t="shared" ref="H8:H71" si="2">LN(G8/100000)</f>
        <v>-1.8546820210748439E-5</v>
      </c>
      <c r="I8" s="51">
        <f>I7 + $G$4/25</f>
        <v>62701.394809423276</v>
      </c>
      <c r="L8" s="53">
        <v>58070.734084980526</v>
      </c>
      <c r="M8" s="54">
        <v>1</v>
      </c>
      <c r="N8" s="57">
        <v>1E-3</v>
      </c>
      <c r="O8" s="59">
        <f t="shared" ref="O8:O33" si="3">M8/SUM($M$8:$M$33)</f>
        <v>1.001001001001001E-3</v>
      </c>
    </row>
    <row r="9" spans="2:15" x14ac:dyDescent="0.2">
      <c r="B9" s="39">
        <v>3</v>
      </c>
      <c r="C9" s="66">
        <f t="shared" ref="C9:C72" si="4">DATE(YEAR(C8),MONTH(C8),DAY(C8)+1)</f>
        <v>43472</v>
      </c>
      <c r="D9" s="60">
        <v>2</v>
      </c>
      <c r="E9" s="61">
        <v>-5.3673163569765162E-2</v>
      </c>
      <c r="F9" s="62">
        <f t="shared" si="0"/>
        <v>0.94774181243821165</v>
      </c>
      <c r="G9" s="50">
        <f t="shared" si="1"/>
        <v>94774.181243821164</v>
      </c>
      <c r="H9" s="63">
        <f t="shared" si="2"/>
        <v>-5.367316356976512E-2</v>
      </c>
      <c r="I9" s="51">
        <f t="shared" ref="I9:I32" si="5">I8 + $G$4/25</f>
        <v>67332.055533866034</v>
      </c>
      <c r="L9" s="53">
        <v>62701.394809423276</v>
      </c>
      <c r="M9" s="54">
        <v>0</v>
      </c>
      <c r="N9" s="57">
        <v>1E-3</v>
      </c>
      <c r="O9" s="59">
        <f t="shared" si="3"/>
        <v>0</v>
      </c>
    </row>
    <row r="10" spans="2:15" x14ac:dyDescent="0.2">
      <c r="B10" s="39">
        <v>4</v>
      </c>
      <c r="C10" s="66">
        <f t="shared" si="4"/>
        <v>43473</v>
      </c>
      <c r="D10" s="60">
        <v>3</v>
      </c>
      <c r="E10" s="61">
        <v>-0.23407030079804828</v>
      </c>
      <c r="F10" s="62">
        <f t="shared" si="0"/>
        <v>0.79130618448387069</v>
      </c>
      <c r="G10" s="50">
        <f t="shared" si="1"/>
        <v>79130.618448387075</v>
      </c>
      <c r="H10" s="63">
        <f t="shared" si="2"/>
        <v>-0.23407030079804814</v>
      </c>
      <c r="I10" s="51">
        <f t="shared" si="5"/>
        <v>71962.716258308792</v>
      </c>
      <c r="L10" s="53">
        <v>67332.055533866034</v>
      </c>
      <c r="M10" s="54">
        <v>3</v>
      </c>
      <c r="N10" s="57">
        <v>4.0000000000000001E-3</v>
      </c>
      <c r="O10" s="59">
        <f t="shared" si="3"/>
        <v>3.003003003003003E-3</v>
      </c>
    </row>
    <row r="11" spans="2:15" x14ac:dyDescent="0.2">
      <c r="B11" s="39">
        <v>5</v>
      </c>
      <c r="C11" s="66">
        <f t="shared" si="4"/>
        <v>43474</v>
      </c>
      <c r="D11" s="60">
        <v>4</v>
      </c>
      <c r="E11" s="61">
        <v>0.18234446320595452</v>
      </c>
      <c r="F11" s="62">
        <f t="shared" si="0"/>
        <v>1.2000274880092245</v>
      </c>
      <c r="G11" s="50">
        <f t="shared" si="1"/>
        <v>120002.74880092245</v>
      </c>
      <c r="H11" s="63">
        <f t="shared" si="2"/>
        <v>0.18234446320595454</v>
      </c>
      <c r="I11" s="51">
        <f t="shared" si="5"/>
        <v>76593.37698275155</v>
      </c>
      <c r="L11" s="53">
        <v>71962.716258308792</v>
      </c>
      <c r="M11" s="54">
        <v>6</v>
      </c>
      <c r="N11" s="57">
        <v>0.01</v>
      </c>
      <c r="O11" s="59">
        <f t="shared" si="3"/>
        <v>6.006006006006006E-3</v>
      </c>
    </row>
    <row r="12" spans="2:15" x14ac:dyDescent="0.2">
      <c r="B12" s="39">
        <v>6</v>
      </c>
      <c r="C12" s="66">
        <f t="shared" si="4"/>
        <v>43475</v>
      </c>
      <c r="D12" s="60">
        <v>1</v>
      </c>
      <c r="E12" s="61">
        <v>-1.4691140626819105E-2</v>
      </c>
      <c r="F12" s="62">
        <f t="shared" si="0"/>
        <v>0.98541624765101887</v>
      </c>
      <c r="G12" s="50">
        <f t="shared" si="1"/>
        <v>98541.624765101893</v>
      </c>
      <c r="H12" s="63">
        <f t="shared" si="2"/>
        <v>-1.4691140626818972E-2</v>
      </c>
      <c r="I12" s="51">
        <f t="shared" si="5"/>
        <v>81224.037707194308</v>
      </c>
      <c r="L12" s="53">
        <v>76593.37698275155</v>
      </c>
      <c r="M12" s="54">
        <v>16</v>
      </c>
      <c r="N12" s="57">
        <v>2.5999999999999999E-2</v>
      </c>
      <c r="O12" s="59">
        <f t="shared" si="3"/>
        <v>1.6016016016016016E-2</v>
      </c>
    </row>
    <row r="13" spans="2:15" x14ac:dyDescent="0.2">
      <c r="B13" s="39">
        <v>7</v>
      </c>
      <c r="C13" s="66">
        <f t="shared" si="4"/>
        <v>43476</v>
      </c>
      <c r="D13" s="60">
        <v>2</v>
      </c>
      <c r="E13" s="61">
        <v>2.6578545708180173E-2</v>
      </c>
      <c r="F13" s="62">
        <f t="shared" si="0"/>
        <v>1.0269349054233659</v>
      </c>
      <c r="G13" s="50">
        <f t="shared" si="1"/>
        <v>102693.49054233659</v>
      </c>
      <c r="H13" s="63">
        <f t="shared" si="2"/>
        <v>2.6578545708180121E-2</v>
      </c>
      <c r="I13" s="51">
        <f t="shared" si="5"/>
        <v>85854.698431637065</v>
      </c>
      <c r="L13" s="53">
        <v>81224.037707194308</v>
      </c>
      <c r="M13" s="54">
        <v>32</v>
      </c>
      <c r="N13" s="57">
        <v>5.8000000000000003E-2</v>
      </c>
      <c r="O13" s="59">
        <f t="shared" si="3"/>
        <v>3.2032032032032032E-2</v>
      </c>
    </row>
    <row r="14" spans="2:15" x14ac:dyDescent="0.2">
      <c r="B14" s="39">
        <v>8</v>
      </c>
      <c r="C14" s="66">
        <f t="shared" si="4"/>
        <v>43477</v>
      </c>
      <c r="D14" s="60">
        <v>2</v>
      </c>
      <c r="E14" s="61">
        <v>7.7711047702177898E-3</v>
      </c>
      <c r="F14" s="62">
        <f t="shared" si="0"/>
        <v>1.007801378173345</v>
      </c>
      <c r="G14" s="50">
        <f t="shared" si="1"/>
        <v>100780.1378173345</v>
      </c>
      <c r="H14" s="63">
        <f t="shared" si="2"/>
        <v>7.7711047702176805E-3</v>
      </c>
      <c r="I14" s="51">
        <f t="shared" si="5"/>
        <v>90485.359156079823</v>
      </c>
      <c r="L14" s="53">
        <v>85854.698431637065</v>
      </c>
      <c r="M14" s="54">
        <v>60</v>
      </c>
      <c r="N14" s="57">
        <v>0.11799999999999999</v>
      </c>
      <c r="O14" s="59">
        <f t="shared" si="3"/>
        <v>6.006006006006006E-2</v>
      </c>
    </row>
    <row r="15" spans="2:15" x14ac:dyDescent="0.2">
      <c r="B15" s="39">
        <v>9</v>
      </c>
      <c r="C15" s="66">
        <f t="shared" si="4"/>
        <v>43478</v>
      </c>
      <c r="D15" s="60">
        <v>3</v>
      </c>
      <c r="E15" s="61">
        <v>9.5616724643332422E-3</v>
      </c>
      <c r="F15" s="62">
        <f t="shared" si="0"/>
        <v>1.0096075313003434</v>
      </c>
      <c r="G15" s="50">
        <f t="shared" si="1"/>
        <v>100960.75313003434</v>
      </c>
      <c r="H15" s="63">
        <f t="shared" si="2"/>
        <v>9.561672464333237E-3</v>
      </c>
      <c r="I15" s="51">
        <f t="shared" si="5"/>
        <v>95116.019880522581</v>
      </c>
      <c r="L15" s="53">
        <v>90485.359156079823</v>
      </c>
      <c r="M15" s="54">
        <v>89</v>
      </c>
      <c r="N15" s="57">
        <v>0.20699999999999999</v>
      </c>
      <c r="O15" s="59">
        <f t="shared" si="3"/>
        <v>8.9089089089089094E-2</v>
      </c>
    </row>
    <row r="16" spans="2:15" x14ac:dyDescent="0.2">
      <c r="B16" s="39">
        <v>10</v>
      </c>
      <c r="C16" s="66">
        <f t="shared" si="4"/>
        <v>43479</v>
      </c>
      <c r="D16" s="60">
        <v>3</v>
      </c>
      <c r="E16" s="61">
        <v>-6.6704403656767677E-2</v>
      </c>
      <c r="F16" s="62">
        <f t="shared" si="0"/>
        <v>0.93547168247989443</v>
      </c>
      <c r="G16" s="50">
        <f t="shared" si="1"/>
        <v>93547.168247989437</v>
      </c>
      <c r="H16" s="63">
        <f t="shared" si="2"/>
        <v>-6.6704403656767747E-2</v>
      </c>
      <c r="I16" s="51">
        <f t="shared" si="5"/>
        <v>99746.680604965339</v>
      </c>
      <c r="L16" s="53">
        <v>95116.019880522581</v>
      </c>
      <c r="M16" s="54">
        <v>101</v>
      </c>
      <c r="N16" s="57">
        <v>0.308</v>
      </c>
      <c r="O16" s="59">
        <f t="shared" si="3"/>
        <v>0.1011011011011011</v>
      </c>
    </row>
    <row r="17" spans="2:15" x14ac:dyDescent="0.2">
      <c r="B17" s="39">
        <v>11</v>
      </c>
      <c r="C17" s="66">
        <f t="shared" si="4"/>
        <v>43480</v>
      </c>
      <c r="D17" s="60">
        <v>6</v>
      </c>
      <c r="E17" s="61">
        <v>-9.6578576125903051E-2</v>
      </c>
      <c r="F17" s="62">
        <f t="shared" si="0"/>
        <v>0.90793855250276223</v>
      </c>
      <c r="G17" s="50">
        <f t="shared" si="1"/>
        <v>90793.855250276218</v>
      </c>
      <c r="H17" s="63">
        <f t="shared" si="2"/>
        <v>-9.657857612590301E-2</v>
      </c>
      <c r="I17" s="51">
        <f t="shared" si="5"/>
        <v>104377.3413294081</v>
      </c>
      <c r="L17" s="53">
        <v>99746.680604965339</v>
      </c>
      <c r="M17" s="54">
        <v>122</v>
      </c>
      <c r="N17" s="57">
        <v>0.43</v>
      </c>
      <c r="O17" s="59">
        <f t="shared" si="3"/>
        <v>0.12212212212212212</v>
      </c>
    </row>
    <row r="18" spans="2:15" x14ac:dyDescent="0.2">
      <c r="B18" s="39">
        <v>12</v>
      </c>
      <c r="C18" s="66">
        <f t="shared" si="4"/>
        <v>43481</v>
      </c>
      <c r="D18" s="60">
        <v>4</v>
      </c>
      <c r="E18" s="61">
        <v>0.10458113143205992</v>
      </c>
      <c r="F18" s="62">
        <f t="shared" si="0"/>
        <v>1.1102454660169221</v>
      </c>
      <c r="G18" s="50">
        <f t="shared" si="1"/>
        <v>111024.54660169221</v>
      </c>
      <c r="H18" s="63">
        <f t="shared" si="2"/>
        <v>0.10458113143205995</v>
      </c>
      <c r="I18" s="51">
        <f t="shared" si="5"/>
        <v>109008.00205385085</v>
      </c>
      <c r="L18" s="53">
        <v>104377.3413294081</v>
      </c>
      <c r="M18" s="54">
        <v>123</v>
      </c>
      <c r="N18" s="57">
        <v>0.55300000000000005</v>
      </c>
      <c r="O18" s="59">
        <f t="shared" si="3"/>
        <v>0.12312312312312312</v>
      </c>
    </row>
    <row r="19" spans="2:15" x14ac:dyDescent="0.2">
      <c r="B19" s="39">
        <v>13</v>
      </c>
      <c r="C19" s="66">
        <f t="shared" si="4"/>
        <v>43482</v>
      </c>
      <c r="D19" s="60">
        <v>8</v>
      </c>
      <c r="E19" s="61">
        <v>-0.14163164673344</v>
      </c>
      <c r="F19" s="62">
        <f t="shared" si="0"/>
        <v>0.86794090647832267</v>
      </c>
      <c r="G19" s="50">
        <f t="shared" si="1"/>
        <v>86794.090647832272</v>
      </c>
      <c r="H19" s="63">
        <f t="shared" si="2"/>
        <v>-0.14163164673343998</v>
      </c>
      <c r="I19" s="51">
        <f t="shared" si="5"/>
        <v>113638.66277829361</v>
      </c>
      <c r="L19" s="53">
        <v>109008.00205385085</v>
      </c>
      <c r="M19" s="54">
        <v>117</v>
      </c>
      <c r="N19" s="57">
        <v>0.67</v>
      </c>
      <c r="O19" s="59">
        <f t="shared" si="3"/>
        <v>0.11711711711711711</v>
      </c>
    </row>
    <row r="20" spans="2:15" x14ac:dyDescent="0.2">
      <c r="B20" s="39">
        <v>14</v>
      </c>
      <c r="C20" s="66">
        <f t="shared" si="4"/>
        <v>43483</v>
      </c>
      <c r="D20" s="60">
        <v>2</v>
      </c>
      <c r="E20" s="61">
        <v>-2.5706542550760787E-2</v>
      </c>
      <c r="F20" s="62">
        <f t="shared" si="0"/>
        <v>0.97462105745649552</v>
      </c>
      <c r="G20" s="50">
        <f t="shared" si="1"/>
        <v>97462.105745649547</v>
      </c>
      <c r="H20" s="63">
        <f t="shared" si="2"/>
        <v>-2.570654255076079E-2</v>
      </c>
      <c r="I20" s="51">
        <f t="shared" si="5"/>
        <v>118269.32350273637</v>
      </c>
      <c r="L20" s="53">
        <v>113638.66277829361</v>
      </c>
      <c r="M20" s="54">
        <v>100</v>
      </c>
      <c r="N20" s="57">
        <v>0.77</v>
      </c>
      <c r="O20" s="59">
        <f t="shared" si="3"/>
        <v>0.10010010010010011</v>
      </c>
    </row>
    <row r="21" spans="2:15" x14ac:dyDescent="0.2">
      <c r="B21" s="39">
        <v>15</v>
      </c>
      <c r="C21" s="66">
        <f t="shared" si="4"/>
        <v>43484</v>
      </c>
      <c r="D21" s="60">
        <v>2</v>
      </c>
      <c r="E21" s="61">
        <v>5.3390506359864962E-2</v>
      </c>
      <c r="F21" s="62">
        <f t="shared" si="0"/>
        <v>1.0548414870100102</v>
      </c>
      <c r="G21" s="50">
        <f t="shared" si="1"/>
        <v>105484.14870100102</v>
      </c>
      <c r="H21" s="63">
        <f t="shared" si="2"/>
        <v>5.3390506359864913E-2</v>
      </c>
      <c r="I21" s="51">
        <f t="shared" si="5"/>
        <v>122899.98422717913</v>
      </c>
      <c r="L21" s="53">
        <v>118269.32350273637</v>
      </c>
      <c r="M21" s="54">
        <v>78</v>
      </c>
      <c r="N21" s="57">
        <v>0.84799999999999998</v>
      </c>
      <c r="O21" s="59">
        <f t="shared" si="3"/>
        <v>7.8078078078078081E-2</v>
      </c>
    </row>
    <row r="22" spans="2:15" x14ac:dyDescent="0.2">
      <c r="B22" s="39">
        <v>16</v>
      </c>
      <c r="C22" s="66">
        <f t="shared" si="4"/>
        <v>43485</v>
      </c>
      <c r="D22" s="60">
        <v>2</v>
      </c>
      <c r="E22" s="61">
        <v>0.16118199942458886</v>
      </c>
      <c r="F22" s="62">
        <f t="shared" si="0"/>
        <v>1.1748987802584587</v>
      </c>
      <c r="G22" s="50">
        <f t="shared" si="1"/>
        <v>117489.87802584587</v>
      </c>
      <c r="H22" s="63">
        <f t="shared" si="2"/>
        <v>0.16118199942458891</v>
      </c>
      <c r="I22" s="51">
        <f t="shared" si="5"/>
        <v>127530.64495162189</v>
      </c>
      <c r="L22" s="53">
        <v>122899.98422717913</v>
      </c>
      <c r="M22" s="54">
        <v>54</v>
      </c>
      <c r="N22" s="57">
        <v>0.90200000000000002</v>
      </c>
      <c r="O22" s="59">
        <f t="shared" si="3"/>
        <v>5.4054054054054057E-2</v>
      </c>
    </row>
    <row r="23" spans="2:15" x14ac:dyDescent="0.2">
      <c r="B23" s="39">
        <v>17</v>
      </c>
      <c r="C23" s="66">
        <f t="shared" si="4"/>
        <v>43486</v>
      </c>
      <c r="D23" s="60">
        <v>4</v>
      </c>
      <c r="E23" s="61">
        <v>-2.4781927499570883E-2</v>
      </c>
      <c r="F23" s="62">
        <f t="shared" si="0"/>
        <v>0.9755226234919594</v>
      </c>
      <c r="G23" s="50">
        <f t="shared" si="1"/>
        <v>97552.262349195938</v>
      </c>
      <c r="H23" s="63">
        <f t="shared" si="2"/>
        <v>-2.478192749957088E-2</v>
      </c>
      <c r="I23" s="51">
        <f t="shared" si="5"/>
        <v>132161.30567606463</v>
      </c>
      <c r="L23" s="53">
        <v>127530.64495162189</v>
      </c>
      <c r="M23" s="54">
        <v>37</v>
      </c>
      <c r="N23" s="57">
        <v>0.93899999999999995</v>
      </c>
      <c r="O23" s="59">
        <f t="shared" si="3"/>
        <v>3.7037037037037035E-2</v>
      </c>
    </row>
    <row r="24" spans="2:15" x14ac:dyDescent="0.2">
      <c r="B24" s="39">
        <v>18</v>
      </c>
      <c r="C24" s="66">
        <f t="shared" si="4"/>
        <v>43487</v>
      </c>
      <c r="D24" s="60">
        <v>6</v>
      </c>
      <c r="E24" s="61">
        <v>-0.18613970264093951</v>
      </c>
      <c r="F24" s="62">
        <f t="shared" si="0"/>
        <v>0.83015761166978752</v>
      </c>
      <c r="G24" s="50">
        <f t="shared" si="1"/>
        <v>83015.761166978758</v>
      </c>
      <c r="H24" s="63">
        <f t="shared" si="2"/>
        <v>-0.18613970264093938</v>
      </c>
      <c r="I24" s="51">
        <f t="shared" si="5"/>
        <v>136791.96640050737</v>
      </c>
      <c r="L24" s="53">
        <v>132161.30567606463</v>
      </c>
      <c r="M24" s="54">
        <v>22</v>
      </c>
      <c r="N24" s="57">
        <v>0.96099999999999997</v>
      </c>
      <c r="O24" s="59">
        <f t="shared" si="3"/>
        <v>2.2022022022022022E-2</v>
      </c>
    </row>
    <row r="25" spans="2:15" x14ac:dyDescent="0.2">
      <c r="B25" s="39">
        <v>19</v>
      </c>
      <c r="C25" s="66">
        <f t="shared" si="4"/>
        <v>43488</v>
      </c>
      <c r="D25" s="60">
        <v>5</v>
      </c>
      <c r="E25" s="61">
        <v>-9.7062882054597135E-2</v>
      </c>
      <c r="F25" s="62">
        <f t="shared" si="0"/>
        <v>0.90749893894121492</v>
      </c>
      <c r="G25" s="50">
        <f t="shared" si="1"/>
        <v>90749.893894121487</v>
      </c>
      <c r="H25" s="63">
        <f t="shared" si="2"/>
        <v>-9.7062882054597191E-2</v>
      </c>
      <c r="I25" s="51">
        <f t="shared" si="5"/>
        <v>141422.62712495012</v>
      </c>
      <c r="L25" s="53">
        <v>136791.96640050737</v>
      </c>
      <c r="M25" s="54">
        <v>15</v>
      </c>
      <c r="N25" s="57">
        <v>0.97599999999999998</v>
      </c>
      <c r="O25" s="59">
        <f t="shared" si="3"/>
        <v>1.5015015015015015E-2</v>
      </c>
    </row>
    <row r="26" spans="2:15" x14ac:dyDescent="0.2">
      <c r="B26" s="39">
        <v>20</v>
      </c>
      <c r="C26" s="66">
        <f t="shared" si="4"/>
        <v>43489</v>
      </c>
      <c r="D26" s="60">
        <v>6</v>
      </c>
      <c r="E26" s="61">
        <v>0.11432199021830457</v>
      </c>
      <c r="F26" s="62">
        <f t="shared" si="0"/>
        <v>1.1211130542102477</v>
      </c>
      <c r="G26" s="50">
        <f t="shared" si="1"/>
        <v>112111.30542102476</v>
      </c>
      <c r="H26" s="63">
        <f t="shared" si="2"/>
        <v>0.11432199021830454</v>
      </c>
      <c r="I26" s="51">
        <f t="shared" si="5"/>
        <v>146053.28784939286</v>
      </c>
      <c r="L26" s="53">
        <v>141422.62712495012</v>
      </c>
      <c r="M26" s="54">
        <v>9</v>
      </c>
      <c r="N26" s="57">
        <v>0.98499999999999999</v>
      </c>
      <c r="O26" s="59">
        <f t="shared" si="3"/>
        <v>9.0090090090090089E-3</v>
      </c>
    </row>
    <row r="27" spans="2:15" x14ac:dyDescent="0.2">
      <c r="B27" s="39">
        <v>21</v>
      </c>
      <c r="C27" s="66">
        <f t="shared" si="4"/>
        <v>43490</v>
      </c>
      <c r="D27" s="60">
        <v>1</v>
      </c>
      <c r="E27" s="61">
        <v>5.5037487577938013E-2</v>
      </c>
      <c r="F27" s="62">
        <f t="shared" si="0"/>
        <v>1.0565802225665288</v>
      </c>
      <c r="G27" s="50">
        <f t="shared" si="1"/>
        <v>105658.02225665288</v>
      </c>
      <c r="H27" s="63">
        <f t="shared" si="2"/>
        <v>5.503748757793793E-2</v>
      </c>
      <c r="I27" s="51">
        <f t="shared" si="5"/>
        <v>150683.9485738356</v>
      </c>
      <c r="L27" s="53">
        <v>146053.28784939286</v>
      </c>
      <c r="M27" s="54">
        <v>7</v>
      </c>
      <c r="N27" s="57">
        <v>0.99199999999999999</v>
      </c>
      <c r="O27" s="59">
        <f t="shared" si="3"/>
        <v>7.0070070070070069E-3</v>
      </c>
    </row>
    <row r="28" spans="2:15" x14ac:dyDescent="0.2">
      <c r="B28" s="39">
        <v>22</v>
      </c>
      <c r="C28" s="66">
        <f t="shared" si="4"/>
        <v>43491</v>
      </c>
      <c r="D28" s="60">
        <v>5</v>
      </c>
      <c r="E28" s="61">
        <v>4.0555717128445398E-2</v>
      </c>
      <c r="F28" s="62">
        <f t="shared" si="0"/>
        <v>1.0413893313092379</v>
      </c>
      <c r="G28" s="50">
        <f t="shared" si="1"/>
        <v>104138.93313092379</v>
      </c>
      <c r="H28" s="63">
        <f t="shared" si="2"/>
        <v>4.0555717128445322E-2</v>
      </c>
      <c r="I28" s="51">
        <f t="shared" si="5"/>
        <v>155314.60929827834</v>
      </c>
      <c r="L28" s="53">
        <v>150683.9485738356</v>
      </c>
      <c r="M28" s="54">
        <v>3</v>
      </c>
      <c r="N28" s="57">
        <v>0.995</v>
      </c>
      <c r="O28" s="59">
        <f t="shared" si="3"/>
        <v>3.003003003003003E-3</v>
      </c>
    </row>
    <row r="29" spans="2:15" x14ac:dyDescent="0.2">
      <c r="B29" s="39">
        <v>23</v>
      </c>
      <c r="C29" s="66">
        <f t="shared" si="4"/>
        <v>43492</v>
      </c>
      <c r="D29" s="60">
        <v>0</v>
      </c>
      <c r="E29" s="61">
        <v>1.2003836268850137E-2</v>
      </c>
      <c r="F29" s="62">
        <f t="shared" si="0"/>
        <v>1.0120761714549209</v>
      </c>
      <c r="G29" s="50">
        <f t="shared" si="1"/>
        <v>101207.61714549208</v>
      </c>
      <c r="H29" s="63">
        <f t="shared" si="2"/>
        <v>1.2003836268850101E-2</v>
      </c>
      <c r="I29" s="51">
        <f t="shared" si="5"/>
        <v>159945.27002272109</v>
      </c>
      <c r="L29" s="53">
        <v>155314.60929827834</v>
      </c>
      <c r="M29" s="54">
        <v>1</v>
      </c>
      <c r="N29" s="57">
        <v>0.996</v>
      </c>
      <c r="O29" s="59">
        <f t="shared" si="3"/>
        <v>1.001001001001001E-3</v>
      </c>
    </row>
    <row r="30" spans="2:15" x14ac:dyDescent="0.2">
      <c r="B30" s="39">
        <v>24</v>
      </c>
      <c r="C30" s="66">
        <f t="shared" si="4"/>
        <v>43493</v>
      </c>
      <c r="D30" s="60">
        <v>3</v>
      </c>
      <c r="E30" s="61">
        <v>-8.8468839243869293E-2</v>
      </c>
      <c r="F30" s="62">
        <f t="shared" si="0"/>
        <v>0.91533163271739781</v>
      </c>
      <c r="G30" s="50">
        <f t="shared" si="1"/>
        <v>91533.163271739788</v>
      </c>
      <c r="H30" s="63">
        <f t="shared" si="2"/>
        <v>-8.8468839243869224E-2</v>
      </c>
      <c r="I30" s="51">
        <f t="shared" si="5"/>
        <v>164575.93074716383</v>
      </c>
      <c r="L30" s="53">
        <v>159945.27002272109</v>
      </c>
      <c r="M30" s="54">
        <v>2</v>
      </c>
      <c r="N30" s="57">
        <v>0.998</v>
      </c>
      <c r="O30" s="59">
        <f t="shared" si="3"/>
        <v>2.002002002002002E-3</v>
      </c>
    </row>
    <row r="31" spans="2:15" x14ac:dyDescent="0.2">
      <c r="B31" s="39">
        <v>25</v>
      </c>
      <c r="C31" s="66">
        <f t="shared" si="4"/>
        <v>43494</v>
      </c>
      <c r="D31" s="60">
        <v>4</v>
      </c>
      <c r="E31" s="61">
        <v>-5.5299169566278575E-2</v>
      </c>
      <c r="F31" s="62">
        <f t="shared" si="0"/>
        <v>0.946202030754418</v>
      </c>
      <c r="G31" s="50">
        <f t="shared" si="1"/>
        <v>94620.203075441794</v>
      </c>
      <c r="H31" s="63">
        <f t="shared" si="2"/>
        <v>-5.5299169566278672E-2</v>
      </c>
      <c r="I31" s="51">
        <f t="shared" si="5"/>
        <v>169206.59147160657</v>
      </c>
      <c r="L31" s="53">
        <v>164575.93074716383</v>
      </c>
      <c r="M31" s="54">
        <v>1</v>
      </c>
      <c r="N31" s="57">
        <v>0.999</v>
      </c>
      <c r="O31" s="59">
        <f t="shared" si="3"/>
        <v>1.001001001001001E-3</v>
      </c>
    </row>
    <row r="32" spans="2:15" x14ac:dyDescent="0.2">
      <c r="B32" s="39">
        <v>26</v>
      </c>
      <c r="C32" s="66">
        <f t="shared" si="4"/>
        <v>43495</v>
      </c>
      <c r="D32" s="60">
        <v>2</v>
      </c>
      <c r="E32" s="61">
        <v>0.14422754025465109</v>
      </c>
      <c r="F32" s="62">
        <f t="shared" si="0"/>
        <v>1.1551469210481402</v>
      </c>
      <c r="G32" s="50">
        <f t="shared" si="1"/>
        <v>115514.69210481402</v>
      </c>
      <c r="H32" s="63">
        <f t="shared" si="2"/>
        <v>0.14422754025465109</v>
      </c>
      <c r="I32" s="51">
        <f t="shared" si="5"/>
        <v>173837.25219604932</v>
      </c>
      <c r="L32" s="53">
        <v>169206.59147160657</v>
      </c>
      <c r="M32" s="54">
        <v>0</v>
      </c>
      <c r="N32" s="57">
        <v>0.999</v>
      </c>
      <c r="O32" s="59">
        <f t="shared" si="3"/>
        <v>0</v>
      </c>
    </row>
    <row r="33" spans="2:15" x14ac:dyDescent="0.2">
      <c r="B33" s="39">
        <v>27</v>
      </c>
      <c r="C33" s="66">
        <f t="shared" si="4"/>
        <v>43496</v>
      </c>
      <c r="D33" s="60">
        <v>3</v>
      </c>
      <c r="E33" s="61">
        <v>-0.32044933272525666</v>
      </c>
      <c r="F33" s="62">
        <f t="shared" si="0"/>
        <v>0.7258228278416502</v>
      </c>
      <c r="G33" s="50">
        <f t="shared" si="1"/>
        <v>72582.282784165014</v>
      </c>
      <c r="H33" s="63">
        <f t="shared" si="2"/>
        <v>-0.32044933272525677</v>
      </c>
      <c r="I33" s="51"/>
      <c r="L33" s="53">
        <v>173837.25219604932</v>
      </c>
      <c r="M33" s="54">
        <v>0</v>
      </c>
      <c r="N33" s="57">
        <v>0.999</v>
      </c>
      <c r="O33" s="59">
        <f t="shared" si="3"/>
        <v>0</v>
      </c>
    </row>
    <row r="34" spans="2:15" ht="17" thickBot="1" x14ac:dyDescent="0.25">
      <c r="B34" s="39">
        <v>28</v>
      </c>
      <c r="C34" s="66">
        <f t="shared" si="4"/>
        <v>43497</v>
      </c>
      <c r="D34" s="60">
        <v>4</v>
      </c>
      <c r="E34" s="61">
        <v>-0.10997475096199195</v>
      </c>
      <c r="F34" s="62">
        <f t="shared" si="0"/>
        <v>0.89585675453221503</v>
      </c>
      <c r="G34" s="50">
        <f t="shared" si="1"/>
        <v>89585.675453221498</v>
      </c>
      <c r="H34" s="63">
        <f t="shared" si="2"/>
        <v>-0.10997475096199195</v>
      </c>
      <c r="I34" s="51"/>
      <c r="L34" s="55" t="s">
        <v>96</v>
      </c>
      <c r="M34" s="55">
        <v>1</v>
      </c>
      <c r="N34" s="58">
        <v>1</v>
      </c>
      <c r="O34" s="58"/>
    </row>
    <row r="35" spans="2:15" x14ac:dyDescent="0.2">
      <c r="B35" s="39">
        <v>29</v>
      </c>
      <c r="C35" s="66">
        <f t="shared" si="4"/>
        <v>43498</v>
      </c>
      <c r="D35" s="60">
        <v>1</v>
      </c>
      <c r="E35" s="61">
        <v>4.8747990654665049E-2</v>
      </c>
      <c r="F35" s="62">
        <f t="shared" si="0"/>
        <v>1.0499557187432493</v>
      </c>
      <c r="G35" s="50">
        <f t="shared" si="1"/>
        <v>104995.57187432493</v>
      </c>
      <c r="H35" s="63">
        <f t="shared" si="2"/>
        <v>4.8747990654665008E-2</v>
      </c>
      <c r="I35" s="51"/>
      <c r="L35" s="52"/>
      <c r="M35"/>
      <c r="N35" s="27"/>
    </row>
    <row r="36" spans="2:15" x14ac:dyDescent="0.2">
      <c r="B36" s="39">
        <v>30</v>
      </c>
      <c r="C36" s="66">
        <f t="shared" si="4"/>
        <v>43499</v>
      </c>
      <c r="D36" s="60">
        <v>2</v>
      </c>
      <c r="E36" s="61">
        <v>0.10436813914158848</v>
      </c>
      <c r="F36" s="62">
        <f t="shared" si="0"/>
        <v>1.1100090174738819</v>
      </c>
      <c r="G36" s="50">
        <f t="shared" si="1"/>
        <v>111000.9017473882</v>
      </c>
      <c r="H36" s="63">
        <f t="shared" si="2"/>
        <v>0.10436813914158855</v>
      </c>
      <c r="I36" s="51"/>
      <c r="L36" s="52"/>
      <c r="M36"/>
      <c r="N36" s="27"/>
    </row>
    <row r="37" spans="2:15" x14ac:dyDescent="0.2">
      <c r="B37" s="39">
        <v>31</v>
      </c>
      <c r="C37" s="66">
        <f t="shared" si="4"/>
        <v>43500</v>
      </c>
      <c r="D37" s="60">
        <v>3</v>
      </c>
      <c r="E37" s="61">
        <v>-0.31160085877170784</v>
      </c>
      <c r="F37" s="62">
        <f t="shared" si="0"/>
        <v>0.73227375054968535</v>
      </c>
      <c r="G37" s="50">
        <f t="shared" si="1"/>
        <v>73227.375054968536</v>
      </c>
      <c r="H37" s="63">
        <f t="shared" si="2"/>
        <v>-0.3116008587717079</v>
      </c>
      <c r="I37" s="51"/>
      <c r="L37" s="52"/>
      <c r="M37"/>
      <c r="N37" s="27"/>
    </row>
    <row r="38" spans="2:15" x14ac:dyDescent="0.2">
      <c r="B38" s="39">
        <v>32</v>
      </c>
      <c r="C38" s="66">
        <f t="shared" si="4"/>
        <v>43501</v>
      </c>
      <c r="D38" s="60">
        <v>2</v>
      </c>
      <c r="E38" s="61">
        <v>-2.417876198203885E-2</v>
      </c>
      <c r="F38" s="62">
        <f t="shared" si="0"/>
        <v>0.97611120258748529</v>
      </c>
      <c r="G38" s="50">
        <f t="shared" si="1"/>
        <v>97611.120258748531</v>
      </c>
      <c r="H38" s="63">
        <f t="shared" si="2"/>
        <v>-2.4178761982038884E-2</v>
      </c>
      <c r="I38" s="51"/>
      <c r="L38" s="52"/>
      <c r="M38"/>
      <c r="N38" s="27"/>
    </row>
    <row r="39" spans="2:15" x14ac:dyDescent="0.2">
      <c r="B39" s="39">
        <v>33</v>
      </c>
      <c r="C39" s="66">
        <f t="shared" si="4"/>
        <v>43502</v>
      </c>
      <c r="D39" s="60">
        <v>5</v>
      </c>
      <c r="E39" s="61">
        <v>0.20159562387154437</v>
      </c>
      <c r="F39" s="62">
        <f t="shared" si="0"/>
        <v>1.2233532132403795</v>
      </c>
      <c r="G39" s="50">
        <f t="shared" si="1"/>
        <v>122335.32132403796</v>
      </c>
      <c r="H39" s="63">
        <f t="shared" si="2"/>
        <v>0.20159562387154439</v>
      </c>
      <c r="I39" s="51"/>
      <c r="L39" s="52"/>
      <c r="M39"/>
      <c r="N39" s="27"/>
    </row>
    <row r="40" spans="2:15" x14ac:dyDescent="0.2">
      <c r="B40" s="39">
        <v>34</v>
      </c>
      <c r="C40" s="66">
        <f t="shared" si="4"/>
        <v>43503</v>
      </c>
      <c r="D40" s="60">
        <v>0</v>
      </c>
      <c r="E40" s="61">
        <v>2.8317442734551151E-2</v>
      </c>
      <c r="F40" s="62">
        <f t="shared" si="0"/>
        <v>1.0287221929808315</v>
      </c>
      <c r="G40" s="50">
        <f t="shared" si="1"/>
        <v>102872.21929808315</v>
      </c>
      <c r="H40" s="63">
        <f t="shared" si="2"/>
        <v>2.8317442734551095E-2</v>
      </c>
      <c r="I40" s="51"/>
      <c r="L40" s="52" t="s">
        <v>104</v>
      </c>
      <c r="M40"/>
      <c r="N40" s="27"/>
      <c r="O40" s="39" t="s">
        <v>107</v>
      </c>
    </row>
    <row r="41" spans="2:15" x14ac:dyDescent="0.2">
      <c r="B41" s="39">
        <v>35</v>
      </c>
      <c r="C41" s="66">
        <f t="shared" si="4"/>
        <v>43504</v>
      </c>
      <c r="D41" s="60">
        <v>1</v>
      </c>
      <c r="E41" s="61">
        <v>-0.17491233160806588</v>
      </c>
      <c r="F41" s="62">
        <f t="shared" si="0"/>
        <v>0.8395306178423374</v>
      </c>
      <c r="G41" s="50">
        <f t="shared" si="1"/>
        <v>83953.061784233738</v>
      </c>
      <c r="H41" s="63">
        <f t="shared" si="2"/>
        <v>-0.17491233160806588</v>
      </c>
      <c r="I41" s="51"/>
      <c r="L41" s="67" t="s">
        <v>105</v>
      </c>
      <c r="M41" s="68">
        <f>AVERAGE(G7:G1006)</f>
        <v>103202.82328848712</v>
      </c>
      <c r="N41" s="27"/>
      <c r="O41" s="40">
        <v>0.01</v>
      </c>
    </row>
    <row r="42" spans="2:15" x14ac:dyDescent="0.2">
      <c r="B42" s="39">
        <v>36</v>
      </c>
      <c r="C42" s="66">
        <f t="shared" si="4"/>
        <v>43505</v>
      </c>
      <c r="D42" s="60">
        <v>2</v>
      </c>
      <c r="E42" s="61">
        <v>6.2123360799450897E-2</v>
      </c>
      <c r="F42" s="62">
        <f t="shared" si="0"/>
        <v>1.0640936040694271</v>
      </c>
      <c r="G42" s="50">
        <f t="shared" si="1"/>
        <v>106409.36040694271</v>
      </c>
      <c r="H42" s="63">
        <f t="shared" si="2"/>
        <v>6.2123360799450841E-2</v>
      </c>
      <c r="I42" s="51"/>
      <c r="L42" s="67" t="s">
        <v>106</v>
      </c>
      <c r="M42" s="68">
        <f>STDEV(G7:G1006)^2</f>
        <v>233647833.31132108</v>
      </c>
      <c r="N42" s="27"/>
      <c r="O42" s="40">
        <v>0.02</v>
      </c>
    </row>
    <row r="43" spans="2:15" x14ac:dyDescent="0.2">
      <c r="B43" s="39">
        <v>37</v>
      </c>
      <c r="C43" s="66">
        <f t="shared" si="4"/>
        <v>43506</v>
      </c>
      <c r="D43" s="60">
        <v>3</v>
      </c>
      <c r="E43" s="61">
        <v>0.28092084226547742</v>
      </c>
      <c r="F43" s="62">
        <f t="shared" si="0"/>
        <v>1.324348767337858</v>
      </c>
      <c r="G43" s="50">
        <f t="shared" si="1"/>
        <v>132434.87673378579</v>
      </c>
      <c r="H43" s="63">
        <f t="shared" si="2"/>
        <v>0.2809208422654772</v>
      </c>
      <c r="I43" s="51"/>
      <c r="L43" s="52" t="s">
        <v>83</v>
      </c>
      <c r="M43" s="69">
        <f>LN(M41) - 0.5*M44</f>
        <v>11.470797036467744</v>
      </c>
      <c r="N43" s="27"/>
      <c r="O43" s="40">
        <v>0.03</v>
      </c>
    </row>
    <row r="44" spans="2:15" x14ac:dyDescent="0.2">
      <c r="B44" s="39">
        <v>38</v>
      </c>
      <c r="C44" s="66">
        <f t="shared" si="4"/>
        <v>43507</v>
      </c>
      <c r="D44" s="60">
        <v>4</v>
      </c>
      <c r="E44" s="61">
        <v>-4.9938721480866657E-2</v>
      </c>
      <c r="F44" s="62">
        <f t="shared" si="0"/>
        <v>0.95128771621720032</v>
      </c>
      <c r="G44" s="50">
        <f t="shared" si="1"/>
        <v>95128.771621720036</v>
      </c>
      <c r="H44" s="63">
        <f t="shared" si="2"/>
        <v>-4.9938721480866602E-2</v>
      </c>
      <c r="I44" s="51"/>
      <c r="L44" s="52" t="s">
        <v>85</v>
      </c>
      <c r="M44" s="28">
        <f>LN(1 + (M42/(M41^2)))^(1/2)</f>
        <v>0.14730890526845714</v>
      </c>
      <c r="N44" s="27"/>
      <c r="O44" s="40">
        <v>0.04</v>
      </c>
    </row>
    <row r="45" spans="2:15" x14ac:dyDescent="0.2">
      <c r="B45" s="39">
        <v>39</v>
      </c>
      <c r="C45" s="66">
        <f t="shared" si="4"/>
        <v>43508</v>
      </c>
      <c r="D45" s="60">
        <v>3</v>
      </c>
      <c r="E45" s="61">
        <v>0.21344543034094385</v>
      </c>
      <c r="F45" s="62">
        <f t="shared" si="0"/>
        <v>1.2379359426825345</v>
      </c>
      <c r="G45" s="50">
        <f t="shared" si="1"/>
        <v>123793.59426825345</v>
      </c>
      <c r="H45" s="63">
        <f t="shared" si="2"/>
        <v>0.21344543034094376</v>
      </c>
      <c r="I45" s="51"/>
      <c r="L45" s="52"/>
      <c r="M45"/>
      <c r="N45" s="27"/>
      <c r="O45" s="40">
        <v>0.05</v>
      </c>
    </row>
    <row r="46" spans="2:15" x14ac:dyDescent="0.2">
      <c r="B46" s="39">
        <v>40</v>
      </c>
      <c r="C46" s="66">
        <f t="shared" si="4"/>
        <v>43509</v>
      </c>
      <c r="D46" s="60">
        <v>3</v>
      </c>
      <c r="E46" s="61">
        <v>-0.29212221074383704</v>
      </c>
      <c r="F46" s="62">
        <f t="shared" si="0"/>
        <v>0.74667727841154252</v>
      </c>
      <c r="G46" s="50">
        <f t="shared" si="1"/>
        <v>74667.72784115425</v>
      </c>
      <c r="H46" s="63">
        <f t="shared" si="2"/>
        <v>-0.2921222107438371</v>
      </c>
      <c r="I46" s="51"/>
      <c r="L46" s="52"/>
      <c r="M46"/>
      <c r="N46" s="27"/>
      <c r="O46" s="40">
        <v>0.06</v>
      </c>
    </row>
    <row r="47" spans="2:15" x14ac:dyDescent="0.2">
      <c r="B47" s="39">
        <v>41</v>
      </c>
      <c r="C47" s="66">
        <f t="shared" si="4"/>
        <v>43510</v>
      </c>
      <c r="D47" s="60">
        <v>3</v>
      </c>
      <c r="E47" s="61">
        <v>0.10628251180198277</v>
      </c>
      <c r="F47" s="62">
        <f t="shared" si="0"/>
        <v>1.1121360236813993</v>
      </c>
      <c r="G47" s="50">
        <f t="shared" si="1"/>
        <v>111213.60236813992</v>
      </c>
      <c r="H47" s="63">
        <f t="shared" si="2"/>
        <v>0.1062825118019827</v>
      </c>
      <c r="I47" s="51"/>
      <c r="L47" s="52"/>
      <c r="M47"/>
      <c r="N47" s="27"/>
      <c r="O47" s="40">
        <v>7.0000000000000007E-2</v>
      </c>
    </row>
    <row r="48" spans="2:15" x14ac:dyDescent="0.2">
      <c r="B48" s="39">
        <v>42</v>
      </c>
      <c r="C48" s="66">
        <f t="shared" si="4"/>
        <v>43511</v>
      </c>
      <c r="D48" s="60">
        <v>3</v>
      </c>
      <c r="E48" s="61">
        <v>0.15061151094007072</v>
      </c>
      <c r="F48" s="62">
        <f t="shared" si="0"/>
        <v>1.1625449343539656</v>
      </c>
      <c r="G48" s="50">
        <f t="shared" si="1"/>
        <v>116254.49343539655</v>
      </c>
      <c r="H48" s="63">
        <f t="shared" si="2"/>
        <v>0.15061151094007064</v>
      </c>
      <c r="I48" s="51"/>
      <c r="L48" s="52"/>
      <c r="M48"/>
      <c r="N48" s="27"/>
      <c r="O48" s="40">
        <v>0.08</v>
      </c>
    </row>
    <row r="49" spans="2:15" x14ac:dyDescent="0.2">
      <c r="B49" s="39">
        <v>43</v>
      </c>
      <c r="C49" s="66">
        <f t="shared" si="4"/>
        <v>43512</v>
      </c>
      <c r="D49" s="60">
        <v>1</v>
      </c>
      <c r="E49" s="61">
        <v>0.26566452339058744</v>
      </c>
      <c r="F49" s="62">
        <f t="shared" si="0"/>
        <v>1.3042974240054619</v>
      </c>
      <c r="G49" s="50">
        <f t="shared" si="1"/>
        <v>130429.74240054619</v>
      </c>
      <c r="H49" s="63">
        <f t="shared" si="2"/>
        <v>0.26566452339058744</v>
      </c>
      <c r="I49" s="51"/>
      <c r="L49" s="52"/>
      <c r="M49"/>
      <c r="N49" s="27"/>
      <c r="O49" s="40">
        <v>0.09</v>
      </c>
    </row>
    <row r="50" spans="2:15" x14ac:dyDescent="0.2">
      <c r="B50" s="39">
        <v>44</v>
      </c>
      <c r="C50" s="66">
        <f t="shared" si="4"/>
        <v>43513</v>
      </c>
      <c r="D50" s="60">
        <v>4</v>
      </c>
      <c r="E50" s="61">
        <v>-6.436336429440416E-2</v>
      </c>
      <c r="F50" s="62">
        <f t="shared" si="0"/>
        <v>0.93766422392252113</v>
      </c>
      <c r="G50" s="50">
        <f t="shared" si="1"/>
        <v>93766.42239225212</v>
      </c>
      <c r="H50" s="63">
        <f t="shared" si="2"/>
        <v>-6.4363364294404035E-2</v>
      </c>
      <c r="I50" s="51"/>
      <c r="L50" s="52"/>
      <c r="M50"/>
      <c r="N50" s="27"/>
      <c r="O50" s="40">
        <v>0.1</v>
      </c>
    </row>
    <row r="51" spans="2:15" x14ac:dyDescent="0.2">
      <c r="B51" s="39">
        <v>45</v>
      </c>
      <c r="C51" s="66">
        <f t="shared" si="4"/>
        <v>43514</v>
      </c>
      <c r="D51" s="60">
        <v>3</v>
      </c>
      <c r="E51" s="61">
        <v>-0.12509055290545804</v>
      </c>
      <c r="F51" s="62">
        <f t="shared" si="0"/>
        <v>0.88241699354406111</v>
      </c>
      <c r="G51" s="50">
        <f t="shared" si="1"/>
        <v>88241.699354406112</v>
      </c>
      <c r="H51" s="63">
        <f t="shared" si="2"/>
        <v>-0.12509055290545809</v>
      </c>
      <c r="I51" s="51"/>
      <c r="L51" s="52"/>
      <c r="M51"/>
      <c r="N51" s="27"/>
      <c r="O51" s="40">
        <v>0.11</v>
      </c>
    </row>
    <row r="52" spans="2:15" x14ac:dyDescent="0.2">
      <c r="B52" s="39">
        <v>46</v>
      </c>
      <c r="C52" s="66">
        <f t="shared" si="4"/>
        <v>43515</v>
      </c>
      <c r="D52" s="60">
        <v>2</v>
      </c>
      <c r="E52" s="61">
        <v>0.14599934962054248</v>
      </c>
      <c r="F52" s="62">
        <f t="shared" si="0"/>
        <v>1.1571954354344118</v>
      </c>
      <c r="G52" s="50">
        <f t="shared" si="1"/>
        <v>115719.54354344118</v>
      </c>
      <c r="H52" s="63">
        <f t="shared" si="2"/>
        <v>0.1459993496205424</v>
      </c>
      <c r="I52" s="51"/>
      <c r="L52" s="52"/>
      <c r="M52"/>
      <c r="N52" s="27"/>
      <c r="O52" s="40">
        <v>0.12</v>
      </c>
    </row>
    <row r="53" spans="2:15" x14ac:dyDescent="0.2">
      <c r="B53" s="39">
        <v>47</v>
      </c>
      <c r="C53" s="66">
        <f t="shared" si="4"/>
        <v>43516</v>
      </c>
      <c r="D53" s="60">
        <v>8</v>
      </c>
      <c r="E53" s="61">
        <v>0.26383916752412917</v>
      </c>
      <c r="F53" s="62">
        <f t="shared" si="0"/>
        <v>1.3019187886394095</v>
      </c>
      <c r="G53" s="50">
        <f t="shared" si="1"/>
        <v>130191.87886394095</v>
      </c>
      <c r="H53" s="63">
        <f t="shared" si="2"/>
        <v>0.26383916752412911</v>
      </c>
      <c r="I53" s="51"/>
      <c r="L53" s="52"/>
      <c r="M53"/>
      <c r="N53" s="27"/>
      <c r="O53" s="40">
        <v>0.13</v>
      </c>
    </row>
    <row r="54" spans="2:15" x14ac:dyDescent="0.2">
      <c r="B54" s="39">
        <v>48</v>
      </c>
      <c r="C54" s="66">
        <f t="shared" si="4"/>
        <v>43517</v>
      </c>
      <c r="D54" s="60">
        <v>4</v>
      </c>
      <c r="E54" s="61">
        <v>0.11272991974285106</v>
      </c>
      <c r="F54" s="62">
        <f t="shared" si="0"/>
        <v>1.1193295832993964</v>
      </c>
      <c r="G54" s="50">
        <f t="shared" si="1"/>
        <v>111932.95832993963</v>
      </c>
      <c r="H54" s="63">
        <f t="shared" si="2"/>
        <v>0.11272991974285099</v>
      </c>
      <c r="I54" s="51"/>
      <c r="L54" s="52"/>
      <c r="M54"/>
      <c r="N54" s="27"/>
      <c r="O54" s="40">
        <v>0.14000000000000001</v>
      </c>
    </row>
    <row r="55" spans="2:15" x14ac:dyDescent="0.2">
      <c r="B55" s="39">
        <v>49</v>
      </c>
      <c r="C55" s="66">
        <f t="shared" si="4"/>
        <v>43518</v>
      </c>
      <c r="D55" s="60">
        <v>4</v>
      </c>
      <c r="E55" s="61">
        <v>0.5529493433237076</v>
      </c>
      <c r="F55" s="62">
        <f t="shared" si="0"/>
        <v>1.7383725219604935</v>
      </c>
      <c r="G55" s="50">
        <f t="shared" si="1"/>
        <v>173837.25219604935</v>
      </c>
      <c r="H55" s="63">
        <f t="shared" si="2"/>
        <v>0.5529493433237076</v>
      </c>
      <c r="I55" s="51"/>
      <c r="L55" s="52"/>
      <c r="M55"/>
      <c r="N55" s="27"/>
      <c r="O55" s="40">
        <v>0.15</v>
      </c>
    </row>
    <row r="56" spans="2:15" x14ac:dyDescent="0.2">
      <c r="B56" s="39">
        <v>50</v>
      </c>
      <c r="C56" s="66">
        <f t="shared" si="4"/>
        <v>43519</v>
      </c>
      <c r="D56" s="60">
        <v>1</v>
      </c>
      <c r="E56" s="61">
        <v>0.14652492387132951</v>
      </c>
      <c r="F56" s="62">
        <f t="shared" si="0"/>
        <v>1.1578037874114682</v>
      </c>
      <c r="G56" s="50">
        <f t="shared" si="1"/>
        <v>115780.37874114682</v>
      </c>
      <c r="H56" s="63">
        <f t="shared" si="2"/>
        <v>0.14652492387132951</v>
      </c>
      <c r="I56" s="51"/>
      <c r="L56" s="52"/>
      <c r="M56"/>
      <c r="N56" s="27"/>
      <c r="O56" s="40">
        <v>0.16</v>
      </c>
    </row>
    <row r="57" spans="2:15" x14ac:dyDescent="0.2">
      <c r="B57" s="39">
        <v>51</v>
      </c>
      <c r="C57" s="66">
        <f t="shared" si="4"/>
        <v>43520</v>
      </c>
      <c r="D57" s="60">
        <v>3</v>
      </c>
      <c r="E57" s="61">
        <v>-5.9054218076926186E-3</v>
      </c>
      <c r="F57" s="62">
        <f t="shared" si="0"/>
        <v>0.99411198092199915</v>
      </c>
      <c r="G57" s="50">
        <f t="shared" si="1"/>
        <v>99411.19809219992</v>
      </c>
      <c r="H57" s="63">
        <f t="shared" si="2"/>
        <v>-5.9054218076926507E-3</v>
      </c>
      <c r="I57" s="51"/>
      <c r="L57" s="52"/>
      <c r="M57"/>
      <c r="N57" s="27"/>
      <c r="O57" s="40">
        <v>0.17</v>
      </c>
    </row>
    <row r="58" spans="2:15" x14ac:dyDescent="0.2">
      <c r="B58" s="39">
        <v>52</v>
      </c>
      <c r="C58" s="66">
        <f t="shared" si="4"/>
        <v>43521</v>
      </c>
      <c r="D58" s="60">
        <v>2</v>
      </c>
      <c r="E58" s="61">
        <v>-7.8802502179751169E-2</v>
      </c>
      <c r="F58" s="62">
        <f t="shared" si="0"/>
        <v>0.92422243833844242</v>
      </c>
      <c r="G58" s="50">
        <f t="shared" si="1"/>
        <v>92422.243833844244</v>
      </c>
      <c r="H58" s="63">
        <f t="shared" si="2"/>
        <v>-7.8802502179751155E-2</v>
      </c>
      <c r="I58" s="51"/>
      <c r="L58" s="52"/>
      <c r="M58"/>
      <c r="N58" s="27"/>
      <c r="O58" s="40">
        <v>0.18</v>
      </c>
    </row>
    <row r="59" spans="2:15" x14ac:dyDescent="0.2">
      <c r="B59" s="39">
        <v>53</v>
      </c>
      <c r="C59" s="66">
        <f t="shared" si="4"/>
        <v>43522</v>
      </c>
      <c r="D59" s="60">
        <v>3</v>
      </c>
      <c r="E59" s="61">
        <v>6.4059902393200904E-2</v>
      </c>
      <c r="F59" s="62">
        <f t="shared" si="0"/>
        <v>1.0661562621603304</v>
      </c>
      <c r="G59" s="50">
        <f t="shared" si="1"/>
        <v>106615.62621603304</v>
      </c>
      <c r="H59" s="63">
        <f t="shared" si="2"/>
        <v>6.4059902393200877E-2</v>
      </c>
      <c r="I59" s="51"/>
      <c r="L59" s="52"/>
      <c r="M59"/>
      <c r="N59" s="27"/>
      <c r="O59" s="40">
        <v>0.19</v>
      </c>
    </row>
    <row r="60" spans="2:15" x14ac:dyDescent="0.2">
      <c r="B60" s="39">
        <v>54</v>
      </c>
      <c r="C60" s="66">
        <f t="shared" si="4"/>
        <v>43523</v>
      </c>
      <c r="D60" s="60">
        <v>3</v>
      </c>
      <c r="E60" s="61">
        <v>-0.27667080525541676</v>
      </c>
      <c r="F60" s="62">
        <f t="shared" si="0"/>
        <v>0.75830408574644448</v>
      </c>
      <c r="G60" s="50">
        <f t="shared" si="1"/>
        <v>75830.408574644447</v>
      </c>
      <c r="H60" s="63">
        <f t="shared" si="2"/>
        <v>-0.27667080525541676</v>
      </c>
      <c r="I60" s="51"/>
      <c r="L60" s="52"/>
      <c r="M60"/>
      <c r="N60" s="27"/>
      <c r="O60" s="40">
        <v>0.2</v>
      </c>
    </row>
    <row r="61" spans="2:15" x14ac:dyDescent="0.2">
      <c r="B61" s="39">
        <v>55</v>
      </c>
      <c r="C61" s="66">
        <f t="shared" si="4"/>
        <v>43524</v>
      </c>
      <c r="D61" s="60">
        <v>2</v>
      </c>
      <c r="E61" s="61">
        <v>0.26955670596682468</v>
      </c>
      <c r="F61" s="62">
        <f t="shared" si="0"/>
        <v>1.3093838799998438</v>
      </c>
      <c r="G61" s="50">
        <f t="shared" si="1"/>
        <v>130938.38799998438</v>
      </c>
      <c r="H61" s="63">
        <f t="shared" si="2"/>
        <v>0.26955670596682468</v>
      </c>
      <c r="I61" s="51"/>
      <c r="L61" s="52"/>
      <c r="M61"/>
      <c r="N61" s="27"/>
      <c r="O61" s="40">
        <v>0.21</v>
      </c>
    </row>
    <row r="62" spans="2:15" x14ac:dyDescent="0.2">
      <c r="B62" s="39">
        <v>56</v>
      </c>
      <c r="C62" s="66">
        <f t="shared" si="4"/>
        <v>43525</v>
      </c>
      <c r="D62" s="60">
        <v>2</v>
      </c>
      <c r="E62" s="61">
        <v>0.16406361970031866</v>
      </c>
      <c r="F62" s="62">
        <f t="shared" si="0"/>
        <v>1.1782892751188014</v>
      </c>
      <c r="G62" s="50">
        <f t="shared" si="1"/>
        <v>117828.92751188015</v>
      </c>
      <c r="H62" s="63">
        <f t="shared" si="2"/>
        <v>0.16406361970031866</v>
      </c>
      <c r="I62" s="51"/>
      <c r="L62" s="52"/>
      <c r="M62"/>
      <c r="N62" s="27"/>
      <c r="O62" s="40">
        <v>0.22</v>
      </c>
    </row>
    <row r="63" spans="2:15" x14ac:dyDescent="0.2">
      <c r="B63" s="39">
        <v>57</v>
      </c>
      <c r="C63" s="66">
        <f t="shared" si="4"/>
        <v>43526</v>
      </c>
      <c r="D63" s="60">
        <v>3</v>
      </c>
      <c r="E63" s="61">
        <v>-3.7113823004328875E-2</v>
      </c>
      <c r="F63" s="62">
        <f t="shared" si="0"/>
        <v>0.96356645307842914</v>
      </c>
      <c r="G63" s="50">
        <f t="shared" si="1"/>
        <v>96356.645307842919</v>
      </c>
      <c r="H63" s="63">
        <f t="shared" si="2"/>
        <v>-3.7113823004328916E-2</v>
      </c>
      <c r="I63" s="51"/>
      <c r="L63" s="52"/>
      <c r="M63"/>
      <c r="N63" s="27"/>
      <c r="O63" s="40">
        <v>0.23</v>
      </c>
    </row>
    <row r="64" spans="2:15" x14ac:dyDescent="0.2">
      <c r="B64" s="39">
        <v>58</v>
      </c>
      <c r="C64" s="66">
        <f t="shared" si="4"/>
        <v>43527</v>
      </c>
      <c r="D64" s="60">
        <v>3</v>
      </c>
      <c r="E64" s="61">
        <v>0.19198453861055895</v>
      </c>
      <c r="F64" s="62">
        <f t="shared" si="0"/>
        <v>1.2116517829999904</v>
      </c>
      <c r="G64" s="50">
        <f t="shared" si="1"/>
        <v>121165.17829999904</v>
      </c>
      <c r="H64" s="63">
        <f t="shared" si="2"/>
        <v>0.19198453861055892</v>
      </c>
      <c r="I64" s="51"/>
      <c r="L64" s="52"/>
      <c r="M64"/>
      <c r="N64" s="27"/>
      <c r="O64" s="40">
        <v>0.24</v>
      </c>
    </row>
    <row r="65" spans="2:15" x14ac:dyDescent="0.2">
      <c r="B65" s="39">
        <v>59</v>
      </c>
      <c r="C65" s="66">
        <f t="shared" si="4"/>
        <v>43528</v>
      </c>
      <c r="D65" s="60">
        <v>3</v>
      </c>
      <c r="E65" s="61">
        <v>-0.43209890231490133</v>
      </c>
      <c r="F65" s="62">
        <f t="shared" si="0"/>
        <v>0.64914517155000817</v>
      </c>
      <c r="G65" s="50">
        <f t="shared" si="1"/>
        <v>64914.517155000816</v>
      </c>
      <c r="H65" s="63">
        <f t="shared" si="2"/>
        <v>-0.43209890231490133</v>
      </c>
      <c r="I65" s="51"/>
      <c r="L65" s="52"/>
      <c r="M65"/>
      <c r="N65" s="27"/>
      <c r="O65" s="40">
        <v>0.25</v>
      </c>
    </row>
    <row r="66" spans="2:15" x14ac:dyDescent="0.2">
      <c r="B66" s="39">
        <v>60</v>
      </c>
      <c r="C66" s="66">
        <f t="shared" si="4"/>
        <v>43529</v>
      </c>
      <c r="D66" s="60">
        <v>5</v>
      </c>
      <c r="E66" s="61">
        <v>8.4419850787089676E-2</v>
      </c>
      <c r="F66" s="62">
        <f t="shared" si="0"/>
        <v>1.08808563153009</v>
      </c>
      <c r="G66" s="50">
        <f t="shared" si="1"/>
        <v>108808.563153009</v>
      </c>
      <c r="H66" s="63">
        <f t="shared" si="2"/>
        <v>8.4419850787089759E-2</v>
      </c>
      <c r="I66" s="51"/>
      <c r="L66" s="52"/>
      <c r="M66"/>
      <c r="N66" s="27"/>
      <c r="O66" s="40">
        <v>0.26</v>
      </c>
    </row>
    <row r="67" spans="2:15" x14ac:dyDescent="0.2">
      <c r="B67" s="39">
        <v>61</v>
      </c>
      <c r="C67" s="66">
        <f t="shared" si="4"/>
        <v>43530</v>
      </c>
      <c r="D67" s="60">
        <v>5</v>
      </c>
      <c r="E67" s="61">
        <v>0.26846667656674983</v>
      </c>
      <c r="F67" s="62">
        <f t="shared" si="0"/>
        <v>1.3079573906735542</v>
      </c>
      <c r="G67" s="50">
        <f t="shared" si="1"/>
        <v>130795.73906735542</v>
      </c>
      <c r="H67" s="63">
        <f t="shared" si="2"/>
        <v>0.26846667656674988</v>
      </c>
      <c r="I67" s="51"/>
      <c r="L67" s="52"/>
      <c r="M67"/>
      <c r="N67" s="27"/>
      <c r="O67" s="40">
        <v>0.27</v>
      </c>
    </row>
    <row r="68" spans="2:15" x14ac:dyDescent="0.2">
      <c r="B68" s="39">
        <v>62</v>
      </c>
      <c r="C68" s="66">
        <f t="shared" si="4"/>
        <v>43531</v>
      </c>
      <c r="D68" s="60">
        <v>2</v>
      </c>
      <c r="E68" s="61">
        <v>3.8755088149191583E-2</v>
      </c>
      <c r="F68" s="62">
        <f t="shared" si="0"/>
        <v>1.0395158627177057</v>
      </c>
      <c r="G68" s="50">
        <f t="shared" si="1"/>
        <v>103951.58627177057</v>
      </c>
      <c r="H68" s="63">
        <f t="shared" si="2"/>
        <v>3.8755088149191534E-2</v>
      </c>
      <c r="I68" s="51"/>
      <c r="L68" s="52"/>
      <c r="M68"/>
      <c r="N68" s="27"/>
      <c r="O68" s="40">
        <v>0.28000000000000003</v>
      </c>
    </row>
    <row r="69" spans="2:15" x14ac:dyDescent="0.2">
      <c r="B69" s="39">
        <v>63</v>
      </c>
      <c r="C69" s="66">
        <f t="shared" si="4"/>
        <v>43532</v>
      </c>
      <c r="D69" s="60">
        <v>5</v>
      </c>
      <c r="E69" s="61">
        <v>8.9824295678699859E-2</v>
      </c>
      <c r="F69" s="62">
        <f t="shared" si="0"/>
        <v>1.0939820494439976</v>
      </c>
      <c r="G69" s="50">
        <f t="shared" si="1"/>
        <v>109398.20494439975</v>
      </c>
      <c r="H69" s="63">
        <f t="shared" si="2"/>
        <v>8.9824295678699817E-2</v>
      </c>
      <c r="I69" s="51"/>
      <c r="L69" s="52"/>
      <c r="M69"/>
      <c r="N69" s="27"/>
      <c r="O69" s="40">
        <v>0.28999999999999998</v>
      </c>
    </row>
    <row r="70" spans="2:15" x14ac:dyDescent="0.2">
      <c r="B70" s="39">
        <v>64</v>
      </c>
      <c r="C70" s="66">
        <f t="shared" si="4"/>
        <v>43533</v>
      </c>
      <c r="D70" s="60">
        <v>2</v>
      </c>
      <c r="E70" s="61">
        <v>2.3520426616887562E-2</v>
      </c>
      <c r="F70" s="62">
        <f t="shared" si="0"/>
        <v>1.0237992132873419</v>
      </c>
      <c r="G70" s="50">
        <f t="shared" si="1"/>
        <v>102379.92132873418</v>
      </c>
      <c r="H70" s="63">
        <f t="shared" si="2"/>
        <v>2.352042661688758E-2</v>
      </c>
      <c r="I70" s="51"/>
      <c r="L70" s="52"/>
      <c r="M70"/>
      <c r="N70" s="27"/>
      <c r="O70" s="40">
        <v>0.3</v>
      </c>
    </row>
    <row r="71" spans="2:15" x14ac:dyDescent="0.2">
      <c r="B71" s="39">
        <v>65</v>
      </c>
      <c r="C71" s="66">
        <f t="shared" si="4"/>
        <v>43534</v>
      </c>
      <c r="D71" s="60">
        <v>5</v>
      </c>
      <c r="E71" s="61">
        <v>0.17744922166049945</v>
      </c>
      <c r="F71" s="62">
        <f t="shared" si="0"/>
        <v>1.1941674185242908</v>
      </c>
      <c r="G71" s="50">
        <f t="shared" si="1"/>
        <v>119416.74185242907</v>
      </c>
      <c r="H71" s="63">
        <f t="shared" si="2"/>
        <v>0.17744922166049948</v>
      </c>
      <c r="I71" s="51"/>
      <c r="L71" s="52"/>
      <c r="M71"/>
      <c r="N71" s="27"/>
      <c r="O71" s="40">
        <v>0.31</v>
      </c>
    </row>
    <row r="72" spans="2:15" x14ac:dyDescent="0.2">
      <c r="B72" s="39">
        <v>66</v>
      </c>
      <c r="C72" s="66">
        <f t="shared" si="4"/>
        <v>43535</v>
      </c>
      <c r="D72" s="60">
        <v>3</v>
      </c>
      <c r="E72" s="61">
        <v>-5.0277025770628821E-3</v>
      </c>
      <c r="F72" s="62">
        <f t="shared" ref="F72:F135" si="6">EXP(E72)</f>
        <v>0.99498491516459797</v>
      </c>
      <c r="G72" s="50">
        <f t="shared" ref="G72:G135" si="7" xml:space="preserve"> F72*100000</f>
        <v>99498.491516459791</v>
      </c>
      <c r="H72" s="63">
        <f t="shared" ref="H72:H135" si="8">LN(G72/100000)</f>
        <v>-5.0277025770630399E-3</v>
      </c>
      <c r="I72" s="51"/>
      <c r="L72" s="52"/>
      <c r="M72"/>
      <c r="N72" s="27"/>
      <c r="O72" s="40">
        <v>0.32</v>
      </c>
    </row>
    <row r="73" spans="2:15" x14ac:dyDescent="0.2">
      <c r="B73" s="39">
        <v>67</v>
      </c>
      <c r="C73" s="66">
        <f t="shared" ref="C73:C136" si="9">DATE(YEAR(C72),MONTH(C72),DAY(C72)+1)</f>
        <v>43536</v>
      </c>
      <c r="D73" s="60">
        <v>2</v>
      </c>
      <c r="E73" s="61">
        <v>0.23871051103516946</v>
      </c>
      <c r="F73" s="62">
        <f t="shared" si="6"/>
        <v>1.2696109450213415</v>
      </c>
      <c r="G73" s="50">
        <f t="shared" si="7"/>
        <v>126961.09450213415</v>
      </c>
      <c r="H73" s="63">
        <f t="shared" si="8"/>
        <v>0.23871051103516949</v>
      </c>
      <c r="I73" s="51"/>
      <c r="L73" s="52"/>
      <c r="M73"/>
      <c r="N73" s="27"/>
      <c r="O73" s="40">
        <v>0.33</v>
      </c>
    </row>
    <row r="74" spans="2:15" x14ac:dyDescent="0.2">
      <c r="B74" s="39">
        <v>68</v>
      </c>
      <c r="C74" s="66">
        <f t="shared" si="9"/>
        <v>43537</v>
      </c>
      <c r="D74" s="60">
        <v>1</v>
      </c>
      <c r="E74" s="61">
        <v>0.4532068783696741</v>
      </c>
      <c r="F74" s="62">
        <f t="shared" si="6"/>
        <v>1.5733496448573241</v>
      </c>
      <c r="G74" s="50">
        <f t="shared" si="7"/>
        <v>157334.9644857324</v>
      </c>
      <c r="H74" s="63">
        <f t="shared" si="8"/>
        <v>0.45320687836967416</v>
      </c>
      <c r="I74" s="51"/>
      <c r="L74" s="52"/>
      <c r="M74"/>
      <c r="N74" s="27"/>
      <c r="O74" s="40">
        <v>0.34</v>
      </c>
    </row>
    <row r="75" spans="2:15" x14ac:dyDescent="0.2">
      <c r="B75" s="39">
        <v>69</v>
      </c>
      <c r="C75" s="66">
        <f t="shared" si="9"/>
        <v>43538</v>
      </c>
      <c r="D75" s="60">
        <v>1</v>
      </c>
      <c r="E75" s="61">
        <v>-8.2121845884830687E-3</v>
      </c>
      <c r="F75" s="62">
        <f t="shared" si="6"/>
        <v>0.99182144328364852</v>
      </c>
      <c r="G75" s="50">
        <f t="shared" si="7"/>
        <v>99182.144328364855</v>
      </c>
      <c r="H75" s="63">
        <f t="shared" si="8"/>
        <v>-8.2121845884830409E-3</v>
      </c>
      <c r="I75" s="51"/>
      <c r="L75" s="52"/>
      <c r="M75"/>
      <c r="N75" s="27"/>
      <c r="O75" s="40">
        <v>0.35</v>
      </c>
    </row>
    <row r="76" spans="2:15" x14ac:dyDescent="0.2">
      <c r="B76" s="39">
        <v>70</v>
      </c>
      <c r="C76" s="66">
        <f t="shared" si="9"/>
        <v>43539</v>
      </c>
      <c r="D76" s="60">
        <v>1</v>
      </c>
      <c r="E76" s="61">
        <v>0.15237104212748817</v>
      </c>
      <c r="F76" s="62">
        <f t="shared" si="6"/>
        <v>1.164592269069173</v>
      </c>
      <c r="G76" s="50">
        <f t="shared" si="7"/>
        <v>116459.22690691731</v>
      </c>
      <c r="H76" s="63">
        <f t="shared" si="8"/>
        <v>0.15237104212748814</v>
      </c>
      <c r="I76" s="51"/>
      <c r="L76" s="52"/>
      <c r="M76"/>
      <c r="N76" s="27"/>
      <c r="O76" s="40">
        <v>0.36</v>
      </c>
    </row>
    <row r="77" spans="2:15" x14ac:dyDescent="0.2">
      <c r="B77" s="39">
        <v>71</v>
      </c>
      <c r="C77" s="66">
        <f t="shared" si="9"/>
        <v>43540</v>
      </c>
      <c r="D77" s="60">
        <v>4</v>
      </c>
      <c r="E77" s="61">
        <v>2.2924593900388573E-2</v>
      </c>
      <c r="F77" s="62">
        <f t="shared" si="6"/>
        <v>1.0231893819177218</v>
      </c>
      <c r="G77" s="50">
        <f t="shared" si="7"/>
        <v>102318.93819177218</v>
      </c>
      <c r="H77" s="63">
        <f t="shared" si="8"/>
        <v>2.2924593900388524E-2</v>
      </c>
      <c r="I77" s="51"/>
      <c r="L77" s="52"/>
      <c r="M77"/>
      <c r="N77" s="27"/>
      <c r="O77" s="40">
        <v>0.37</v>
      </c>
    </row>
    <row r="78" spans="2:15" x14ac:dyDescent="0.2">
      <c r="B78" s="39">
        <v>72</v>
      </c>
      <c r="C78" s="66">
        <f t="shared" si="9"/>
        <v>43541</v>
      </c>
      <c r="D78" s="60">
        <v>4</v>
      </c>
      <c r="E78" s="61">
        <v>-9.3030523607449137E-2</v>
      </c>
      <c r="F78" s="62">
        <f t="shared" si="6"/>
        <v>0.91116568780789819</v>
      </c>
      <c r="G78" s="50">
        <f t="shared" si="7"/>
        <v>91116.568780789821</v>
      </c>
      <c r="H78" s="63">
        <f t="shared" si="8"/>
        <v>-9.303052360744915E-2</v>
      </c>
      <c r="I78" s="51"/>
      <c r="L78" s="52"/>
      <c r="M78"/>
      <c r="N78" s="27"/>
      <c r="O78" s="40">
        <v>0.38</v>
      </c>
    </row>
    <row r="79" spans="2:15" x14ac:dyDescent="0.2">
      <c r="B79" s="39">
        <v>73</v>
      </c>
      <c r="C79" s="66">
        <f t="shared" si="9"/>
        <v>43542</v>
      </c>
      <c r="D79" s="60">
        <v>1</v>
      </c>
      <c r="E79" s="61">
        <v>-0.22983501134556719</v>
      </c>
      <c r="F79" s="62">
        <f t="shared" si="6"/>
        <v>0.79466470234800879</v>
      </c>
      <c r="G79" s="50">
        <f t="shared" si="7"/>
        <v>79466.470234800872</v>
      </c>
      <c r="H79" s="63">
        <f t="shared" si="8"/>
        <v>-0.22983501134556733</v>
      </c>
      <c r="I79" s="51"/>
      <c r="L79" s="52"/>
      <c r="M79"/>
      <c r="N79" s="27"/>
      <c r="O79" s="40">
        <v>0.39</v>
      </c>
    </row>
    <row r="80" spans="2:15" x14ac:dyDescent="0.2">
      <c r="B80" s="39">
        <v>74</v>
      </c>
      <c r="C80" s="66">
        <f t="shared" si="9"/>
        <v>43543</v>
      </c>
      <c r="D80" s="60">
        <v>5</v>
      </c>
      <c r="E80" s="61">
        <v>-0.22387600205955097</v>
      </c>
      <c r="F80" s="62">
        <f t="shared" si="6"/>
        <v>0.79941425394498122</v>
      </c>
      <c r="G80" s="50">
        <f t="shared" si="7"/>
        <v>79941.425394498117</v>
      </c>
      <c r="H80" s="63">
        <f t="shared" si="8"/>
        <v>-0.22387600205955102</v>
      </c>
      <c r="I80" s="51"/>
      <c r="L80" s="52"/>
      <c r="M80"/>
      <c r="N80" s="27"/>
      <c r="O80" s="40">
        <v>0.4</v>
      </c>
    </row>
    <row r="81" spans="2:15" x14ac:dyDescent="0.2">
      <c r="B81" s="39">
        <v>75</v>
      </c>
      <c r="C81" s="66">
        <f t="shared" si="9"/>
        <v>43544</v>
      </c>
      <c r="D81" s="60">
        <v>5</v>
      </c>
      <c r="E81" s="61">
        <v>0.1614862254023319</v>
      </c>
      <c r="F81" s="62">
        <f t="shared" si="6"/>
        <v>1.1752562693646111</v>
      </c>
      <c r="G81" s="50">
        <f t="shared" si="7"/>
        <v>117525.62693646111</v>
      </c>
      <c r="H81" s="63">
        <f t="shared" si="8"/>
        <v>0.16148622540233196</v>
      </c>
      <c r="I81" s="51"/>
      <c r="L81" s="52"/>
      <c r="M81"/>
      <c r="N81" s="27"/>
      <c r="O81" s="40">
        <v>0.41</v>
      </c>
    </row>
    <row r="82" spans="2:15" x14ac:dyDescent="0.2">
      <c r="B82" s="39">
        <v>76</v>
      </c>
      <c r="C82" s="66">
        <f t="shared" si="9"/>
        <v>43545</v>
      </c>
      <c r="D82" s="60">
        <v>2</v>
      </c>
      <c r="E82" s="61">
        <v>-0.16485684449842666</v>
      </c>
      <c r="F82" s="62">
        <f t="shared" si="6"/>
        <v>0.84801509342497383</v>
      </c>
      <c r="G82" s="50">
        <f t="shared" si="7"/>
        <v>84801.509342497389</v>
      </c>
      <c r="H82" s="63">
        <f t="shared" si="8"/>
        <v>-0.16485684449842652</v>
      </c>
      <c r="I82" s="51"/>
      <c r="L82" s="52"/>
      <c r="M82"/>
      <c r="N82" s="27"/>
      <c r="O82" s="40">
        <v>0.42</v>
      </c>
    </row>
    <row r="83" spans="2:15" x14ac:dyDescent="0.2">
      <c r="B83" s="39">
        <v>77</v>
      </c>
      <c r="C83" s="66">
        <f t="shared" si="9"/>
        <v>43546</v>
      </c>
      <c r="D83" s="60">
        <v>1</v>
      </c>
      <c r="E83" s="61">
        <v>-3.7482509419060075E-2</v>
      </c>
      <c r="F83" s="62">
        <f t="shared" si="6"/>
        <v>0.96321126469807705</v>
      </c>
      <c r="G83" s="50">
        <f t="shared" si="7"/>
        <v>96321.126469807699</v>
      </c>
      <c r="H83" s="63">
        <f t="shared" si="8"/>
        <v>-3.7482509419060214E-2</v>
      </c>
      <c r="I83" s="51"/>
      <c r="L83" s="52"/>
      <c r="M83"/>
      <c r="N83" s="27"/>
      <c r="O83" s="40">
        <v>0.43</v>
      </c>
    </row>
    <row r="84" spans="2:15" x14ac:dyDescent="0.2">
      <c r="B84" s="39">
        <v>78</v>
      </c>
      <c r="C84" s="66">
        <f t="shared" si="9"/>
        <v>43547</v>
      </c>
      <c r="D84" s="60">
        <v>6</v>
      </c>
      <c r="E84" s="61">
        <v>3.9199319467588797E-2</v>
      </c>
      <c r="F84" s="62">
        <f t="shared" si="6"/>
        <v>1.0399777508048769</v>
      </c>
      <c r="G84" s="50">
        <f t="shared" si="7"/>
        <v>103997.77508048769</v>
      </c>
      <c r="H84" s="63">
        <f t="shared" si="8"/>
        <v>3.9199319467588867E-2</v>
      </c>
      <c r="I84" s="51"/>
      <c r="L84" s="52"/>
      <c r="M84"/>
      <c r="N84" s="27"/>
      <c r="O84" s="40">
        <v>0.44</v>
      </c>
    </row>
    <row r="85" spans="2:15" x14ac:dyDescent="0.2">
      <c r="B85" s="39">
        <v>79</v>
      </c>
      <c r="C85" s="66">
        <f t="shared" si="9"/>
        <v>43548</v>
      </c>
      <c r="D85" s="60">
        <v>5</v>
      </c>
      <c r="E85" s="61">
        <v>-2.7141043069132138E-2</v>
      </c>
      <c r="F85" s="62">
        <f t="shared" si="6"/>
        <v>0.97322396534861211</v>
      </c>
      <c r="G85" s="50">
        <f t="shared" si="7"/>
        <v>97322.396534861211</v>
      </c>
      <c r="H85" s="63">
        <f t="shared" si="8"/>
        <v>-2.7141043069132103E-2</v>
      </c>
      <c r="I85" s="51"/>
      <c r="L85" s="52"/>
      <c r="M85"/>
      <c r="N85" s="27"/>
      <c r="O85" s="40">
        <v>0.45</v>
      </c>
    </row>
    <row r="86" spans="2:15" x14ac:dyDescent="0.2">
      <c r="B86" s="39">
        <v>80</v>
      </c>
      <c r="C86" s="66">
        <f t="shared" si="9"/>
        <v>43549</v>
      </c>
      <c r="D86" s="60">
        <v>3</v>
      </c>
      <c r="E86" s="61">
        <v>9.5577502684318465E-3</v>
      </c>
      <c r="F86" s="62">
        <f t="shared" si="6"/>
        <v>1.0096035714295879</v>
      </c>
      <c r="G86" s="50">
        <f t="shared" si="7"/>
        <v>100960.35714295879</v>
      </c>
      <c r="H86" s="63">
        <f t="shared" si="8"/>
        <v>9.5577502684319054E-3</v>
      </c>
      <c r="I86" s="51"/>
      <c r="L86" s="52"/>
      <c r="M86"/>
      <c r="N86" s="27"/>
      <c r="O86" s="40">
        <v>0.46</v>
      </c>
    </row>
    <row r="87" spans="2:15" x14ac:dyDescent="0.2">
      <c r="B87" s="39">
        <v>81</v>
      </c>
      <c r="C87" s="66">
        <f t="shared" si="9"/>
        <v>43550</v>
      </c>
      <c r="D87" s="60">
        <v>2</v>
      </c>
      <c r="E87" s="61">
        <v>-0.16722073491517223</v>
      </c>
      <c r="F87" s="62">
        <f t="shared" si="6"/>
        <v>0.846012846151318</v>
      </c>
      <c r="G87" s="50">
        <f t="shared" si="7"/>
        <v>84601.284615131794</v>
      </c>
      <c r="H87" s="63">
        <f t="shared" si="8"/>
        <v>-0.16722073491517242</v>
      </c>
      <c r="I87" s="51"/>
      <c r="L87" s="52"/>
      <c r="M87"/>
      <c r="N87" s="27"/>
      <c r="O87" s="40">
        <v>0.47</v>
      </c>
    </row>
    <row r="88" spans="2:15" x14ac:dyDescent="0.2">
      <c r="B88" s="39">
        <v>82</v>
      </c>
      <c r="C88" s="66">
        <f t="shared" si="9"/>
        <v>43551</v>
      </c>
      <c r="D88" s="60">
        <v>3</v>
      </c>
      <c r="E88" s="61">
        <v>-2.6208754156396025E-2</v>
      </c>
      <c r="F88" s="62">
        <f t="shared" si="6"/>
        <v>0.97413171433752621</v>
      </c>
      <c r="G88" s="50">
        <f t="shared" si="7"/>
        <v>97413.171433752621</v>
      </c>
      <c r="H88" s="63">
        <f t="shared" si="8"/>
        <v>-2.620875415639597E-2</v>
      </c>
      <c r="I88" s="51"/>
      <c r="L88" s="52"/>
      <c r="M88"/>
      <c r="N88" s="27"/>
      <c r="O88" s="40">
        <v>0.48</v>
      </c>
    </row>
    <row r="89" spans="2:15" x14ac:dyDescent="0.2">
      <c r="B89" s="39">
        <v>83</v>
      </c>
      <c r="C89" s="66">
        <f t="shared" si="9"/>
        <v>43552</v>
      </c>
      <c r="D89" s="60">
        <v>5</v>
      </c>
      <c r="E89" s="61">
        <v>-0.12045349416846875</v>
      </c>
      <c r="F89" s="62">
        <f t="shared" si="6"/>
        <v>0.88651831465810649</v>
      </c>
      <c r="G89" s="50">
        <f t="shared" si="7"/>
        <v>88651.831465810654</v>
      </c>
      <c r="H89" s="63">
        <f t="shared" si="8"/>
        <v>-0.12045349416846879</v>
      </c>
      <c r="I89" s="51"/>
      <c r="L89" s="52"/>
      <c r="M89"/>
      <c r="N89" s="27"/>
      <c r="O89" s="40">
        <v>0.49</v>
      </c>
    </row>
    <row r="90" spans="2:15" x14ac:dyDescent="0.2">
      <c r="B90" s="39">
        <v>84</v>
      </c>
      <c r="C90" s="66">
        <f t="shared" si="9"/>
        <v>43553</v>
      </c>
      <c r="D90" s="60">
        <v>4</v>
      </c>
      <c r="E90" s="61">
        <v>4.7605778996075973E-2</v>
      </c>
      <c r="F90" s="62">
        <f t="shared" si="6"/>
        <v>1.0487571317306394</v>
      </c>
      <c r="G90" s="50">
        <f t="shared" si="7"/>
        <v>104875.71317306394</v>
      </c>
      <c r="H90" s="63">
        <f t="shared" si="8"/>
        <v>4.7605778996075911E-2</v>
      </c>
      <c r="I90" s="51"/>
      <c r="L90" s="52"/>
      <c r="M90"/>
      <c r="N90" s="27"/>
      <c r="O90" s="40">
        <v>0.5</v>
      </c>
    </row>
    <row r="91" spans="2:15" x14ac:dyDescent="0.2">
      <c r="B91" s="39">
        <v>85</v>
      </c>
      <c r="C91" s="66">
        <f t="shared" si="9"/>
        <v>43554</v>
      </c>
      <c r="D91" s="60">
        <v>6</v>
      </c>
      <c r="E91" s="61">
        <v>3.9121557670587212E-2</v>
      </c>
      <c r="F91" s="62">
        <f t="shared" si="6"/>
        <v>1.0398968834103703</v>
      </c>
      <c r="G91" s="50">
        <f t="shared" si="7"/>
        <v>103989.68834103704</v>
      </c>
      <c r="H91" s="63">
        <f t="shared" si="8"/>
        <v>3.9121557670587302E-2</v>
      </c>
      <c r="I91" s="51"/>
      <c r="L91" s="52"/>
      <c r="M91"/>
      <c r="N91" s="27"/>
      <c r="O91" s="40">
        <v>0.51</v>
      </c>
    </row>
    <row r="92" spans="2:15" x14ac:dyDescent="0.2">
      <c r="B92" s="39">
        <v>86</v>
      </c>
      <c r="C92" s="66">
        <f t="shared" si="9"/>
        <v>43555</v>
      </c>
      <c r="D92" s="60">
        <v>1</v>
      </c>
      <c r="E92" s="61">
        <v>0.23590631149592808</v>
      </c>
      <c r="F92" s="62">
        <f t="shared" si="6"/>
        <v>1.2660556897466377</v>
      </c>
      <c r="G92" s="50">
        <f t="shared" si="7"/>
        <v>126605.56897466378</v>
      </c>
      <c r="H92" s="63">
        <f t="shared" si="8"/>
        <v>0.23590631149592814</v>
      </c>
      <c r="I92" s="51"/>
      <c r="L92" s="52"/>
      <c r="M92"/>
      <c r="N92" s="27"/>
      <c r="O92" s="40">
        <v>0.52</v>
      </c>
    </row>
    <row r="93" spans="2:15" x14ac:dyDescent="0.2">
      <c r="B93" s="39">
        <v>87</v>
      </c>
      <c r="C93" s="66">
        <f t="shared" si="9"/>
        <v>43556</v>
      </c>
      <c r="D93" s="60">
        <v>1</v>
      </c>
      <c r="E93" s="61">
        <v>-0.17354808955540649</v>
      </c>
      <c r="F93" s="62">
        <f t="shared" si="6"/>
        <v>0.84067672241996716</v>
      </c>
      <c r="G93" s="50">
        <f t="shared" si="7"/>
        <v>84067.672241996712</v>
      </c>
      <c r="H93" s="63">
        <f t="shared" si="8"/>
        <v>-0.17354808955540649</v>
      </c>
      <c r="I93" s="51"/>
      <c r="L93" s="52"/>
      <c r="M93"/>
      <c r="N93" s="27"/>
      <c r="O93" s="40">
        <v>0.53</v>
      </c>
    </row>
    <row r="94" spans="2:15" x14ac:dyDescent="0.2">
      <c r="B94" s="39">
        <v>88</v>
      </c>
      <c r="C94" s="66">
        <f t="shared" si="9"/>
        <v>43557</v>
      </c>
      <c r="D94" s="60">
        <v>4</v>
      </c>
      <c r="E94" s="61">
        <v>0.32662704375572504</v>
      </c>
      <c r="F94" s="62">
        <f t="shared" si="6"/>
        <v>1.3862843573473476</v>
      </c>
      <c r="G94" s="50">
        <f t="shared" si="7"/>
        <v>138628.43573473475</v>
      </c>
      <c r="H94" s="63">
        <f t="shared" si="8"/>
        <v>0.3266270437557251</v>
      </c>
      <c r="I94" s="51"/>
      <c r="L94" s="52"/>
      <c r="M94"/>
      <c r="N94" s="27"/>
      <c r="O94" s="40">
        <v>0.54</v>
      </c>
    </row>
    <row r="95" spans="2:15" x14ac:dyDescent="0.2">
      <c r="B95" s="39">
        <v>89</v>
      </c>
      <c r="C95" s="66">
        <f t="shared" si="9"/>
        <v>43558</v>
      </c>
      <c r="D95" s="60">
        <v>3</v>
      </c>
      <c r="E95" s="61">
        <v>0.39714744394179435</v>
      </c>
      <c r="F95" s="62">
        <f t="shared" si="6"/>
        <v>1.487575247840627</v>
      </c>
      <c r="G95" s="50">
        <f t="shared" si="7"/>
        <v>148757.5247840627</v>
      </c>
      <c r="H95" s="63">
        <f t="shared" si="8"/>
        <v>0.39714744394179435</v>
      </c>
      <c r="I95" s="51"/>
      <c r="L95" s="52"/>
      <c r="M95"/>
      <c r="N95" s="27"/>
      <c r="O95" s="40">
        <v>0.55000000000000004</v>
      </c>
    </row>
    <row r="96" spans="2:15" x14ac:dyDescent="0.2">
      <c r="B96" s="39">
        <v>90</v>
      </c>
      <c r="C96" s="66">
        <f t="shared" si="9"/>
        <v>43559</v>
      </c>
      <c r="D96" s="60">
        <v>8</v>
      </c>
      <c r="E96" s="61">
        <v>0.13295958302071084</v>
      </c>
      <c r="F96" s="62">
        <f t="shared" si="6"/>
        <v>1.1422038329693072</v>
      </c>
      <c r="G96" s="50">
        <f t="shared" si="7"/>
        <v>114220.38329693071</v>
      </c>
      <c r="H96" s="63">
        <f t="shared" si="8"/>
        <v>0.13295958302071084</v>
      </c>
      <c r="I96" s="51"/>
      <c r="L96" s="52"/>
      <c r="M96"/>
      <c r="N96" s="27"/>
      <c r="O96" s="40">
        <v>0.56000000000000005</v>
      </c>
    </row>
    <row r="97" spans="2:15" x14ac:dyDescent="0.2">
      <c r="B97" s="39">
        <v>91</v>
      </c>
      <c r="C97" s="66">
        <f t="shared" si="9"/>
        <v>43560</v>
      </c>
      <c r="D97" s="60">
        <v>5</v>
      </c>
      <c r="E97" s="61">
        <v>4.4603423298685815E-2</v>
      </c>
      <c r="F97" s="62">
        <f t="shared" si="6"/>
        <v>1.0456131118756908</v>
      </c>
      <c r="G97" s="50">
        <f t="shared" si="7"/>
        <v>104561.31118756908</v>
      </c>
      <c r="H97" s="63">
        <f t="shared" si="8"/>
        <v>4.4603423298685906E-2</v>
      </c>
      <c r="I97" s="51"/>
      <c r="L97" s="52"/>
      <c r="M97"/>
      <c r="N97" s="27"/>
      <c r="O97" s="40">
        <v>0.56999999999999995</v>
      </c>
    </row>
    <row r="98" spans="2:15" x14ac:dyDescent="0.2">
      <c r="B98" s="39">
        <v>92</v>
      </c>
      <c r="C98" s="66">
        <f t="shared" si="9"/>
        <v>43561</v>
      </c>
      <c r="D98" s="60">
        <v>0</v>
      </c>
      <c r="E98" s="61">
        <v>-2.9960760861722519E-2</v>
      </c>
      <c r="F98" s="62">
        <f t="shared" si="6"/>
        <v>0.9704836137421019</v>
      </c>
      <c r="G98" s="50">
        <f t="shared" si="7"/>
        <v>97048.361374210188</v>
      </c>
      <c r="H98" s="63">
        <f t="shared" si="8"/>
        <v>-2.9960760861722575E-2</v>
      </c>
      <c r="I98" s="51"/>
      <c r="L98" s="52"/>
      <c r="M98"/>
      <c r="N98" s="27"/>
      <c r="O98" s="40">
        <v>0.57999999999999996</v>
      </c>
    </row>
    <row r="99" spans="2:15" x14ac:dyDescent="0.2">
      <c r="B99" s="39">
        <v>93</v>
      </c>
      <c r="C99" s="66">
        <f t="shared" si="9"/>
        <v>43562</v>
      </c>
      <c r="D99" s="60">
        <v>5</v>
      </c>
      <c r="E99" s="61">
        <v>0.18283729564747772</v>
      </c>
      <c r="F99" s="62">
        <f t="shared" si="6"/>
        <v>1.2006190462436062</v>
      </c>
      <c r="G99" s="50">
        <f t="shared" si="7"/>
        <v>120061.90462436061</v>
      </c>
      <c r="H99" s="63">
        <f t="shared" si="8"/>
        <v>0.18283729564747769</v>
      </c>
      <c r="I99" s="51"/>
      <c r="L99" s="52"/>
      <c r="M99"/>
      <c r="N99" s="27"/>
      <c r="O99" s="40">
        <v>0.59</v>
      </c>
    </row>
    <row r="100" spans="2:15" x14ac:dyDescent="0.2">
      <c r="B100" s="39">
        <v>94</v>
      </c>
      <c r="C100" s="66">
        <f t="shared" si="9"/>
        <v>43563</v>
      </c>
      <c r="D100" s="60">
        <v>4</v>
      </c>
      <c r="E100" s="61">
        <v>7.6185967878263913E-2</v>
      </c>
      <c r="F100" s="62">
        <f t="shared" si="6"/>
        <v>1.0791632451965314</v>
      </c>
      <c r="G100" s="50">
        <f t="shared" si="7"/>
        <v>107916.32451965314</v>
      </c>
      <c r="H100" s="63">
        <f t="shared" si="8"/>
        <v>7.6185967878263858E-2</v>
      </c>
      <c r="I100" s="51"/>
      <c r="L100" s="52"/>
      <c r="M100"/>
      <c r="N100" s="27"/>
      <c r="O100" s="40">
        <v>0.6</v>
      </c>
    </row>
    <row r="101" spans="2:15" x14ac:dyDescent="0.2">
      <c r="B101" s="39">
        <v>95</v>
      </c>
      <c r="C101" s="66">
        <f t="shared" si="9"/>
        <v>43564</v>
      </c>
      <c r="D101" s="60">
        <v>4</v>
      </c>
      <c r="E101" s="61">
        <v>2.0845830072648824E-2</v>
      </c>
      <c r="F101" s="62">
        <f t="shared" si="6"/>
        <v>1.0210646220437847</v>
      </c>
      <c r="G101" s="50">
        <f t="shared" si="7"/>
        <v>102106.46220437846</v>
      </c>
      <c r="H101" s="63">
        <f t="shared" si="8"/>
        <v>2.0845830072648886E-2</v>
      </c>
      <c r="I101" s="51"/>
      <c r="L101" s="52"/>
      <c r="M101"/>
      <c r="N101" s="27"/>
      <c r="O101" s="40">
        <v>0.61</v>
      </c>
    </row>
    <row r="102" spans="2:15" x14ac:dyDescent="0.2">
      <c r="B102" s="39">
        <v>96</v>
      </c>
      <c r="C102" s="66">
        <f t="shared" si="9"/>
        <v>43565</v>
      </c>
      <c r="D102" s="60">
        <v>3</v>
      </c>
      <c r="E102" s="61">
        <v>-5.616972652613185E-2</v>
      </c>
      <c r="F102" s="62">
        <f t="shared" si="6"/>
        <v>0.94537866643588664</v>
      </c>
      <c r="G102" s="50">
        <f t="shared" si="7"/>
        <v>94537.86664358867</v>
      </c>
      <c r="H102" s="63">
        <f t="shared" si="8"/>
        <v>-5.6169726526131725E-2</v>
      </c>
      <c r="I102" s="51"/>
      <c r="L102" s="52"/>
      <c r="M102"/>
      <c r="N102" s="27"/>
      <c r="O102" s="40">
        <v>0.62</v>
      </c>
    </row>
    <row r="103" spans="2:15" x14ac:dyDescent="0.2">
      <c r="B103" s="39">
        <v>97</v>
      </c>
      <c r="C103" s="66">
        <f t="shared" si="9"/>
        <v>43566</v>
      </c>
      <c r="D103" s="60">
        <v>2</v>
      </c>
      <c r="E103" s="61">
        <v>3.237981450685766E-2</v>
      </c>
      <c r="F103" s="62">
        <f t="shared" si="6"/>
        <v>1.0329097449166498</v>
      </c>
      <c r="G103" s="50">
        <f t="shared" si="7"/>
        <v>103290.97449166498</v>
      </c>
      <c r="H103" s="63">
        <f t="shared" si="8"/>
        <v>3.2379814506857681E-2</v>
      </c>
      <c r="I103" s="51"/>
      <c r="L103" s="52"/>
      <c r="M103"/>
      <c r="N103" s="27"/>
      <c r="O103" s="40">
        <v>0.63</v>
      </c>
    </row>
    <row r="104" spans="2:15" x14ac:dyDescent="0.2">
      <c r="B104" s="39">
        <v>98</v>
      </c>
      <c r="C104" s="66">
        <f t="shared" si="9"/>
        <v>43567</v>
      </c>
      <c r="D104" s="60">
        <v>1</v>
      </c>
      <c r="E104" s="61">
        <v>-7.8071609500038899E-2</v>
      </c>
      <c r="F104" s="62">
        <f t="shared" si="6"/>
        <v>0.92489819267491613</v>
      </c>
      <c r="G104" s="50">
        <f t="shared" si="7"/>
        <v>92489.819267491606</v>
      </c>
      <c r="H104" s="63">
        <f t="shared" si="8"/>
        <v>-7.8071609500039038E-2</v>
      </c>
      <c r="I104" s="51"/>
      <c r="L104" s="52"/>
      <c r="M104"/>
      <c r="N104" s="27"/>
      <c r="O104" s="40">
        <v>0.64</v>
      </c>
    </row>
    <row r="105" spans="2:15" x14ac:dyDescent="0.2">
      <c r="B105" s="39">
        <v>99</v>
      </c>
      <c r="C105" s="66">
        <f t="shared" si="9"/>
        <v>43568</v>
      </c>
      <c r="D105" s="60">
        <v>2</v>
      </c>
      <c r="E105" s="61">
        <v>0.28705174605012873</v>
      </c>
      <c r="F105" s="62">
        <f t="shared" si="6"/>
        <v>1.3324931629497352</v>
      </c>
      <c r="G105" s="50">
        <f t="shared" si="7"/>
        <v>133249.31629497351</v>
      </c>
      <c r="H105" s="63">
        <f t="shared" si="8"/>
        <v>0.28705174605012873</v>
      </c>
      <c r="I105" s="51"/>
      <c r="L105" s="52"/>
      <c r="M105"/>
      <c r="N105" s="27"/>
      <c r="O105" s="40">
        <v>0.65</v>
      </c>
    </row>
    <row r="106" spans="2:15" x14ac:dyDescent="0.2">
      <c r="B106" s="39">
        <v>100</v>
      </c>
      <c r="C106" s="66">
        <f t="shared" si="9"/>
        <v>43569</v>
      </c>
      <c r="D106" s="60">
        <v>3</v>
      </c>
      <c r="E106" s="61">
        <v>4.6204361347481612E-2</v>
      </c>
      <c r="F106" s="62">
        <f t="shared" si="6"/>
        <v>1.047288414360741</v>
      </c>
      <c r="G106" s="50">
        <f t="shared" si="7"/>
        <v>104728.8414360741</v>
      </c>
      <c r="H106" s="63">
        <f t="shared" si="8"/>
        <v>4.6204361347481612E-2</v>
      </c>
      <c r="I106" s="51"/>
      <c r="L106" s="52"/>
      <c r="M106"/>
      <c r="N106" s="27"/>
      <c r="O106" s="40">
        <v>0.66</v>
      </c>
    </row>
    <row r="107" spans="2:15" x14ac:dyDescent="0.2">
      <c r="B107" s="39">
        <v>101</v>
      </c>
      <c r="C107" s="66">
        <f t="shared" si="9"/>
        <v>43570</v>
      </c>
      <c r="D107" s="60">
        <v>1</v>
      </c>
      <c r="E107" s="61">
        <v>0.2214310211961856</v>
      </c>
      <c r="F107" s="62">
        <f t="shared" si="6"/>
        <v>1.2478611692812045</v>
      </c>
      <c r="G107" s="50">
        <f t="shared" si="7"/>
        <v>124786.11692812045</v>
      </c>
      <c r="H107" s="63">
        <f t="shared" si="8"/>
        <v>0.22143102119618566</v>
      </c>
      <c r="I107" s="51"/>
      <c r="L107" s="52"/>
      <c r="M107"/>
      <c r="N107" s="27"/>
      <c r="O107" s="40">
        <v>0.67</v>
      </c>
    </row>
    <row r="108" spans="2:15" x14ac:dyDescent="0.2">
      <c r="B108" s="39">
        <v>102</v>
      </c>
      <c r="C108" s="66">
        <f t="shared" si="9"/>
        <v>43571</v>
      </c>
      <c r="D108" s="60">
        <v>6</v>
      </c>
      <c r="E108" s="61">
        <v>-0.13734860880911584</v>
      </c>
      <c r="F108" s="62">
        <f t="shared" si="6"/>
        <v>0.87166630260827982</v>
      </c>
      <c r="G108" s="50">
        <f t="shared" si="7"/>
        <v>87166.63026082798</v>
      </c>
      <c r="H108" s="63">
        <f t="shared" si="8"/>
        <v>-0.13734860880911587</v>
      </c>
      <c r="I108" s="51"/>
      <c r="L108" s="52"/>
      <c r="M108"/>
      <c r="N108" s="27"/>
      <c r="O108" s="40">
        <v>0.68</v>
      </c>
    </row>
    <row r="109" spans="2:15" x14ac:dyDescent="0.2">
      <c r="B109" s="39">
        <v>103</v>
      </c>
      <c r="C109" s="66">
        <f t="shared" si="9"/>
        <v>43572</v>
      </c>
      <c r="D109" s="60">
        <v>5</v>
      </c>
      <c r="E109" s="61">
        <v>-0.12957856819819427</v>
      </c>
      <c r="F109" s="62">
        <f t="shared" si="6"/>
        <v>0.87846556624809236</v>
      </c>
      <c r="G109" s="50">
        <f t="shared" si="7"/>
        <v>87846.556624809236</v>
      </c>
      <c r="H109" s="63">
        <f t="shared" si="8"/>
        <v>-0.12957856819819433</v>
      </c>
      <c r="I109" s="51"/>
      <c r="L109" s="52"/>
      <c r="M109"/>
      <c r="N109" s="27"/>
      <c r="O109" s="40">
        <v>0.69</v>
      </c>
    </row>
    <row r="110" spans="2:15" x14ac:dyDescent="0.2">
      <c r="B110" s="39">
        <v>104</v>
      </c>
      <c r="C110" s="66">
        <f t="shared" si="9"/>
        <v>43573</v>
      </c>
      <c r="D110" s="60">
        <v>2</v>
      </c>
      <c r="E110" s="61">
        <v>0.28544330467004331</v>
      </c>
      <c r="F110" s="62">
        <f t="shared" si="6"/>
        <v>1.3303516485196683</v>
      </c>
      <c r="G110" s="50">
        <f t="shared" si="7"/>
        <v>133035.16485196684</v>
      </c>
      <c r="H110" s="63">
        <f t="shared" si="8"/>
        <v>0.28544330467004342</v>
      </c>
      <c r="I110" s="51"/>
      <c r="L110" s="52"/>
      <c r="M110"/>
      <c r="N110" s="27"/>
      <c r="O110" s="40">
        <v>0.7</v>
      </c>
    </row>
    <row r="111" spans="2:15" x14ac:dyDescent="0.2">
      <c r="B111" s="39">
        <v>105</v>
      </c>
      <c r="C111" s="66">
        <f t="shared" si="9"/>
        <v>43574</v>
      </c>
      <c r="D111" s="60">
        <v>6</v>
      </c>
      <c r="E111" s="61">
        <v>9.4768820468307244E-2</v>
      </c>
      <c r="F111" s="62">
        <f t="shared" si="6"/>
        <v>1.0994046658897594</v>
      </c>
      <c r="G111" s="50">
        <f t="shared" si="7"/>
        <v>109940.46658897593</v>
      </c>
      <c r="H111" s="63">
        <f t="shared" si="8"/>
        <v>9.4768820468307147E-2</v>
      </c>
      <c r="I111" s="51"/>
      <c r="L111" s="52"/>
      <c r="M111"/>
      <c r="N111" s="27"/>
      <c r="O111" s="40">
        <v>0.71</v>
      </c>
    </row>
    <row r="112" spans="2:15" x14ac:dyDescent="0.2">
      <c r="B112" s="39">
        <v>106</v>
      </c>
      <c r="C112" s="66">
        <f t="shared" si="9"/>
        <v>43575</v>
      </c>
      <c r="D112" s="60">
        <v>1</v>
      </c>
      <c r="E112" s="61">
        <v>-6.37963511912676E-2</v>
      </c>
      <c r="F112" s="62">
        <f t="shared" si="6"/>
        <v>0.93819604258365374</v>
      </c>
      <c r="G112" s="50">
        <f t="shared" si="7"/>
        <v>93819.604258365376</v>
      </c>
      <c r="H112" s="63">
        <f t="shared" si="8"/>
        <v>-6.3796351191267628E-2</v>
      </c>
      <c r="I112" s="51"/>
      <c r="L112" s="52"/>
      <c r="M112"/>
      <c r="N112" s="27"/>
      <c r="O112" s="40">
        <v>0.72</v>
      </c>
    </row>
    <row r="113" spans="2:15" x14ac:dyDescent="0.2">
      <c r="B113" s="39">
        <v>107</v>
      </c>
      <c r="C113" s="66">
        <f t="shared" si="9"/>
        <v>43576</v>
      </c>
      <c r="D113" s="60">
        <v>4</v>
      </c>
      <c r="E113" s="61">
        <v>0.1610418235536781</v>
      </c>
      <c r="F113" s="62">
        <f t="shared" si="6"/>
        <v>1.1747340993411191</v>
      </c>
      <c r="G113" s="50">
        <f t="shared" si="7"/>
        <v>117473.4099341119</v>
      </c>
      <c r="H113" s="63">
        <f t="shared" si="8"/>
        <v>0.16104182355367808</v>
      </c>
      <c r="I113" s="51"/>
      <c r="L113" s="52"/>
      <c r="M113"/>
      <c r="N113" s="27"/>
      <c r="O113" s="40">
        <v>0.73</v>
      </c>
    </row>
    <row r="114" spans="2:15" x14ac:dyDescent="0.2">
      <c r="B114" s="39">
        <v>108</v>
      </c>
      <c r="C114" s="66">
        <f t="shared" si="9"/>
        <v>43577</v>
      </c>
      <c r="D114" s="60">
        <v>4</v>
      </c>
      <c r="E114" s="61">
        <v>-3.2331301958474792E-2</v>
      </c>
      <c r="F114" s="62">
        <f t="shared" si="6"/>
        <v>0.96818576709800919</v>
      </c>
      <c r="G114" s="50">
        <f t="shared" si="7"/>
        <v>96818.576709800924</v>
      </c>
      <c r="H114" s="63">
        <f t="shared" si="8"/>
        <v>-3.2331301958474827E-2</v>
      </c>
      <c r="I114" s="51"/>
      <c r="L114" s="52"/>
      <c r="M114"/>
      <c r="N114" s="27"/>
      <c r="O114" s="40">
        <v>0.74</v>
      </c>
    </row>
    <row r="115" spans="2:15" x14ac:dyDescent="0.2">
      <c r="B115" s="39">
        <v>109</v>
      </c>
      <c r="C115" s="66">
        <f t="shared" si="9"/>
        <v>43578</v>
      </c>
      <c r="D115" s="60">
        <v>4</v>
      </c>
      <c r="E115" s="61">
        <v>0.19546199160278774</v>
      </c>
      <c r="F115" s="62">
        <f t="shared" si="6"/>
        <v>1.2158725796759442</v>
      </c>
      <c r="G115" s="50">
        <f t="shared" si="7"/>
        <v>121587.25796759441</v>
      </c>
      <c r="H115" s="63">
        <f t="shared" si="8"/>
        <v>0.19546199160278779</v>
      </c>
      <c r="I115" s="51"/>
      <c r="L115" s="52"/>
      <c r="M115"/>
      <c r="N115" s="27"/>
      <c r="O115" s="40">
        <v>0.75</v>
      </c>
    </row>
    <row r="116" spans="2:15" x14ac:dyDescent="0.2">
      <c r="B116" s="39">
        <v>110</v>
      </c>
      <c r="C116" s="66">
        <f t="shared" si="9"/>
        <v>43579</v>
      </c>
      <c r="D116" s="60">
        <v>2</v>
      </c>
      <c r="E116" s="61">
        <v>1.3712037849036279E-2</v>
      </c>
      <c r="F116" s="62">
        <f t="shared" si="6"/>
        <v>1.0138064790065697</v>
      </c>
      <c r="G116" s="50">
        <f t="shared" si="7"/>
        <v>101380.64790065697</v>
      </c>
      <c r="H116" s="63">
        <f t="shared" si="8"/>
        <v>1.3712037849036331E-2</v>
      </c>
      <c r="I116" s="51"/>
      <c r="L116" s="52"/>
      <c r="M116"/>
      <c r="N116" s="27"/>
      <c r="O116" s="40">
        <v>0.76</v>
      </c>
    </row>
    <row r="117" spans="2:15" x14ac:dyDescent="0.2">
      <c r="B117" s="39">
        <v>111</v>
      </c>
      <c r="C117" s="66">
        <f t="shared" si="9"/>
        <v>43580</v>
      </c>
      <c r="D117" s="60">
        <v>5</v>
      </c>
      <c r="E117" s="61">
        <v>2.3372406354174018E-2</v>
      </c>
      <c r="F117" s="62">
        <f t="shared" si="6"/>
        <v>1.0236476814739912</v>
      </c>
      <c r="G117" s="50">
        <f t="shared" si="7"/>
        <v>102364.76814739913</v>
      </c>
      <c r="H117" s="63">
        <f t="shared" si="8"/>
        <v>2.3372406354173963E-2</v>
      </c>
      <c r="I117" s="51"/>
      <c r="L117" s="52"/>
      <c r="M117"/>
      <c r="N117" s="27"/>
      <c r="O117" s="40">
        <v>0.77</v>
      </c>
    </row>
    <row r="118" spans="2:15" x14ac:dyDescent="0.2">
      <c r="B118" s="39">
        <v>112</v>
      </c>
      <c r="C118" s="66">
        <f t="shared" si="9"/>
        <v>43581</v>
      </c>
      <c r="D118" s="60">
        <v>1</v>
      </c>
      <c r="E118" s="61">
        <v>-9.0225641947181426E-2</v>
      </c>
      <c r="F118" s="62">
        <f t="shared" si="6"/>
        <v>0.91372498732332186</v>
      </c>
      <c r="G118" s="50">
        <f t="shared" si="7"/>
        <v>91372.498732332184</v>
      </c>
      <c r="H118" s="63">
        <f t="shared" si="8"/>
        <v>-9.0225641947181426E-2</v>
      </c>
      <c r="I118" s="51"/>
      <c r="L118" s="52"/>
      <c r="M118"/>
      <c r="N118" s="27"/>
      <c r="O118" s="40">
        <v>0.78</v>
      </c>
    </row>
    <row r="119" spans="2:15" x14ac:dyDescent="0.2">
      <c r="B119" s="39">
        <v>113</v>
      </c>
      <c r="C119" s="66">
        <f t="shared" si="9"/>
        <v>43582</v>
      </c>
      <c r="D119" s="60">
        <v>1</v>
      </c>
      <c r="E119" s="61">
        <v>-0.17187245925422759</v>
      </c>
      <c r="F119" s="62">
        <f t="shared" si="6"/>
        <v>0.84208656666854864</v>
      </c>
      <c r="G119" s="50">
        <f t="shared" si="7"/>
        <v>84208.656666854862</v>
      </c>
      <c r="H119" s="63">
        <f t="shared" si="8"/>
        <v>-0.17187245925422756</v>
      </c>
      <c r="I119" s="51"/>
      <c r="L119" s="52"/>
      <c r="M119"/>
      <c r="N119" s="27"/>
      <c r="O119" s="40">
        <v>0.79</v>
      </c>
    </row>
    <row r="120" spans="2:15" x14ac:dyDescent="0.2">
      <c r="B120" s="39">
        <v>114</v>
      </c>
      <c r="C120" s="66">
        <f t="shared" si="9"/>
        <v>43583</v>
      </c>
      <c r="D120" s="60">
        <v>2</v>
      </c>
      <c r="E120" s="61">
        <v>0.14523469195002689</v>
      </c>
      <c r="F120" s="62">
        <f t="shared" si="6"/>
        <v>1.1563109152890767</v>
      </c>
      <c r="G120" s="50">
        <f t="shared" si="7"/>
        <v>115631.09152890767</v>
      </c>
      <c r="H120" s="63">
        <f t="shared" si="8"/>
        <v>0.14523469195002695</v>
      </c>
      <c r="I120" s="51"/>
      <c r="L120" s="52"/>
      <c r="M120"/>
      <c r="N120" s="27"/>
      <c r="O120" s="40">
        <v>0.8</v>
      </c>
    </row>
    <row r="121" spans="2:15" x14ac:dyDescent="0.2">
      <c r="B121" s="39">
        <v>115</v>
      </c>
      <c r="C121" s="66">
        <f t="shared" si="9"/>
        <v>43584</v>
      </c>
      <c r="D121" s="60">
        <v>6</v>
      </c>
      <c r="E121" s="61">
        <v>0.19135016605607233</v>
      </c>
      <c r="F121" s="62">
        <f t="shared" si="6"/>
        <v>1.2108833881133427</v>
      </c>
      <c r="G121" s="50">
        <f t="shared" si="7"/>
        <v>121088.33881133427</v>
      </c>
      <c r="H121" s="63">
        <f t="shared" si="8"/>
        <v>0.19135016605607236</v>
      </c>
      <c r="I121" s="51"/>
      <c r="L121" s="52"/>
      <c r="M121"/>
      <c r="N121" s="27"/>
      <c r="O121" s="40">
        <v>0.81</v>
      </c>
    </row>
    <row r="122" spans="2:15" x14ac:dyDescent="0.2">
      <c r="B122" s="39">
        <v>116</v>
      </c>
      <c r="C122" s="66">
        <f t="shared" si="9"/>
        <v>43585</v>
      </c>
      <c r="D122" s="60">
        <v>2</v>
      </c>
      <c r="E122" s="61">
        <v>-7.5378084097319512E-2</v>
      </c>
      <c r="F122" s="62">
        <f t="shared" si="6"/>
        <v>0.92739278757096955</v>
      </c>
      <c r="G122" s="50">
        <f t="shared" si="7"/>
        <v>92739.278757096952</v>
      </c>
      <c r="H122" s="63">
        <f t="shared" si="8"/>
        <v>-7.5378084097319498E-2</v>
      </c>
      <c r="I122" s="51"/>
      <c r="L122" s="52"/>
      <c r="M122"/>
      <c r="N122" s="27"/>
      <c r="O122" s="40">
        <v>0.82</v>
      </c>
    </row>
    <row r="123" spans="2:15" x14ac:dyDescent="0.2">
      <c r="B123" s="39">
        <v>117</v>
      </c>
      <c r="C123" s="66">
        <f t="shared" si="9"/>
        <v>43586</v>
      </c>
      <c r="D123" s="60">
        <v>6</v>
      </c>
      <c r="E123" s="61">
        <v>0.12471512723597698</v>
      </c>
      <c r="F123" s="62">
        <f t="shared" si="6"/>
        <v>1.1328256959094973</v>
      </c>
      <c r="G123" s="50">
        <f t="shared" si="7"/>
        <v>113282.56959094973</v>
      </c>
      <c r="H123" s="63">
        <f t="shared" si="8"/>
        <v>0.12471512723597707</v>
      </c>
      <c r="I123" s="51"/>
      <c r="L123" s="52"/>
      <c r="M123"/>
      <c r="N123" s="27"/>
      <c r="O123" s="40">
        <v>0.83</v>
      </c>
    </row>
    <row r="124" spans="2:15" x14ac:dyDescent="0.2">
      <c r="B124" s="39">
        <v>118</v>
      </c>
      <c r="C124" s="66">
        <f t="shared" si="9"/>
        <v>43587</v>
      </c>
      <c r="D124" s="60">
        <v>3</v>
      </c>
      <c r="E124" s="61">
        <v>-4.1760260905430183E-2</v>
      </c>
      <c r="F124" s="62">
        <f t="shared" si="6"/>
        <v>0.95909968670313206</v>
      </c>
      <c r="G124" s="50">
        <f t="shared" si="7"/>
        <v>95909.968670313203</v>
      </c>
      <c r="H124" s="63">
        <f t="shared" si="8"/>
        <v>-4.1760260905430127E-2</v>
      </c>
      <c r="I124" s="51"/>
      <c r="L124" s="52"/>
      <c r="M124"/>
      <c r="N124" s="27"/>
      <c r="O124" s="40">
        <v>0.84</v>
      </c>
    </row>
    <row r="125" spans="2:15" x14ac:dyDescent="0.2">
      <c r="B125" s="39">
        <v>119</v>
      </c>
      <c r="C125" s="66">
        <f t="shared" si="9"/>
        <v>43588</v>
      </c>
      <c r="D125" s="60">
        <v>5</v>
      </c>
      <c r="E125" s="61">
        <v>0.18327282992278923</v>
      </c>
      <c r="F125" s="62">
        <f t="shared" si="6"/>
        <v>1.2011420708791472</v>
      </c>
      <c r="G125" s="50">
        <f t="shared" si="7"/>
        <v>120114.20708791472</v>
      </c>
      <c r="H125" s="63">
        <f t="shared" si="8"/>
        <v>0.1832728299227892</v>
      </c>
      <c r="I125" s="51"/>
      <c r="L125" s="52"/>
      <c r="M125"/>
      <c r="N125" s="27"/>
      <c r="O125" s="40">
        <v>0.85</v>
      </c>
    </row>
    <row r="126" spans="2:15" x14ac:dyDescent="0.2">
      <c r="B126" s="39">
        <v>120</v>
      </c>
      <c r="C126" s="66">
        <f t="shared" si="9"/>
        <v>43589</v>
      </c>
      <c r="D126" s="60">
        <v>3</v>
      </c>
      <c r="E126" s="61">
        <v>-4.6631088884896595E-3</v>
      </c>
      <c r="F126" s="62">
        <f t="shared" si="6"/>
        <v>0.99534774652388514</v>
      </c>
      <c r="G126" s="50">
        <f t="shared" si="7"/>
        <v>99534.774652388514</v>
      </c>
      <c r="H126" s="63">
        <f t="shared" si="8"/>
        <v>-4.6631088884897037E-3</v>
      </c>
      <c r="I126" s="51"/>
      <c r="L126" s="52"/>
      <c r="M126"/>
      <c r="N126" s="27"/>
      <c r="O126" s="40">
        <v>0.86</v>
      </c>
    </row>
    <row r="127" spans="2:15" x14ac:dyDescent="0.2">
      <c r="B127" s="39">
        <v>121</v>
      </c>
      <c r="C127" s="66">
        <f t="shared" si="9"/>
        <v>43590</v>
      </c>
      <c r="D127" s="60">
        <v>4</v>
      </c>
      <c r="E127" s="61">
        <v>-0.44851346269249914</v>
      </c>
      <c r="F127" s="62">
        <f t="shared" si="6"/>
        <v>0.63857671451986286</v>
      </c>
      <c r="G127" s="50">
        <f t="shared" si="7"/>
        <v>63857.671451986287</v>
      </c>
      <c r="H127" s="63">
        <f t="shared" si="8"/>
        <v>-0.44851346269249909</v>
      </c>
      <c r="I127" s="51"/>
      <c r="L127" s="52"/>
      <c r="M127"/>
      <c r="N127" s="27"/>
      <c r="O127" s="40">
        <v>0.87</v>
      </c>
    </row>
    <row r="128" spans="2:15" x14ac:dyDescent="0.2">
      <c r="B128" s="39">
        <v>122</v>
      </c>
      <c r="C128" s="66">
        <f t="shared" si="9"/>
        <v>43591</v>
      </c>
      <c r="D128" s="60">
        <v>1</v>
      </c>
      <c r="E128" s="61">
        <v>-0.28662158678751437</v>
      </c>
      <c r="F128" s="62">
        <f t="shared" si="6"/>
        <v>0.75079578613351272</v>
      </c>
      <c r="G128" s="50">
        <f t="shared" si="7"/>
        <v>75079.578613351274</v>
      </c>
      <c r="H128" s="63">
        <f t="shared" si="8"/>
        <v>-0.28662158678751437</v>
      </c>
      <c r="I128" s="51"/>
      <c r="L128" s="52"/>
      <c r="M128"/>
      <c r="N128" s="27"/>
      <c r="O128" s="40">
        <v>0.88</v>
      </c>
    </row>
    <row r="129" spans="2:15" x14ac:dyDescent="0.2">
      <c r="B129" s="39">
        <v>123</v>
      </c>
      <c r="C129" s="66">
        <f t="shared" si="9"/>
        <v>43592</v>
      </c>
      <c r="D129" s="60">
        <v>6</v>
      </c>
      <c r="E129" s="61">
        <v>-0.25577198125072753</v>
      </c>
      <c r="F129" s="62">
        <f t="shared" si="6"/>
        <v>0.7743185078020689</v>
      </c>
      <c r="G129" s="50">
        <f t="shared" si="7"/>
        <v>77431.850780206893</v>
      </c>
      <c r="H129" s="63">
        <f t="shared" si="8"/>
        <v>-0.25577198125072753</v>
      </c>
      <c r="I129" s="51"/>
      <c r="L129" s="52"/>
      <c r="M129"/>
      <c r="N129" s="27"/>
      <c r="O129" s="40">
        <v>0.89</v>
      </c>
    </row>
    <row r="130" spans="2:15" x14ac:dyDescent="0.2">
      <c r="B130" s="39">
        <v>124</v>
      </c>
      <c r="C130" s="66">
        <f t="shared" si="9"/>
        <v>43593</v>
      </c>
      <c r="D130" s="60">
        <v>2</v>
      </c>
      <c r="E130" s="61">
        <v>4.1590835785900712E-2</v>
      </c>
      <c r="F130" s="62">
        <f t="shared" si="6"/>
        <v>1.0424678509373457</v>
      </c>
      <c r="G130" s="50">
        <f t="shared" si="7"/>
        <v>104246.78509373458</v>
      </c>
      <c r="H130" s="63">
        <f t="shared" si="8"/>
        <v>4.1590835785900747E-2</v>
      </c>
      <c r="I130" s="51"/>
      <c r="L130" s="52"/>
      <c r="M130"/>
      <c r="N130" s="27"/>
      <c r="O130" s="40">
        <v>0.9</v>
      </c>
    </row>
    <row r="131" spans="2:15" x14ac:dyDescent="0.2">
      <c r="B131" s="39">
        <v>125</v>
      </c>
      <c r="C131" s="66">
        <f t="shared" si="9"/>
        <v>43594</v>
      </c>
      <c r="D131" s="60">
        <v>4</v>
      </c>
      <c r="E131" s="61">
        <v>-6.054757927311584E-2</v>
      </c>
      <c r="F131" s="62">
        <f t="shared" si="6"/>
        <v>0.94124898401051482</v>
      </c>
      <c r="G131" s="50">
        <f t="shared" si="7"/>
        <v>94124.898401051483</v>
      </c>
      <c r="H131" s="63">
        <f t="shared" si="8"/>
        <v>-6.0547579273115798E-2</v>
      </c>
      <c r="I131" s="51"/>
      <c r="L131" s="52"/>
      <c r="M131"/>
      <c r="N131" s="27"/>
      <c r="O131" s="40">
        <v>0.91</v>
      </c>
    </row>
    <row r="132" spans="2:15" x14ac:dyDescent="0.2">
      <c r="B132" s="39">
        <v>126</v>
      </c>
      <c r="C132" s="66">
        <f t="shared" si="9"/>
        <v>43595</v>
      </c>
      <c r="D132" s="60">
        <v>1</v>
      </c>
      <c r="E132" s="61">
        <v>0.15059104730928083</v>
      </c>
      <c r="F132" s="62">
        <f t="shared" si="6"/>
        <v>1.1625211447070645</v>
      </c>
      <c r="G132" s="50">
        <f t="shared" si="7"/>
        <v>116252.11447070645</v>
      </c>
      <c r="H132" s="63">
        <f t="shared" si="8"/>
        <v>0.15059104730928083</v>
      </c>
      <c r="I132" s="51"/>
      <c r="L132" s="52"/>
      <c r="M132"/>
      <c r="N132" s="27"/>
      <c r="O132" s="40">
        <v>0.92</v>
      </c>
    </row>
    <row r="133" spans="2:15" x14ac:dyDescent="0.2">
      <c r="B133" s="39">
        <v>127</v>
      </c>
      <c r="C133" s="66">
        <f t="shared" si="9"/>
        <v>43596</v>
      </c>
      <c r="D133" s="60">
        <v>3</v>
      </c>
      <c r="E133" s="61">
        <v>-5.1470253715233408E-2</v>
      </c>
      <c r="F133" s="62">
        <f t="shared" si="6"/>
        <v>0.94983190351226066</v>
      </c>
      <c r="G133" s="50">
        <f t="shared" si="7"/>
        <v>94983.190351226061</v>
      </c>
      <c r="H133" s="63">
        <f t="shared" si="8"/>
        <v>-5.1470253715233408E-2</v>
      </c>
      <c r="I133" s="51"/>
      <c r="L133" s="52"/>
      <c r="M133"/>
      <c r="N133" s="27"/>
      <c r="O133" s="40">
        <v>0.93</v>
      </c>
    </row>
    <row r="134" spans="2:15" x14ac:dyDescent="0.2">
      <c r="B134" s="39">
        <v>128</v>
      </c>
      <c r="C134" s="66">
        <f t="shared" si="9"/>
        <v>43597</v>
      </c>
      <c r="D134" s="60">
        <v>1</v>
      </c>
      <c r="E134" s="61">
        <v>7.3375629249785565E-2</v>
      </c>
      <c r="F134" s="62">
        <f t="shared" si="6"/>
        <v>1.0761346886701144</v>
      </c>
      <c r="G134" s="50">
        <f t="shared" si="7"/>
        <v>107613.46886701144</v>
      </c>
      <c r="H134" s="63">
        <f t="shared" si="8"/>
        <v>7.3375629249785537E-2</v>
      </c>
      <c r="I134" s="51"/>
      <c r="L134" s="52"/>
      <c r="M134"/>
      <c r="N134" s="27"/>
      <c r="O134" s="40">
        <v>0.94</v>
      </c>
    </row>
    <row r="135" spans="2:15" x14ac:dyDescent="0.2">
      <c r="B135" s="39">
        <v>129</v>
      </c>
      <c r="C135" s="66">
        <f t="shared" si="9"/>
        <v>43598</v>
      </c>
      <c r="D135" s="60">
        <v>2</v>
      </c>
      <c r="E135" s="61">
        <v>0.36814092941815035</v>
      </c>
      <c r="F135" s="62">
        <f t="shared" si="6"/>
        <v>1.4450456740705016</v>
      </c>
      <c r="G135" s="50">
        <f t="shared" si="7"/>
        <v>144504.56740705014</v>
      </c>
      <c r="H135" s="63">
        <f t="shared" si="8"/>
        <v>0.36814092941815013</v>
      </c>
      <c r="I135" s="51"/>
      <c r="L135" s="52"/>
      <c r="M135"/>
      <c r="N135" s="27"/>
      <c r="O135" s="40">
        <v>0.95</v>
      </c>
    </row>
    <row r="136" spans="2:15" x14ac:dyDescent="0.2">
      <c r="B136" s="39">
        <v>130</v>
      </c>
      <c r="C136" s="66">
        <f t="shared" si="9"/>
        <v>43599</v>
      </c>
      <c r="D136" s="60">
        <v>1</v>
      </c>
      <c r="E136" s="61">
        <v>1.7343479662958999E-2</v>
      </c>
      <c r="F136" s="62">
        <f t="shared" ref="F136:F199" si="10">EXP(E136)</f>
        <v>1.0174947510651309</v>
      </c>
      <c r="G136" s="50">
        <f t="shared" ref="G136:G199" si="11" xml:space="preserve"> F136*100000</f>
        <v>101749.47510651308</v>
      </c>
      <c r="H136" s="63">
        <f t="shared" ref="H136:H199" si="12">LN(G136/100000)</f>
        <v>1.7343479662959044E-2</v>
      </c>
      <c r="I136" s="51"/>
      <c r="L136" s="52"/>
      <c r="M136"/>
      <c r="N136" s="27"/>
      <c r="O136" s="40">
        <v>0.96</v>
      </c>
    </row>
    <row r="137" spans="2:15" x14ac:dyDescent="0.2">
      <c r="B137" s="39">
        <v>131</v>
      </c>
      <c r="C137" s="66">
        <f t="shared" ref="C137:C200" si="13">DATE(YEAR(C136),MONTH(C136),DAY(C136)+1)</f>
        <v>43600</v>
      </c>
      <c r="D137" s="60">
        <v>3</v>
      </c>
      <c r="E137" s="61">
        <v>0.12445353382237954</v>
      </c>
      <c r="F137" s="62">
        <f t="shared" si="10"/>
        <v>1.1325293949255759</v>
      </c>
      <c r="G137" s="50">
        <f t="shared" si="11"/>
        <v>113252.93949255759</v>
      </c>
      <c r="H137" s="63">
        <f t="shared" si="12"/>
        <v>0.12445353382237949</v>
      </c>
      <c r="I137" s="51"/>
      <c r="L137" s="52"/>
      <c r="M137"/>
      <c r="N137" s="27"/>
      <c r="O137" s="40">
        <v>0.97</v>
      </c>
    </row>
    <row r="138" spans="2:15" x14ac:dyDescent="0.2">
      <c r="B138" s="39">
        <v>132</v>
      </c>
      <c r="C138" s="66">
        <f t="shared" si="13"/>
        <v>43601</v>
      </c>
      <c r="D138" s="60">
        <v>3</v>
      </c>
      <c r="E138" s="61">
        <v>-0.12156432825984666</v>
      </c>
      <c r="F138" s="62">
        <f t="shared" si="10"/>
        <v>0.88553408664977362</v>
      </c>
      <c r="G138" s="50">
        <f t="shared" si="11"/>
        <v>88553.408664977367</v>
      </c>
      <c r="H138" s="63">
        <f t="shared" si="12"/>
        <v>-0.12156432825984666</v>
      </c>
      <c r="I138" s="51"/>
      <c r="L138" s="52"/>
      <c r="M138"/>
      <c r="N138" s="27"/>
      <c r="O138" s="40">
        <v>0.98</v>
      </c>
    </row>
    <row r="139" spans="2:15" x14ac:dyDescent="0.2">
      <c r="B139" s="39">
        <v>133</v>
      </c>
      <c r="C139" s="66">
        <f t="shared" si="13"/>
        <v>43602</v>
      </c>
      <c r="D139" s="60">
        <v>4</v>
      </c>
      <c r="E139" s="61">
        <v>7.9293540743965427E-2</v>
      </c>
      <c r="F139" s="62">
        <f t="shared" si="10"/>
        <v>1.0825220397614002</v>
      </c>
      <c r="G139" s="50">
        <f t="shared" si="11"/>
        <v>108252.20397614002</v>
      </c>
      <c r="H139" s="63">
        <f t="shared" si="12"/>
        <v>7.9293540743965413E-2</v>
      </c>
      <c r="I139" s="51"/>
      <c r="L139" s="52"/>
      <c r="M139"/>
      <c r="N139" s="27"/>
      <c r="O139" s="40">
        <v>0.99</v>
      </c>
    </row>
    <row r="140" spans="2:15" x14ac:dyDescent="0.2">
      <c r="B140" s="39">
        <v>134</v>
      </c>
      <c r="C140" s="66">
        <f t="shared" si="13"/>
        <v>43603</v>
      </c>
      <c r="D140" s="60">
        <v>3</v>
      </c>
      <c r="E140" s="61">
        <v>1.8047940152900992E-2</v>
      </c>
      <c r="F140" s="62">
        <f t="shared" si="10"/>
        <v>1.0182117884485795</v>
      </c>
      <c r="G140" s="50">
        <f t="shared" si="11"/>
        <v>101821.17884485795</v>
      </c>
      <c r="H140" s="63">
        <f t="shared" si="12"/>
        <v>1.8047940152901055E-2</v>
      </c>
      <c r="I140" s="51"/>
      <c r="L140" s="52"/>
      <c r="M140"/>
      <c r="N140" s="27"/>
      <c r="O140" s="40">
        <v>1</v>
      </c>
    </row>
    <row r="141" spans="2:15" x14ac:dyDescent="0.2">
      <c r="B141" s="39">
        <v>135</v>
      </c>
      <c r="C141" s="66">
        <f t="shared" si="13"/>
        <v>43604</v>
      </c>
      <c r="D141" s="60">
        <v>5</v>
      </c>
      <c r="E141" s="61">
        <v>-8.404221484350273E-2</v>
      </c>
      <c r="F141" s="62">
        <f t="shared" si="10"/>
        <v>0.91939244326778158</v>
      </c>
      <c r="G141" s="50">
        <f t="shared" si="11"/>
        <v>91939.244326778164</v>
      </c>
      <c r="H141" s="63">
        <f t="shared" si="12"/>
        <v>-8.4042214843502605E-2</v>
      </c>
      <c r="I141" s="51"/>
      <c r="L141" s="52"/>
      <c r="M141"/>
      <c r="N141" s="27"/>
    </row>
    <row r="142" spans="2:15" x14ac:dyDescent="0.2">
      <c r="B142" s="39">
        <v>136</v>
      </c>
      <c r="C142" s="66">
        <f t="shared" si="13"/>
        <v>43605</v>
      </c>
      <c r="D142" s="60">
        <v>3</v>
      </c>
      <c r="E142" s="61">
        <v>-7.4210633960756237E-2</v>
      </c>
      <c r="F142" s="62">
        <f t="shared" si="10"/>
        <v>0.92847610464375796</v>
      </c>
      <c r="G142" s="50">
        <f t="shared" si="11"/>
        <v>92847.610464375801</v>
      </c>
      <c r="H142" s="63">
        <f t="shared" si="12"/>
        <v>-7.4210633960756292E-2</v>
      </c>
      <c r="I142" s="51"/>
      <c r="L142" s="52"/>
      <c r="M142"/>
      <c r="N142" s="27"/>
    </row>
    <row r="143" spans="2:15" x14ac:dyDescent="0.2">
      <c r="B143" s="39">
        <v>137</v>
      </c>
      <c r="C143" s="66">
        <f t="shared" si="13"/>
        <v>43606</v>
      </c>
      <c r="D143" s="60">
        <v>3</v>
      </c>
      <c r="E143" s="61">
        <v>1.8928899458405795E-2</v>
      </c>
      <c r="F143" s="62">
        <f t="shared" si="10"/>
        <v>1.0191091868262752</v>
      </c>
      <c r="G143" s="50">
        <f t="shared" si="11"/>
        <v>101910.91868262751</v>
      </c>
      <c r="H143" s="63">
        <f t="shared" si="12"/>
        <v>1.8928899458405694E-2</v>
      </c>
      <c r="I143" s="51"/>
      <c r="L143" s="52"/>
      <c r="M143"/>
      <c r="N143" s="27"/>
    </row>
    <row r="144" spans="2:15" x14ac:dyDescent="0.2">
      <c r="B144" s="39">
        <v>138</v>
      </c>
      <c r="C144" s="66">
        <f t="shared" si="13"/>
        <v>43607</v>
      </c>
      <c r="D144" s="60">
        <v>3</v>
      </c>
      <c r="E144" s="61">
        <v>6.6951413423812486E-2</v>
      </c>
      <c r="F144" s="62">
        <f t="shared" si="10"/>
        <v>1.0692435260304816</v>
      </c>
      <c r="G144" s="50">
        <f t="shared" si="11"/>
        <v>106924.35260304816</v>
      </c>
      <c r="H144" s="63">
        <f t="shared" si="12"/>
        <v>6.6951413423812514E-2</v>
      </c>
      <c r="I144" s="51"/>
      <c r="L144" s="52"/>
      <c r="M144"/>
      <c r="N144" s="27"/>
    </row>
    <row r="145" spans="2:14" x14ac:dyDescent="0.2">
      <c r="B145" s="39">
        <v>139</v>
      </c>
      <c r="C145" s="66">
        <f t="shared" si="13"/>
        <v>43608</v>
      </c>
      <c r="D145" s="60">
        <v>5</v>
      </c>
      <c r="E145" s="61">
        <v>4.576902534172405E-3</v>
      </c>
      <c r="F145" s="62">
        <f t="shared" si="10"/>
        <v>1.0045873925503974</v>
      </c>
      <c r="G145" s="50">
        <f t="shared" si="11"/>
        <v>100458.73925503975</v>
      </c>
      <c r="H145" s="63">
        <f t="shared" si="12"/>
        <v>4.5769025341723764E-3</v>
      </c>
      <c r="I145" s="51"/>
      <c r="L145" s="52"/>
      <c r="M145"/>
      <c r="N145" s="27"/>
    </row>
    <row r="146" spans="2:14" x14ac:dyDescent="0.2">
      <c r="B146" s="39">
        <v>140</v>
      </c>
      <c r="C146" s="66">
        <f t="shared" si="13"/>
        <v>43609</v>
      </c>
      <c r="D146" s="60">
        <v>1</v>
      </c>
      <c r="E146" s="61">
        <v>-5.8085804489091966E-2</v>
      </c>
      <c r="F146" s="62">
        <f t="shared" si="10"/>
        <v>0.94356898150884672</v>
      </c>
      <c r="G146" s="50">
        <f t="shared" si="11"/>
        <v>94356.898150884677</v>
      </c>
      <c r="H146" s="63">
        <f t="shared" si="12"/>
        <v>-5.808580448909189E-2</v>
      </c>
      <c r="I146" s="51"/>
      <c r="L146" s="52"/>
      <c r="M146"/>
      <c r="N146" s="27"/>
    </row>
    <row r="147" spans="2:14" x14ac:dyDescent="0.2">
      <c r="B147" s="39">
        <v>141</v>
      </c>
      <c r="C147" s="66">
        <f t="shared" si="13"/>
        <v>43610</v>
      </c>
      <c r="D147" s="60">
        <v>3</v>
      </c>
      <c r="E147" s="61">
        <v>1.6688984538195655E-2</v>
      </c>
      <c r="F147" s="62">
        <f t="shared" si="10"/>
        <v>1.0168290235925435</v>
      </c>
      <c r="G147" s="50">
        <f t="shared" si="11"/>
        <v>101682.90235925435</v>
      </c>
      <c r="H147" s="63">
        <f t="shared" si="12"/>
        <v>1.6688984538195624E-2</v>
      </c>
      <c r="I147" s="51"/>
      <c r="L147" s="52"/>
      <c r="M147"/>
      <c r="N147" s="27"/>
    </row>
    <row r="148" spans="2:14" x14ac:dyDescent="0.2">
      <c r="B148" s="39">
        <v>142</v>
      </c>
      <c r="C148" s="66">
        <f t="shared" si="13"/>
        <v>43611</v>
      </c>
      <c r="D148" s="60">
        <v>3</v>
      </c>
      <c r="E148" s="61">
        <v>2.3571244633349125E-2</v>
      </c>
      <c r="F148" s="62">
        <f t="shared" si="10"/>
        <v>1.0238512420546042</v>
      </c>
      <c r="G148" s="50">
        <f t="shared" si="11"/>
        <v>102385.12420546042</v>
      </c>
      <c r="H148" s="63">
        <f t="shared" si="12"/>
        <v>2.3571244633349083E-2</v>
      </c>
      <c r="I148" s="51"/>
      <c r="L148" s="52"/>
      <c r="M148"/>
      <c r="N148" s="27"/>
    </row>
    <row r="149" spans="2:14" x14ac:dyDescent="0.2">
      <c r="B149" s="39">
        <v>143</v>
      </c>
      <c r="C149" s="66">
        <f t="shared" si="13"/>
        <v>43612</v>
      </c>
      <c r="D149" s="60">
        <v>1</v>
      </c>
      <c r="E149" s="61">
        <v>-0.15805473362386693</v>
      </c>
      <c r="F149" s="62">
        <f t="shared" si="10"/>
        <v>0.85380304895462189</v>
      </c>
      <c r="G149" s="50">
        <f t="shared" si="11"/>
        <v>85380.304895462192</v>
      </c>
      <c r="H149" s="63">
        <f t="shared" si="12"/>
        <v>-0.15805473362386691</v>
      </c>
      <c r="I149" s="51"/>
      <c r="L149" s="52"/>
      <c r="M149"/>
      <c r="N149" s="27"/>
    </row>
    <row r="150" spans="2:14" x14ac:dyDescent="0.2">
      <c r="B150" s="39">
        <v>144</v>
      </c>
      <c r="C150" s="66">
        <f t="shared" si="13"/>
        <v>43613</v>
      </c>
      <c r="D150" s="60">
        <v>3</v>
      </c>
      <c r="E150" s="61">
        <v>6.9645791477814786E-2</v>
      </c>
      <c r="F150" s="62">
        <f t="shared" si="10"/>
        <v>1.0721283569887698</v>
      </c>
      <c r="G150" s="50">
        <f t="shared" si="11"/>
        <v>107212.83569887698</v>
      </c>
      <c r="H150" s="63">
        <f t="shared" si="12"/>
        <v>6.9645791477814717E-2</v>
      </c>
      <c r="I150" s="51"/>
      <c r="L150" s="52"/>
      <c r="M150"/>
      <c r="N150" s="27"/>
    </row>
    <row r="151" spans="2:14" x14ac:dyDescent="0.2">
      <c r="B151" s="39">
        <v>145</v>
      </c>
      <c r="C151" s="66">
        <f t="shared" si="13"/>
        <v>43614</v>
      </c>
      <c r="D151" s="60">
        <v>3</v>
      </c>
      <c r="E151" s="61">
        <v>0.1552349272565334</v>
      </c>
      <c r="F151" s="62">
        <f t="shared" si="10"/>
        <v>1.167932308011018</v>
      </c>
      <c r="G151" s="50">
        <f t="shared" si="11"/>
        <v>116793.2308011018</v>
      </c>
      <c r="H151" s="63">
        <f t="shared" si="12"/>
        <v>0.15523492725653334</v>
      </c>
      <c r="I151" s="51"/>
      <c r="L151" s="52"/>
      <c r="M151"/>
      <c r="N151" s="27"/>
    </row>
    <row r="152" spans="2:14" x14ac:dyDescent="0.2">
      <c r="B152" s="39">
        <v>146</v>
      </c>
      <c r="C152" s="66">
        <f t="shared" si="13"/>
        <v>43615</v>
      </c>
      <c r="D152" s="60">
        <v>0</v>
      </c>
      <c r="E152" s="61">
        <v>1.8658950062235818E-2</v>
      </c>
      <c r="F152" s="62">
        <f t="shared" si="10"/>
        <v>1.0188341160459262</v>
      </c>
      <c r="G152" s="50">
        <f t="shared" si="11"/>
        <v>101883.41160459262</v>
      </c>
      <c r="H152" s="63">
        <f t="shared" si="12"/>
        <v>1.8658950062235845E-2</v>
      </c>
      <c r="I152" s="51"/>
      <c r="L152" s="52"/>
      <c r="M152"/>
      <c r="N152" s="27"/>
    </row>
    <row r="153" spans="2:14" x14ac:dyDescent="0.2">
      <c r="B153" s="39">
        <v>147</v>
      </c>
      <c r="C153" s="66">
        <f t="shared" si="13"/>
        <v>43616</v>
      </c>
      <c r="D153" s="60">
        <v>4</v>
      </c>
      <c r="E153" s="61">
        <v>4.2652045572613137E-2</v>
      </c>
      <c r="F153" s="62">
        <f t="shared" si="10"/>
        <v>1.0435747152268258</v>
      </c>
      <c r="G153" s="50">
        <f t="shared" si="11"/>
        <v>104357.47152268258</v>
      </c>
      <c r="H153" s="63">
        <f t="shared" si="12"/>
        <v>4.2652045572613241E-2</v>
      </c>
      <c r="I153" s="51"/>
      <c r="L153" s="52"/>
      <c r="M153"/>
      <c r="N153" s="27"/>
    </row>
    <row r="154" spans="2:14" x14ac:dyDescent="0.2">
      <c r="B154" s="39">
        <v>148</v>
      </c>
      <c r="C154" s="66">
        <f t="shared" si="13"/>
        <v>43617</v>
      </c>
      <c r="D154" s="60">
        <v>1</v>
      </c>
      <c r="E154" s="61">
        <v>-9.8951675176504064E-2</v>
      </c>
      <c r="F154" s="62">
        <f t="shared" si="10"/>
        <v>0.90578647893764874</v>
      </c>
      <c r="G154" s="50">
        <f t="shared" si="11"/>
        <v>90578.647893764879</v>
      </c>
      <c r="H154" s="63">
        <f t="shared" si="12"/>
        <v>-9.895167517650412E-2</v>
      </c>
      <c r="I154" s="51"/>
      <c r="L154" s="52"/>
      <c r="M154"/>
      <c r="N154" s="27"/>
    </row>
    <row r="155" spans="2:14" x14ac:dyDescent="0.2">
      <c r="B155" s="39">
        <v>149</v>
      </c>
      <c r="C155" s="66">
        <f t="shared" si="13"/>
        <v>43618</v>
      </c>
      <c r="D155" s="60">
        <v>1</v>
      </c>
      <c r="E155" s="61">
        <v>0.13250870102230691</v>
      </c>
      <c r="F155" s="62">
        <f t="shared" si="10"/>
        <v>1.1416889499069882</v>
      </c>
      <c r="G155" s="50">
        <f t="shared" si="11"/>
        <v>114168.89499069883</v>
      </c>
      <c r="H155" s="63">
        <f t="shared" si="12"/>
        <v>0.132508701022307</v>
      </c>
      <c r="I155" s="51"/>
      <c r="L155" s="52"/>
      <c r="M155"/>
      <c r="N155" s="27"/>
    </row>
    <row r="156" spans="2:14" x14ac:dyDescent="0.2">
      <c r="B156" s="39">
        <v>150</v>
      </c>
      <c r="C156" s="66">
        <f t="shared" si="13"/>
        <v>43619</v>
      </c>
      <c r="D156" s="60">
        <v>4</v>
      </c>
      <c r="E156" s="61">
        <v>-2.8326228352379985E-2</v>
      </c>
      <c r="F156" s="62">
        <f t="shared" si="10"/>
        <v>0.9720711978840314</v>
      </c>
      <c r="G156" s="50">
        <f t="shared" si="11"/>
        <v>97207.119788403143</v>
      </c>
      <c r="H156" s="63">
        <f t="shared" si="12"/>
        <v>-2.8326228352379974E-2</v>
      </c>
      <c r="I156" s="51"/>
      <c r="L156" s="52"/>
      <c r="M156"/>
      <c r="N156" s="27"/>
    </row>
    <row r="157" spans="2:14" x14ac:dyDescent="0.2">
      <c r="B157" s="39">
        <v>151</v>
      </c>
      <c r="C157" s="66">
        <f t="shared" si="13"/>
        <v>43620</v>
      </c>
      <c r="D157" s="60">
        <v>3</v>
      </c>
      <c r="E157" s="61">
        <v>-0.16858395378629212</v>
      </c>
      <c r="F157" s="62">
        <f t="shared" si="10"/>
        <v>0.84486033121777093</v>
      </c>
      <c r="G157" s="50">
        <f t="shared" si="11"/>
        <v>84486.033121777087</v>
      </c>
      <c r="H157" s="63">
        <f t="shared" si="12"/>
        <v>-0.16858395378629221</v>
      </c>
      <c r="I157" s="51"/>
      <c r="L157" s="52"/>
      <c r="M157"/>
      <c r="N157" s="27"/>
    </row>
    <row r="158" spans="2:14" x14ac:dyDescent="0.2">
      <c r="B158" s="39">
        <v>152</v>
      </c>
      <c r="C158" s="66">
        <f t="shared" si="13"/>
        <v>43621</v>
      </c>
      <c r="D158" s="60">
        <v>4</v>
      </c>
      <c r="E158" s="61">
        <v>4.7238115762884267E-2</v>
      </c>
      <c r="F158" s="62">
        <f t="shared" si="10"/>
        <v>1.048371613167598</v>
      </c>
      <c r="G158" s="50">
        <f t="shared" si="11"/>
        <v>104837.1613167598</v>
      </c>
      <c r="H158" s="63">
        <f t="shared" si="12"/>
        <v>4.723811576288426E-2</v>
      </c>
      <c r="I158" s="51"/>
      <c r="L158" s="52"/>
      <c r="M158"/>
      <c r="N158" s="27"/>
    </row>
    <row r="159" spans="2:14" x14ac:dyDescent="0.2">
      <c r="B159" s="39">
        <v>153</v>
      </c>
      <c r="C159" s="66">
        <f t="shared" si="13"/>
        <v>43622</v>
      </c>
      <c r="D159" s="60">
        <v>3</v>
      </c>
      <c r="E159" s="61">
        <v>-2.333105607656762E-2</v>
      </c>
      <c r="F159" s="62">
        <f t="shared" si="10"/>
        <v>0.97693900863678151</v>
      </c>
      <c r="G159" s="50">
        <f t="shared" si="11"/>
        <v>97693.900863678151</v>
      </c>
      <c r="H159" s="63">
        <f t="shared" si="12"/>
        <v>-2.3331056076567602E-2</v>
      </c>
      <c r="I159" s="51"/>
      <c r="L159" s="52"/>
      <c r="M159"/>
      <c r="N159" s="27"/>
    </row>
    <row r="160" spans="2:14" x14ac:dyDescent="0.2">
      <c r="B160" s="39">
        <v>154</v>
      </c>
      <c r="C160" s="66">
        <f t="shared" si="13"/>
        <v>43623</v>
      </c>
      <c r="D160" s="60">
        <v>5</v>
      </c>
      <c r="E160" s="61">
        <v>-0.10768009582941886</v>
      </c>
      <c r="F160" s="62">
        <f t="shared" si="10"/>
        <v>0.89791479717807088</v>
      </c>
      <c r="G160" s="50">
        <f t="shared" si="11"/>
        <v>89791.479717807088</v>
      </c>
      <c r="H160" s="63">
        <f t="shared" si="12"/>
        <v>-0.10768009582941884</v>
      </c>
      <c r="I160" s="51"/>
      <c r="L160" s="52"/>
      <c r="M160"/>
      <c r="N160" s="27"/>
    </row>
    <row r="161" spans="2:14" x14ac:dyDescent="0.2">
      <c r="B161" s="39">
        <v>155</v>
      </c>
      <c r="C161" s="66">
        <f t="shared" si="13"/>
        <v>43624</v>
      </c>
      <c r="D161" s="60">
        <v>3</v>
      </c>
      <c r="E161" s="61">
        <v>2.441724523625453E-2</v>
      </c>
      <c r="F161" s="62">
        <f t="shared" si="10"/>
        <v>1.0247177873198929</v>
      </c>
      <c r="G161" s="50">
        <f t="shared" si="11"/>
        <v>102471.7787319893</v>
      </c>
      <c r="H161" s="63">
        <f t="shared" si="12"/>
        <v>2.4417245236254569E-2</v>
      </c>
      <c r="I161" s="51"/>
      <c r="L161" s="52"/>
      <c r="M161"/>
      <c r="N161" s="27"/>
    </row>
    <row r="162" spans="2:14" x14ac:dyDescent="0.2">
      <c r="B162" s="39">
        <v>156</v>
      </c>
      <c r="C162" s="66">
        <f t="shared" si="13"/>
        <v>43625</v>
      </c>
      <c r="D162" s="60">
        <v>5</v>
      </c>
      <c r="E162" s="61">
        <v>0.23275764083839021</v>
      </c>
      <c r="F162" s="62">
        <f t="shared" si="10"/>
        <v>1.2620755666821633</v>
      </c>
      <c r="G162" s="50">
        <f t="shared" si="11"/>
        <v>126207.55666821632</v>
      </c>
      <c r="H162" s="63">
        <f t="shared" si="12"/>
        <v>0.23275764083839012</v>
      </c>
      <c r="I162" s="51"/>
      <c r="L162" s="52"/>
      <c r="M162"/>
      <c r="N162" s="27"/>
    </row>
    <row r="163" spans="2:14" x14ac:dyDescent="0.2">
      <c r="B163" s="39">
        <v>157</v>
      </c>
      <c r="C163" s="66">
        <f t="shared" si="13"/>
        <v>43626</v>
      </c>
      <c r="D163" s="60">
        <v>4</v>
      </c>
      <c r="E163" s="61">
        <v>-2.0401175738224992E-2</v>
      </c>
      <c r="F163" s="62">
        <f t="shared" si="10"/>
        <v>0.97980552024739165</v>
      </c>
      <c r="G163" s="50">
        <f t="shared" si="11"/>
        <v>97980.552024739169</v>
      </c>
      <c r="H163" s="63">
        <f t="shared" si="12"/>
        <v>-2.0401175738224964E-2</v>
      </c>
      <c r="I163" s="51"/>
      <c r="L163" s="52"/>
      <c r="M163"/>
      <c r="N163" s="27"/>
    </row>
    <row r="164" spans="2:14" x14ac:dyDescent="0.2">
      <c r="B164" s="39">
        <v>158</v>
      </c>
      <c r="C164" s="66">
        <f t="shared" si="13"/>
        <v>43627</v>
      </c>
      <c r="D164" s="60">
        <v>5</v>
      </c>
      <c r="E164" s="61">
        <v>-0.12684940197184916</v>
      </c>
      <c r="F164" s="62">
        <f t="shared" si="10"/>
        <v>0.88086631933949433</v>
      </c>
      <c r="G164" s="50">
        <f t="shared" si="11"/>
        <v>88086.631933949437</v>
      </c>
      <c r="H164" s="63">
        <f t="shared" si="12"/>
        <v>-0.12684940197184916</v>
      </c>
      <c r="I164" s="51"/>
      <c r="L164" s="52"/>
      <c r="M164"/>
      <c r="N164" s="27"/>
    </row>
    <row r="165" spans="2:14" x14ac:dyDescent="0.2">
      <c r="B165" s="39">
        <v>159</v>
      </c>
      <c r="C165" s="66">
        <f t="shared" si="13"/>
        <v>43628</v>
      </c>
      <c r="D165" s="60">
        <v>3</v>
      </c>
      <c r="E165" s="61">
        <v>0.16792510683037107</v>
      </c>
      <c r="F165" s="62">
        <f t="shared" si="10"/>
        <v>1.1828480200930245</v>
      </c>
      <c r="G165" s="50">
        <f t="shared" si="11"/>
        <v>118284.80200930245</v>
      </c>
      <c r="H165" s="63">
        <f t="shared" si="12"/>
        <v>0.1679251068303711</v>
      </c>
      <c r="I165" s="51"/>
      <c r="L165" s="52"/>
      <c r="M165"/>
      <c r="N165" s="27"/>
    </row>
    <row r="166" spans="2:14" x14ac:dyDescent="0.2">
      <c r="B166" s="39">
        <v>160</v>
      </c>
      <c r="C166" s="66">
        <f t="shared" si="13"/>
        <v>43629</v>
      </c>
      <c r="D166" s="60">
        <v>5</v>
      </c>
      <c r="E166" s="61">
        <v>0.16539546100422739</v>
      </c>
      <c r="F166" s="62">
        <f t="shared" si="10"/>
        <v>1.1798596149329477</v>
      </c>
      <c r="G166" s="50">
        <f t="shared" si="11"/>
        <v>117985.96149329477</v>
      </c>
      <c r="H166" s="63">
        <f t="shared" si="12"/>
        <v>0.16539546100422745</v>
      </c>
      <c r="I166" s="51"/>
      <c r="L166" s="52"/>
      <c r="M166"/>
      <c r="N166" s="27"/>
    </row>
    <row r="167" spans="2:14" x14ac:dyDescent="0.2">
      <c r="B167" s="39">
        <v>161</v>
      </c>
      <c r="C167" s="66">
        <f t="shared" si="13"/>
        <v>43630</v>
      </c>
      <c r="D167" s="60">
        <v>3</v>
      </c>
      <c r="E167" s="61">
        <v>0.11023079883263563</v>
      </c>
      <c r="F167" s="62">
        <f t="shared" si="10"/>
        <v>1.1165357358677239</v>
      </c>
      <c r="G167" s="50">
        <f t="shared" si="11"/>
        <v>111653.57358677239</v>
      </c>
      <c r="H167" s="63">
        <f t="shared" si="12"/>
        <v>0.11023079883263559</v>
      </c>
      <c r="I167" s="51"/>
      <c r="L167" s="52"/>
      <c r="M167"/>
      <c r="N167" s="27"/>
    </row>
    <row r="168" spans="2:14" x14ac:dyDescent="0.2">
      <c r="B168" s="39">
        <v>162</v>
      </c>
      <c r="C168" s="66">
        <f t="shared" si="13"/>
        <v>43631</v>
      </c>
      <c r="D168" s="60">
        <v>5</v>
      </c>
      <c r="E168" s="61">
        <v>-8.5583808363007843E-2</v>
      </c>
      <c r="F168" s="62">
        <f t="shared" si="10"/>
        <v>0.91797620574712524</v>
      </c>
      <c r="G168" s="50">
        <f t="shared" si="11"/>
        <v>91797.62057471252</v>
      </c>
      <c r="H168" s="63">
        <f t="shared" si="12"/>
        <v>-8.5583808363007829E-2</v>
      </c>
      <c r="I168" s="51"/>
      <c r="L168" s="52"/>
      <c r="M168"/>
      <c r="N168" s="27"/>
    </row>
    <row r="169" spans="2:14" x14ac:dyDescent="0.2">
      <c r="B169" s="39">
        <v>163</v>
      </c>
      <c r="C169" s="66">
        <f t="shared" si="13"/>
        <v>43632</v>
      </c>
      <c r="D169" s="60">
        <v>2</v>
      </c>
      <c r="E169" s="61">
        <v>-6.6334182469727235E-2</v>
      </c>
      <c r="F169" s="62">
        <f t="shared" si="10"/>
        <v>0.93581807803415495</v>
      </c>
      <c r="G169" s="50">
        <f t="shared" si="11"/>
        <v>93581.80780341549</v>
      </c>
      <c r="H169" s="63">
        <f t="shared" si="12"/>
        <v>-6.6334182469727332E-2</v>
      </c>
      <c r="I169" s="51"/>
      <c r="L169" s="52"/>
      <c r="M169"/>
      <c r="N169" s="27"/>
    </row>
    <row r="170" spans="2:14" x14ac:dyDescent="0.2">
      <c r="B170" s="39">
        <v>164</v>
      </c>
      <c r="C170" s="66">
        <f t="shared" si="13"/>
        <v>43633</v>
      </c>
      <c r="D170" s="60">
        <v>4</v>
      </c>
      <c r="E170" s="61">
        <v>-8.800431482493877E-2</v>
      </c>
      <c r="F170" s="62">
        <f t="shared" si="10"/>
        <v>0.91575692538398146</v>
      </c>
      <c r="G170" s="50">
        <f t="shared" si="11"/>
        <v>91575.692538398143</v>
      </c>
      <c r="H170" s="63">
        <f t="shared" si="12"/>
        <v>-8.8004314824938784E-2</v>
      </c>
      <c r="I170" s="51"/>
      <c r="L170" s="52"/>
      <c r="M170"/>
      <c r="N170" s="27"/>
    </row>
    <row r="171" spans="2:14" x14ac:dyDescent="0.2">
      <c r="B171" s="39">
        <v>165</v>
      </c>
      <c r="C171" s="66">
        <f t="shared" si="13"/>
        <v>43634</v>
      </c>
      <c r="D171" s="60">
        <v>7</v>
      </c>
      <c r="E171" s="61">
        <v>-5.347466635110322E-2</v>
      </c>
      <c r="F171" s="62">
        <f t="shared" si="10"/>
        <v>0.94792995522428236</v>
      </c>
      <c r="G171" s="50">
        <f t="shared" si="11"/>
        <v>94792.995522428231</v>
      </c>
      <c r="H171" s="63">
        <f t="shared" si="12"/>
        <v>-5.3474666351103199E-2</v>
      </c>
      <c r="I171" s="51"/>
      <c r="L171" s="52"/>
      <c r="M171"/>
      <c r="N171" s="27"/>
    </row>
    <row r="172" spans="2:14" x14ac:dyDescent="0.2">
      <c r="B172" s="39">
        <v>166</v>
      </c>
      <c r="C172" s="66">
        <f t="shared" si="13"/>
        <v>43635</v>
      </c>
      <c r="D172" s="60">
        <v>5</v>
      </c>
      <c r="E172" s="61">
        <v>0.22916695575579069</v>
      </c>
      <c r="F172" s="62">
        <f t="shared" si="10"/>
        <v>1.2575519770249417</v>
      </c>
      <c r="G172" s="50">
        <f t="shared" si="11"/>
        <v>125755.19770249417</v>
      </c>
      <c r="H172" s="63">
        <f t="shared" si="12"/>
        <v>0.22916695575579066</v>
      </c>
      <c r="I172" s="51"/>
      <c r="L172" s="52"/>
      <c r="M172"/>
      <c r="N172" s="27"/>
    </row>
    <row r="173" spans="2:14" x14ac:dyDescent="0.2">
      <c r="B173" s="39">
        <v>167</v>
      </c>
      <c r="C173" s="66">
        <f t="shared" si="13"/>
        <v>43636</v>
      </c>
      <c r="D173" s="60">
        <v>2</v>
      </c>
      <c r="E173" s="61">
        <v>9.5003981692134407E-2</v>
      </c>
      <c r="F173" s="62">
        <f t="shared" si="10"/>
        <v>1.0996632336378338</v>
      </c>
      <c r="G173" s="50">
        <f t="shared" si="11"/>
        <v>109966.32336378338</v>
      </c>
      <c r="H173" s="63">
        <f t="shared" si="12"/>
        <v>9.5003981692134351E-2</v>
      </c>
      <c r="I173" s="51"/>
      <c r="L173" s="52"/>
      <c r="M173"/>
      <c r="N173" s="27"/>
    </row>
    <row r="174" spans="2:14" x14ac:dyDescent="0.2">
      <c r="B174" s="39">
        <v>168</v>
      </c>
      <c r="C174" s="66">
        <f t="shared" si="13"/>
        <v>43637</v>
      </c>
      <c r="D174" s="60">
        <v>5</v>
      </c>
      <c r="E174" s="61">
        <v>4.3494294509873729E-2</v>
      </c>
      <c r="F174" s="62">
        <f t="shared" si="10"/>
        <v>1.0444540351728413</v>
      </c>
      <c r="G174" s="50">
        <f t="shared" si="11"/>
        <v>104445.40351728412</v>
      </c>
      <c r="H174" s="63">
        <f t="shared" si="12"/>
        <v>4.3494294509873764E-2</v>
      </c>
      <c r="I174" s="51"/>
      <c r="L174" s="52"/>
      <c r="M174"/>
      <c r="N174" s="27"/>
    </row>
    <row r="175" spans="2:14" x14ac:dyDescent="0.2">
      <c r="B175" s="39">
        <v>169</v>
      </c>
      <c r="C175" s="66">
        <f t="shared" si="13"/>
        <v>43638</v>
      </c>
      <c r="D175" s="60">
        <v>2</v>
      </c>
      <c r="E175" s="61">
        <v>-9.3809989670990031E-3</v>
      </c>
      <c r="F175" s="62">
        <f t="shared" si="10"/>
        <v>0.99066286533289982</v>
      </c>
      <c r="G175" s="50">
        <f t="shared" si="11"/>
        <v>99066.286533289982</v>
      </c>
      <c r="H175" s="63">
        <f t="shared" si="12"/>
        <v>-9.3809989670989805E-3</v>
      </c>
      <c r="I175" s="51"/>
      <c r="L175" s="52"/>
      <c r="M175"/>
      <c r="N175" s="27"/>
    </row>
    <row r="176" spans="2:14" x14ac:dyDescent="0.2">
      <c r="B176" s="39">
        <v>170</v>
      </c>
      <c r="C176" s="66">
        <f t="shared" si="13"/>
        <v>43639</v>
      </c>
      <c r="D176" s="60">
        <v>3</v>
      </c>
      <c r="E176" s="61">
        <v>2.5055539986642544E-2</v>
      </c>
      <c r="F176" s="62">
        <f t="shared" si="10"/>
        <v>1.0253720680939462</v>
      </c>
      <c r="G176" s="50">
        <f t="shared" si="11"/>
        <v>102537.20680939461</v>
      </c>
      <c r="H176" s="63">
        <f t="shared" si="12"/>
        <v>2.5055539986642599E-2</v>
      </c>
      <c r="I176" s="51"/>
      <c r="L176" s="52"/>
      <c r="M176"/>
      <c r="N176" s="27"/>
    </row>
    <row r="177" spans="2:14" x14ac:dyDescent="0.2">
      <c r="B177" s="39">
        <v>171</v>
      </c>
      <c r="C177" s="66">
        <f t="shared" si="13"/>
        <v>43640</v>
      </c>
      <c r="D177" s="60">
        <v>6</v>
      </c>
      <c r="E177" s="61">
        <v>-1.477092104760231E-3</v>
      </c>
      <c r="F177" s="62">
        <f t="shared" si="10"/>
        <v>0.99852399825886085</v>
      </c>
      <c r="G177" s="50">
        <f t="shared" si="11"/>
        <v>99852.399825886081</v>
      </c>
      <c r="H177" s="63">
        <f t="shared" si="12"/>
        <v>-1.4770921047602195E-3</v>
      </c>
      <c r="I177" s="51"/>
      <c r="L177" s="52"/>
      <c r="M177"/>
      <c r="N177" s="27"/>
    </row>
    <row r="178" spans="2:14" x14ac:dyDescent="0.2">
      <c r="B178" s="39">
        <v>172</v>
      </c>
      <c r="C178" s="66">
        <f t="shared" si="13"/>
        <v>43641</v>
      </c>
      <c r="D178" s="60">
        <v>0</v>
      </c>
      <c r="E178" s="61">
        <v>0.11748976026457968</v>
      </c>
      <c r="F178" s="62">
        <f t="shared" si="10"/>
        <v>1.1246701135603727</v>
      </c>
      <c r="G178" s="50">
        <f t="shared" si="11"/>
        <v>112467.01135603727</v>
      </c>
      <c r="H178" s="63">
        <f t="shared" si="12"/>
        <v>0.11748976026457975</v>
      </c>
      <c r="I178" s="51"/>
      <c r="L178" s="52"/>
      <c r="M178"/>
      <c r="N178" s="27"/>
    </row>
    <row r="179" spans="2:14" x14ac:dyDescent="0.2">
      <c r="B179" s="39">
        <v>173</v>
      </c>
      <c r="C179" s="66">
        <f t="shared" si="13"/>
        <v>43642</v>
      </c>
      <c r="D179" s="60">
        <v>1</v>
      </c>
      <c r="E179" s="61">
        <v>-0.30997195376083253</v>
      </c>
      <c r="F179" s="62">
        <f t="shared" si="10"/>
        <v>0.73346752694150441</v>
      </c>
      <c r="G179" s="50">
        <f t="shared" si="11"/>
        <v>73346.752694150447</v>
      </c>
      <c r="H179" s="63">
        <f t="shared" si="12"/>
        <v>-0.30997195376083247</v>
      </c>
      <c r="I179" s="51"/>
      <c r="L179" s="52"/>
      <c r="M179"/>
      <c r="N179" s="27"/>
    </row>
    <row r="180" spans="2:14" x14ac:dyDescent="0.2">
      <c r="B180" s="39">
        <v>174</v>
      </c>
      <c r="C180" s="66">
        <f t="shared" si="13"/>
        <v>43643</v>
      </c>
      <c r="D180" s="60">
        <v>0</v>
      </c>
      <c r="E180" s="61">
        <v>0.13796021226473384</v>
      </c>
      <c r="F180" s="62">
        <f t="shared" si="10"/>
        <v>1.1479298758355396</v>
      </c>
      <c r="G180" s="50">
        <f t="shared" si="11"/>
        <v>114792.98758355396</v>
      </c>
      <c r="H180" s="63">
        <f t="shared" si="12"/>
        <v>0.13796021226473387</v>
      </c>
      <c r="I180" s="51"/>
      <c r="L180" s="52"/>
      <c r="M180"/>
      <c r="N180" s="27"/>
    </row>
    <row r="181" spans="2:14" x14ac:dyDescent="0.2">
      <c r="B181" s="39">
        <v>175</v>
      </c>
      <c r="C181" s="66">
        <f t="shared" si="13"/>
        <v>43644</v>
      </c>
      <c r="D181" s="60">
        <v>2</v>
      </c>
      <c r="E181" s="61">
        <v>0.13669180821627377</v>
      </c>
      <c r="F181" s="62">
        <f t="shared" si="10"/>
        <v>1.1464747599661997</v>
      </c>
      <c r="G181" s="50">
        <f t="shared" si="11"/>
        <v>114647.47599661998</v>
      </c>
      <c r="H181" s="63">
        <f t="shared" si="12"/>
        <v>0.13669180821627372</v>
      </c>
      <c r="I181" s="51"/>
      <c r="L181" s="52"/>
      <c r="M181"/>
      <c r="N181" s="27"/>
    </row>
    <row r="182" spans="2:14" x14ac:dyDescent="0.2">
      <c r="B182" s="39">
        <v>176</v>
      </c>
      <c r="C182" s="66">
        <f t="shared" si="13"/>
        <v>43645</v>
      </c>
      <c r="D182" s="60">
        <v>4</v>
      </c>
      <c r="E182" s="61">
        <v>-0.29210856832331045</v>
      </c>
      <c r="F182" s="62">
        <f t="shared" si="10"/>
        <v>0.74668746496645677</v>
      </c>
      <c r="G182" s="50">
        <f t="shared" si="11"/>
        <v>74668.746496645676</v>
      </c>
      <c r="H182" s="63">
        <f t="shared" si="12"/>
        <v>-0.29210856832331045</v>
      </c>
      <c r="I182" s="51"/>
      <c r="L182" s="52"/>
      <c r="M182"/>
      <c r="N182" s="27"/>
    </row>
    <row r="183" spans="2:14" x14ac:dyDescent="0.2">
      <c r="B183" s="39">
        <v>177</v>
      </c>
      <c r="C183" s="66">
        <f t="shared" si="13"/>
        <v>43646</v>
      </c>
      <c r="D183" s="60">
        <v>4</v>
      </c>
      <c r="E183" s="61">
        <v>0.13767713203880702</v>
      </c>
      <c r="F183" s="62">
        <f t="shared" si="10"/>
        <v>1.1476049655769442</v>
      </c>
      <c r="G183" s="50">
        <f t="shared" si="11"/>
        <v>114760.49655769442</v>
      </c>
      <c r="H183" s="63">
        <f t="shared" si="12"/>
        <v>0.13767713203880694</v>
      </c>
      <c r="I183" s="51"/>
      <c r="L183" s="52"/>
      <c r="M183"/>
      <c r="N183" s="27"/>
    </row>
    <row r="184" spans="2:14" x14ac:dyDescent="0.2">
      <c r="B184" s="39">
        <v>178</v>
      </c>
      <c r="C184" s="66">
        <f t="shared" si="13"/>
        <v>43647</v>
      </c>
      <c r="D184" s="60">
        <v>4</v>
      </c>
      <c r="E184" s="61">
        <v>1.4811446413223166E-2</v>
      </c>
      <c r="F184" s="62">
        <f t="shared" si="10"/>
        <v>1.0149216794501483</v>
      </c>
      <c r="G184" s="50">
        <f t="shared" si="11"/>
        <v>101492.16794501484</v>
      </c>
      <c r="H184" s="63">
        <f t="shared" si="12"/>
        <v>1.4811446413223104E-2</v>
      </c>
      <c r="I184" s="51"/>
      <c r="L184" s="52"/>
      <c r="M184"/>
      <c r="N184" s="27"/>
    </row>
    <row r="185" spans="2:14" x14ac:dyDescent="0.2">
      <c r="B185" s="39">
        <v>179</v>
      </c>
      <c r="C185" s="66">
        <f t="shared" si="13"/>
        <v>43648</v>
      </c>
      <c r="D185" s="60">
        <v>3</v>
      </c>
      <c r="E185" s="61">
        <v>6.3732654830819233E-2</v>
      </c>
      <c r="F185" s="62">
        <f t="shared" si="10"/>
        <v>1.0658074222040463</v>
      </c>
      <c r="G185" s="50">
        <f t="shared" si="11"/>
        <v>106580.74222040463</v>
      </c>
      <c r="H185" s="63">
        <f t="shared" si="12"/>
        <v>6.3732654830819219E-2</v>
      </c>
      <c r="I185" s="51"/>
      <c r="L185" s="52"/>
      <c r="M185"/>
      <c r="N185" s="27"/>
    </row>
    <row r="186" spans="2:14" x14ac:dyDescent="0.2">
      <c r="B186" s="39">
        <v>180</v>
      </c>
      <c r="C186" s="66">
        <f t="shared" si="13"/>
        <v>43649</v>
      </c>
      <c r="D186" s="60">
        <v>3</v>
      </c>
      <c r="E186" s="61">
        <v>-0.33879020288120953</v>
      </c>
      <c r="F186" s="62">
        <f t="shared" si="10"/>
        <v>0.71263194153519338</v>
      </c>
      <c r="G186" s="50">
        <f t="shared" si="11"/>
        <v>71263.194153519333</v>
      </c>
      <c r="H186" s="63">
        <f t="shared" si="12"/>
        <v>-0.33879020288120948</v>
      </c>
      <c r="I186" s="51"/>
      <c r="L186" s="52"/>
      <c r="M186"/>
      <c r="N186" s="27"/>
    </row>
    <row r="187" spans="2:14" x14ac:dyDescent="0.2">
      <c r="B187" s="39">
        <v>181</v>
      </c>
      <c r="C187" s="66">
        <f t="shared" si="13"/>
        <v>43650</v>
      </c>
      <c r="D187" s="60">
        <v>1</v>
      </c>
      <c r="E187" s="61">
        <v>0.17213583992590428</v>
      </c>
      <c r="F187" s="62">
        <f t="shared" si="10"/>
        <v>1.187839178241068</v>
      </c>
      <c r="G187" s="50">
        <f t="shared" si="11"/>
        <v>118783.9178241068</v>
      </c>
      <c r="H187" s="63">
        <f t="shared" si="12"/>
        <v>0.17213583992590431</v>
      </c>
      <c r="I187" s="51"/>
      <c r="L187" s="52"/>
      <c r="M187"/>
      <c r="N187" s="27"/>
    </row>
    <row r="188" spans="2:14" x14ac:dyDescent="0.2">
      <c r="B188" s="39">
        <v>182</v>
      </c>
      <c r="C188" s="66">
        <f t="shared" si="13"/>
        <v>43651</v>
      </c>
      <c r="D188" s="60">
        <v>4</v>
      </c>
      <c r="E188" s="61">
        <v>0.31477314456016758</v>
      </c>
      <c r="F188" s="62">
        <f t="shared" si="10"/>
        <v>1.3699484954347541</v>
      </c>
      <c r="G188" s="50">
        <f t="shared" si="11"/>
        <v>136994.8495434754</v>
      </c>
      <c r="H188" s="63">
        <f t="shared" si="12"/>
        <v>0.31477314456016764</v>
      </c>
      <c r="I188" s="51"/>
      <c r="L188" s="52"/>
      <c r="M188"/>
      <c r="N188" s="27"/>
    </row>
    <row r="189" spans="2:14" x14ac:dyDescent="0.2">
      <c r="B189" s="39">
        <v>183</v>
      </c>
      <c r="C189" s="66">
        <f t="shared" si="13"/>
        <v>43652</v>
      </c>
      <c r="D189" s="60">
        <v>2</v>
      </c>
      <c r="E189" s="61">
        <v>0.21086496649833861</v>
      </c>
      <c r="F189" s="62">
        <f t="shared" si="10"/>
        <v>1.2347456117800635</v>
      </c>
      <c r="G189" s="50">
        <f t="shared" si="11"/>
        <v>123474.56117800635</v>
      </c>
      <c r="H189" s="63">
        <f t="shared" si="12"/>
        <v>0.21086496649833861</v>
      </c>
      <c r="I189" s="51"/>
      <c r="L189" s="52"/>
      <c r="M189"/>
      <c r="N189" s="27"/>
    </row>
    <row r="190" spans="2:14" x14ac:dyDescent="0.2">
      <c r="B190" s="39">
        <v>184</v>
      </c>
      <c r="C190" s="66">
        <f t="shared" si="13"/>
        <v>43653</v>
      </c>
      <c r="D190" s="60">
        <v>1</v>
      </c>
      <c r="E190" s="61">
        <v>-8.192115951213054E-2</v>
      </c>
      <c r="F190" s="62">
        <f t="shared" si="10"/>
        <v>0.9213445950903395</v>
      </c>
      <c r="G190" s="50">
        <f t="shared" si="11"/>
        <v>92134.459509033957</v>
      </c>
      <c r="H190" s="63">
        <f t="shared" si="12"/>
        <v>-8.1921159512130387E-2</v>
      </c>
      <c r="I190" s="51"/>
      <c r="L190" s="52"/>
      <c r="M190"/>
      <c r="N190" s="27"/>
    </row>
    <row r="191" spans="2:14" x14ac:dyDescent="0.2">
      <c r="B191" s="39">
        <v>185</v>
      </c>
      <c r="C191" s="66">
        <f t="shared" si="13"/>
        <v>43654</v>
      </c>
      <c r="D191" s="60">
        <v>3</v>
      </c>
      <c r="E191" s="61">
        <v>-0.12425120298255933</v>
      </c>
      <c r="F191" s="62">
        <f t="shared" si="10"/>
        <v>0.88315796110158651</v>
      </c>
      <c r="G191" s="50">
        <f t="shared" si="11"/>
        <v>88315.796110158655</v>
      </c>
      <c r="H191" s="63">
        <f t="shared" si="12"/>
        <v>-0.12425120298255934</v>
      </c>
      <c r="I191" s="51"/>
      <c r="L191" s="52"/>
      <c r="M191"/>
      <c r="N191" s="27"/>
    </row>
    <row r="192" spans="2:14" x14ac:dyDescent="0.2">
      <c r="B192" s="39">
        <v>186</v>
      </c>
      <c r="C192" s="66">
        <f t="shared" si="13"/>
        <v>43655</v>
      </c>
      <c r="D192" s="60">
        <v>1</v>
      </c>
      <c r="E192" s="61">
        <v>-3.0679886953730601E-2</v>
      </c>
      <c r="F192" s="62">
        <f t="shared" si="10"/>
        <v>0.96978596453253385</v>
      </c>
      <c r="G192" s="50">
        <f t="shared" si="11"/>
        <v>96978.596453253384</v>
      </c>
      <c r="H192" s="63">
        <f t="shared" si="12"/>
        <v>-3.0679886953730633E-2</v>
      </c>
      <c r="I192" s="51"/>
      <c r="L192" s="52"/>
      <c r="M192"/>
      <c r="N192" s="27"/>
    </row>
    <row r="193" spans="2:14" x14ac:dyDescent="0.2">
      <c r="B193" s="39">
        <v>187</v>
      </c>
      <c r="C193" s="66">
        <f t="shared" si="13"/>
        <v>43656</v>
      </c>
      <c r="D193" s="60">
        <v>5</v>
      </c>
      <c r="E193" s="61">
        <v>1.0788467130187201E-2</v>
      </c>
      <c r="F193" s="62">
        <f t="shared" si="10"/>
        <v>1.0108468724874908</v>
      </c>
      <c r="G193" s="50">
        <f t="shared" si="11"/>
        <v>101084.68724874908</v>
      </c>
      <c r="H193" s="63">
        <f t="shared" si="12"/>
        <v>1.0788467130187216E-2</v>
      </c>
      <c r="I193" s="51"/>
      <c r="L193" s="52"/>
      <c r="M193"/>
      <c r="N193" s="27"/>
    </row>
    <row r="194" spans="2:14" x14ac:dyDescent="0.2">
      <c r="B194" s="39">
        <v>188</v>
      </c>
      <c r="C194" s="66">
        <f t="shared" si="13"/>
        <v>43657</v>
      </c>
      <c r="D194" s="60">
        <v>2</v>
      </c>
      <c r="E194" s="61">
        <v>0.45516047298908235</v>
      </c>
      <c r="F194" s="62">
        <f t="shared" si="10"/>
        <v>1.576426336583642</v>
      </c>
      <c r="G194" s="50">
        <f t="shared" si="11"/>
        <v>157642.63365836418</v>
      </c>
      <c r="H194" s="63">
        <f t="shared" si="12"/>
        <v>0.45516047298908224</v>
      </c>
      <c r="I194" s="51"/>
      <c r="L194" s="52"/>
      <c r="M194"/>
      <c r="N194" s="27"/>
    </row>
    <row r="195" spans="2:14" x14ac:dyDescent="0.2">
      <c r="B195" s="39">
        <v>189</v>
      </c>
      <c r="C195" s="66">
        <f t="shared" si="13"/>
        <v>43658</v>
      </c>
      <c r="D195" s="60">
        <v>2</v>
      </c>
      <c r="E195" s="61">
        <v>0.1218265152197273</v>
      </c>
      <c r="F195" s="62">
        <f t="shared" si="10"/>
        <v>1.1295581236383132</v>
      </c>
      <c r="G195" s="50">
        <f t="shared" si="11"/>
        <v>112955.81236383133</v>
      </c>
      <c r="H195" s="63">
        <f t="shared" si="12"/>
        <v>0.12182651521972737</v>
      </c>
      <c r="I195" s="51"/>
      <c r="L195" s="52"/>
      <c r="M195"/>
      <c r="N195" s="27"/>
    </row>
    <row r="196" spans="2:14" x14ac:dyDescent="0.2">
      <c r="B196" s="39">
        <v>190</v>
      </c>
      <c r="C196" s="66">
        <f t="shared" si="13"/>
        <v>43659</v>
      </c>
      <c r="D196" s="60">
        <v>1</v>
      </c>
      <c r="E196" s="61">
        <v>8.5052375248051253E-3</v>
      </c>
      <c r="F196" s="62">
        <f t="shared" si="10"/>
        <v>1.0085415098193813</v>
      </c>
      <c r="G196" s="50">
        <f t="shared" si="11"/>
        <v>100854.15098193813</v>
      </c>
      <c r="H196" s="63">
        <f t="shared" si="12"/>
        <v>8.5052375248051478E-3</v>
      </c>
      <c r="I196" s="51"/>
      <c r="L196" s="52"/>
      <c r="M196"/>
      <c r="N196" s="27"/>
    </row>
    <row r="197" spans="2:14" x14ac:dyDescent="0.2">
      <c r="B197" s="39">
        <v>191</v>
      </c>
      <c r="C197" s="66">
        <f t="shared" si="13"/>
        <v>43660</v>
      </c>
      <c r="D197" s="60">
        <v>2</v>
      </c>
      <c r="E197" s="61">
        <v>-0.11509850305126747</v>
      </c>
      <c r="F197" s="62">
        <f t="shared" si="10"/>
        <v>0.89127834594611455</v>
      </c>
      <c r="G197" s="50">
        <f t="shared" si="11"/>
        <v>89127.834594611457</v>
      </c>
      <c r="H197" s="63">
        <f t="shared" si="12"/>
        <v>-0.11509850305126745</v>
      </c>
      <c r="I197" s="51"/>
      <c r="L197" s="52"/>
      <c r="M197"/>
      <c r="N197" s="27"/>
    </row>
    <row r="198" spans="2:14" x14ac:dyDescent="0.2">
      <c r="B198" s="39">
        <v>192</v>
      </c>
      <c r="C198" s="66">
        <f t="shared" si="13"/>
        <v>43661</v>
      </c>
      <c r="D198" s="60">
        <v>2</v>
      </c>
      <c r="E198" s="61">
        <v>4.4744963411649227E-2</v>
      </c>
      <c r="F198" s="62">
        <f t="shared" si="10"/>
        <v>1.045761118547855</v>
      </c>
      <c r="G198" s="50">
        <f t="shared" si="11"/>
        <v>104576.1118547855</v>
      </c>
      <c r="H198" s="63">
        <f t="shared" si="12"/>
        <v>4.4744963411649151E-2</v>
      </c>
      <c r="I198" s="51"/>
      <c r="L198" s="52"/>
      <c r="M198"/>
      <c r="N198" s="27"/>
    </row>
    <row r="199" spans="2:14" x14ac:dyDescent="0.2">
      <c r="B199" s="39">
        <v>193</v>
      </c>
      <c r="C199" s="66">
        <f t="shared" si="13"/>
        <v>43662</v>
      </c>
      <c r="D199" s="60">
        <v>0</v>
      </c>
      <c r="E199" s="61">
        <v>5.9686142372374892E-2</v>
      </c>
      <c r="F199" s="62">
        <f t="shared" si="10"/>
        <v>1.0615033333394237</v>
      </c>
      <c r="G199" s="50">
        <f t="shared" si="11"/>
        <v>106150.33333394237</v>
      </c>
      <c r="H199" s="63">
        <f t="shared" si="12"/>
        <v>5.9686142372374879E-2</v>
      </c>
      <c r="I199" s="51"/>
      <c r="L199" s="52"/>
      <c r="M199"/>
      <c r="N199" s="27"/>
    </row>
    <row r="200" spans="2:14" x14ac:dyDescent="0.2">
      <c r="B200" s="39">
        <v>194</v>
      </c>
      <c r="C200" s="66">
        <f t="shared" si="13"/>
        <v>43663</v>
      </c>
      <c r="D200" s="60">
        <v>6</v>
      </c>
      <c r="E200" s="61">
        <v>0.38996061680838467</v>
      </c>
      <c r="F200" s="62">
        <f t="shared" ref="F200:F263" si="14">EXP(E200)</f>
        <v>1.476922626810435</v>
      </c>
      <c r="G200" s="50">
        <f t="shared" ref="G200:G263" si="15" xml:space="preserve"> F200*100000</f>
        <v>147692.2626810435</v>
      </c>
      <c r="H200" s="63">
        <f t="shared" ref="H200:H263" si="16">LN(G200/100000)</f>
        <v>0.38996061680838467</v>
      </c>
      <c r="I200" s="51"/>
      <c r="L200" s="52"/>
      <c r="M200"/>
      <c r="N200" s="27"/>
    </row>
    <row r="201" spans="2:14" x14ac:dyDescent="0.2">
      <c r="B201" s="39">
        <v>195</v>
      </c>
      <c r="C201" s="66">
        <f t="shared" ref="C201:C264" si="17">DATE(YEAR(C200),MONTH(C200),DAY(C200)+1)</f>
        <v>43664</v>
      </c>
      <c r="D201" s="60">
        <v>3</v>
      </c>
      <c r="E201" s="61">
        <v>-5.2563693720439911E-2</v>
      </c>
      <c r="F201" s="62">
        <f t="shared" si="14"/>
        <v>0.94879388691859567</v>
      </c>
      <c r="G201" s="50">
        <f t="shared" si="15"/>
        <v>94879.388691859567</v>
      </c>
      <c r="H201" s="63">
        <f t="shared" si="16"/>
        <v>-5.2563693720439938E-2</v>
      </c>
      <c r="I201" s="51"/>
      <c r="L201" s="52"/>
      <c r="M201"/>
      <c r="N201" s="27"/>
    </row>
    <row r="202" spans="2:14" x14ac:dyDescent="0.2">
      <c r="B202" s="39">
        <v>196</v>
      </c>
      <c r="C202" s="66">
        <f t="shared" si="17"/>
        <v>43665</v>
      </c>
      <c r="D202" s="60">
        <v>5</v>
      </c>
      <c r="E202" s="61">
        <v>-0.18612537809938659</v>
      </c>
      <c r="F202" s="62">
        <f t="shared" si="14"/>
        <v>0.83016950338216278</v>
      </c>
      <c r="G202" s="50">
        <f t="shared" si="15"/>
        <v>83016.95033821628</v>
      </c>
      <c r="H202" s="63">
        <f t="shared" si="16"/>
        <v>-0.18612537809938665</v>
      </c>
      <c r="I202" s="51"/>
      <c r="L202" s="52"/>
      <c r="M202"/>
      <c r="N202" s="27"/>
    </row>
    <row r="203" spans="2:14" x14ac:dyDescent="0.2">
      <c r="B203" s="39">
        <v>197</v>
      </c>
      <c r="C203" s="66">
        <f t="shared" si="17"/>
        <v>43666</v>
      </c>
      <c r="D203" s="60">
        <v>4</v>
      </c>
      <c r="E203" s="61">
        <v>6.8391569179948423E-3</v>
      </c>
      <c r="F203" s="62">
        <f t="shared" si="14"/>
        <v>1.0068625973588174</v>
      </c>
      <c r="G203" s="50">
        <f t="shared" si="15"/>
        <v>100686.25973588174</v>
      </c>
      <c r="H203" s="63">
        <f t="shared" si="16"/>
        <v>6.8391569179948623E-3</v>
      </c>
      <c r="I203" s="51"/>
      <c r="L203" s="52"/>
      <c r="M203"/>
      <c r="N203" s="27"/>
    </row>
    <row r="204" spans="2:14" x14ac:dyDescent="0.2">
      <c r="B204" s="39">
        <v>198</v>
      </c>
      <c r="C204" s="66">
        <f t="shared" si="17"/>
        <v>43667</v>
      </c>
      <c r="D204" s="60">
        <v>4</v>
      </c>
      <c r="E204" s="61">
        <v>0.28282191356585829</v>
      </c>
      <c r="F204" s="62">
        <f t="shared" si="14"/>
        <v>1.3268688434343316</v>
      </c>
      <c r="G204" s="50">
        <f t="shared" si="15"/>
        <v>132686.88434343316</v>
      </c>
      <c r="H204" s="63">
        <f t="shared" si="16"/>
        <v>0.28282191356585823</v>
      </c>
      <c r="I204" s="51"/>
      <c r="L204" s="52"/>
      <c r="M204"/>
      <c r="N204" s="27"/>
    </row>
    <row r="205" spans="2:14" x14ac:dyDescent="0.2">
      <c r="B205" s="39">
        <v>199</v>
      </c>
      <c r="C205" s="66">
        <f t="shared" si="17"/>
        <v>43668</v>
      </c>
      <c r="D205" s="60">
        <v>3</v>
      </c>
      <c r="E205" s="61">
        <v>0.16469355846813413</v>
      </c>
      <c r="F205" s="62">
        <f t="shared" si="14"/>
        <v>1.1790317590480528</v>
      </c>
      <c r="G205" s="50">
        <f t="shared" si="15"/>
        <v>117903.17590480528</v>
      </c>
      <c r="H205" s="63">
        <f t="shared" si="16"/>
        <v>0.1646935584681341</v>
      </c>
      <c r="I205" s="51"/>
      <c r="L205" s="52"/>
      <c r="M205"/>
      <c r="N205" s="27"/>
    </row>
    <row r="206" spans="2:14" x14ac:dyDescent="0.2">
      <c r="B206" s="39">
        <v>200</v>
      </c>
      <c r="C206" s="66">
        <f t="shared" si="17"/>
        <v>43669</v>
      </c>
      <c r="D206" s="60">
        <v>2</v>
      </c>
      <c r="E206" s="61">
        <v>-0.19951882445137017</v>
      </c>
      <c r="F206" s="62">
        <f t="shared" si="14"/>
        <v>0.81912480109280628</v>
      </c>
      <c r="G206" s="50">
        <f t="shared" si="15"/>
        <v>81912.48010928063</v>
      </c>
      <c r="H206" s="63">
        <f t="shared" si="16"/>
        <v>-0.1995188244513702</v>
      </c>
      <c r="I206" s="51"/>
      <c r="L206" s="52"/>
      <c r="M206"/>
      <c r="N206" s="27"/>
    </row>
    <row r="207" spans="2:14" x14ac:dyDescent="0.2">
      <c r="B207" s="39">
        <v>201</v>
      </c>
      <c r="C207" s="66">
        <f t="shared" si="17"/>
        <v>43670</v>
      </c>
      <c r="D207" s="60">
        <v>3</v>
      </c>
      <c r="E207" s="61">
        <v>4.9819943847542167E-2</v>
      </c>
      <c r="F207" s="62">
        <f t="shared" si="14"/>
        <v>1.0510818255874168</v>
      </c>
      <c r="G207" s="50">
        <f t="shared" si="15"/>
        <v>105108.18255874168</v>
      </c>
      <c r="H207" s="63">
        <f t="shared" si="16"/>
        <v>4.9819943847542195E-2</v>
      </c>
      <c r="I207" s="51"/>
      <c r="L207" s="52"/>
      <c r="M207"/>
      <c r="N207" s="27"/>
    </row>
    <row r="208" spans="2:14" x14ac:dyDescent="0.2">
      <c r="B208" s="39">
        <v>202</v>
      </c>
      <c r="C208" s="66">
        <f t="shared" si="17"/>
        <v>43671</v>
      </c>
      <c r="D208" s="60">
        <v>2</v>
      </c>
      <c r="E208" s="61">
        <v>0.10933739081840031</v>
      </c>
      <c r="F208" s="62">
        <f t="shared" si="14"/>
        <v>1.1155386593575125</v>
      </c>
      <c r="G208" s="50">
        <f t="shared" si="15"/>
        <v>111553.86593575125</v>
      </c>
      <c r="H208" s="63">
        <f t="shared" si="16"/>
        <v>0.10933739081840033</v>
      </c>
      <c r="I208" s="51"/>
      <c r="L208" s="52"/>
      <c r="M208"/>
      <c r="N208" s="27"/>
    </row>
    <row r="209" spans="2:14" x14ac:dyDescent="0.2">
      <c r="B209" s="39">
        <v>203</v>
      </c>
      <c r="C209" s="66">
        <f t="shared" si="17"/>
        <v>43672</v>
      </c>
      <c r="D209" s="60">
        <v>2</v>
      </c>
      <c r="E209" s="61">
        <v>0.18110811884573194</v>
      </c>
      <c r="F209" s="62">
        <f t="shared" si="14"/>
        <v>1.1985447575638928</v>
      </c>
      <c r="G209" s="50">
        <f t="shared" si="15"/>
        <v>119854.47575638928</v>
      </c>
      <c r="H209" s="63">
        <f t="shared" si="16"/>
        <v>0.18110811884573194</v>
      </c>
      <c r="I209" s="51"/>
      <c r="L209" s="52"/>
      <c r="M209"/>
      <c r="N209" s="27"/>
    </row>
    <row r="210" spans="2:14" x14ac:dyDescent="0.2">
      <c r="B210" s="39">
        <v>204</v>
      </c>
      <c r="C210" s="66">
        <f t="shared" si="17"/>
        <v>43673</v>
      </c>
      <c r="D210" s="60">
        <v>4</v>
      </c>
      <c r="E210" s="61">
        <v>1.9460101207660046E-2</v>
      </c>
      <c r="F210" s="62">
        <f t="shared" si="14"/>
        <v>1.0196506832181806</v>
      </c>
      <c r="G210" s="50">
        <f t="shared" si="15"/>
        <v>101965.06832181806</v>
      </c>
      <c r="H210" s="63">
        <f t="shared" si="16"/>
        <v>1.9460101207660011E-2</v>
      </c>
      <c r="I210" s="51"/>
      <c r="L210" s="52"/>
      <c r="M210"/>
      <c r="N210" s="27"/>
    </row>
    <row r="211" spans="2:14" x14ac:dyDescent="0.2">
      <c r="B211" s="39">
        <v>205</v>
      </c>
      <c r="C211" s="66">
        <f t="shared" si="17"/>
        <v>43674</v>
      </c>
      <c r="D211" s="60">
        <v>4</v>
      </c>
      <c r="E211" s="61">
        <v>-3.2181576393195424E-2</v>
      </c>
      <c r="F211" s="62">
        <f t="shared" si="14"/>
        <v>0.96833074011209586</v>
      </c>
      <c r="G211" s="50">
        <f t="shared" si="15"/>
        <v>96833.074011209581</v>
      </c>
      <c r="H211" s="63">
        <f t="shared" si="16"/>
        <v>-3.2181576393195389E-2</v>
      </c>
      <c r="I211" s="51"/>
      <c r="L211" s="52"/>
      <c r="M211"/>
      <c r="N211" s="27"/>
    </row>
    <row r="212" spans="2:14" x14ac:dyDescent="0.2">
      <c r="B212" s="39">
        <v>206</v>
      </c>
      <c r="C212" s="66">
        <f t="shared" si="17"/>
        <v>43675</v>
      </c>
      <c r="D212" s="60">
        <v>3</v>
      </c>
      <c r="E212" s="61">
        <v>-0.11589419722848106</v>
      </c>
      <c r="F212" s="62">
        <f t="shared" si="14"/>
        <v>0.89056944302833285</v>
      </c>
      <c r="G212" s="50">
        <f t="shared" si="15"/>
        <v>89056.94430283329</v>
      </c>
      <c r="H212" s="63">
        <f t="shared" si="16"/>
        <v>-0.11589419722848106</v>
      </c>
      <c r="I212" s="51"/>
      <c r="L212" s="52"/>
      <c r="M212"/>
      <c r="N212" s="27"/>
    </row>
    <row r="213" spans="2:14" x14ac:dyDescent="0.2">
      <c r="B213" s="39">
        <v>207</v>
      </c>
      <c r="C213" s="66">
        <f t="shared" si="17"/>
        <v>43676</v>
      </c>
      <c r="D213" s="60">
        <v>3</v>
      </c>
      <c r="E213" s="61">
        <v>0.22267896161385578</v>
      </c>
      <c r="F213" s="62">
        <f t="shared" si="14"/>
        <v>1.249419397755912</v>
      </c>
      <c r="G213" s="50">
        <f t="shared" si="15"/>
        <v>124941.93977559121</v>
      </c>
      <c r="H213" s="63">
        <f t="shared" si="16"/>
        <v>0.22267896161385572</v>
      </c>
      <c r="I213" s="51"/>
      <c r="L213" s="52"/>
      <c r="M213"/>
      <c r="N213" s="27"/>
    </row>
    <row r="214" spans="2:14" x14ac:dyDescent="0.2">
      <c r="B214" s="39">
        <v>208</v>
      </c>
      <c r="C214" s="66">
        <f t="shared" si="17"/>
        <v>43677</v>
      </c>
      <c r="D214" s="60">
        <v>2</v>
      </c>
      <c r="E214" s="61">
        <v>8.1370940329652516E-2</v>
      </c>
      <c r="F214" s="62">
        <f t="shared" si="14"/>
        <v>1.0847732080767674</v>
      </c>
      <c r="G214" s="50">
        <f t="shared" si="15"/>
        <v>108477.32080767673</v>
      </c>
      <c r="H214" s="63">
        <f t="shared" si="16"/>
        <v>8.1370940329652461E-2</v>
      </c>
      <c r="I214" s="51"/>
      <c r="L214" s="52"/>
      <c r="M214"/>
      <c r="N214" s="27"/>
    </row>
    <row r="215" spans="2:14" x14ac:dyDescent="0.2">
      <c r="B215" s="39">
        <v>209</v>
      </c>
      <c r="C215" s="66">
        <f t="shared" si="17"/>
        <v>43678</v>
      </c>
      <c r="D215" s="60">
        <v>2</v>
      </c>
      <c r="E215" s="61">
        <v>-0.14355693333025557</v>
      </c>
      <c r="F215" s="62">
        <f t="shared" si="14"/>
        <v>0.86627147906304158</v>
      </c>
      <c r="G215" s="50">
        <f t="shared" si="15"/>
        <v>86627.147906304162</v>
      </c>
      <c r="H215" s="63">
        <f t="shared" si="16"/>
        <v>-0.14355693333025563</v>
      </c>
      <c r="I215" s="51"/>
      <c r="L215" s="52"/>
      <c r="M215"/>
      <c r="N215" s="27"/>
    </row>
    <row r="216" spans="2:14" x14ac:dyDescent="0.2">
      <c r="B216" s="39">
        <v>210</v>
      </c>
      <c r="C216" s="66">
        <f t="shared" si="17"/>
        <v>43679</v>
      </c>
      <c r="D216" s="60">
        <v>3</v>
      </c>
      <c r="E216" s="61">
        <v>4.0484947071963692E-2</v>
      </c>
      <c r="F216" s="62">
        <f t="shared" si="14"/>
        <v>1.0413156347352279</v>
      </c>
      <c r="G216" s="50">
        <f t="shared" si="15"/>
        <v>104131.56347352279</v>
      </c>
      <c r="H216" s="63">
        <f t="shared" si="16"/>
        <v>4.0484947071963685E-2</v>
      </c>
      <c r="I216" s="51"/>
      <c r="L216" s="52"/>
      <c r="M216"/>
      <c r="N216" s="27"/>
    </row>
    <row r="217" spans="2:14" x14ac:dyDescent="0.2">
      <c r="B217" s="39">
        <v>211</v>
      </c>
      <c r="C217" s="66">
        <f t="shared" si="17"/>
        <v>43680</v>
      </c>
      <c r="D217" s="60">
        <v>1</v>
      </c>
      <c r="E217" s="61">
        <v>-4.0283298353169808E-2</v>
      </c>
      <c r="F217" s="62">
        <f t="shared" si="14"/>
        <v>0.96051728763832644</v>
      </c>
      <c r="G217" s="50">
        <f t="shared" si="15"/>
        <v>96051.728763832638</v>
      </c>
      <c r="H217" s="63">
        <f t="shared" si="16"/>
        <v>-4.0283298353169954E-2</v>
      </c>
      <c r="I217" s="51"/>
      <c r="L217" s="52"/>
      <c r="M217"/>
      <c r="N217" s="27"/>
    </row>
    <row r="218" spans="2:14" x14ac:dyDescent="0.2">
      <c r="B218" s="39">
        <v>212</v>
      </c>
      <c r="C218" s="66">
        <f t="shared" si="17"/>
        <v>43681</v>
      </c>
      <c r="D218" s="60">
        <v>1</v>
      </c>
      <c r="E218" s="61">
        <v>7.4661086323903877E-2</v>
      </c>
      <c r="F218" s="62">
        <f t="shared" si="14"/>
        <v>1.0775189031018799</v>
      </c>
      <c r="G218" s="50">
        <f t="shared" si="15"/>
        <v>107751.890310188</v>
      </c>
      <c r="H218" s="63">
        <f t="shared" si="16"/>
        <v>7.466108632390385E-2</v>
      </c>
      <c r="I218" s="51"/>
      <c r="L218" s="52"/>
      <c r="M218"/>
      <c r="N218" s="27"/>
    </row>
    <row r="219" spans="2:14" x14ac:dyDescent="0.2">
      <c r="B219" s="39">
        <v>213</v>
      </c>
      <c r="C219" s="66">
        <f t="shared" si="17"/>
        <v>43682</v>
      </c>
      <c r="D219" s="60">
        <v>1</v>
      </c>
      <c r="E219" s="61">
        <v>0.16943123005650704</v>
      </c>
      <c r="F219" s="62">
        <f t="shared" si="14"/>
        <v>1.1846308772333289</v>
      </c>
      <c r="G219" s="50">
        <f t="shared" si="15"/>
        <v>118463.08772333289</v>
      </c>
      <c r="H219" s="63">
        <f t="shared" si="16"/>
        <v>0.16943123005650701</v>
      </c>
      <c r="I219" s="51"/>
      <c r="L219" s="52"/>
      <c r="M219"/>
      <c r="N219" s="27"/>
    </row>
    <row r="220" spans="2:14" x14ac:dyDescent="0.2">
      <c r="B220" s="39">
        <v>214</v>
      </c>
      <c r="C220" s="66">
        <f t="shared" si="17"/>
        <v>43683</v>
      </c>
      <c r="D220" s="60">
        <v>2</v>
      </c>
      <c r="E220" s="61">
        <v>-0.26848671718151307</v>
      </c>
      <c r="F220" s="62">
        <f t="shared" si="14"/>
        <v>0.7645355779297156</v>
      </c>
      <c r="G220" s="50">
        <f t="shared" si="15"/>
        <v>76453.557792971566</v>
      </c>
      <c r="H220" s="63">
        <f t="shared" si="16"/>
        <v>-0.26848671718151307</v>
      </c>
      <c r="I220" s="51"/>
      <c r="L220" s="52"/>
      <c r="M220"/>
      <c r="N220" s="27"/>
    </row>
    <row r="221" spans="2:14" x14ac:dyDescent="0.2">
      <c r="B221" s="39">
        <v>215</v>
      </c>
      <c r="C221" s="66">
        <f t="shared" si="17"/>
        <v>43684</v>
      </c>
      <c r="D221" s="60">
        <v>2</v>
      </c>
      <c r="E221" s="61">
        <v>4.3368613710772483E-2</v>
      </c>
      <c r="F221" s="62">
        <f t="shared" si="14"/>
        <v>1.0443227756036528</v>
      </c>
      <c r="G221" s="50">
        <f t="shared" si="15"/>
        <v>104432.27756036528</v>
      </c>
      <c r="H221" s="63">
        <f t="shared" si="16"/>
        <v>4.3368613710772545E-2</v>
      </c>
      <c r="I221" s="51"/>
      <c r="L221" s="52"/>
      <c r="M221"/>
      <c r="N221" s="27"/>
    </row>
    <row r="222" spans="2:14" x14ac:dyDescent="0.2">
      <c r="B222" s="39">
        <v>216</v>
      </c>
      <c r="C222" s="66">
        <f t="shared" si="17"/>
        <v>43685</v>
      </c>
      <c r="D222" s="60">
        <v>4</v>
      </c>
      <c r="E222" s="61">
        <v>0.19043134903360623</v>
      </c>
      <c r="F222" s="62">
        <f t="shared" si="14"/>
        <v>1.2097713188164592</v>
      </c>
      <c r="G222" s="50">
        <f t="shared" si="15"/>
        <v>120977.13188164591</v>
      </c>
      <c r="H222" s="63">
        <f t="shared" si="16"/>
        <v>0.1904313490336062</v>
      </c>
      <c r="I222" s="51"/>
      <c r="L222" s="52"/>
      <c r="M222"/>
      <c r="N222" s="27"/>
    </row>
    <row r="223" spans="2:14" x14ac:dyDescent="0.2">
      <c r="B223" s="39">
        <v>217</v>
      </c>
      <c r="C223" s="66">
        <f t="shared" si="17"/>
        <v>43686</v>
      </c>
      <c r="D223" s="60">
        <v>4</v>
      </c>
      <c r="E223" s="61">
        <v>0.15054057035333243</v>
      </c>
      <c r="F223" s="62">
        <f t="shared" si="14"/>
        <v>1.1624624656594362</v>
      </c>
      <c r="G223" s="50">
        <f t="shared" si="15"/>
        <v>116246.24656594363</v>
      </c>
      <c r="H223" s="63">
        <f t="shared" si="16"/>
        <v>0.15054057035333235</v>
      </c>
      <c r="I223" s="51"/>
      <c r="L223" s="52"/>
      <c r="M223"/>
      <c r="N223" s="27"/>
    </row>
    <row r="224" spans="2:14" x14ac:dyDescent="0.2">
      <c r="B224" s="39">
        <v>218</v>
      </c>
      <c r="C224" s="66">
        <f t="shared" si="17"/>
        <v>43687</v>
      </c>
      <c r="D224" s="60">
        <v>4</v>
      </c>
      <c r="E224" s="61">
        <v>0.13176280168001539</v>
      </c>
      <c r="F224" s="62">
        <f t="shared" si="14"/>
        <v>1.1408376823895596</v>
      </c>
      <c r="G224" s="50">
        <f t="shared" si="15"/>
        <v>114083.76823895596</v>
      </c>
      <c r="H224" s="63">
        <f t="shared" si="16"/>
        <v>0.13176280168001533</v>
      </c>
      <c r="I224" s="51"/>
      <c r="L224" s="52"/>
      <c r="M224"/>
      <c r="N224" s="27"/>
    </row>
    <row r="225" spans="2:14" x14ac:dyDescent="0.2">
      <c r="B225" s="39">
        <v>219</v>
      </c>
      <c r="C225" s="66">
        <f t="shared" si="17"/>
        <v>43688</v>
      </c>
      <c r="D225" s="60">
        <v>6</v>
      </c>
      <c r="E225" s="61">
        <v>-0.12986403584771325</v>
      </c>
      <c r="F225" s="62">
        <f t="shared" si="14"/>
        <v>0.87821482853816735</v>
      </c>
      <c r="G225" s="50">
        <f t="shared" si="15"/>
        <v>87821.482853816735</v>
      </c>
      <c r="H225" s="63">
        <f t="shared" si="16"/>
        <v>-0.12986403584771319</v>
      </c>
      <c r="I225" s="51"/>
      <c r="L225" s="52"/>
      <c r="M225"/>
      <c r="N225" s="27"/>
    </row>
    <row r="226" spans="2:14" x14ac:dyDescent="0.2">
      <c r="B226" s="39">
        <v>220</v>
      </c>
      <c r="C226" s="66">
        <f t="shared" si="17"/>
        <v>43689</v>
      </c>
      <c r="D226" s="60">
        <v>4</v>
      </c>
      <c r="E226" s="61">
        <v>-0.10095472357032122</v>
      </c>
      <c r="F226" s="62">
        <f t="shared" si="14"/>
        <v>0.9039739606727869</v>
      </c>
      <c r="G226" s="50">
        <f t="shared" si="15"/>
        <v>90397.396067278692</v>
      </c>
      <c r="H226" s="63">
        <f t="shared" si="16"/>
        <v>-0.10095472357032123</v>
      </c>
      <c r="I226" s="51"/>
      <c r="L226" s="52"/>
      <c r="M226"/>
      <c r="N226" s="27"/>
    </row>
    <row r="227" spans="2:14" x14ac:dyDescent="0.2">
      <c r="B227" s="39">
        <v>221</v>
      </c>
      <c r="C227" s="66">
        <f t="shared" si="17"/>
        <v>43690</v>
      </c>
      <c r="D227" s="60">
        <v>2</v>
      </c>
      <c r="E227" s="61">
        <v>0.11945358669938287</v>
      </c>
      <c r="F227" s="62">
        <f t="shared" si="14"/>
        <v>1.1268809405895714</v>
      </c>
      <c r="G227" s="50">
        <f t="shared" si="15"/>
        <v>112688.09405895714</v>
      </c>
      <c r="H227" s="63">
        <f t="shared" si="16"/>
        <v>0.11945358669938289</v>
      </c>
      <c r="I227" s="51"/>
      <c r="L227" s="52"/>
      <c r="M227"/>
      <c r="N227" s="27"/>
    </row>
    <row r="228" spans="2:14" x14ac:dyDescent="0.2">
      <c r="B228" s="39">
        <v>222</v>
      </c>
      <c r="C228" s="66">
        <f t="shared" si="17"/>
        <v>43691</v>
      </c>
      <c r="D228" s="60">
        <v>2</v>
      </c>
      <c r="E228" s="61">
        <v>0.13324300430715083</v>
      </c>
      <c r="F228" s="62">
        <f t="shared" si="14"/>
        <v>1.1425276037286192</v>
      </c>
      <c r="G228" s="50">
        <f t="shared" si="15"/>
        <v>114252.76037286191</v>
      </c>
      <c r="H228" s="63">
        <f t="shared" si="16"/>
        <v>0.13324300430715075</v>
      </c>
      <c r="I228" s="51"/>
      <c r="L228" s="52"/>
      <c r="M228"/>
      <c r="N228" s="27"/>
    </row>
    <row r="229" spans="2:14" x14ac:dyDescent="0.2">
      <c r="B229" s="39">
        <v>223</v>
      </c>
      <c r="C229" s="66">
        <f t="shared" si="17"/>
        <v>43692</v>
      </c>
      <c r="D229" s="60">
        <v>2</v>
      </c>
      <c r="E229" s="61">
        <v>-0.17521962713042741</v>
      </c>
      <c r="F229" s="62">
        <f t="shared" si="14"/>
        <v>0.83927267347719303</v>
      </c>
      <c r="G229" s="50">
        <f t="shared" si="15"/>
        <v>83927.267347719302</v>
      </c>
      <c r="H229" s="63">
        <f t="shared" si="16"/>
        <v>-0.17521962713042744</v>
      </c>
      <c r="I229" s="51"/>
      <c r="L229" s="52"/>
      <c r="M229"/>
      <c r="N229" s="27"/>
    </row>
    <row r="230" spans="2:14" x14ac:dyDescent="0.2">
      <c r="B230" s="39">
        <v>224</v>
      </c>
      <c r="C230" s="66">
        <f t="shared" si="17"/>
        <v>43693</v>
      </c>
      <c r="D230" s="60">
        <v>4</v>
      </c>
      <c r="E230" s="61">
        <v>0.10615154456492747</v>
      </c>
      <c r="F230" s="62">
        <f t="shared" si="14"/>
        <v>1.1119903798366424</v>
      </c>
      <c r="G230" s="50">
        <f t="shared" si="15"/>
        <v>111199.03798366424</v>
      </c>
      <c r="H230" s="63">
        <f t="shared" si="16"/>
        <v>0.10615154456492755</v>
      </c>
      <c r="I230" s="51"/>
      <c r="L230" s="52"/>
      <c r="M230"/>
      <c r="N230" s="27"/>
    </row>
    <row r="231" spans="2:14" x14ac:dyDescent="0.2">
      <c r="B231" s="39">
        <v>225</v>
      </c>
      <c r="C231" s="66">
        <f t="shared" si="17"/>
        <v>43694</v>
      </c>
      <c r="D231" s="60">
        <v>2</v>
      </c>
      <c r="E231" s="61">
        <v>0.17395812624774407</v>
      </c>
      <c r="F231" s="62">
        <f t="shared" si="14"/>
        <v>1.1900057347717425</v>
      </c>
      <c r="G231" s="50">
        <f t="shared" si="15"/>
        <v>119000.57347717426</v>
      </c>
      <c r="H231" s="63">
        <f t="shared" si="16"/>
        <v>0.17395812624774412</v>
      </c>
      <c r="I231" s="51"/>
      <c r="L231" s="52"/>
      <c r="M231"/>
      <c r="N231" s="27"/>
    </row>
    <row r="232" spans="2:14" x14ac:dyDescent="0.2">
      <c r="B232" s="39">
        <v>226</v>
      </c>
      <c r="C232" s="66">
        <f t="shared" si="17"/>
        <v>43695</v>
      </c>
      <c r="D232" s="60">
        <v>3</v>
      </c>
      <c r="E232" s="61">
        <v>-2.6462844238703837E-2</v>
      </c>
      <c r="F232" s="62">
        <f t="shared" si="14"/>
        <v>0.9738842285732221</v>
      </c>
      <c r="G232" s="50">
        <f t="shared" si="15"/>
        <v>97388.422857322206</v>
      </c>
      <c r="H232" s="63">
        <f t="shared" si="16"/>
        <v>-2.6462844238703844E-2</v>
      </c>
      <c r="I232" s="51"/>
      <c r="L232" s="52"/>
      <c r="M232"/>
      <c r="N232" s="27"/>
    </row>
    <row r="233" spans="2:14" x14ac:dyDescent="0.2">
      <c r="B233" s="39">
        <v>227</v>
      </c>
      <c r="C233" s="66">
        <f t="shared" si="17"/>
        <v>43696</v>
      </c>
      <c r="D233" s="60">
        <v>2</v>
      </c>
      <c r="E233" s="61">
        <v>-4.0044214933441249E-2</v>
      </c>
      <c r="F233" s="62">
        <f t="shared" si="14"/>
        <v>0.96074695885035877</v>
      </c>
      <c r="G233" s="50">
        <f t="shared" si="15"/>
        <v>96074.695885035879</v>
      </c>
      <c r="H233" s="63">
        <f t="shared" si="16"/>
        <v>-4.0044214933441298E-2</v>
      </c>
      <c r="I233" s="51"/>
      <c r="L233" s="52"/>
      <c r="M233"/>
      <c r="N233" s="27"/>
    </row>
    <row r="234" spans="2:14" x14ac:dyDescent="0.2">
      <c r="B234" s="39">
        <v>228</v>
      </c>
      <c r="C234" s="66">
        <f t="shared" si="17"/>
        <v>43697</v>
      </c>
      <c r="D234" s="60">
        <v>1</v>
      </c>
      <c r="E234" s="61">
        <v>2.0955139967118157E-2</v>
      </c>
      <c r="F234" s="62">
        <f t="shared" si="14"/>
        <v>1.0211762406102622</v>
      </c>
      <c r="G234" s="50">
        <f t="shared" si="15"/>
        <v>102117.62406102622</v>
      </c>
      <c r="H234" s="63">
        <f t="shared" si="16"/>
        <v>2.0955139967118092E-2</v>
      </c>
      <c r="I234" s="51"/>
      <c r="L234" s="52"/>
      <c r="M234"/>
      <c r="N234" s="27"/>
    </row>
    <row r="235" spans="2:14" x14ac:dyDescent="0.2">
      <c r="B235" s="39">
        <v>229</v>
      </c>
      <c r="C235" s="66">
        <f t="shared" si="17"/>
        <v>43698</v>
      </c>
      <c r="D235" s="60">
        <v>7</v>
      </c>
      <c r="E235" s="61">
        <v>-0.10888710898550925</v>
      </c>
      <c r="F235" s="62">
        <f t="shared" si="14"/>
        <v>0.89683165601914372</v>
      </c>
      <c r="G235" s="50">
        <f t="shared" si="15"/>
        <v>89683.16560191437</v>
      </c>
      <c r="H235" s="63">
        <f t="shared" si="16"/>
        <v>-0.10888710898550921</v>
      </c>
      <c r="I235" s="51"/>
      <c r="L235" s="52"/>
      <c r="M235"/>
      <c r="N235" s="27"/>
    </row>
    <row r="236" spans="2:14" x14ac:dyDescent="0.2">
      <c r="B236" s="39">
        <v>230</v>
      </c>
      <c r="C236" s="66">
        <f t="shared" si="17"/>
        <v>43699</v>
      </c>
      <c r="D236" s="60">
        <v>3</v>
      </c>
      <c r="E236" s="61">
        <v>-0.18780271370313131</v>
      </c>
      <c r="F236" s="62">
        <f t="shared" si="14"/>
        <v>0.82877819768648431</v>
      </c>
      <c r="G236" s="50">
        <f t="shared" si="15"/>
        <v>82877.819768648435</v>
      </c>
      <c r="H236" s="63">
        <f t="shared" si="16"/>
        <v>-0.18780271370313134</v>
      </c>
      <c r="I236" s="51"/>
      <c r="L236" s="52"/>
      <c r="M236"/>
      <c r="N236" s="27"/>
    </row>
    <row r="237" spans="2:14" x14ac:dyDescent="0.2">
      <c r="B237" s="39">
        <v>231</v>
      </c>
      <c r="C237" s="66">
        <f t="shared" si="17"/>
        <v>43700</v>
      </c>
      <c r="D237" s="60">
        <v>3</v>
      </c>
      <c r="E237" s="61">
        <v>2.9296456937590847E-2</v>
      </c>
      <c r="F237" s="62">
        <f t="shared" si="14"/>
        <v>1.0297298197787337</v>
      </c>
      <c r="G237" s="50">
        <f t="shared" si="15"/>
        <v>102972.98197787337</v>
      </c>
      <c r="H237" s="63">
        <f t="shared" si="16"/>
        <v>2.9296456937590951E-2</v>
      </c>
      <c r="I237" s="51"/>
      <c r="L237" s="52"/>
      <c r="M237"/>
      <c r="N237" s="27"/>
    </row>
    <row r="238" spans="2:14" x14ac:dyDescent="0.2">
      <c r="B238" s="39">
        <v>232</v>
      </c>
      <c r="C238" s="66">
        <f t="shared" si="17"/>
        <v>43701</v>
      </c>
      <c r="D238" s="60">
        <v>4</v>
      </c>
      <c r="E238" s="61">
        <v>0.14107000202377093</v>
      </c>
      <c r="F238" s="62">
        <f t="shared" si="14"/>
        <v>1.1515052528615422</v>
      </c>
      <c r="G238" s="50">
        <f t="shared" si="15"/>
        <v>115150.52528615421</v>
      </c>
      <c r="H238" s="63">
        <f t="shared" si="16"/>
        <v>0.14107000202377093</v>
      </c>
      <c r="I238" s="51"/>
      <c r="L238" s="52"/>
      <c r="M238"/>
      <c r="N238" s="27"/>
    </row>
    <row r="239" spans="2:14" x14ac:dyDescent="0.2">
      <c r="B239" s="39">
        <v>233</v>
      </c>
      <c r="C239" s="66">
        <f t="shared" si="17"/>
        <v>43702</v>
      </c>
      <c r="D239" s="60">
        <v>3</v>
      </c>
      <c r="E239" s="61">
        <v>0.3395627868990414</v>
      </c>
      <c r="F239" s="62">
        <f t="shared" si="14"/>
        <v>1.4043334633328575</v>
      </c>
      <c r="G239" s="50">
        <f t="shared" si="15"/>
        <v>140433.34633328574</v>
      </c>
      <c r="H239" s="63">
        <f t="shared" si="16"/>
        <v>0.33956278689904124</v>
      </c>
      <c r="I239" s="51"/>
      <c r="L239" s="52"/>
      <c r="M239"/>
      <c r="N239" s="27"/>
    </row>
    <row r="240" spans="2:14" x14ac:dyDescent="0.2">
      <c r="B240" s="39">
        <v>234</v>
      </c>
      <c r="C240" s="66">
        <f t="shared" si="17"/>
        <v>43703</v>
      </c>
      <c r="D240" s="60">
        <v>3</v>
      </c>
      <c r="E240" s="61">
        <v>3.1722249837475833E-2</v>
      </c>
      <c r="F240" s="62">
        <f t="shared" si="14"/>
        <v>1.0322307632233843</v>
      </c>
      <c r="G240" s="50">
        <f t="shared" si="15"/>
        <v>103223.07632233843</v>
      </c>
      <c r="H240" s="63">
        <f t="shared" si="16"/>
        <v>3.1722249837475909E-2</v>
      </c>
      <c r="I240" s="51"/>
      <c r="L240" s="52"/>
      <c r="M240"/>
      <c r="N240" s="27"/>
    </row>
    <row r="241" spans="2:14" x14ac:dyDescent="0.2">
      <c r="B241" s="39">
        <v>235</v>
      </c>
      <c r="C241" s="66">
        <f t="shared" si="17"/>
        <v>43704</v>
      </c>
      <c r="D241" s="60">
        <v>0</v>
      </c>
      <c r="E241" s="61">
        <v>0.27246458790206818</v>
      </c>
      <c r="F241" s="62">
        <f t="shared" si="14"/>
        <v>1.3131969550299174</v>
      </c>
      <c r="G241" s="50">
        <f t="shared" si="15"/>
        <v>131319.69550299173</v>
      </c>
      <c r="H241" s="63">
        <f t="shared" si="16"/>
        <v>0.27246458790206812</v>
      </c>
      <c r="I241" s="51"/>
      <c r="L241" s="52"/>
      <c r="M241"/>
      <c r="N241" s="27"/>
    </row>
    <row r="242" spans="2:14" x14ac:dyDescent="0.2">
      <c r="B242" s="39">
        <v>236</v>
      </c>
      <c r="C242" s="66">
        <f t="shared" si="17"/>
        <v>43705</v>
      </c>
      <c r="D242" s="60">
        <v>3</v>
      </c>
      <c r="E242" s="61">
        <v>0.19850834410637616</v>
      </c>
      <c r="F242" s="62">
        <f t="shared" si="14"/>
        <v>1.2195822036954371</v>
      </c>
      <c r="G242" s="50">
        <f t="shared" si="15"/>
        <v>121958.22036954371</v>
      </c>
      <c r="H242" s="63">
        <f t="shared" si="16"/>
        <v>0.19850834410637619</v>
      </c>
      <c r="I242" s="51"/>
      <c r="L242" s="52"/>
      <c r="M242"/>
      <c r="N242" s="27"/>
    </row>
    <row r="243" spans="2:14" x14ac:dyDescent="0.2">
      <c r="B243" s="39">
        <v>237</v>
      </c>
      <c r="C243" s="66">
        <f t="shared" si="17"/>
        <v>43706</v>
      </c>
      <c r="D243" s="60">
        <v>4</v>
      </c>
      <c r="E243" s="61">
        <v>-2.9439790927863214E-2</v>
      </c>
      <c r="F243" s="62">
        <f t="shared" si="14"/>
        <v>0.97098933824835776</v>
      </c>
      <c r="G243" s="50">
        <f t="shared" si="15"/>
        <v>97098.933824835782</v>
      </c>
      <c r="H243" s="63">
        <f t="shared" si="16"/>
        <v>-2.9439790927863137E-2</v>
      </c>
      <c r="I243" s="51"/>
      <c r="L243" s="52"/>
      <c r="M243"/>
      <c r="N243" s="27"/>
    </row>
    <row r="244" spans="2:14" x14ac:dyDescent="0.2">
      <c r="B244" s="39">
        <v>238</v>
      </c>
      <c r="C244" s="66">
        <f t="shared" si="17"/>
        <v>43707</v>
      </c>
      <c r="D244" s="60">
        <v>3</v>
      </c>
      <c r="E244" s="61">
        <v>0.21770868675550445</v>
      </c>
      <c r="F244" s="62">
        <f t="shared" si="14"/>
        <v>1.243224846997975</v>
      </c>
      <c r="G244" s="50">
        <f t="shared" si="15"/>
        <v>124322.4846997975</v>
      </c>
      <c r="H244" s="63">
        <f t="shared" si="16"/>
        <v>0.21770868675550448</v>
      </c>
      <c r="I244" s="51"/>
      <c r="L244" s="52"/>
      <c r="M244"/>
      <c r="N244" s="27"/>
    </row>
    <row r="245" spans="2:14" x14ac:dyDescent="0.2">
      <c r="B245" s="39">
        <v>239</v>
      </c>
      <c r="C245" s="66">
        <f t="shared" si="17"/>
        <v>43708</v>
      </c>
      <c r="D245" s="60">
        <v>5</v>
      </c>
      <c r="E245" s="61">
        <v>9.8616351856617261E-3</v>
      </c>
      <c r="F245" s="62">
        <f t="shared" si="14"/>
        <v>1.0099104213484964</v>
      </c>
      <c r="G245" s="50">
        <f t="shared" si="15"/>
        <v>100991.04213484965</v>
      </c>
      <c r="H245" s="63">
        <f t="shared" si="16"/>
        <v>9.8616351856616775E-3</v>
      </c>
      <c r="I245" s="51"/>
      <c r="L245" s="52"/>
      <c r="M245"/>
      <c r="N245" s="27"/>
    </row>
    <row r="246" spans="2:14" x14ac:dyDescent="0.2">
      <c r="B246" s="39">
        <v>240</v>
      </c>
      <c r="C246" s="66">
        <f t="shared" si="17"/>
        <v>43709</v>
      </c>
      <c r="D246" s="60">
        <v>3</v>
      </c>
      <c r="E246" s="61">
        <v>8.2383207932725785E-2</v>
      </c>
      <c r="F246" s="62">
        <f t="shared" si="14"/>
        <v>1.0858718448153613</v>
      </c>
      <c r="G246" s="50">
        <f t="shared" si="15"/>
        <v>108587.18448153613</v>
      </c>
      <c r="H246" s="63">
        <f t="shared" si="16"/>
        <v>8.2383207932725758E-2</v>
      </c>
      <c r="I246" s="51"/>
      <c r="L246" s="52"/>
      <c r="M246"/>
      <c r="N246" s="27"/>
    </row>
    <row r="247" spans="2:14" x14ac:dyDescent="0.2">
      <c r="B247" s="39">
        <v>241</v>
      </c>
      <c r="C247" s="66">
        <f t="shared" si="17"/>
        <v>43710</v>
      </c>
      <c r="D247" s="60">
        <v>5</v>
      </c>
      <c r="E247" s="61">
        <v>9.7173467616376005E-2</v>
      </c>
      <c r="F247" s="62">
        <f t="shared" si="14"/>
        <v>1.1020515272926084</v>
      </c>
      <c r="G247" s="50">
        <f t="shared" si="15"/>
        <v>110205.15272926084</v>
      </c>
      <c r="H247" s="63">
        <f t="shared" si="16"/>
        <v>9.7173467616375991E-2</v>
      </c>
      <c r="I247" s="51"/>
      <c r="L247" s="52"/>
      <c r="M247"/>
      <c r="N247" s="27"/>
    </row>
    <row r="248" spans="2:14" x14ac:dyDescent="0.2">
      <c r="B248" s="39">
        <v>242</v>
      </c>
      <c r="C248" s="66">
        <f t="shared" si="17"/>
        <v>43711</v>
      </c>
      <c r="D248" s="60">
        <v>2</v>
      </c>
      <c r="E248" s="61">
        <v>0.16731904229847713</v>
      </c>
      <c r="F248" s="62">
        <f t="shared" si="14"/>
        <v>1.182131355055992</v>
      </c>
      <c r="G248" s="50">
        <f t="shared" si="15"/>
        <v>118213.1355055992</v>
      </c>
      <c r="H248" s="63">
        <f t="shared" si="16"/>
        <v>0.16731904229847713</v>
      </c>
      <c r="I248" s="51"/>
      <c r="L248" s="52"/>
      <c r="M248"/>
      <c r="N248" s="27"/>
    </row>
    <row r="249" spans="2:14" x14ac:dyDescent="0.2">
      <c r="B249" s="39">
        <v>243</v>
      </c>
      <c r="C249" s="66">
        <f t="shared" si="17"/>
        <v>43712</v>
      </c>
      <c r="D249" s="60">
        <v>2</v>
      </c>
      <c r="E249" s="61">
        <v>-0.14014053016988329</v>
      </c>
      <c r="F249" s="62">
        <f t="shared" si="14"/>
        <v>0.86923607292225358</v>
      </c>
      <c r="G249" s="50">
        <f t="shared" si="15"/>
        <v>86923.607292225352</v>
      </c>
      <c r="H249" s="63">
        <f t="shared" si="16"/>
        <v>-0.14014053016988348</v>
      </c>
      <c r="I249" s="51"/>
      <c r="L249" s="52"/>
      <c r="M249"/>
      <c r="N249" s="27"/>
    </row>
    <row r="250" spans="2:14" x14ac:dyDescent="0.2">
      <c r="B250" s="39">
        <v>244</v>
      </c>
      <c r="C250" s="66">
        <f t="shared" si="17"/>
        <v>43713</v>
      </c>
      <c r="D250" s="60">
        <v>3</v>
      </c>
      <c r="E250" s="61">
        <v>0.19121067230618791</v>
      </c>
      <c r="F250" s="62">
        <f t="shared" si="14"/>
        <v>1.2107144892293051</v>
      </c>
      <c r="G250" s="50">
        <f t="shared" si="15"/>
        <v>121071.44892293052</v>
      </c>
      <c r="H250" s="63">
        <f t="shared" si="16"/>
        <v>0.19121067230618782</v>
      </c>
      <c r="I250" s="51"/>
      <c r="L250" s="52"/>
      <c r="M250"/>
      <c r="N250" s="27"/>
    </row>
    <row r="251" spans="2:14" x14ac:dyDescent="0.2">
      <c r="B251" s="39">
        <v>245</v>
      </c>
      <c r="C251" s="66">
        <f t="shared" si="17"/>
        <v>43714</v>
      </c>
      <c r="D251" s="60">
        <v>3</v>
      </c>
      <c r="E251" s="61">
        <v>-0.29894614949123932</v>
      </c>
      <c r="F251" s="62">
        <f t="shared" si="14"/>
        <v>0.74159934386171977</v>
      </c>
      <c r="G251" s="50">
        <f t="shared" si="15"/>
        <v>74159.934386171983</v>
      </c>
      <c r="H251" s="63">
        <f t="shared" si="16"/>
        <v>-0.29894614949123932</v>
      </c>
      <c r="I251" s="51"/>
      <c r="L251" s="52"/>
      <c r="M251"/>
      <c r="N251" s="27"/>
    </row>
    <row r="252" spans="2:14" x14ac:dyDescent="0.2">
      <c r="B252" s="39">
        <v>246</v>
      </c>
      <c r="C252" s="66">
        <f t="shared" si="17"/>
        <v>43715</v>
      </c>
      <c r="D252" s="60">
        <v>1</v>
      </c>
      <c r="E252" s="61">
        <v>-4.7352971200307362E-2</v>
      </c>
      <c r="F252" s="62">
        <f t="shared" si="14"/>
        <v>0.95375069164369242</v>
      </c>
      <c r="G252" s="50">
        <f t="shared" si="15"/>
        <v>95375.069164369241</v>
      </c>
      <c r="H252" s="63">
        <f t="shared" si="16"/>
        <v>-4.7352971200307375E-2</v>
      </c>
      <c r="I252" s="51"/>
      <c r="L252" s="52"/>
      <c r="M252"/>
      <c r="N252" s="27"/>
    </row>
    <row r="253" spans="2:14" x14ac:dyDescent="0.2">
      <c r="B253" s="39">
        <v>247</v>
      </c>
      <c r="C253" s="66">
        <f t="shared" si="17"/>
        <v>43716</v>
      </c>
      <c r="D253" s="60">
        <v>5</v>
      </c>
      <c r="E253" s="61">
        <v>0.37056655178777875</v>
      </c>
      <c r="F253" s="62">
        <f t="shared" si="14"/>
        <v>1.4485550636889766</v>
      </c>
      <c r="G253" s="50">
        <f t="shared" si="15"/>
        <v>144855.50636889765</v>
      </c>
      <c r="H253" s="63">
        <f t="shared" si="16"/>
        <v>0.37056655178777875</v>
      </c>
      <c r="I253" s="51"/>
      <c r="L253" s="52"/>
      <c r="M253"/>
      <c r="N253" s="27"/>
    </row>
    <row r="254" spans="2:14" x14ac:dyDescent="0.2">
      <c r="B254" s="39">
        <v>248</v>
      </c>
      <c r="C254" s="66">
        <f t="shared" si="17"/>
        <v>43717</v>
      </c>
      <c r="D254" s="60">
        <v>1</v>
      </c>
      <c r="E254" s="61">
        <v>9.4228410085197542E-2</v>
      </c>
      <c r="F254" s="62">
        <f t="shared" si="14"/>
        <v>1.0988106967010871</v>
      </c>
      <c r="G254" s="50">
        <f t="shared" si="15"/>
        <v>109881.06967010871</v>
      </c>
      <c r="H254" s="63">
        <f t="shared" si="16"/>
        <v>9.4228410085197459E-2</v>
      </c>
      <c r="I254" s="51"/>
      <c r="L254" s="52"/>
      <c r="M254"/>
      <c r="N254" s="27"/>
    </row>
    <row r="255" spans="2:14" x14ac:dyDescent="0.2">
      <c r="B255" s="39">
        <v>249</v>
      </c>
      <c r="C255" s="66">
        <f t="shared" si="17"/>
        <v>43718</v>
      </c>
      <c r="D255" s="60">
        <v>0</v>
      </c>
      <c r="E255" s="61">
        <v>0.24755489226256031</v>
      </c>
      <c r="F255" s="62">
        <f t="shared" si="14"/>
        <v>1.2808896713861466</v>
      </c>
      <c r="G255" s="50">
        <f t="shared" si="15"/>
        <v>128088.96713861467</v>
      </c>
      <c r="H255" s="63">
        <f t="shared" si="16"/>
        <v>0.24755489226256025</v>
      </c>
      <c r="I255" s="51"/>
      <c r="L255" s="52"/>
      <c r="M255"/>
      <c r="N255" s="27"/>
    </row>
    <row r="256" spans="2:14" x14ac:dyDescent="0.2">
      <c r="B256" s="39">
        <v>250</v>
      </c>
      <c r="C256" s="66">
        <f t="shared" si="17"/>
        <v>43719</v>
      </c>
      <c r="D256" s="60">
        <v>5</v>
      </c>
      <c r="E256" s="61">
        <v>0.13575491498660994</v>
      </c>
      <c r="F256" s="62">
        <f t="shared" si="14"/>
        <v>1.145401138538463</v>
      </c>
      <c r="G256" s="50">
        <f t="shared" si="15"/>
        <v>114540.1138538463</v>
      </c>
      <c r="H256" s="63">
        <f t="shared" si="16"/>
        <v>0.13575491498660991</v>
      </c>
      <c r="I256" s="51"/>
      <c r="L256" s="52"/>
      <c r="M256"/>
      <c r="N256" s="27"/>
    </row>
    <row r="257" spans="2:14" x14ac:dyDescent="0.2">
      <c r="B257" s="39">
        <v>251</v>
      </c>
      <c r="C257" s="66">
        <f t="shared" si="17"/>
        <v>43720</v>
      </c>
      <c r="D257" s="60">
        <v>2</v>
      </c>
      <c r="E257" s="61">
        <v>-0.35219251680653541</v>
      </c>
      <c r="F257" s="62">
        <f t="shared" si="14"/>
        <v>0.70314474176505937</v>
      </c>
      <c r="G257" s="50">
        <f t="shared" si="15"/>
        <v>70314.47417650593</v>
      </c>
      <c r="H257" s="63">
        <f t="shared" si="16"/>
        <v>-0.35219251680653552</v>
      </c>
      <c r="I257" s="51"/>
      <c r="L257" s="52"/>
      <c r="M257"/>
      <c r="N257" s="27"/>
    </row>
    <row r="258" spans="2:14" x14ac:dyDescent="0.2">
      <c r="B258" s="39">
        <v>252</v>
      </c>
      <c r="C258" s="66">
        <f t="shared" si="17"/>
        <v>43721</v>
      </c>
      <c r="D258" s="60">
        <v>1</v>
      </c>
      <c r="E258" s="61">
        <v>-0.33084212868241591</v>
      </c>
      <c r="F258" s="62">
        <f t="shared" si="14"/>
        <v>0.71831856198741384</v>
      </c>
      <c r="G258" s="50">
        <f t="shared" si="15"/>
        <v>71831.856198741385</v>
      </c>
      <c r="H258" s="63">
        <f t="shared" si="16"/>
        <v>-0.33084212868241597</v>
      </c>
      <c r="I258" s="51"/>
      <c r="L258" s="52"/>
      <c r="M258"/>
      <c r="N258" s="27"/>
    </row>
    <row r="259" spans="2:14" x14ac:dyDescent="0.2">
      <c r="B259" s="39">
        <v>253</v>
      </c>
      <c r="C259" s="66">
        <f t="shared" si="17"/>
        <v>43722</v>
      </c>
      <c r="D259" s="60">
        <v>5</v>
      </c>
      <c r="E259" s="61">
        <v>2.2584044977993472E-2</v>
      </c>
      <c r="F259" s="62">
        <f t="shared" si="14"/>
        <v>1.0228409952010311</v>
      </c>
      <c r="G259" s="50">
        <f t="shared" si="15"/>
        <v>102284.09952010312</v>
      </c>
      <c r="H259" s="63">
        <f t="shared" si="16"/>
        <v>2.2584044977993482E-2</v>
      </c>
      <c r="I259" s="51"/>
      <c r="L259" s="52"/>
      <c r="M259"/>
      <c r="N259" s="27"/>
    </row>
    <row r="260" spans="2:14" x14ac:dyDescent="0.2">
      <c r="B260" s="39">
        <v>254</v>
      </c>
      <c r="C260" s="66">
        <f t="shared" si="17"/>
        <v>43723</v>
      </c>
      <c r="D260" s="60">
        <v>1</v>
      </c>
      <c r="E260" s="61">
        <v>-0.46014771891757844</v>
      </c>
      <c r="F260" s="62">
        <f t="shared" si="14"/>
        <v>0.63119039985736947</v>
      </c>
      <c r="G260" s="50">
        <f t="shared" si="15"/>
        <v>63119.039985736948</v>
      </c>
      <c r="H260" s="63">
        <f t="shared" si="16"/>
        <v>-0.46014771891757844</v>
      </c>
      <c r="I260" s="51"/>
      <c r="L260" s="52"/>
      <c r="M260"/>
      <c r="N260" s="27"/>
    </row>
    <row r="261" spans="2:14" x14ac:dyDescent="0.2">
      <c r="B261" s="39">
        <v>255</v>
      </c>
      <c r="C261" s="66">
        <f t="shared" si="17"/>
        <v>43724</v>
      </c>
      <c r="D261" s="60">
        <v>2</v>
      </c>
      <c r="E261" s="61">
        <v>2.4118987817491871E-2</v>
      </c>
      <c r="F261" s="62">
        <f t="shared" si="14"/>
        <v>1.0244122032113157</v>
      </c>
      <c r="G261" s="50">
        <f t="shared" si="15"/>
        <v>102441.22032113156</v>
      </c>
      <c r="H261" s="63">
        <f t="shared" si="16"/>
        <v>2.4118987817491791E-2</v>
      </c>
      <c r="I261" s="51"/>
      <c r="L261" s="52"/>
      <c r="M261"/>
      <c r="N261" s="27"/>
    </row>
    <row r="262" spans="2:14" x14ac:dyDescent="0.2">
      <c r="B262" s="39">
        <v>256</v>
      </c>
      <c r="C262" s="66">
        <f t="shared" si="17"/>
        <v>43725</v>
      </c>
      <c r="D262" s="60">
        <v>0</v>
      </c>
      <c r="E262" s="61">
        <v>5.6048731999471788E-2</v>
      </c>
      <c r="F262" s="62">
        <f t="shared" si="14"/>
        <v>1.0576492238421924</v>
      </c>
      <c r="G262" s="50">
        <f t="shared" si="15"/>
        <v>105764.92238421924</v>
      </c>
      <c r="H262" s="63">
        <f t="shared" si="16"/>
        <v>5.6048731999471725E-2</v>
      </c>
      <c r="I262" s="51"/>
      <c r="L262" s="52"/>
      <c r="M262"/>
      <c r="N262" s="27"/>
    </row>
    <row r="263" spans="2:14" x14ac:dyDescent="0.2">
      <c r="B263" s="39">
        <v>257</v>
      </c>
      <c r="C263" s="66">
        <f t="shared" si="17"/>
        <v>43726</v>
      </c>
      <c r="D263" s="60">
        <v>6</v>
      </c>
      <c r="E263" s="61">
        <v>2.279635514743859E-2</v>
      </c>
      <c r="F263" s="62">
        <f t="shared" si="14"/>
        <v>1.023058177800259</v>
      </c>
      <c r="G263" s="50">
        <f t="shared" si="15"/>
        <v>102305.8177800259</v>
      </c>
      <c r="H263" s="63">
        <f t="shared" si="16"/>
        <v>2.2796355147438514E-2</v>
      </c>
      <c r="I263" s="51"/>
      <c r="L263" s="52"/>
      <c r="M263"/>
      <c r="N263" s="27"/>
    </row>
    <row r="264" spans="2:14" x14ac:dyDescent="0.2">
      <c r="B264" s="39">
        <v>258</v>
      </c>
      <c r="C264" s="66">
        <f t="shared" si="17"/>
        <v>43727</v>
      </c>
      <c r="D264" s="60">
        <v>4</v>
      </c>
      <c r="E264" s="61">
        <v>1.4803431491163793E-2</v>
      </c>
      <c r="F264" s="62">
        <f t="shared" ref="F264:F327" si="18">EXP(E264)</f>
        <v>1.0149135449645899</v>
      </c>
      <c r="G264" s="50">
        <f t="shared" ref="G264:G327" si="19" xml:space="preserve"> F264*100000</f>
        <v>101491.35449645898</v>
      </c>
      <c r="H264" s="63">
        <f t="shared" ref="H264:H327" si="20">LN(G264/100000)</f>
        <v>1.4803431491163739E-2</v>
      </c>
      <c r="I264" s="51"/>
      <c r="L264" s="52"/>
      <c r="M264"/>
      <c r="N264" s="27"/>
    </row>
    <row r="265" spans="2:14" x14ac:dyDescent="0.2">
      <c r="B265" s="39">
        <v>259</v>
      </c>
      <c r="C265" s="66">
        <f t="shared" ref="C265:C328" si="21">DATE(YEAR(C264),MONTH(C264),DAY(C264)+1)</f>
        <v>43728</v>
      </c>
      <c r="D265" s="60">
        <v>3</v>
      </c>
      <c r="E265" s="61">
        <v>-7.7483962235855866E-2</v>
      </c>
      <c r="F265" s="62">
        <f t="shared" si="18"/>
        <v>0.92544186629600189</v>
      </c>
      <c r="G265" s="50">
        <f t="shared" si="19"/>
        <v>92544.186629600183</v>
      </c>
      <c r="H265" s="63">
        <f t="shared" si="20"/>
        <v>-7.7483962235855963E-2</v>
      </c>
      <c r="I265" s="51"/>
      <c r="L265" s="52"/>
      <c r="M265"/>
      <c r="N265" s="27"/>
    </row>
    <row r="266" spans="2:14" x14ac:dyDescent="0.2">
      <c r="B266" s="39">
        <v>260</v>
      </c>
      <c r="C266" s="66">
        <f t="shared" si="21"/>
        <v>43729</v>
      </c>
      <c r="D266" s="60">
        <v>0</v>
      </c>
      <c r="E266" s="61">
        <v>-0.10591203812917228</v>
      </c>
      <c r="F266" s="62">
        <f t="shared" si="18"/>
        <v>0.89950376663029441</v>
      </c>
      <c r="G266" s="50">
        <f t="shared" si="19"/>
        <v>89950.376663029441</v>
      </c>
      <c r="H266" s="63">
        <f t="shared" si="20"/>
        <v>-0.10591203812917227</v>
      </c>
      <c r="I266" s="51"/>
      <c r="L266" s="52"/>
      <c r="M266"/>
      <c r="N266" s="27"/>
    </row>
    <row r="267" spans="2:14" x14ac:dyDescent="0.2">
      <c r="B267" s="39">
        <v>261</v>
      </c>
      <c r="C267" s="66">
        <f t="shared" si="21"/>
        <v>43730</v>
      </c>
      <c r="D267" s="60">
        <v>4</v>
      </c>
      <c r="E267" s="61">
        <v>0.14524219528131652</v>
      </c>
      <c r="F267" s="62">
        <f t="shared" si="18"/>
        <v>1.156319591505498</v>
      </c>
      <c r="G267" s="50">
        <f t="shared" si="19"/>
        <v>115631.9591505498</v>
      </c>
      <c r="H267" s="63">
        <f t="shared" si="20"/>
        <v>0.14524219528131643</v>
      </c>
      <c r="I267" s="51"/>
      <c r="L267" s="52"/>
      <c r="M267"/>
      <c r="N267" s="27"/>
    </row>
    <row r="268" spans="2:14" x14ac:dyDescent="0.2">
      <c r="B268" s="39">
        <v>262</v>
      </c>
      <c r="C268" s="66">
        <f t="shared" si="21"/>
        <v>43731</v>
      </c>
      <c r="D268" s="60">
        <v>5</v>
      </c>
      <c r="E268" s="61">
        <v>-0.15944694263860584</v>
      </c>
      <c r="F268" s="62">
        <f t="shared" si="18"/>
        <v>0.85261520370934629</v>
      </c>
      <c r="G268" s="50">
        <f t="shared" si="19"/>
        <v>85261.520370934624</v>
      </c>
      <c r="H268" s="63">
        <f t="shared" si="20"/>
        <v>-0.15944694263860587</v>
      </c>
      <c r="I268" s="51"/>
      <c r="L268" s="52"/>
      <c r="M268"/>
      <c r="N268" s="27"/>
    </row>
    <row r="269" spans="2:14" x14ac:dyDescent="0.2">
      <c r="B269" s="39">
        <v>263</v>
      </c>
      <c r="C269" s="66">
        <f t="shared" si="21"/>
        <v>43732</v>
      </c>
      <c r="D269" s="60">
        <v>5</v>
      </c>
      <c r="E269" s="61">
        <v>-0.24253883333993145</v>
      </c>
      <c r="F269" s="62">
        <f t="shared" si="18"/>
        <v>0.7846332770563208</v>
      </c>
      <c r="G269" s="50">
        <f t="shared" si="19"/>
        <v>78463.32770563208</v>
      </c>
      <c r="H269" s="63">
        <f t="shared" si="20"/>
        <v>-0.24253883333993143</v>
      </c>
      <c r="I269" s="51"/>
      <c r="L269" s="52"/>
      <c r="M269"/>
      <c r="N269" s="27"/>
    </row>
    <row r="270" spans="2:14" x14ac:dyDescent="0.2">
      <c r="B270" s="39">
        <v>264</v>
      </c>
      <c r="C270" s="66">
        <f t="shared" si="21"/>
        <v>43733</v>
      </c>
      <c r="D270" s="60">
        <v>3</v>
      </c>
      <c r="E270" s="61">
        <v>0.21147751117998267</v>
      </c>
      <c r="F270" s="62">
        <f t="shared" si="18"/>
        <v>1.2355021803301074</v>
      </c>
      <c r="G270" s="50">
        <f t="shared" si="19"/>
        <v>123550.21803301074</v>
      </c>
      <c r="H270" s="63">
        <f t="shared" si="20"/>
        <v>0.21147751117998262</v>
      </c>
      <c r="I270" s="51"/>
      <c r="L270" s="52"/>
      <c r="M270"/>
      <c r="N270" s="27"/>
    </row>
    <row r="271" spans="2:14" x14ac:dyDescent="0.2">
      <c r="B271" s="39">
        <v>265</v>
      </c>
      <c r="C271" s="66">
        <f t="shared" si="21"/>
        <v>43734</v>
      </c>
      <c r="D271" s="60">
        <v>4</v>
      </c>
      <c r="E271" s="61">
        <v>-1.6430378713703248E-2</v>
      </c>
      <c r="F271" s="62">
        <f t="shared" si="18"/>
        <v>0.98370386373498897</v>
      </c>
      <c r="G271" s="50">
        <f t="shared" si="19"/>
        <v>98370.386373498899</v>
      </c>
      <c r="H271" s="63">
        <f t="shared" si="20"/>
        <v>-1.6430378713703248E-2</v>
      </c>
      <c r="I271" s="51"/>
      <c r="L271" s="52"/>
      <c r="M271"/>
      <c r="N271" s="27"/>
    </row>
    <row r="272" spans="2:14" x14ac:dyDescent="0.2">
      <c r="B272" s="39">
        <v>266</v>
      </c>
      <c r="C272" s="66">
        <f t="shared" si="21"/>
        <v>43735</v>
      </c>
      <c r="D272" s="60">
        <v>2</v>
      </c>
      <c r="E272" s="61">
        <v>0.23623782231472432</v>
      </c>
      <c r="F272" s="62">
        <f t="shared" si="18"/>
        <v>1.2664754704820704</v>
      </c>
      <c r="G272" s="50">
        <f t="shared" si="19"/>
        <v>126647.54704820704</v>
      </c>
      <c r="H272" s="63">
        <f t="shared" si="20"/>
        <v>0.23623782231472434</v>
      </c>
      <c r="I272" s="51"/>
      <c r="L272" s="52"/>
      <c r="M272"/>
      <c r="N272" s="27"/>
    </row>
    <row r="273" spans="2:14" x14ac:dyDescent="0.2">
      <c r="B273" s="39">
        <v>267</v>
      </c>
      <c r="C273" s="66">
        <f t="shared" si="21"/>
        <v>43736</v>
      </c>
      <c r="D273" s="60">
        <v>1</v>
      </c>
      <c r="E273" s="61">
        <v>-3.6837905049178513E-2</v>
      </c>
      <c r="F273" s="62">
        <f t="shared" si="18"/>
        <v>0.96383235504569065</v>
      </c>
      <c r="G273" s="50">
        <f t="shared" si="19"/>
        <v>96383.235504569064</v>
      </c>
      <c r="H273" s="63">
        <f t="shared" si="20"/>
        <v>-3.6837905049178533E-2</v>
      </c>
      <c r="I273" s="51"/>
      <c r="L273" s="52"/>
      <c r="M273"/>
      <c r="N273" s="27"/>
    </row>
    <row r="274" spans="2:14" x14ac:dyDescent="0.2">
      <c r="B274" s="39">
        <v>268</v>
      </c>
      <c r="C274" s="66">
        <f t="shared" si="21"/>
        <v>43737</v>
      </c>
      <c r="D274" s="60">
        <v>3</v>
      </c>
      <c r="E274" s="61">
        <v>-3.8197201724397015E-2</v>
      </c>
      <c r="F274" s="62">
        <f t="shared" si="18"/>
        <v>0.96252311095716681</v>
      </c>
      <c r="G274" s="50">
        <f t="shared" si="19"/>
        <v>96252.311095716679</v>
      </c>
      <c r="H274" s="63">
        <f t="shared" si="20"/>
        <v>-3.8197201724397022E-2</v>
      </c>
      <c r="I274" s="51"/>
      <c r="L274" s="52"/>
      <c r="M274"/>
      <c r="N274" s="27"/>
    </row>
    <row r="275" spans="2:14" x14ac:dyDescent="0.2">
      <c r="B275" s="39">
        <v>269</v>
      </c>
      <c r="C275" s="66">
        <f t="shared" si="21"/>
        <v>43738</v>
      </c>
      <c r="D275" s="60">
        <v>5</v>
      </c>
      <c r="E275" s="61">
        <v>0.20531795831222552</v>
      </c>
      <c r="F275" s="62">
        <f t="shared" si="18"/>
        <v>1.2279154288174754</v>
      </c>
      <c r="G275" s="50">
        <f t="shared" si="19"/>
        <v>122791.54288174753</v>
      </c>
      <c r="H275" s="63">
        <f t="shared" si="20"/>
        <v>0.2053179583122256</v>
      </c>
      <c r="I275" s="51"/>
      <c r="L275" s="52"/>
      <c r="M275"/>
      <c r="N275" s="27"/>
    </row>
    <row r="276" spans="2:14" x14ac:dyDescent="0.2">
      <c r="B276" s="39">
        <v>270</v>
      </c>
      <c r="C276" s="66">
        <f t="shared" si="21"/>
        <v>43739</v>
      </c>
      <c r="D276" s="60">
        <v>1</v>
      </c>
      <c r="E276" s="61">
        <v>-6.8741558101901315E-2</v>
      </c>
      <c r="F276" s="62">
        <f t="shared" si="18"/>
        <v>0.93356792196911087</v>
      </c>
      <c r="G276" s="50">
        <f t="shared" si="19"/>
        <v>93356.79219691109</v>
      </c>
      <c r="H276" s="63">
        <f t="shared" si="20"/>
        <v>-6.8741558101901287E-2</v>
      </c>
      <c r="I276" s="51"/>
      <c r="L276" s="52"/>
      <c r="M276"/>
      <c r="N276" s="27"/>
    </row>
    <row r="277" spans="2:14" x14ac:dyDescent="0.2">
      <c r="B277" s="39">
        <v>271</v>
      </c>
      <c r="C277" s="66">
        <f t="shared" si="21"/>
        <v>43740</v>
      </c>
      <c r="D277" s="60">
        <v>4</v>
      </c>
      <c r="E277" s="61">
        <v>1.0125445492594736E-2</v>
      </c>
      <c r="F277" s="62">
        <f t="shared" si="18"/>
        <v>1.0101768812726191</v>
      </c>
      <c r="G277" s="50">
        <f t="shared" si="19"/>
        <v>101017.68812726191</v>
      </c>
      <c r="H277" s="63">
        <f t="shared" si="20"/>
        <v>1.012544549259475E-2</v>
      </c>
      <c r="I277" s="51"/>
      <c r="L277" s="52"/>
      <c r="M277"/>
      <c r="N277" s="27"/>
    </row>
    <row r="278" spans="2:14" x14ac:dyDescent="0.2">
      <c r="B278" s="39">
        <v>272</v>
      </c>
      <c r="C278" s="66">
        <f t="shared" si="21"/>
        <v>43741</v>
      </c>
      <c r="D278" s="60">
        <v>4</v>
      </c>
      <c r="E278" s="61">
        <v>-9.1354353976203125E-3</v>
      </c>
      <c r="F278" s="62">
        <f t="shared" si="18"/>
        <v>0.99090616591391789</v>
      </c>
      <c r="G278" s="50">
        <f t="shared" si="19"/>
        <v>99090.616591391794</v>
      </c>
      <c r="H278" s="63">
        <f t="shared" si="20"/>
        <v>-9.1354353976203055E-3</v>
      </c>
      <c r="I278" s="51"/>
      <c r="L278" s="52"/>
      <c r="M278"/>
      <c r="N278" s="27"/>
    </row>
    <row r="279" spans="2:14" x14ac:dyDescent="0.2">
      <c r="B279" s="39">
        <v>273</v>
      </c>
      <c r="C279" s="66">
        <f t="shared" si="21"/>
        <v>43742</v>
      </c>
      <c r="D279" s="60">
        <v>2</v>
      </c>
      <c r="E279" s="61">
        <v>-6.3714326137851454E-2</v>
      </c>
      <c r="F279" s="62">
        <f t="shared" si="18"/>
        <v>0.9382730013203906</v>
      </c>
      <c r="G279" s="50">
        <f t="shared" si="19"/>
        <v>93827.300132039061</v>
      </c>
      <c r="H279" s="63">
        <f t="shared" si="20"/>
        <v>-6.3714326137851468E-2</v>
      </c>
      <c r="I279" s="51"/>
      <c r="L279" s="52"/>
      <c r="M279"/>
      <c r="N279" s="27"/>
    </row>
    <row r="280" spans="2:14" x14ac:dyDescent="0.2">
      <c r="B280" s="39">
        <v>274</v>
      </c>
      <c r="C280" s="66">
        <f t="shared" si="21"/>
        <v>43743</v>
      </c>
      <c r="D280" s="60">
        <v>4</v>
      </c>
      <c r="E280" s="61">
        <v>0.28500742933421863</v>
      </c>
      <c r="F280" s="62">
        <f t="shared" si="18"/>
        <v>1.3297719074047101</v>
      </c>
      <c r="G280" s="50">
        <f t="shared" si="19"/>
        <v>132977.19074047101</v>
      </c>
      <c r="H280" s="63">
        <f t="shared" si="20"/>
        <v>0.28500742933421858</v>
      </c>
      <c r="I280" s="51"/>
      <c r="L280" s="52"/>
      <c r="M280"/>
      <c r="N280" s="27"/>
    </row>
    <row r="281" spans="2:14" x14ac:dyDescent="0.2">
      <c r="B281" s="39">
        <v>275</v>
      </c>
      <c r="C281" s="66">
        <f t="shared" si="21"/>
        <v>43744</v>
      </c>
      <c r="D281" s="60">
        <v>2</v>
      </c>
      <c r="E281" s="61">
        <v>6.3408647343312627E-2</v>
      </c>
      <c r="F281" s="62">
        <f t="shared" si="18"/>
        <v>1.0654621485576561</v>
      </c>
      <c r="G281" s="50">
        <f t="shared" si="19"/>
        <v>106546.2148557656</v>
      </c>
      <c r="H281" s="63">
        <f t="shared" si="20"/>
        <v>6.3408647343312655E-2</v>
      </c>
      <c r="I281" s="51"/>
      <c r="L281" s="52"/>
      <c r="M281"/>
      <c r="N281" s="27"/>
    </row>
    <row r="282" spans="2:14" x14ac:dyDescent="0.2">
      <c r="B282" s="39">
        <v>276</v>
      </c>
      <c r="C282" s="66">
        <f t="shared" si="21"/>
        <v>43745</v>
      </c>
      <c r="D282" s="60">
        <v>1</v>
      </c>
      <c r="E282" s="61">
        <v>-0.15300089893979021</v>
      </c>
      <c r="F282" s="62">
        <f t="shared" si="18"/>
        <v>0.85812895040478843</v>
      </c>
      <c r="G282" s="50">
        <f t="shared" si="19"/>
        <v>85812.895040478848</v>
      </c>
      <c r="H282" s="63">
        <f t="shared" si="20"/>
        <v>-0.15300089893979008</v>
      </c>
      <c r="I282" s="51"/>
      <c r="L282" s="52"/>
      <c r="M282"/>
      <c r="N282" s="27"/>
    </row>
    <row r="283" spans="2:14" x14ac:dyDescent="0.2">
      <c r="B283" s="39">
        <v>277</v>
      </c>
      <c r="C283" s="66">
        <f t="shared" si="21"/>
        <v>43746</v>
      </c>
      <c r="D283" s="60">
        <v>2</v>
      </c>
      <c r="E283" s="61">
        <v>3.7153979570139203E-2</v>
      </c>
      <c r="F283" s="62">
        <f t="shared" si="18"/>
        <v>1.0378528166657728</v>
      </c>
      <c r="G283" s="50">
        <f t="shared" si="19"/>
        <v>103785.28166657728</v>
      </c>
      <c r="H283" s="63">
        <f t="shared" si="20"/>
        <v>3.7153979570139106E-2</v>
      </c>
      <c r="I283" s="51"/>
      <c r="L283" s="52"/>
      <c r="M283"/>
      <c r="N283" s="27"/>
    </row>
    <row r="284" spans="2:14" x14ac:dyDescent="0.2">
      <c r="B284" s="39">
        <v>278</v>
      </c>
      <c r="C284" s="66">
        <f t="shared" si="21"/>
        <v>43747</v>
      </c>
      <c r="D284" s="60">
        <v>2</v>
      </c>
      <c r="E284" s="61">
        <v>6.6814818688289965E-2</v>
      </c>
      <c r="F284" s="62">
        <f t="shared" si="18"/>
        <v>1.0690974829684181</v>
      </c>
      <c r="G284" s="50">
        <f t="shared" si="19"/>
        <v>106909.7482968418</v>
      </c>
      <c r="H284" s="63">
        <f t="shared" si="20"/>
        <v>6.6814818688290048E-2</v>
      </c>
      <c r="I284" s="51"/>
      <c r="L284" s="52"/>
      <c r="M284"/>
      <c r="N284" s="27"/>
    </row>
    <row r="285" spans="2:14" x14ac:dyDescent="0.2">
      <c r="B285" s="39">
        <v>279</v>
      </c>
      <c r="C285" s="66">
        <f t="shared" si="21"/>
        <v>43748</v>
      </c>
      <c r="D285" s="60">
        <v>2</v>
      </c>
      <c r="E285" s="61">
        <v>7.660854185407516E-2</v>
      </c>
      <c r="F285" s="62">
        <f t="shared" si="18"/>
        <v>1.079619367865601</v>
      </c>
      <c r="G285" s="50">
        <f t="shared" si="19"/>
        <v>107961.93678656009</v>
      </c>
      <c r="H285" s="63">
        <f t="shared" si="20"/>
        <v>7.6608541854075188E-2</v>
      </c>
      <c r="I285" s="51"/>
      <c r="L285" s="52"/>
      <c r="M285"/>
      <c r="N285" s="27"/>
    </row>
    <row r="286" spans="2:14" x14ac:dyDescent="0.2">
      <c r="B286" s="39">
        <v>280</v>
      </c>
      <c r="C286" s="66">
        <f t="shared" si="21"/>
        <v>43749</v>
      </c>
      <c r="D286" s="60">
        <v>1</v>
      </c>
      <c r="E286" s="61">
        <v>-0.16909963728219737</v>
      </c>
      <c r="F286" s="62">
        <f t="shared" si="18"/>
        <v>0.84442476300593849</v>
      </c>
      <c r="G286" s="50">
        <f t="shared" si="19"/>
        <v>84442.476300593844</v>
      </c>
      <c r="H286" s="63">
        <f t="shared" si="20"/>
        <v>-0.16909963728219735</v>
      </c>
      <c r="I286" s="51"/>
      <c r="L286" s="52"/>
      <c r="M286"/>
      <c r="N286" s="27"/>
    </row>
    <row r="287" spans="2:14" x14ac:dyDescent="0.2">
      <c r="B287" s="39">
        <v>281</v>
      </c>
      <c r="C287" s="66">
        <f t="shared" si="21"/>
        <v>43750</v>
      </c>
      <c r="D287" s="60">
        <v>3</v>
      </c>
      <c r="E287" s="61">
        <v>-0.14640069588902407</v>
      </c>
      <c r="F287" s="62">
        <f t="shared" si="18"/>
        <v>0.86381150810961183</v>
      </c>
      <c r="G287" s="50">
        <f t="shared" si="19"/>
        <v>86381.15081096119</v>
      </c>
      <c r="H287" s="63">
        <f t="shared" si="20"/>
        <v>-0.14640069588902399</v>
      </c>
      <c r="I287" s="51"/>
      <c r="L287" s="52"/>
      <c r="M287"/>
      <c r="N287" s="27"/>
    </row>
    <row r="288" spans="2:14" x14ac:dyDescent="0.2">
      <c r="B288" s="39">
        <v>282</v>
      </c>
      <c r="C288" s="66">
        <f t="shared" si="21"/>
        <v>43751</v>
      </c>
      <c r="D288" s="60">
        <v>6</v>
      </c>
      <c r="E288" s="61">
        <v>-0.15293302789767041</v>
      </c>
      <c r="F288" s="62">
        <f t="shared" si="18"/>
        <v>0.85818719448744651</v>
      </c>
      <c r="G288" s="50">
        <f t="shared" si="19"/>
        <v>85818.719448744654</v>
      </c>
      <c r="H288" s="63">
        <f t="shared" si="20"/>
        <v>-0.15293302789767041</v>
      </c>
      <c r="I288" s="51"/>
      <c r="L288" s="52"/>
      <c r="M288"/>
      <c r="N288" s="27"/>
    </row>
    <row r="289" spans="2:14" x14ac:dyDescent="0.2">
      <c r="B289" s="39">
        <v>283</v>
      </c>
      <c r="C289" s="66">
        <f t="shared" si="21"/>
        <v>43752</v>
      </c>
      <c r="D289" s="60">
        <v>1</v>
      </c>
      <c r="E289" s="61">
        <v>-0.16392984202364461</v>
      </c>
      <c r="F289" s="62">
        <f t="shared" si="18"/>
        <v>0.8488015699917727</v>
      </c>
      <c r="G289" s="50">
        <f t="shared" si="19"/>
        <v>84880.15699917727</v>
      </c>
      <c r="H289" s="63">
        <f t="shared" si="20"/>
        <v>-0.16392984202364463</v>
      </c>
      <c r="I289" s="51"/>
      <c r="L289" s="52"/>
      <c r="M289"/>
      <c r="N289" s="27"/>
    </row>
    <row r="290" spans="2:14" x14ac:dyDescent="0.2">
      <c r="B290" s="39">
        <v>284</v>
      </c>
      <c r="C290" s="66">
        <f t="shared" si="21"/>
        <v>43753</v>
      </c>
      <c r="D290" s="60">
        <v>3</v>
      </c>
      <c r="E290" s="61">
        <v>0.15480484994943253</v>
      </c>
      <c r="F290" s="62">
        <f t="shared" si="18"/>
        <v>1.1674301148277992</v>
      </c>
      <c r="G290" s="50">
        <f t="shared" si="19"/>
        <v>116743.01148277993</v>
      </c>
      <c r="H290" s="63">
        <f t="shared" si="20"/>
        <v>0.1548048499494325</v>
      </c>
      <c r="I290" s="51"/>
      <c r="L290" s="52"/>
      <c r="M290"/>
      <c r="N290" s="27"/>
    </row>
    <row r="291" spans="2:14" x14ac:dyDescent="0.2">
      <c r="B291" s="39">
        <v>285</v>
      </c>
      <c r="C291" s="66">
        <f t="shared" si="21"/>
        <v>43754</v>
      </c>
      <c r="D291" s="60">
        <v>2</v>
      </c>
      <c r="E291" s="61">
        <v>9.2088766955857868E-2</v>
      </c>
      <c r="F291" s="62">
        <f t="shared" si="18"/>
        <v>1.0964621473681535</v>
      </c>
      <c r="G291" s="50">
        <f t="shared" si="19"/>
        <v>109646.21473681535</v>
      </c>
      <c r="H291" s="63">
        <f t="shared" si="20"/>
        <v>9.2088766955857798E-2</v>
      </c>
      <c r="I291" s="51"/>
      <c r="L291" s="52"/>
      <c r="M291"/>
      <c r="N291" s="27"/>
    </row>
    <row r="292" spans="2:14" x14ac:dyDescent="0.2">
      <c r="B292" s="39">
        <v>286</v>
      </c>
      <c r="C292" s="66">
        <f t="shared" si="21"/>
        <v>43755</v>
      </c>
      <c r="D292" s="60">
        <v>4</v>
      </c>
      <c r="E292" s="61">
        <v>-0.2980566636729054</v>
      </c>
      <c r="F292" s="62">
        <f t="shared" si="18"/>
        <v>0.74225927941911929</v>
      </c>
      <c r="G292" s="50">
        <f t="shared" si="19"/>
        <v>74225.927941911927</v>
      </c>
      <c r="H292" s="63">
        <f t="shared" si="20"/>
        <v>-0.2980566636729054</v>
      </c>
      <c r="I292" s="51"/>
      <c r="L292" s="52"/>
      <c r="M292"/>
      <c r="N292" s="27"/>
    </row>
    <row r="293" spans="2:14" x14ac:dyDescent="0.2">
      <c r="B293" s="39">
        <v>287</v>
      </c>
      <c r="C293" s="66">
        <f t="shared" si="21"/>
        <v>43756</v>
      </c>
      <c r="D293" s="60">
        <v>3</v>
      </c>
      <c r="E293" s="61">
        <v>2.0377553988073487E-2</v>
      </c>
      <c r="F293" s="62">
        <f t="shared" si="18"/>
        <v>1.0205865938338001</v>
      </c>
      <c r="G293" s="50">
        <f t="shared" si="19"/>
        <v>102058.65938338001</v>
      </c>
      <c r="H293" s="63">
        <f t="shared" si="20"/>
        <v>2.037755398807355E-2</v>
      </c>
      <c r="I293" s="51"/>
      <c r="L293" s="52"/>
      <c r="M293"/>
      <c r="N293" s="27"/>
    </row>
    <row r="294" spans="2:14" x14ac:dyDescent="0.2">
      <c r="B294" s="39">
        <v>288</v>
      </c>
      <c r="C294" s="66">
        <f t="shared" si="21"/>
        <v>43757</v>
      </c>
      <c r="D294" s="60">
        <v>2</v>
      </c>
      <c r="E294" s="61">
        <v>-2.5987405883352039E-2</v>
      </c>
      <c r="F294" s="62">
        <f t="shared" si="18"/>
        <v>0.97434736057579285</v>
      </c>
      <c r="G294" s="50">
        <f t="shared" si="19"/>
        <v>97434.736057579285</v>
      </c>
      <c r="H294" s="63">
        <f t="shared" si="20"/>
        <v>-2.5987405883352081E-2</v>
      </c>
      <c r="I294" s="51"/>
      <c r="L294" s="52"/>
      <c r="M294"/>
      <c r="N294" s="27"/>
    </row>
    <row r="295" spans="2:14" x14ac:dyDescent="0.2">
      <c r="B295" s="39">
        <v>289</v>
      </c>
      <c r="C295" s="66">
        <f t="shared" si="21"/>
        <v>43758</v>
      </c>
      <c r="D295" s="60">
        <v>3</v>
      </c>
      <c r="E295" s="61">
        <v>6.2332430894020949E-2</v>
      </c>
      <c r="F295" s="62">
        <f t="shared" si="18"/>
        <v>1.0643160974774097</v>
      </c>
      <c r="G295" s="50">
        <f t="shared" si="19"/>
        <v>106431.60974774098</v>
      </c>
      <c r="H295" s="63">
        <f t="shared" si="20"/>
        <v>6.2332430894020865E-2</v>
      </c>
      <c r="I295" s="51"/>
      <c r="L295" s="52"/>
      <c r="M295"/>
      <c r="N295" s="27"/>
    </row>
    <row r="296" spans="2:14" x14ac:dyDescent="0.2">
      <c r="B296" s="39">
        <v>290</v>
      </c>
      <c r="C296" s="66">
        <f t="shared" si="21"/>
        <v>43759</v>
      </c>
      <c r="D296" s="60">
        <v>0</v>
      </c>
      <c r="E296" s="61">
        <v>0.26065570869424848</v>
      </c>
      <c r="F296" s="62">
        <f t="shared" si="18"/>
        <v>1.2977807738704494</v>
      </c>
      <c r="G296" s="50">
        <f t="shared" si="19"/>
        <v>129778.07738704495</v>
      </c>
      <c r="H296" s="63">
        <f t="shared" si="20"/>
        <v>0.26065570869424853</v>
      </c>
      <c r="I296" s="51"/>
      <c r="L296" s="52"/>
      <c r="M296"/>
      <c r="N296" s="27"/>
    </row>
    <row r="297" spans="2:14" x14ac:dyDescent="0.2">
      <c r="B297" s="39">
        <v>291</v>
      </c>
      <c r="C297" s="66">
        <f t="shared" si="21"/>
        <v>43760</v>
      </c>
      <c r="D297" s="60">
        <v>4</v>
      </c>
      <c r="E297" s="61">
        <v>-0.16247146726935172</v>
      </c>
      <c r="F297" s="62">
        <f t="shared" si="18"/>
        <v>0.85004034385155669</v>
      </c>
      <c r="G297" s="50">
        <f t="shared" si="19"/>
        <v>85004.034385155668</v>
      </c>
      <c r="H297" s="63">
        <f t="shared" si="20"/>
        <v>-0.16247146726935172</v>
      </c>
      <c r="I297" s="51"/>
      <c r="L297" s="52"/>
      <c r="M297"/>
      <c r="N297" s="27"/>
    </row>
    <row r="298" spans="2:14" x14ac:dyDescent="0.2">
      <c r="B298" s="39">
        <v>292</v>
      </c>
      <c r="C298" s="66">
        <f t="shared" si="21"/>
        <v>43761</v>
      </c>
      <c r="D298" s="60">
        <v>2</v>
      </c>
      <c r="E298" s="61">
        <v>0.11422052471563802</v>
      </c>
      <c r="F298" s="62">
        <f t="shared" si="18"/>
        <v>1.1209993056815297</v>
      </c>
      <c r="G298" s="50">
        <f t="shared" si="19"/>
        <v>112099.93056815297</v>
      </c>
      <c r="H298" s="63">
        <f t="shared" si="20"/>
        <v>0.11422052471563811</v>
      </c>
      <c r="I298" s="51"/>
      <c r="L298" s="52"/>
      <c r="M298"/>
      <c r="N298" s="27"/>
    </row>
    <row r="299" spans="2:14" x14ac:dyDescent="0.2">
      <c r="B299" s="39">
        <v>293</v>
      </c>
      <c r="C299" s="66">
        <f t="shared" si="21"/>
        <v>43762</v>
      </c>
      <c r="D299" s="60">
        <v>2</v>
      </c>
      <c r="E299" s="61">
        <v>0.18706269434507702</v>
      </c>
      <c r="F299" s="62">
        <f t="shared" si="18"/>
        <v>1.2057028734324253</v>
      </c>
      <c r="G299" s="50">
        <f t="shared" si="19"/>
        <v>120570.28734324253</v>
      </c>
      <c r="H299" s="63">
        <f t="shared" si="20"/>
        <v>0.18706269434507708</v>
      </c>
      <c r="I299" s="51"/>
      <c r="L299" s="52"/>
      <c r="M299"/>
      <c r="N299" s="27"/>
    </row>
    <row r="300" spans="2:14" x14ac:dyDescent="0.2">
      <c r="B300" s="39">
        <v>294</v>
      </c>
      <c r="C300" s="66">
        <f t="shared" si="21"/>
        <v>43763</v>
      </c>
      <c r="D300" s="60">
        <v>1</v>
      </c>
      <c r="E300" s="61">
        <v>0.16244767498894361</v>
      </c>
      <c r="F300" s="62">
        <f t="shared" si="18"/>
        <v>1.1763867623878952</v>
      </c>
      <c r="G300" s="50">
        <f t="shared" si="19"/>
        <v>117638.67623878951</v>
      </c>
      <c r="H300" s="63">
        <f t="shared" si="20"/>
        <v>0.16244767498894361</v>
      </c>
      <c r="I300" s="51"/>
      <c r="L300" s="52"/>
      <c r="M300"/>
      <c r="N300" s="27"/>
    </row>
    <row r="301" spans="2:14" x14ac:dyDescent="0.2">
      <c r="B301" s="39">
        <v>295</v>
      </c>
      <c r="C301" s="66">
        <f t="shared" si="21"/>
        <v>43764</v>
      </c>
      <c r="D301" s="60">
        <v>3</v>
      </c>
      <c r="E301" s="61">
        <v>4.6300028821424352E-2</v>
      </c>
      <c r="F301" s="62">
        <f t="shared" si="18"/>
        <v>1.0473886105905161</v>
      </c>
      <c r="G301" s="50">
        <f t="shared" si="19"/>
        <v>104738.86105905162</v>
      </c>
      <c r="H301" s="63">
        <f t="shared" si="20"/>
        <v>4.6300028821424366E-2</v>
      </c>
      <c r="I301" s="51"/>
      <c r="L301" s="52"/>
      <c r="M301"/>
      <c r="N301" s="27"/>
    </row>
    <row r="302" spans="2:14" x14ac:dyDescent="0.2">
      <c r="B302" s="39">
        <v>296</v>
      </c>
      <c r="C302" s="66">
        <f t="shared" si="21"/>
        <v>43765</v>
      </c>
      <c r="D302" s="60">
        <v>5</v>
      </c>
      <c r="E302" s="61">
        <v>-0.15774812022253173</v>
      </c>
      <c r="F302" s="62">
        <f t="shared" si="18"/>
        <v>0.85406487654940566</v>
      </c>
      <c r="G302" s="50">
        <f t="shared" si="19"/>
        <v>85406.48765494056</v>
      </c>
      <c r="H302" s="63">
        <f t="shared" si="20"/>
        <v>-0.15774812022253187</v>
      </c>
      <c r="I302" s="51"/>
      <c r="L302" s="52"/>
      <c r="M302"/>
      <c r="N302" s="27"/>
    </row>
    <row r="303" spans="2:14" x14ac:dyDescent="0.2">
      <c r="B303" s="39">
        <v>297</v>
      </c>
      <c r="C303" s="66">
        <f t="shared" si="21"/>
        <v>43766</v>
      </c>
      <c r="D303" s="60">
        <v>3</v>
      </c>
      <c r="E303" s="61">
        <v>-1.2776085845398483E-2</v>
      </c>
      <c r="F303" s="62">
        <f t="shared" si="18"/>
        <v>0.98730518187673766</v>
      </c>
      <c r="G303" s="50">
        <f t="shared" si="19"/>
        <v>98730.518187673762</v>
      </c>
      <c r="H303" s="63">
        <f t="shared" si="20"/>
        <v>-1.2776085845398476E-2</v>
      </c>
      <c r="I303" s="51"/>
      <c r="L303" s="52"/>
      <c r="M303"/>
      <c r="N303" s="27"/>
    </row>
    <row r="304" spans="2:14" x14ac:dyDescent="0.2">
      <c r="B304" s="39">
        <v>298</v>
      </c>
      <c r="C304" s="66">
        <f t="shared" si="21"/>
        <v>43767</v>
      </c>
      <c r="D304" s="60">
        <v>2</v>
      </c>
      <c r="E304" s="61">
        <v>0.3341740307910368</v>
      </c>
      <c r="F304" s="62">
        <f t="shared" si="18"/>
        <v>1.3967862062320784</v>
      </c>
      <c r="G304" s="50">
        <f t="shared" si="19"/>
        <v>139678.62062320783</v>
      </c>
      <c r="H304" s="63">
        <f t="shared" si="20"/>
        <v>0.33417403079103658</v>
      </c>
      <c r="I304" s="51"/>
      <c r="L304" s="52"/>
      <c r="M304"/>
      <c r="N304" s="27"/>
    </row>
    <row r="305" spans="2:14" x14ac:dyDescent="0.2">
      <c r="B305" s="39">
        <v>299</v>
      </c>
      <c r="C305" s="66">
        <f t="shared" si="21"/>
        <v>43768</v>
      </c>
      <c r="D305" s="60">
        <v>0</v>
      </c>
      <c r="E305" s="61">
        <v>8.0268462220847145E-2</v>
      </c>
      <c r="F305" s="62">
        <f t="shared" si="18"/>
        <v>1.0835779283677685</v>
      </c>
      <c r="G305" s="50">
        <f t="shared" si="19"/>
        <v>108357.79283677685</v>
      </c>
      <c r="H305" s="63">
        <f t="shared" si="20"/>
        <v>8.0268462220847159E-2</v>
      </c>
      <c r="I305" s="51"/>
      <c r="L305" s="52"/>
      <c r="M305"/>
      <c r="N305" s="27"/>
    </row>
    <row r="306" spans="2:14" x14ac:dyDescent="0.2">
      <c r="B306" s="39">
        <v>300</v>
      </c>
      <c r="C306" s="66">
        <f t="shared" si="21"/>
        <v>43769</v>
      </c>
      <c r="D306" s="60">
        <v>4</v>
      </c>
      <c r="E306" s="61">
        <v>0.11764596597960918</v>
      </c>
      <c r="F306" s="62">
        <f t="shared" si="18"/>
        <v>1.1248458071814502</v>
      </c>
      <c r="G306" s="50">
        <f t="shared" si="19"/>
        <v>112484.58071814502</v>
      </c>
      <c r="H306" s="63">
        <f t="shared" si="20"/>
        <v>0.11764596597960915</v>
      </c>
      <c r="I306" s="51"/>
      <c r="L306" s="52"/>
      <c r="M306"/>
      <c r="N306" s="27"/>
    </row>
    <row r="307" spans="2:14" x14ac:dyDescent="0.2">
      <c r="B307" s="39">
        <v>301</v>
      </c>
      <c r="C307" s="66">
        <f t="shared" si="21"/>
        <v>43770</v>
      </c>
      <c r="D307" s="60">
        <v>4</v>
      </c>
      <c r="E307" s="61">
        <v>8.1325749811658174E-2</v>
      </c>
      <c r="F307" s="62">
        <f t="shared" si="18"/>
        <v>1.0847241877212239</v>
      </c>
      <c r="G307" s="50">
        <f t="shared" si="19"/>
        <v>108472.41877212239</v>
      </c>
      <c r="H307" s="63">
        <f t="shared" si="20"/>
        <v>8.1325749811658077E-2</v>
      </c>
      <c r="I307" s="51"/>
      <c r="L307" s="52"/>
      <c r="M307"/>
      <c r="N307" s="27"/>
    </row>
    <row r="308" spans="2:14" x14ac:dyDescent="0.2">
      <c r="B308" s="39">
        <v>302</v>
      </c>
      <c r="C308" s="66">
        <f t="shared" si="21"/>
        <v>43771</v>
      </c>
      <c r="D308" s="60">
        <v>3</v>
      </c>
      <c r="E308" s="61">
        <v>-6.6383465713879555E-2</v>
      </c>
      <c r="F308" s="62">
        <f t="shared" si="18"/>
        <v>0.93577195901978971</v>
      </c>
      <c r="G308" s="50">
        <f t="shared" si="19"/>
        <v>93577.195901978965</v>
      </c>
      <c r="H308" s="63">
        <f t="shared" si="20"/>
        <v>-6.6383465713879639E-2</v>
      </c>
      <c r="I308" s="51"/>
      <c r="L308" s="52"/>
      <c r="M308"/>
      <c r="N308" s="27"/>
    </row>
    <row r="309" spans="2:14" x14ac:dyDescent="0.2">
      <c r="B309" s="39">
        <v>303</v>
      </c>
      <c r="C309" s="66">
        <f t="shared" si="21"/>
        <v>43772</v>
      </c>
      <c r="D309" s="60">
        <v>5</v>
      </c>
      <c r="E309" s="61">
        <v>-3.1877691475965544E-2</v>
      </c>
      <c r="F309" s="62">
        <f t="shared" si="18"/>
        <v>0.9686250459341913</v>
      </c>
      <c r="G309" s="50">
        <f t="shared" si="19"/>
        <v>96862.504593419129</v>
      </c>
      <c r="H309" s="63">
        <f t="shared" si="20"/>
        <v>-3.1877691475965544E-2</v>
      </c>
      <c r="I309" s="51"/>
      <c r="L309" s="52"/>
      <c r="M309"/>
      <c r="N309" s="27"/>
    </row>
    <row r="310" spans="2:14" x14ac:dyDescent="0.2">
      <c r="B310" s="39">
        <v>304</v>
      </c>
      <c r="C310" s="66">
        <f t="shared" si="21"/>
        <v>43773</v>
      </c>
      <c r="D310" s="60">
        <v>3</v>
      </c>
      <c r="E310" s="61">
        <v>0.29726241569325795</v>
      </c>
      <c r="F310" s="62">
        <f t="shared" si="18"/>
        <v>1.3461685088447168</v>
      </c>
      <c r="G310" s="50">
        <f t="shared" si="19"/>
        <v>134616.85088447167</v>
      </c>
      <c r="H310" s="63">
        <f t="shared" si="20"/>
        <v>0.29726241569325779</v>
      </c>
      <c r="I310" s="51"/>
      <c r="L310" s="52"/>
      <c r="M310"/>
      <c r="N310" s="27"/>
    </row>
    <row r="311" spans="2:14" x14ac:dyDescent="0.2">
      <c r="B311" s="39">
        <v>305</v>
      </c>
      <c r="C311" s="66">
        <f t="shared" si="21"/>
        <v>43774</v>
      </c>
      <c r="D311" s="60">
        <v>2</v>
      </c>
      <c r="E311" s="61">
        <v>6.6156060307112061E-2</v>
      </c>
      <c r="F311" s="62">
        <f t="shared" si="18"/>
        <v>1.0683934379644506</v>
      </c>
      <c r="G311" s="50">
        <f t="shared" si="19"/>
        <v>106839.34379644506</v>
      </c>
      <c r="H311" s="63">
        <f t="shared" si="20"/>
        <v>6.6156060307112005E-2</v>
      </c>
      <c r="I311" s="51"/>
      <c r="L311" s="52"/>
      <c r="M311"/>
      <c r="N311" s="27"/>
    </row>
    <row r="312" spans="2:14" x14ac:dyDescent="0.2">
      <c r="B312" s="39">
        <v>306</v>
      </c>
      <c r="C312" s="66">
        <f t="shared" si="21"/>
        <v>43775</v>
      </c>
      <c r="D312" s="60">
        <v>5</v>
      </c>
      <c r="E312" s="61">
        <v>5.0431124287133575E-2</v>
      </c>
      <c r="F312" s="62">
        <f t="shared" si="18"/>
        <v>1.0517244225909823</v>
      </c>
      <c r="G312" s="50">
        <f t="shared" si="19"/>
        <v>105172.44225909823</v>
      </c>
      <c r="H312" s="63">
        <f t="shared" si="20"/>
        <v>5.0431124287133547E-2</v>
      </c>
      <c r="I312" s="51"/>
      <c r="L312" s="52"/>
      <c r="M312"/>
      <c r="N312" s="27"/>
    </row>
    <row r="313" spans="2:14" x14ac:dyDescent="0.2">
      <c r="B313" s="39">
        <v>307</v>
      </c>
      <c r="C313" s="66">
        <f t="shared" si="21"/>
        <v>43776</v>
      </c>
      <c r="D313" s="60">
        <v>4</v>
      </c>
      <c r="E313" s="61">
        <v>1.8904002040944761E-2</v>
      </c>
      <c r="F313" s="62">
        <f t="shared" si="18"/>
        <v>1.0190838139552734</v>
      </c>
      <c r="G313" s="50">
        <f t="shared" si="19"/>
        <v>101908.38139552734</v>
      </c>
      <c r="H313" s="63">
        <f t="shared" si="20"/>
        <v>1.8904002040944858E-2</v>
      </c>
      <c r="I313" s="51"/>
      <c r="L313" s="52"/>
      <c r="M313"/>
      <c r="N313" s="27"/>
    </row>
    <row r="314" spans="2:14" x14ac:dyDescent="0.2">
      <c r="B314" s="39">
        <v>308</v>
      </c>
      <c r="C314" s="66">
        <f t="shared" si="21"/>
        <v>43777</v>
      </c>
      <c r="D314" s="60">
        <v>3</v>
      </c>
      <c r="E314" s="61">
        <v>2.2465355919412105E-2</v>
      </c>
      <c r="F314" s="62">
        <f t="shared" si="18"/>
        <v>1.0227196023703751</v>
      </c>
      <c r="G314" s="50">
        <f t="shared" si="19"/>
        <v>102271.96023703751</v>
      </c>
      <c r="H314" s="63">
        <f t="shared" si="20"/>
        <v>2.2465355919412015E-2</v>
      </c>
      <c r="I314" s="51"/>
      <c r="L314" s="52"/>
      <c r="M314"/>
      <c r="N314" s="27"/>
    </row>
    <row r="315" spans="2:14" x14ac:dyDescent="0.2">
      <c r="B315" s="39">
        <v>309</v>
      </c>
      <c r="C315" s="66">
        <f t="shared" si="21"/>
        <v>43778</v>
      </c>
      <c r="D315" s="60">
        <v>6</v>
      </c>
      <c r="E315" s="61">
        <v>9.7875370152469263E-2</v>
      </c>
      <c r="F315" s="62">
        <f t="shared" si="18"/>
        <v>1.1028253315903511</v>
      </c>
      <c r="G315" s="50">
        <f t="shared" si="19"/>
        <v>110282.53315903511</v>
      </c>
      <c r="H315" s="63">
        <f t="shared" si="20"/>
        <v>9.787537015246936E-2</v>
      </c>
      <c r="I315" s="51"/>
      <c r="L315" s="52"/>
      <c r="M315"/>
      <c r="N315" s="27"/>
    </row>
    <row r="316" spans="2:14" x14ac:dyDescent="0.2">
      <c r="B316" s="39">
        <v>310</v>
      </c>
      <c r="C316" s="66">
        <f t="shared" si="21"/>
        <v>43779</v>
      </c>
      <c r="D316" s="60">
        <v>4</v>
      </c>
      <c r="E316" s="61">
        <v>-6.2217411545570936E-2</v>
      </c>
      <c r="F316" s="62">
        <f t="shared" si="18"/>
        <v>0.93967856761149515</v>
      </c>
      <c r="G316" s="50">
        <f t="shared" si="19"/>
        <v>93967.856761149509</v>
      </c>
      <c r="H316" s="63">
        <f t="shared" si="20"/>
        <v>-6.2217411545571026E-2</v>
      </c>
      <c r="I316" s="51"/>
      <c r="L316" s="52"/>
      <c r="M316"/>
      <c r="N316" s="27"/>
    </row>
    <row r="317" spans="2:14" x14ac:dyDescent="0.2">
      <c r="B317" s="39">
        <v>311</v>
      </c>
      <c r="C317" s="66">
        <f t="shared" si="21"/>
        <v>43780</v>
      </c>
      <c r="D317" s="60">
        <v>1</v>
      </c>
      <c r="E317" s="61">
        <v>-2.2571514313749503E-2</v>
      </c>
      <c r="F317" s="62">
        <f t="shared" si="18"/>
        <v>0.97768131648478629</v>
      </c>
      <c r="G317" s="50">
        <f t="shared" si="19"/>
        <v>97768.131648478622</v>
      </c>
      <c r="H317" s="63">
        <f t="shared" si="20"/>
        <v>-2.2571514313749628E-2</v>
      </c>
      <c r="I317" s="51"/>
      <c r="L317" s="52"/>
      <c r="M317"/>
      <c r="N317" s="27"/>
    </row>
    <row r="318" spans="2:14" x14ac:dyDescent="0.2">
      <c r="B318" s="39">
        <v>312</v>
      </c>
      <c r="C318" s="66">
        <f t="shared" si="21"/>
        <v>43781</v>
      </c>
      <c r="D318" s="60">
        <v>3</v>
      </c>
      <c r="E318" s="61">
        <v>0.13959218682022764</v>
      </c>
      <c r="F318" s="62">
        <f t="shared" si="18"/>
        <v>1.1498047976806371</v>
      </c>
      <c r="G318" s="50">
        <f t="shared" si="19"/>
        <v>114980.47976806371</v>
      </c>
      <c r="H318" s="63">
        <f t="shared" si="20"/>
        <v>0.1395921868202277</v>
      </c>
      <c r="I318" s="51"/>
      <c r="L318" s="52"/>
      <c r="M318"/>
      <c r="N318" s="27"/>
    </row>
    <row r="319" spans="2:14" x14ac:dyDescent="0.2">
      <c r="B319" s="39">
        <v>313</v>
      </c>
      <c r="C319" s="66">
        <f t="shared" si="21"/>
        <v>43782</v>
      </c>
      <c r="D319" s="60">
        <v>4</v>
      </c>
      <c r="E319" s="61">
        <v>-0.17835329112538603</v>
      </c>
      <c r="F319" s="62">
        <f t="shared" si="18"/>
        <v>0.83664679138326492</v>
      </c>
      <c r="G319" s="50">
        <f t="shared" si="19"/>
        <v>83664.679138326494</v>
      </c>
      <c r="H319" s="63">
        <f t="shared" si="20"/>
        <v>-0.17835329112538609</v>
      </c>
      <c r="I319" s="51"/>
      <c r="L319" s="52"/>
      <c r="M319"/>
      <c r="N319" s="27"/>
    </row>
    <row r="320" spans="2:14" x14ac:dyDescent="0.2">
      <c r="B320" s="39">
        <v>314</v>
      </c>
      <c r="C320" s="66">
        <f t="shared" si="21"/>
        <v>43783</v>
      </c>
      <c r="D320" s="60">
        <v>4</v>
      </c>
      <c r="E320" s="61">
        <v>7.9092342780495532E-3</v>
      </c>
      <c r="F320" s="62">
        <f t="shared" si="18"/>
        <v>1.0079405948964517</v>
      </c>
      <c r="G320" s="50">
        <f t="shared" si="19"/>
        <v>100794.05948964517</v>
      </c>
      <c r="H320" s="63">
        <f t="shared" si="20"/>
        <v>7.9092342780494995E-3</v>
      </c>
      <c r="I320" s="51"/>
      <c r="L320" s="52"/>
      <c r="M320"/>
      <c r="N320" s="27"/>
    </row>
    <row r="321" spans="2:14" x14ac:dyDescent="0.2">
      <c r="B321" s="39">
        <v>315</v>
      </c>
      <c r="C321" s="66">
        <f t="shared" si="21"/>
        <v>43784</v>
      </c>
      <c r="D321" s="60">
        <v>2</v>
      </c>
      <c r="E321" s="61">
        <v>6.8322476686735176E-2</v>
      </c>
      <c r="F321" s="62">
        <f t="shared" si="18"/>
        <v>1.0707105319973254</v>
      </c>
      <c r="G321" s="50">
        <f t="shared" si="19"/>
        <v>107071.05319973253</v>
      </c>
      <c r="H321" s="63">
        <f t="shared" si="20"/>
        <v>6.832247668673512E-2</v>
      </c>
      <c r="I321" s="51"/>
      <c r="L321" s="52"/>
      <c r="M321"/>
      <c r="N321" s="27"/>
    </row>
    <row r="322" spans="2:14" x14ac:dyDescent="0.2">
      <c r="B322" s="39">
        <v>316</v>
      </c>
      <c r="C322" s="66">
        <f t="shared" si="21"/>
        <v>43785</v>
      </c>
      <c r="D322" s="60">
        <v>0</v>
      </c>
      <c r="E322" s="61">
        <v>0.11323366612079554</v>
      </c>
      <c r="F322" s="62">
        <f t="shared" si="18"/>
        <v>1.1198935835673289</v>
      </c>
      <c r="G322" s="50">
        <f t="shared" si="19"/>
        <v>111989.35835673289</v>
      </c>
      <c r="H322" s="63">
        <f t="shared" si="20"/>
        <v>0.11323366612079554</v>
      </c>
      <c r="I322" s="51"/>
      <c r="L322" s="52"/>
      <c r="M322"/>
      <c r="N322" s="27"/>
    </row>
    <row r="323" spans="2:14" x14ac:dyDescent="0.2">
      <c r="B323" s="39">
        <v>317</v>
      </c>
      <c r="C323" s="66">
        <f t="shared" si="21"/>
        <v>43786</v>
      </c>
      <c r="D323" s="60">
        <v>8</v>
      </c>
      <c r="E323" s="61">
        <v>4.7793021217803475E-2</v>
      </c>
      <c r="F323" s="62">
        <f t="shared" si="18"/>
        <v>1.0489535217317136</v>
      </c>
      <c r="G323" s="50">
        <f t="shared" si="19"/>
        <v>104895.35217317137</v>
      </c>
      <c r="H323" s="63">
        <f t="shared" si="20"/>
        <v>4.7793021217803509E-2</v>
      </c>
      <c r="I323" s="51"/>
      <c r="L323" s="52"/>
      <c r="M323"/>
      <c r="N323" s="27"/>
    </row>
    <row r="324" spans="2:14" x14ac:dyDescent="0.2">
      <c r="B324" s="39">
        <v>318</v>
      </c>
      <c r="C324" s="66">
        <f t="shared" si="21"/>
        <v>43787</v>
      </c>
      <c r="D324" s="60">
        <v>3</v>
      </c>
      <c r="E324" s="61">
        <v>0.13510314834595191</v>
      </c>
      <c r="F324" s="62">
        <f t="shared" si="18"/>
        <v>1.1446548475164069</v>
      </c>
      <c r="G324" s="50">
        <f t="shared" si="19"/>
        <v>114465.48475164069</v>
      </c>
      <c r="H324" s="63">
        <f t="shared" si="20"/>
        <v>0.13510314834595194</v>
      </c>
      <c r="I324" s="51"/>
      <c r="L324" s="52"/>
      <c r="M324"/>
      <c r="N324" s="27"/>
    </row>
    <row r="325" spans="2:14" x14ac:dyDescent="0.2">
      <c r="B325" s="39">
        <v>319</v>
      </c>
      <c r="C325" s="66">
        <f t="shared" si="21"/>
        <v>43788</v>
      </c>
      <c r="D325" s="60">
        <v>2</v>
      </c>
      <c r="E325" s="61">
        <v>-4.2452613747154824E-2</v>
      </c>
      <c r="F325" s="62">
        <f t="shared" si="18"/>
        <v>0.95843588112989975</v>
      </c>
      <c r="G325" s="50">
        <f t="shared" si="19"/>
        <v>95843.588112989979</v>
      </c>
      <c r="H325" s="63">
        <f t="shared" si="20"/>
        <v>-4.2452613747154852E-2</v>
      </c>
      <c r="I325" s="51"/>
      <c r="L325" s="52"/>
      <c r="M325"/>
      <c r="N325" s="27"/>
    </row>
    <row r="326" spans="2:14" x14ac:dyDescent="0.2">
      <c r="B326" s="39">
        <v>320</v>
      </c>
      <c r="C326" s="66">
        <f t="shared" si="21"/>
        <v>43789</v>
      </c>
      <c r="D326" s="60">
        <v>5</v>
      </c>
      <c r="E326" s="61">
        <v>5.8729324841988277E-3</v>
      </c>
      <c r="F326" s="62">
        <f t="shared" si="18"/>
        <v>1.0058902119626891</v>
      </c>
      <c r="G326" s="50">
        <f t="shared" si="19"/>
        <v>100589.02119626891</v>
      </c>
      <c r="H326" s="63">
        <f t="shared" si="20"/>
        <v>5.8729324841987922E-3</v>
      </c>
      <c r="I326" s="51"/>
      <c r="L326" s="52"/>
      <c r="M326"/>
      <c r="N326" s="27"/>
    </row>
    <row r="327" spans="2:14" x14ac:dyDescent="0.2">
      <c r="B327" s="39">
        <v>321</v>
      </c>
      <c r="C327" s="66">
        <f t="shared" si="21"/>
        <v>43790</v>
      </c>
      <c r="D327" s="60">
        <v>7</v>
      </c>
      <c r="E327" s="61">
        <v>0.26098176254483407</v>
      </c>
      <c r="F327" s="62">
        <f t="shared" si="18"/>
        <v>1.2982039892807435</v>
      </c>
      <c r="G327" s="50">
        <f t="shared" si="19"/>
        <v>129820.39892807436</v>
      </c>
      <c r="H327" s="63">
        <f t="shared" si="20"/>
        <v>0.26098176254483413</v>
      </c>
      <c r="I327" s="51"/>
      <c r="L327" s="52"/>
      <c r="M327"/>
      <c r="N327" s="27"/>
    </row>
    <row r="328" spans="2:14" x14ac:dyDescent="0.2">
      <c r="B328" s="39">
        <v>322</v>
      </c>
      <c r="C328" s="66">
        <f t="shared" si="21"/>
        <v>43791</v>
      </c>
      <c r="D328" s="60">
        <v>1</v>
      </c>
      <c r="E328" s="61">
        <v>-0.15241154637304136</v>
      </c>
      <c r="F328" s="62">
        <f t="shared" ref="F328:F391" si="22">EXP(E328)</f>
        <v>0.85863483996332313</v>
      </c>
      <c r="G328" s="50">
        <f t="shared" ref="G328:G391" si="23" xml:space="preserve"> F328*100000</f>
        <v>85863.483996332317</v>
      </c>
      <c r="H328" s="63">
        <f t="shared" ref="H328:H391" si="24">LN(G328/100000)</f>
        <v>-0.1524115463730413</v>
      </c>
      <c r="I328" s="51"/>
      <c r="L328" s="52"/>
      <c r="M328"/>
      <c r="N328" s="27"/>
    </row>
    <row r="329" spans="2:14" x14ac:dyDescent="0.2">
      <c r="B329" s="39">
        <v>323</v>
      </c>
      <c r="C329" s="66">
        <f t="shared" ref="C329:C392" si="25">DATE(YEAR(C328),MONTH(C328),DAY(C328)+1)</f>
        <v>43792</v>
      </c>
      <c r="D329" s="60">
        <v>4</v>
      </c>
      <c r="E329" s="61">
        <v>-0.149696363627736</v>
      </c>
      <c r="F329" s="62">
        <f t="shared" si="22"/>
        <v>0.86096935835312027</v>
      </c>
      <c r="G329" s="50">
        <f t="shared" si="23"/>
        <v>86096.935835312033</v>
      </c>
      <c r="H329" s="63">
        <f t="shared" si="24"/>
        <v>-0.14969636362773581</v>
      </c>
      <c r="I329" s="51"/>
      <c r="L329" s="52"/>
      <c r="M329"/>
      <c r="N329" s="27"/>
    </row>
    <row r="330" spans="2:14" x14ac:dyDescent="0.2">
      <c r="B330" s="39">
        <v>324</v>
      </c>
      <c r="C330" s="66">
        <f t="shared" si="25"/>
        <v>43793</v>
      </c>
      <c r="D330" s="60">
        <v>4</v>
      </c>
      <c r="E330" s="61">
        <v>1.1001118360145484E-2</v>
      </c>
      <c r="F330" s="62">
        <f t="shared" si="22"/>
        <v>1.0110618531753686</v>
      </c>
      <c r="G330" s="50">
        <f t="shared" si="23"/>
        <v>101106.18531753686</v>
      </c>
      <c r="H330" s="63">
        <f t="shared" si="24"/>
        <v>1.1001118360145562E-2</v>
      </c>
      <c r="I330" s="51"/>
      <c r="L330" s="52"/>
      <c r="M330"/>
      <c r="N330" s="27"/>
    </row>
    <row r="331" spans="2:14" x14ac:dyDescent="0.2">
      <c r="B331" s="39">
        <v>325</v>
      </c>
      <c r="C331" s="66">
        <f t="shared" si="25"/>
        <v>43794</v>
      </c>
      <c r="D331" s="60">
        <v>0</v>
      </c>
      <c r="E331" s="61">
        <v>1.5733503510564333E-2</v>
      </c>
      <c r="F331" s="62">
        <f t="shared" si="22"/>
        <v>1.0158579267583363</v>
      </c>
      <c r="G331" s="50">
        <f t="shared" si="23"/>
        <v>101585.79267583363</v>
      </c>
      <c r="H331" s="63">
        <f t="shared" si="24"/>
        <v>1.5733503510564413E-2</v>
      </c>
      <c r="I331" s="51"/>
      <c r="L331" s="52"/>
      <c r="M331"/>
      <c r="N331" s="27"/>
    </row>
    <row r="332" spans="2:14" x14ac:dyDescent="0.2">
      <c r="B332" s="39">
        <v>326</v>
      </c>
      <c r="C332" s="66">
        <f t="shared" si="25"/>
        <v>43795</v>
      </c>
      <c r="D332" s="60">
        <v>4</v>
      </c>
      <c r="E332" s="61">
        <v>0.15392730124905937</v>
      </c>
      <c r="F332" s="62">
        <f t="shared" si="22"/>
        <v>1.1664060874304278</v>
      </c>
      <c r="G332" s="50">
        <f t="shared" si="23"/>
        <v>116640.60874304279</v>
      </c>
      <c r="H332" s="63">
        <f t="shared" si="24"/>
        <v>0.15392730124905943</v>
      </c>
      <c r="I332" s="51"/>
      <c r="L332" s="52"/>
      <c r="M332"/>
      <c r="N332" s="27"/>
    </row>
    <row r="333" spans="2:14" x14ac:dyDescent="0.2">
      <c r="B333" s="39">
        <v>327</v>
      </c>
      <c r="C333" s="66">
        <f t="shared" si="25"/>
        <v>43796</v>
      </c>
      <c r="D333" s="60">
        <v>5</v>
      </c>
      <c r="E333" s="61">
        <v>-1.1002912237454438E-2</v>
      </c>
      <c r="F333" s="62">
        <f t="shared" si="22"/>
        <v>0.98905739840117435</v>
      </c>
      <c r="G333" s="50">
        <f t="shared" si="23"/>
        <v>98905.739840117429</v>
      </c>
      <c r="H333" s="63">
        <f t="shared" si="24"/>
        <v>-1.1002912237454523E-2</v>
      </c>
      <c r="I333" s="51"/>
      <c r="L333" s="52"/>
      <c r="M333"/>
      <c r="N333" s="27"/>
    </row>
    <row r="334" spans="2:14" x14ac:dyDescent="0.2">
      <c r="B334" s="39">
        <v>328</v>
      </c>
      <c r="C334" s="66">
        <f t="shared" si="25"/>
        <v>43797</v>
      </c>
      <c r="D334" s="60">
        <v>1</v>
      </c>
      <c r="E334" s="61">
        <v>8.4494741309026726E-3</v>
      </c>
      <c r="F334" s="62">
        <f t="shared" si="22"/>
        <v>1.0084852716899313</v>
      </c>
      <c r="G334" s="50">
        <f t="shared" si="23"/>
        <v>100848.52716899313</v>
      </c>
      <c r="H334" s="63">
        <f t="shared" si="24"/>
        <v>8.4494741309026813E-3</v>
      </c>
      <c r="I334" s="51"/>
      <c r="L334" s="52"/>
      <c r="M334"/>
      <c r="N334" s="27"/>
    </row>
    <row r="335" spans="2:14" x14ac:dyDescent="0.2">
      <c r="B335" s="39">
        <v>329</v>
      </c>
      <c r="C335" s="66">
        <f t="shared" si="25"/>
        <v>43798</v>
      </c>
      <c r="D335" s="60">
        <v>2</v>
      </c>
      <c r="E335" s="61">
        <v>9.8194261732278396E-2</v>
      </c>
      <c r="F335" s="62">
        <f t="shared" si="22"/>
        <v>1.1031770693827248</v>
      </c>
      <c r="G335" s="50">
        <f t="shared" si="23"/>
        <v>110317.70693827247</v>
      </c>
      <c r="H335" s="63">
        <f t="shared" si="24"/>
        <v>9.8194261732278354E-2</v>
      </c>
      <c r="I335" s="51"/>
      <c r="L335" s="52"/>
      <c r="M335"/>
      <c r="N335" s="27"/>
    </row>
    <row r="336" spans="2:14" x14ac:dyDescent="0.2">
      <c r="B336" s="39">
        <v>330</v>
      </c>
      <c r="C336" s="66">
        <f t="shared" si="25"/>
        <v>43799</v>
      </c>
      <c r="D336" s="60">
        <v>2</v>
      </c>
      <c r="E336" s="61">
        <v>0.11619014917916502</v>
      </c>
      <c r="F336" s="62">
        <f t="shared" si="22"/>
        <v>1.1232094291797516</v>
      </c>
      <c r="G336" s="50">
        <f t="shared" si="23"/>
        <v>112320.94291797516</v>
      </c>
      <c r="H336" s="63">
        <f t="shared" si="24"/>
        <v>0.11619014917916499</v>
      </c>
      <c r="I336" s="51"/>
      <c r="L336" s="52"/>
      <c r="M336"/>
      <c r="N336" s="27"/>
    </row>
    <row r="337" spans="2:14" x14ac:dyDescent="0.2">
      <c r="B337" s="39">
        <v>331</v>
      </c>
      <c r="C337" s="66">
        <f t="shared" si="25"/>
        <v>43800</v>
      </c>
      <c r="D337" s="60">
        <v>2</v>
      </c>
      <c r="E337" s="61">
        <v>0.17371938388852867</v>
      </c>
      <c r="F337" s="62">
        <f t="shared" si="22"/>
        <v>1.1897216639063668</v>
      </c>
      <c r="G337" s="50">
        <f t="shared" si="23"/>
        <v>118972.16639063667</v>
      </c>
      <c r="H337" s="63">
        <f t="shared" si="24"/>
        <v>0.17371938388852867</v>
      </c>
      <c r="I337" s="51"/>
      <c r="L337" s="52"/>
      <c r="M337"/>
      <c r="N337" s="27"/>
    </row>
    <row r="338" spans="2:14" x14ac:dyDescent="0.2">
      <c r="B338" s="39">
        <v>332</v>
      </c>
      <c r="C338" s="66">
        <f t="shared" si="25"/>
        <v>43801</v>
      </c>
      <c r="D338" s="60">
        <v>2</v>
      </c>
      <c r="E338" s="61">
        <v>-0.19862524590687827</v>
      </c>
      <c r="F338" s="62">
        <f t="shared" si="22"/>
        <v>0.81985708056621098</v>
      </c>
      <c r="G338" s="50">
        <f t="shared" si="23"/>
        <v>81985.708056621093</v>
      </c>
      <c r="H338" s="63">
        <f t="shared" si="24"/>
        <v>-0.1986252459068783</v>
      </c>
      <c r="I338" s="51"/>
      <c r="L338" s="52"/>
      <c r="M338"/>
      <c r="N338" s="27"/>
    </row>
    <row r="339" spans="2:14" x14ac:dyDescent="0.2">
      <c r="B339" s="39">
        <v>333</v>
      </c>
      <c r="C339" s="66">
        <f t="shared" si="25"/>
        <v>43802</v>
      </c>
      <c r="D339" s="60">
        <v>6</v>
      </c>
      <c r="E339" s="61">
        <v>-4.8817996634606967E-2</v>
      </c>
      <c r="F339" s="62">
        <f t="shared" si="22"/>
        <v>0.9523544456401376</v>
      </c>
      <c r="G339" s="50">
        <f t="shared" si="23"/>
        <v>95235.444564013756</v>
      </c>
      <c r="H339" s="63">
        <f t="shared" si="24"/>
        <v>-4.8817996634606987E-2</v>
      </c>
      <c r="I339" s="51"/>
      <c r="L339" s="52"/>
      <c r="M339"/>
      <c r="N339" s="27"/>
    </row>
    <row r="340" spans="2:14" x14ac:dyDescent="0.2">
      <c r="B340" s="39">
        <v>334</v>
      </c>
      <c r="C340" s="66">
        <f t="shared" si="25"/>
        <v>43803</v>
      </c>
      <c r="D340" s="60">
        <v>3</v>
      </c>
      <c r="E340" s="61">
        <v>0.22633819985960144</v>
      </c>
      <c r="F340" s="62">
        <f t="shared" si="22"/>
        <v>1.253999696091723</v>
      </c>
      <c r="G340" s="50">
        <f t="shared" si="23"/>
        <v>125399.9696091723</v>
      </c>
      <c r="H340" s="63">
        <f t="shared" si="24"/>
        <v>0.22633819985960152</v>
      </c>
      <c r="I340" s="51"/>
      <c r="L340" s="52"/>
      <c r="M340"/>
      <c r="N340" s="27"/>
    </row>
    <row r="341" spans="2:14" x14ac:dyDescent="0.2">
      <c r="B341" s="39">
        <v>335</v>
      </c>
      <c r="C341" s="66">
        <f t="shared" si="25"/>
        <v>43804</v>
      </c>
      <c r="D341" s="60">
        <v>1</v>
      </c>
      <c r="E341" s="61">
        <v>-8.8440872281789776E-2</v>
      </c>
      <c r="F341" s="62">
        <f t="shared" si="22"/>
        <v>0.9153572321204273</v>
      </c>
      <c r="G341" s="50">
        <f t="shared" si="23"/>
        <v>91535.723212042736</v>
      </c>
      <c r="H341" s="63">
        <f t="shared" si="24"/>
        <v>-8.8440872281789706E-2</v>
      </c>
      <c r="I341" s="51"/>
      <c r="L341" s="52"/>
      <c r="M341"/>
      <c r="N341" s="27"/>
    </row>
    <row r="342" spans="2:14" x14ac:dyDescent="0.2">
      <c r="B342" s="39">
        <v>336</v>
      </c>
      <c r="C342" s="66">
        <f t="shared" si="25"/>
        <v>43805</v>
      </c>
      <c r="D342" s="60">
        <v>9</v>
      </c>
      <c r="E342" s="61">
        <v>-7.3677726908936161E-2</v>
      </c>
      <c r="F342" s="62">
        <f t="shared" si="22"/>
        <v>0.92897102796972164</v>
      </c>
      <c r="G342" s="50">
        <f t="shared" si="23"/>
        <v>92897.102796972162</v>
      </c>
      <c r="H342" s="63">
        <f t="shared" si="24"/>
        <v>-7.3677726908936106E-2</v>
      </c>
      <c r="I342" s="51"/>
      <c r="L342" s="52"/>
      <c r="M342"/>
      <c r="N342" s="27"/>
    </row>
    <row r="343" spans="2:14" x14ac:dyDescent="0.2">
      <c r="B343" s="39">
        <v>337</v>
      </c>
      <c r="C343" s="66">
        <f t="shared" si="25"/>
        <v>43806</v>
      </c>
      <c r="D343" s="60">
        <v>1</v>
      </c>
      <c r="E343" s="61">
        <v>-0.19891446522204206</v>
      </c>
      <c r="F343" s="62">
        <f t="shared" si="22"/>
        <v>0.8196199963491575</v>
      </c>
      <c r="G343" s="50">
        <f t="shared" si="23"/>
        <v>81961.999634915745</v>
      </c>
      <c r="H343" s="63">
        <f t="shared" si="24"/>
        <v>-0.19891446522204209</v>
      </c>
      <c r="I343" s="51"/>
      <c r="L343" s="52"/>
      <c r="M343"/>
      <c r="N343" s="27"/>
    </row>
    <row r="344" spans="2:14" x14ac:dyDescent="0.2">
      <c r="B344" s="39">
        <v>338</v>
      </c>
      <c r="C344" s="66">
        <f t="shared" si="25"/>
        <v>43807</v>
      </c>
      <c r="D344" s="60">
        <v>1</v>
      </c>
      <c r="E344" s="61">
        <v>0.18265244084934237</v>
      </c>
      <c r="F344" s="62">
        <f t="shared" si="22"/>
        <v>1.2003971265642661</v>
      </c>
      <c r="G344" s="50">
        <f t="shared" si="23"/>
        <v>120039.71265642661</v>
      </c>
      <c r="H344" s="63">
        <f t="shared" si="24"/>
        <v>0.1826524408493424</v>
      </c>
      <c r="I344" s="51"/>
      <c r="L344" s="52"/>
      <c r="M344"/>
      <c r="N344" s="27"/>
    </row>
    <row r="345" spans="2:14" x14ac:dyDescent="0.2">
      <c r="B345" s="39">
        <v>339</v>
      </c>
      <c r="C345" s="66">
        <f t="shared" si="25"/>
        <v>43808</v>
      </c>
      <c r="D345" s="60">
        <v>3</v>
      </c>
      <c r="E345" s="61">
        <v>-0.20458971216110514</v>
      </c>
      <c r="F345" s="62">
        <f t="shared" si="22"/>
        <v>0.81498162487498538</v>
      </c>
      <c r="G345" s="50">
        <f t="shared" si="23"/>
        <v>81498.162487498543</v>
      </c>
      <c r="H345" s="63">
        <f t="shared" si="24"/>
        <v>-0.20458971216110508</v>
      </c>
      <c r="I345" s="51"/>
      <c r="L345" s="52"/>
      <c r="M345"/>
      <c r="N345" s="27"/>
    </row>
    <row r="346" spans="2:14" x14ac:dyDescent="0.2">
      <c r="B346" s="39">
        <v>340</v>
      </c>
      <c r="C346" s="66">
        <f t="shared" si="25"/>
        <v>43809</v>
      </c>
      <c r="D346" s="60">
        <v>7</v>
      </c>
      <c r="E346" s="61">
        <v>0.14260750281711806</v>
      </c>
      <c r="F346" s="62">
        <f t="shared" si="22"/>
        <v>1.1532770548257916</v>
      </c>
      <c r="G346" s="50">
        <f t="shared" si="23"/>
        <v>115327.70548257916</v>
      </c>
      <c r="H346" s="63">
        <f t="shared" si="24"/>
        <v>0.14260750281711809</v>
      </c>
      <c r="I346" s="51"/>
      <c r="L346" s="52"/>
      <c r="M346"/>
      <c r="N346" s="27"/>
    </row>
    <row r="347" spans="2:14" x14ac:dyDescent="0.2">
      <c r="B347" s="39">
        <v>341</v>
      </c>
      <c r="C347" s="66">
        <f t="shared" si="25"/>
        <v>43810</v>
      </c>
      <c r="D347" s="60">
        <v>5</v>
      </c>
      <c r="E347" s="61">
        <v>-2.2044234760396648E-2</v>
      </c>
      <c r="F347" s="62">
        <f t="shared" si="22"/>
        <v>0.9781969637858563</v>
      </c>
      <c r="G347" s="50">
        <f t="shared" si="23"/>
        <v>97819.696378585635</v>
      </c>
      <c r="H347" s="63">
        <f t="shared" si="24"/>
        <v>-2.2044234760396627E-2</v>
      </c>
      <c r="I347" s="51"/>
      <c r="L347" s="52"/>
      <c r="M347"/>
      <c r="N347" s="27"/>
    </row>
    <row r="348" spans="2:14" x14ac:dyDescent="0.2">
      <c r="B348" s="39">
        <v>342</v>
      </c>
      <c r="C348" s="66">
        <f t="shared" si="25"/>
        <v>43811</v>
      </c>
      <c r="D348" s="60">
        <v>1</v>
      </c>
      <c r="E348" s="61">
        <v>-3.1755734603211745E-3</v>
      </c>
      <c r="F348" s="62">
        <f t="shared" si="22"/>
        <v>0.99682946334009259</v>
      </c>
      <c r="G348" s="50">
        <f t="shared" si="23"/>
        <v>99682.946334009263</v>
      </c>
      <c r="H348" s="63">
        <f t="shared" si="24"/>
        <v>-3.175573460321181E-3</v>
      </c>
      <c r="I348" s="51"/>
      <c r="L348" s="52"/>
      <c r="M348"/>
      <c r="N348" s="27"/>
    </row>
    <row r="349" spans="2:14" x14ac:dyDescent="0.2">
      <c r="B349" s="39">
        <v>343</v>
      </c>
      <c r="C349" s="66">
        <f t="shared" si="25"/>
        <v>43812</v>
      </c>
      <c r="D349" s="60">
        <v>5</v>
      </c>
      <c r="E349" s="61">
        <v>7.9136823438166179E-2</v>
      </c>
      <c r="F349" s="62">
        <f t="shared" si="22"/>
        <v>1.0823524031167067</v>
      </c>
      <c r="G349" s="50">
        <f t="shared" si="23"/>
        <v>108235.24031167067</v>
      </c>
      <c r="H349" s="63">
        <f t="shared" si="24"/>
        <v>7.9136823438166234E-2</v>
      </c>
      <c r="I349" s="51"/>
      <c r="L349" s="52"/>
      <c r="M349"/>
      <c r="N349" s="27"/>
    </row>
    <row r="350" spans="2:14" x14ac:dyDescent="0.2">
      <c r="B350" s="39">
        <v>344</v>
      </c>
      <c r="C350" s="66">
        <f t="shared" si="25"/>
        <v>43813</v>
      </c>
      <c r="D350" s="60">
        <v>3</v>
      </c>
      <c r="E350" s="61">
        <v>-0.30674415706424041</v>
      </c>
      <c r="F350" s="62">
        <f t="shared" si="22"/>
        <v>0.73583883599496469</v>
      </c>
      <c r="G350" s="50">
        <f t="shared" si="23"/>
        <v>73583.883599496476</v>
      </c>
      <c r="H350" s="63">
        <f t="shared" si="24"/>
        <v>-0.3067441570642403</v>
      </c>
      <c r="I350" s="51"/>
      <c r="L350" s="52"/>
      <c r="M350"/>
      <c r="N350" s="27"/>
    </row>
    <row r="351" spans="2:14" x14ac:dyDescent="0.2">
      <c r="B351" s="39">
        <v>345</v>
      </c>
      <c r="C351" s="66">
        <f t="shared" si="25"/>
        <v>43814</v>
      </c>
      <c r="D351" s="60">
        <v>1</v>
      </c>
      <c r="E351" s="61">
        <v>0.23964706320432014</v>
      </c>
      <c r="F351" s="62">
        <f t="shared" si="22"/>
        <v>1.2708005588866478</v>
      </c>
      <c r="G351" s="50">
        <f t="shared" si="23"/>
        <v>127080.05588866478</v>
      </c>
      <c r="H351" s="63">
        <f t="shared" si="24"/>
        <v>0.23964706320432011</v>
      </c>
      <c r="I351" s="51"/>
      <c r="L351" s="52"/>
      <c r="M351"/>
      <c r="N351" s="27"/>
    </row>
    <row r="352" spans="2:14" x14ac:dyDescent="0.2">
      <c r="B352" s="39">
        <v>346</v>
      </c>
      <c r="C352" s="66">
        <f t="shared" si="25"/>
        <v>43815</v>
      </c>
      <c r="D352" s="60">
        <v>5</v>
      </c>
      <c r="E352" s="61">
        <v>-2.100672867934918E-2</v>
      </c>
      <c r="F352" s="62">
        <f t="shared" si="22"/>
        <v>0.97921237574120146</v>
      </c>
      <c r="G352" s="50">
        <f t="shared" si="23"/>
        <v>97921.237574120139</v>
      </c>
      <c r="H352" s="63">
        <f t="shared" si="24"/>
        <v>-2.1006728679349281E-2</v>
      </c>
      <c r="I352" s="51"/>
      <c r="L352" s="52"/>
      <c r="M352"/>
      <c r="N352" s="27"/>
    </row>
    <row r="353" spans="2:14" x14ac:dyDescent="0.2">
      <c r="B353" s="39">
        <v>347</v>
      </c>
      <c r="C353" s="66">
        <f t="shared" si="25"/>
        <v>43816</v>
      </c>
      <c r="D353" s="60">
        <v>4</v>
      </c>
      <c r="E353" s="61">
        <v>-0.20400513444154059</v>
      </c>
      <c r="F353" s="62">
        <f t="shared" si="22"/>
        <v>0.81545818425416805</v>
      </c>
      <c r="G353" s="50">
        <f t="shared" si="23"/>
        <v>81545.818425416801</v>
      </c>
      <c r="H353" s="63">
        <f t="shared" si="24"/>
        <v>-0.20400513444154059</v>
      </c>
      <c r="I353" s="51"/>
      <c r="L353" s="52"/>
      <c r="M353"/>
      <c r="N353" s="27"/>
    </row>
    <row r="354" spans="2:14" x14ac:dyDescent="0.2">
      <c r="B354" s="39">
        <v>348</v>
      </c>
      <c r="C354" s="66">
        <f t="shared" si="25"/>
        <v>43817</v>
      </c>
      <c r="D354" s="60">
        <v>1</v>
      </c>
      <c r="E354" s="61">
        <v>-4.1135779105825346E-2</v>
      </c>
      <c r="F354" s="62">
        <f t="shared" si="22"/>
        <v>0.95969881405407742</v>
      </c>
      <c r="G354" s="50">
        <f t="shared" si="23"/>
        <v>95969.881405407737</v>
      </c>
      <c r="H354" s="63">
        <f t="shared" si="24"/>
        <v>-4.113577910582538E-2</v>
      </c>
      <c r="I354" s="51"/>
      <c r="L354" s="52"/>
      <c r="M354"/>
      <c r="N354" s="27"/>
    </row>
    <row r="355" spans="2:14" x14ac:dyDescent="0.2">
      <c r="B355" s="39">
        <v>349</v>
      </c>
      <c r="C355" s="66">
        <f t="shared" si="25"/>
        <v>43818</v>
      </c>
      <c r="D355" s="60">
        <v>7</v>
      </c>
      <c r="E355" s="61">
        <v>3.3992519143357644E-2</v>
      </c>
      <c r="F355" s="62">
        <f t="shared" si="22"/>
        <v>1.0345768671779398</v>
      </c>
      <c r="G355" s="50">
        <f t="shared" si="23"/>
        <v>103457.68671779399</v>
      </c>
      <c r="H355" s="63">
        <f t="shared" si="24"/>
        <v>3.3992519143357644E-2</v>
      </c>
      <c r="I355" s="51"/>
      <c r="L355" s="52"/>
      <c r="M355"/>
      <c r="N355" s="27"/>
    </row>
    <row r="356" spans="2:14" x14ac:dyDescent="0.2">
      <c r="B356" s="39">
        <v>350</v>
      </c>
      <c r="C356" s="66">
        <f t="shared" si="25"/>
        <v>43819</v>
      </c>
      <c r="D356" s="60">
        <v>5</v>
      </c>
      <c r="E356" s="61">
        <v>-0.20738095140084625</v>
      </c>
      <c r="F356" s="62">
        <f t="shared" si="22"/>
        <v>0.81270998799982164</v>
      </c>
      <c r="G356" s="50">
        <f t="shared" si="23"/>
        <v>81270.998799982161</v>
      </c>
      <c r="H356" s="63">
        <f t="shared" si="24"/>
        <v>-0.20738095140084628</v>
      </c>
      <c r="I356" s="51"/>
      <c r="L356" s="52"/>
      <c r="M356"/>
      <c r="N356" s="27"/>
    </row>
    <row r="357" spans="2:14" x14ac:dyDescent="0.2">
      <c r="B357" s="39">
        <v>351</v>
      </c>
      <c r="C357" s="66">
        <f t="shared" si="25"/>
        <v>43820</v>
      </c>
      <c r="D357" s="60">
        <v>4</v>
      </c>
      <c r="E357" s="61">
        <v>9.3782302933977921E-2</v>
      </c>
      <c r="F357" s="62">
        <f t="shared" si="22"/>
        <v>1.0983206187132273</v>
      </c>
      <c r="G357" s="50">
        <f t="shared" si="23"/>
        <v>109832.06187132273</v>
      </c>
      <c r="H357" s="63">
        <f t="shared" si="24"/>
        <v>9.3782302933977851E-2</v>
      </c>
      <c r="I357" s="51"/>
      <c r="L357" s="52"/>
      <c r="M357"/>
      <c r="N357" s="27"/>
    </row>
    <row r="358" spans="2:14" x14ac:dyDescent="0.2">
      <c r="B358" s="39">
        <v>352</v>
      </c>
      <c r="C358" s="66">
        <f t="shared" si="25"/>
        <v>43821</v>
      </c>
      <c r="D358" s="60">
        <v>5</v>
      </c>
      <c r="E358" s="61">
        <v>-6.9704371930565681E-2</v>
      </c>
      <c r="F358" s="62">
        <f t="shared" si="22"/>
        <v>0.93266950243861912</v>
      </c>
      <c r="G358" s="50">
        <f t="shared" si="23"/>
        <v>93266.950243861909</v>
      </c>
      <c r="H358" s="63">
        <f t="shared" si="24"/>
        <v>-6.9704371930565737E-2</v>
      </c>
      <c r="I358" s="51"/>
      <c r="L358" s="52"/>
      <c r="M358"/>
      <c r="N358" s="27"/>
    </row>
    <row r="359" spans="2:14" x14ac:dyDescent="0.2">
      <c r="B359" s="39">
        <v>353</v>
      </c>
      <c r="C359" s="66">
        <f t="shared" si="25"/>
        <v>43822</v>
      </c>
      <c r="D359" s="60">
        <v>5</v>
      </c>
      <c r="E359" s="61">
        <v>-1.0221883662306936E-2</v>
      </c>
      <c r="F359" s="62">
        <f t="shared" si="22"/>
        <v>0.98983018223563168</v>
      </c>
      <c r="G359" s="50">
        <f t="shared" si="23"/>
        <v>98983.018223563166</v>
      </c>
      <c r="H359" s="63">
        <f t="shared" si="24"/>
        <v>-1.0221883662306959E-2</v>
      </c>
      <c r="I359" s="51"/>
      <c r="L359" s="52"/>
      <c r="M359"/>
      <c r="N359" s="27"/>
    </row>
    <row r="360" spans="2:14" x14ac:dyDescent="0.2">
      <c r="B360" s="39">
        <v>354</v>
      </c>
      <c r="C360" s="66">
        <f t="shared" si="25"/>
        <v>43823</v>
      </c>
      <c r="D360" s="60">
        <v>1</v>
      </c>
      <c r="E360" s="61">
        <v>8.270431640587049E-2</v>
      </c>
      <c r="F360" s="62">
        <f t="shared" si="22"/>
        <v>1.08622058345395</v>
      </c>
      <c r="G360" s="50">
        <f t="shared" si="23"/>
        <v>108622.05834539499</v>
      </c>
      <c r="H360" s="63">
        <f t="shared" si="24"/>
        <v>8.2704316405870407E-2</v>
      </c>
      <c r="I360" s="51"/>
      <c r="L360" s="52"/>
      <c r="M360"/>
      <c r="N360" s="27"/>
    </row>
    <row r="361" spans="2:14" x14ac:dyDescent="0.2">
      <c r="B361" s="39">
        <v>355</v>
      </c>
      <c r="C361" s="66">
        <f t="shared" si="25"/>
        <v>43824</v>
      </c>
      <c r="D361" s="60">
        <v>2</v>
      </c>
      <c r="E361" s="61">
        <v>0.1764523017805186</v>
      </c>
      <c r="F361" s="62">
        <f t="shared" si="22"/>
        <v>1.192977522498788</v>
      </c>
      <c r="G361" s="50">
        <f t="shared" si="23"/>
        <v>119297.7522498788</v>
      </c>
      <c r="H361" s="63">
        <f t="shared" si="24"/>
        <v>0.17645230178051857</v>
      </c>
      <c r="I361" s="51"/>
      <c r="L361" s="52"/>
      <c r="M361"/>
      <c r="N361" s="27"/>
    </row>
    <row r="362" spans="2:14" x14ac:dyDescent="0.2">
      <c r="B362" s="39">
        <v>356</v>
      </c>
      <c r="C362" s="66">
        <f t="shared" si="25"/>
        <v>43825</v>
      </c>
      <c r="D362" s="60">
        <v>2</v>
      </c>
      <c r="E362" s="61">
        <v>7.9556668929872107E-2</v>
      </c>
      <c r="F362" s="62">
        <f t="shared" si="22"/>
        <v>1.082806919300201</v>
      </c>
      <c r="G362" s="50">
        <f t="shared" si="23"/>
        <v>108280.6919300201</v>
      </c>
      <c r="H362" s="63">
        <f t="shared" si="24"/>
        <v>7.9556668929872079E-2</v>
      </c>
      <c r="I362" s="51"/>
      <c r="L362" s="52"/>
      <c r="M362"/>
      <c r="N362" s="27"/>
    </row>
    <row r="363" spans="2:14" x14ac:dyDescent="0.2">
      <c r="B363" s="39">
        <v>357</v>
      </c>
      <c r="C363" s="66">
        <f t="shared" si="25"/>
        <v>43826</v>
      </c>
      <c r="D363" s="60">
        <v>3</v>
      </c>
      <c r="E363" s="61">
        <v>-2.9348216180078452E-2</v>
      </c>
      <c r="F363" s="62">
        <f t="shared" si="22"/>
        <v>0.97107826042356027</v>
      </c>
      <c r="G363" s="50">
        <f t="shared" si="23"/>
        <v>97107.826042356028</v>
      </c>
      <c r="H363" s="63">
        <f t="shared" si="24"/>
        <v>-2.9348216180078508E-2</v>
      </c>
      <c r="I363" s="51"/>
      <c r="L363" s="52"/>
      <c r="M363"/>
      <c r="N363" s="27"/>
    </row>
    <row r="364" spans="2:14" x14ac:dyDescent="0.2">
      <c r="B364" s="39">
        <v>358</v>
      </c>
      <c r="C364" s="66">
        <f t="shared" si="25"/>
        <v>43827</v>
      </c>
      <c r="D364" s="60">
        <v>2</v>
      </c>
      <c r="E364" s="61">
        <v>0.13684119272103998</v>
      </c>
      <c r="F364" s="62">
        <f t="shared" si="22"/>
        <v>1.1466460383232921</v>
      </c>
      <c r="G364" s="50">
        <f t="shared" si="23"/>
        <v>114664.60383232922</v>
      </c>
      <c r="H364" s="63">
        <f t="shared" si="24"/>
        <v>0.13684119272104003</v>
      </c>
      <c r="I364" s="51"/>
      <c r="L364" s="52"/>
      <c r="M364"/>
      <c r="N364" s="27"/>
    </row>
    <row r="365" spans="2:14" x14ac:dyDescent="0.2">
      <c r="B365" s="39">
        <v>359</v>
      </c>
      <c r="C365" s="66">
        <f t="shared" si="25"/>
        <v>43828</v>
      </c>
      <c r="D365" s="60">
        <v>1</v>
      </c>
      <c r="E365" s="61">
        <v>0.28055931812152268</v>
      </c>
      <c r="F365" s="62">
        <f t="shared" si="22"/>
        <v>1.3238700698190178</v>
      </c>
      <c r="G365" s="50">
        <f t="shared" si="23"/>
        <v>132387.00698190177</v>
      </c>
      <c r="H365" s="63">
        <f t="shared" si="24"/>
        <v>0.28055931812152246</v>
      </c>
      <c r="I365" s="51"/>
      <c r="L365" s="52"/>
      <c r="M365"/>
      <c r="N365" s="27"/>
    </row>
    <row r="366" spans="2:14" x14ac:dyDescent="0.2">
      <c r="B366" s="39">
        <v>360</v>
      </c>
      <c r="C366" s="66">
        <f t="shared" si="25"/>
        <v>43829</v>
      </c>
      <c r="D366" s="60">
        <v>4</v>
      </c>
      <c r="E366" s="61">
        <v>0.12159152452615672</v>
      </c>
      <c r="F366" s="62">
        <f t="shared" si="22"/>
        <v>1.1292927191764217</v>
      </c>
      <c r="G366" s="50">
        <f t="shared" si="23"/>
        <v>112929.27191764217</v>
      </c>
      <c r="H366" s="63">
        <f t="shared" si="24"/>
        <v>0.12159152452615675</v>
      </c>
      <c r="I366" s="51"/>
      <c r="L366" s="52"/>
      <c r="M366"/>
      <c r="N366" s="27"/>
    </row>
    <row r="367" spans="2:14" x14ac:dyDescent="0.2">
      <c r="B367" s="39">
        <v>361</v>
      </c>
      <c r="C367" s="66">
        <f t="shared" si="25"/>
        <v>43830</v>
      </c>
      <c r="D367" s="60">
        <v>3</v>
      </c>
      <c r="E367" s="61">
        <v>-0.1550346427797922</v>
      </c>
      <c r="F367" s="62">
        <f t="shared" si="22"/>
        <v>0.85638550939510472</v>
      </c>
      <c r="G367" s="50">
        <f t="shared" si="23"/>
        <v>85638.550939510475</v>
      </c>
      <c r="H367" s="63">
        <f t="shared" si="24"/>
        <v>-0.15503464277979226</v>
      </c>
      <c r="I367" s="51"/>
      <c r="L367" s="52"/>
      <c r="M367"/>
      <c r="N367" s="27"/>
    </row>
    <row r="368" spans="2:14" x14ac:dyDescent="0.2">
      <c r="B368" s="39">
        <v>362</v>
      </c>
      <c r="C368" s="66">
        <f t="shared" si="25"/>
        <v>43831</v>
      </c>
      <c r="D368" s="60">
        <v>2</v>
      </c>
      <c r="E368" s="61">
        <v>-0.12644592738477514</v>
      </c>
      <c r="F368" s="62">
        <f t="shared" si="22"/>
        <v>0.88122179822248259</v>
      </c>
      <c r="G368" s="50">
        <f t="shared" si="23"/>
        <v>88122.179822248261</v>
      </c>
      <c r="H368" s="63">
        <f t="shared" si="24"/>
        <v>-0.12644592738477514</v>
      </c>
      <c r="I368" s="51"/>
      <c r="L368" s="52"/>
      <c r="M368"/>
      <c r="N368" s="27"/>
    </row>
    <row r="369" spans="2:14" x14ac:dyDescent="0.2">
      <c r="B369" s="39">
        <v>363</v>
      </c>
      <c r="C369" s="66">
        <f t="shared" si="25"/>
        <v>43832</v>
      </c>
      <c r="D369" s="60">
        <v>3</v>
      </c>
      <c r="E369" s="61">
        <v>-0.30052048482000826</v>
      </c>
      <c r="F369" s="62">
        <f t="shared" si="22"/>
        <v>0.74043273637153584</v>
      </c>
      <c r="G369" s="50">
        <f t="shared" si="23"/>
        <v>74043.273637153587</v>
      </c>
      <c r="H369" s="63">
        <f t="shared" si="24"/>
        <v>-0.30052048482000826</v>
      </c>
      <c r="I369" s="51"/>
      <c r="L369" s="52"/>
      <c r="M369"/>
      <c r="N369" s="27"/>
    </row>
    <row r="370" spans="2:14" x14ac:dyDescent="0.2">
      <c r="B370" s="39">
        <v>364</v>
      </c>
      <c r="C370" s="66">
        <f t="shared" si="25"/>
        <v>43833</v>
      </c>
      <c r="D370" s="60">
        <v>3</v>
      </c>
      <c r="E370" s="61">
        <v>-0.19832238417118789</v>
      </c>
      <c r="F370" s="62">
        <f t="shared" si="22"/>
        <v>0.8201054215092356</v>
      </c>
      <c r="G370" s="50">
        <f t="shared" si="23"/>
        <v>82010.54215092356</v>
      </c>
      <c r="H370" s="63">
        <f t="shared" si="24"/>
        <v>-0.19832238417118789</v>
      </c>
      <c r="I370" s="51"/>
      <c r="L370" s="52"/>
      <c r="M370"/>
      <c r="N370" s="27"/>
    </row>
    <row r="371" spans="2:14" x14ac:dyDescent="0.2">
      <c r="B371" s="39">
        <v>365</v>
      </c>
      <c r="C371" s="66">
        <f t="shared" si="25"/>
        <v>43834</v>
      </c>
      <c r="D371" s="60">
        <v>8</v>
      </c>
      <c r="E371" s="61">
        <v>-0.34483652365859596</v>
      </c>
      <c r="F371" s="62">
        <f t="shared" si="22"/>
        <v>0.70833614020403091</v>
      </c>
      <c r="G371" s="50">
        <f t="shared" si="23"/>
        <v>70833.614020403096</v>
      </c>
      <c r="H371" s="63">
        <f t="shared" si="24"/>
        <v>-0.34483652365859579</v>
      </c>
      <c r="I371" s="51"/>
      <c r="L371" s="52"/>
      <c r="M371"/>
      <c r="N371" s="27"/>
    </row>
    <row r="372" spans="2:14" x14ac:dyDescent="0.2">
      <c r="B372" s="39">
        <v>366</v>
      </c>
      <c r="C372" s="66">
        <f t="shared" si="25"/>
        <v>43835</v>
      </c>
      <c r="D372" s="60">
        <v>4</v>
      </c>
      <c r="E372" s="61">
        <v>-0.17541710116754985</v>
      </c>
      <c r="F372" s="62">
        <f t="shared" si="22"/>
        <v>0.83910695527717449</v>
      </c>
      <c r="G372" s="50">
        <f t="shared" si="23"/>
        <v>83910.695527717457</v>
      </c>
      <c r="H372" s="63">
        <f t="shared" si="24"/>
        <v>-0.17541710116754972</v>
      </c>
      <c r="I372" s="51"/>
      <c r="L372" s="52"/>
      <c r="M372"/>
      <c r="N372" s="27"/>
    </row>
    <row r="373" spans="2:14" x14ac:dyDescent="0.2">
      <c r="B373" s="39">
        <v>367</v>
      </c>
      <c r="C373" s="66">
        <f t="shared" si="25"/>
        <v>43836</v>
      </c>
      <c r="D373" s="60">
        <v>2</v>
      </c>
      <c r="E373" s="61">
        <v>0.24448466552305034</v>
      </c>
      <c r="F373" s="62">
        <f t="shared" si="22"/>
        <v>1.2769630805132737</v>
      </c>
      <c r="G373" s="50">
        <f t="shared" si="23"/>
        <v>127696.30805132737</v>
      </c>
      <c r="H373" s="63">
        <f t="shared" si="24"/>
        <v>0.24448466552305043</v>
      </c>
      <c r="I373" s="51"/>
      <c r="L373" s="52"/>
      <c r="M373"/>
      <c r="N373" s="27"/>
    </row>
    <row r="374" spans="2:14" x14ac:dyDescent="0.2">
      <c r="B374" s="39">
        <v>368</v>
      </c>
      <c r="C374" s="66">
        <f t="shared" si="25"/>
        <v>43837</v>
      </c>
      <c r="D374" s="60">
        <v>3</v>
      </c>
      <c r="E374" s="61">
        <v>8.6382142449583629E-2</v>
      </c>
      <c r="F374" s="62">
        <f t="shared" si="22"/>
        <v>1.0902228691488991</v>
      </c>
      <c r="G374" s="50">
        <f t="shared" si="23"/>
        <v>109022.2869148899</v>
      </c>
      <c r="H374" s="63">
        <f t="shared" si="24"/>
        <v>8.6382142449583657E-2</v>
      </c>
      <c r="I374" s="51"/>
      <c r="L374" s="52"/>
      <c r="M374"/>
      <c r="N374" s="27"/>
    </row>
    <row r="375" spans="2:14" x14ac:dyDescent="0.2">
      <c r="B375" s="39">
        <v>369</v>
      </c>
      <c r="C375" s="66">
        <f t="shared" si="25"/>
        <v>43838</v>
      </c>
      <c r="D375" s="60">
        <v>4</v>
      </c>
      <c r="E375" s="61">
        <v>0.1047948058435577</v>
      </c>
      <c r="F375" s="62">
        <f t="shared" si="22"/>
        <v>1.1104827224103988</v>
      </c>
      <c r="G375" s="50">
        <f t="shared" si="23"/>
        <v>111048.27224103989</v>
      </c>
      <c r="H375" s="63">
        <f t="shared" si="24"/>
        <v>0.10479480584355777</v>
      </c>
      <c r="I375" s="51"/>
      <c r="L375" s="52"/>
      <c r="M375"/>
      <c r="N375" s="27"/>
    </row>
    <row r="376" spans="2:14" x14ac:dyDescent="0.2">
      <c r="B376" s="39">
        <v>370</v>
      </c>
      <c r="C376" s="66">
        <f t="shared" si="25"/>
        <v>43839</v>
      </c>
      <c r="D376" s="60">
        <v>2</v>
      </c>
      <c r="E376" s="61">
        <v>-6.5769897850695994E-2</v>
      </c>
      <c r="F376" s="62">
        <f t="shared" si="22"/>
        <v>0.93634629480008313</v>
      </c>
      <c r="G376" s="50">
        <f t="shared" si="23"/>
        <v>93634.629480008312</v>
      </c>
      <c r="H376" s="63">
        <f t="shared" si="24"/>
        <v>-6.5769897850696007E-2</v>
      </c>
      <c r="I376" s="51"/>
      <c r="L376" s="52"/>
      <c r="M376"/>
      <c r="N376" s="27"/>
    </row>
    <row r="377" spans="2:14" x14ac:dyDescent="0.2">
      <c r="B377" s="39">
        <v>371</v>
      </c>
      <c r="C377" s="66">
        <f t="shared" si="25"/>
        <v>43840</v>
      </c>
      <c r="D377" s="60">
        <v>1</v>
      </c>
      <c r="E377" s="61">
        <v>7.1473875828378372E-2</v>
      </c>
      <c r="F377" s="62">
        <f t="shared" si="22"/>
        <v>1.0740900906209279</v>
      </c>
      <c r="G377" s="50">
        <f t="shared" si="23"/>
        <v>107409.00906209278</v>
      </c>
      <c r="H377" s="63">
        <f t="shared" si="24"/>
        <v>7.1473875828378414E-2</v>
      </c>
      <c r="I377" s="51"/>
      <c r="L377" s="52"/>
      <c r="M377"/>
      <c r="N377" s="27"/>
    </row>
    <row r="378" spans="2:14" x14ac:dyDescent="0.2">
      <c r="B378" s="39">
        <v>372</v>
      </c>
      <c r="C378" s="66">
        <f t="shared" si="25"/>
        <v>43841</v>
      </c>
      <c r="D378" s="60">
        <v>5</v>
      </c>
      <c r="E378" s="61">
        <v>-0.31274409361183642</v>
      </c>
      <c r="F378" s="62">
        <f t="shared" si="22"/>
        <v>0.73143706803897124</v>
      </c>
      <c r="G378" s="50">
        <f t="shared" si="23"/>
        <v>73143.706803897119</v>
      </c>
      <c r="H378" s="63">
        <f t="shared" si="24"/>
        <v>-0.31274409361183642</v>
      </c>
      <c r="I378" s="51"/>
      <c r="L378" s="52"/>
      <c r="M378"/>
      <c r="N378" s="27"/>
    </row>
    <row r="379" spans="2:14" x14ac:dyDescent="0.2">
      <c r="B379" s="39">
        <v>373</v>
      </c>
      <c r="C379" s="66">
        <f t="shared" si="25"/>
        <v>43842</v>
      </c>
      <c r="D379" s="60">
        <v>4</v>
      </c>
      <c r="E379" s="61">
        <v>0.35912328945007177</v>
      </c>
      <c r="F379" s="62">
        <f t="shared" si="22"/>
        <v>1.4320733502239535</v>
      </c>
      <c r="G379" s="50">
        <f t="shared" si="23"/>
        <v>143207.33502239536</v>
      </c>
      <c r="H379" s="63">
        <f t="shared" si="24"/>
        <v>0.35912328945007183</v>
      </c>
      <c r="I379" s="51"/>
      <c r="L379" s="52"/>
      <c r="M379"/>
      <c r="N379" s="27"/>
    </row>
    <row r="380" spans="2:14" x14ac:dyDescent="0.2">
      <c r="B380" s="39">
        <v>374</v>
      </c>
      <c r="C380" s="66">
        <f t="shared" si="25"/>
        <v>43843</v>
      </c>
      <c r="D380" s="60">
        <v>7</v>
      </c>
      <c r="E380" s="61">
        <v>-8.4540845313749738E-2</v>
      </c>
      <c r="F380" s="62">
        <f t="shared" si="22"/>
        <v>0.91893412045780876</v>
      </c>
      <c r="G380" s="50">
        <f t="shared" si="23"/>
        <v>91893.412045780875</v>
      </c>
      <c r="H380" s="63">
        <f t="shared" si="24"/>
        <v>-8.4540845313749682E-2</v>
      </c>
      <c r="I380" s="51"/>
      <c r="L380" s="52"/>
      <c r="M380"/>
      <c r="N380" s="27"/>
    </row>
    <row r="381" spans="2:14" x14ac:dyDescent="0.2">
      <c r="B381" s="39">
        <v>375</v>
      </c>
      <c r="C381" s="66">
        <f t="shared" si="25"/>
        <v>43844</v>
      </c>
      <c r="D381" s="60">
        <v>6</v>
      </c>
      <c r="E381" s="61">
        <v>0.12995842103511676</v>
      </c>
      <c r="F381" s="62">
        <f t="shared" si="22"/>
        <v>1.138781033003659</v>
      </c>
      <c r="G381" s="50">
        <f t="shared" si="23"/>
        <v>113878.1033003659</v>
      </c>
      <c r="H381" s="63">
        <f t="shared" si="24"/>
        <v>0.12995842103511671</v>
      </c>
      <c r="I381" s="51"/>
      <c r="L381" s="52"/>
      <c r="M381"/>
      <c r="N381" s="27"/>
    </row>
    <row r="382" spans="2:14" x14ac:dyDescent="0.2">
      <c r="B382" s="39">
        <v>376</v>
      </c>
      <c r="C382" s="66">
        <f t="shared" si="25"/>
        <v>43845</v>
      </c>
      <c r="D382" s="60">
        <v>1</v>
      </c>
      <c r="E382" s="61">
        <v>0.13403835742385126</v>
      </c>
      <c r="F382" s="62">
        <f t="shared" si="22"/>
        <v>1.1434366780888017</v>
      </c>
      <c r="G382" s="50">
        <f t="shared" si="23"/>
        <v>114343.66780888017</v>
      </c>
      <c r="H382" s="63">
        <f t="shared" si="24"/>
        <v>0.13403835742385134</v>
      </c>
      <c r="I382" s="51"/>
      <c r="L382" s="52"/>
      <c r="M382"/>
      <c r="N382" s="27"/>
    </row>
    <row r="383" spans="2:14" x14ac:dyDescent="0.2">
      <c r="B383" s="39">
        <v>377</v>
      </c>
      <c r="C383" s="66">
        <f t="shared" si="25"/>
        <v>43846</v>
      </c>
      <c r="D383" s="60">
        <v>2</v>
      </c>
      <c r="E383" s="61">
        <v>0.13893871487700379</v>
      </c>
      <c r="F383" s="62">
        <f t="shared" si="22"/>
        <v>1.1490536779497327</v>
      </c>
      <c r="G383" s="50">
        <f t="shared" si="23"/>
        <v>114905.36779497327</v>
      </c>
      <c r="H383" s="63">
        <f t="shared" si="24"/>
        <v>0.13893871487700385</v>
      </c>
      <c r="I383" s="51"/>
      <c r="L383" s="52"/>
      <c r="M383"/>
      <c r="N383" s="27"/>
    </row>
    <row r="384" spans="2:14" x14ac:dyDescent="0.2">
      <c r="B384" s="39">
        <v>378</v>
      </c>
      <c r="C384" s="66">
        <f t="shared" si="25"/>
        <v>43847</v>
      </c>
      <c r="D384" s="60">
        <v>2</v>
      </c>
      <c r="E384" s="61">
        <v>0.14787040759576484</v>
      </c>
      <c r="F384" s="62">
        <f t="shared" si="22"/>
        <v>1.1593626420351126</v>
      </c>
      <c r="G384" s="50">
        <f t="shared" si="23"/>
        <v>115936.26420351127</v>
      </c>
      <c r="H384" s="63">
        <f t="shared" si="24"/>
        <v>0.14787040759576481</v>
      </c>
      <c r="I384" s="51"/>
      <c r="L384" s="52"/>
      <c r="M384"/>
      <c r="N384" s="27"/>
    </row>
    <row r="385" spans="2:14" x14ac:dyDescent="0.2">
      <c r="B385" s="39">
        <v>379</v>
      </c>
      <c r="C385" s="66">
        <f t="shared" si="25"/>
        <v>43848</v>
      </c>
      <c r="D385" s="60">
        <v>4</v>
      </c>
      <c r="E385" s="61">
        <v>-1.5432435652182903E-2</v>
      </c>
      <c r="F385" s="62">
        <f t="shared" si="22"/>
        <v>0.98468603417397027</v>
      </c>
      <c r="G385" s="50">
        <f t="shared" si="23"/>
        <v>98468.603417397026</v>
      </c>
      <c r="H385" s="63">
        <f t="shared" si="24"/>
        <v>-1.5432435652182925E-2</v>
      </c>
      <c r="I385" s="51"/>
      <c r="L385" s="52"/>
      <c r="M385"/>
      <c r="N385" s="27"/>
    </row>
    <row r="386" spans="2:14" x14ac:dyDescent="0.2">
      <c r="B386" s="39">
        <v>380</v>
      </c>
      <c r="C386" s="66">
        <f t="shared" si="25"/>
        <v>43849</v>
      </c>
      <c r="D386" s="60">
        <v>1</v>
      </c>
      <c r="E386" s="61">
        <v>-7.2461846179503478E-2</v>
      </c>
      <c r="F386" s="62">
        <f t="shared" si="22"/>
        <v>0.93010123289878999</v>
      </c>
      <c r="G386" s="50">
        <f t="shared" si="23"/>
        <v>93010.123289879004</v>
      </c>
      <c r="H386" s="63">
        <f t="shared" si="24"/>
        <v>-7.2461846179503478E-2</v>
      </c>
      <c r="I386" s="51"/>
      <c r="L386" s="52"/>
      <c r="M386"/>
      <c r="N386" s="27"/>
    </row>
    <row r="387" spans="2:14" x14ac:dyDescent="0.2">
      <c r="B387" s="39">
        <v>381</v>
      </c>
      <c r="C387" s="66">
        <f t="shared" si="25"/>
        <v>43850</v>
      </c>
      <c r="D387" s="60">
        <v>4</v>
      </c>
      <c r="E387" s="61">
        <v>0.21825267827400238</v>
      </c>
      <c r="F387" s="62">
        <f t="shared" si="22"/>
        <v>1.2439013347554464</v>
      </c>
      <c r="G387" s="50">
        <f t="shared" si="23"/>
        <v>124390.13347554464</v>
      </c>
      <c r="H387" s="63">
        <f t="shared" si="24"/>
        <v>0.21825267827400241</v>
      </c>
      <c r="I387" s="51"/>
      <c r="L387" s="52"/>
      <c r="M387"/>
      <c r="N387" s="27"/>
    </row>
    <row r="388" spans="2:14" x14ac:dyDescent="0.2">
      <c r="B388" s="39">
        <v>382</v>
      </c>
      <c r="C388" s="66">
        <f t="shared" si="25"/>
        <v>43851</v>
      </c>
      <c r="D388" s="60">
        <v>5</v>
      </c>
      <c r="E388" s="61">
        <v>7.8799855651159309E-2</v>
      </c>
      <c r="F388" s="62">
        <f t="shared" si="22"/>
        <v>1.081987746664856</v>
      </c>
      <c r="G388" s="50">
        <f t="shared" si="23"/>
        <v>108198.77466648559</v>
      </c>
      <c r="H388" s="63">
        <f t="shared" si="24"/>
        <v>7.8799855651159212E-2</v>
      </c>
      <c r="I388" s="51"/>
      <c r="L388" s="52"/>
      <c r="M388"/>
      <c r="N388" s="27"/>
    </row>
    <row r="389" spans="2:14" x14ac:dyDescent="0.2">
      <c r="B389" s="39">
        <v>383</v>
      </c>
      <c r="C389" s="66">
        <f t="shared" si="25"/>
        <v>43852</v>
      </c>
      <c r="D389" s="60">
        <v>4</v>
      </c>
      <c r="E389" s="61">
        <v>-0.19632376956404188</v>
      </c>
      <c r="F389" s="62">
        <f t="shared" si="22"/>
        <v>0.82174613521510587</v>
      </c>
      <c r="G389" s="50">
        <f t="shared" si="23"/>
        <v>82174.61352151059</v>
      </c>
      <c r="H389" s="63">
        <f t="shared" si="24"/>
        <v>-0.19632376956404182</v>
      </c>
      <c r="I389" s="51"/>
      <c r="L389" s="52"/>
      <c r="M389"/>
      <c r="N389" s="27"/>
    </row>
    <row r="390" spans="2:14" x14ac:dyDescent="0.2">
      <c r="B390" s="39">
        <v>384</v>
      </c>
      <c r="C390" s="66">
        <f t="shared" si="25"/>
        <v>43853</v>
      </c>
      <c r="D390" s="60">
        <v>2</v>
      </c>
      <c r="E390" s="61">
        <v>-6.1918642536038529E-2</v>
      </c>
      <c r="F390" s="62">
        <f t="shared" si="22"/>
        <v>0.9399593563898232</v>
      </c>
      <c r="G390" s="50">
        <f t="shared" si="23"/>
        <v>93995.935638982322</v>
      </c>
      <c r="H390" s="63">
        <f t="shared" si="24"/>
        <v>-6.1918642536038501E-2</v>
      </c>
      <c r="I390" s="51"/>
      <c r="L390" s="52"/>
      <c r="M390"/>
      <c r="N390" s="27"/>
    </row>
    <row r="391" spans="2:14" x14ac:dyDescent="0.2">
      <c r="B391" s="39">
        <v>385</v>
      </c>
      <c r="C391" s="66">
        <f t="shared" si="25"/>
        <v>43854</v>
      </c>
      <c r="D391" s="60">
        <v>1</v>
      </c>
      <c r="E391" s="61">
        <v>0.19849333744379691</v>
      </c>
      <c r="F391" s="62">
        <f t="shared" si="22"/>
        <v>1.2195639019741429</v>
      </c>
      <c r="G391" s="50">
        <f t="shared" si="23"/>
        <v>121956.39019741429</v>
      </c>
      <c r="H391" s="63">
        <f t="shared" si="24"/>
        <v>0.19849333744379699</v>
      </c>
      <c r="I391" s="51"/>
      <c r="L391" s="52"/>
      <c r="M391"/>
      <c r="N391" s="27"/>
    </row>
    <row r="392" spans="2:14" x14ac:dyDescent="0.2">
      <c r="B392" s="39">
        <v>386</v>
      </c>
      <c r="C392" s="66">
        <f t="shared" si="25"/>
        <v>43855</v>
      </c>
      <c r="D392" s="60">
        <v>4</v>
      </c>
      <c r="E392" s="61">
        <v>-0.23151643967546989</v>
      </c>
      <c r="F392" s="62">
        <f t="shared" ref="F392:F455" si="26">EXP(E392)</f>
        <v>0.79332965331387872</v>
      </c>
      <c r="G392" s="50">
        <f t="shared" ref="G392:G455" si="27" xml:space="preserve"> F392*100000</f>
        <v>79332.965331387866</v>
      </c>
      <c r="H392" s="63">
        <f t="shared" ref="H392:H455" si="28">LN(G392/100000)</f>
        <v>-0.23151643967547</v>
      </c>
      <c r="I392" s="51"/>
      <c r="L392" s="52"/>
      <c r="M392"/>
      <c r="N392" s="27"/>
    </row>
    <row r="393" spans="2:14" x14ac:dyDescent="0.2">
      <c r="B393" s="39">
        <v>387</v>
      </c>
      <c r="C393" s="66">
        <f t="shared" ref="C393:C456" si="29">DATE(YEAR(C392),MONTH(C392),DAY(C392)+1)</f>
        <v>43856</v>
      </c>
      <c r="D393" s="60">
        <v>8</v>
      </c>
      <c r="E393" s="61">
        <v>2.1364440322213345E-3</v>
      </c>
      <c r="F393" s="62">
        <f t="shared" si="26"/>
        <v>1.002138727854903</v>
      </c>
      <c r="G393" s="50">
        <f t="shared" si="27"/>
        <v>100213.8727854903</v>
      </c>
      <c r="H393" s="63">
        <f t="shared" si="28"/>
        <v>2.136444032221406E-3</v>
      </c>
      <c r="I393" s="51"/>
      <c r="L393" s="52"/>
      <c r="M393"/>
      <c r="N393" s="27"/>
    </row>
    <row r="394" spans="2:14" x14ac:dyDescent="0.2">
      <c r="B394" s="39">
        <v>388</v>
      </c>
      <c r="C394" s="66">
        <f t="shared" si="29"/>
        <v>43857</v>
      </c>
      <c r="D394" s="60">
        <v>3</v>
      </c>
      <c r="E394" s="61">
        <v>0.19556430975673719</v>
      </c>
      <c r="F394" s="62">
        <f t="shared" si="26"/>
        <v>1.2159969918784392</v>
      </c>
      <c r="G394" s="50">
        <f t="shared" si="27"/>
        <v>121599.69918784393</v>
      </c>
      <c r="H394" s="63">
        <f t="shared" si="28"/>
        <v>0.19556430975673719</v>
      </c>
      <c r="I394" s="51"/>
      <c r="L394" s="52"/>
      <c r="M394"/>
      <c r="N394" s="27"/>
    </row>
    <row r="395" spans="2:14" x14ac:dyDescent="0.2">
      <c r="B395" s="39">
        <v>389</v>
      </c>
      <c r="C395" s="66">
        <f t="shared" si="29"/>
        <v>43858</v>
      </c>
      <c r="D395" s="60">
        <v>2</v>
      </c>
      <c r="E395" s="61">
        <v>0.14299972240725764</v>
      </c>
      <c r="F395" s="62">
        <f t="shared" si="26"/>
        <v>1.1537294813990353</v>
      </c>
      <c r="G395" s="50">
        <f t="shared" si="27"/>
        <v>115372.94813990353</v>
      </c>
      <c r="H395" s="63">
        <f t="shared" si="28"/>
        <v>0.14299972240725767</v>
      </c>
      <c r="I395" s="51"/>
      <c r="L395" s="52"/>
      <c r="M395"/>
      <c r="N395" s="27"/>
    </row>
    <row r="396" spans="2:14" x14ac:dyDescent="0.2">
      <c r="B396" s="39">
        <v>390</v>
      </c>
      <c r="C396" s="66">
        <f t="shared" si="29"/>
        <v>43859</v>
      </c>
      <c r="D396" s="60">
        <v>4</v>
      </c>
      <c r="E396" s="61">
        <v>0.24868107407703063</v>
      </c>
      <c r="F396" s="62">
        <f t="shared" si="26"/>
        <v>1.282332998612296</v>
      </c>
      <c r="G396" s="50">
        <f t="shared" si="27"/>
        <v>128233.29986122959</v>
      </c>
      <c r="H396" s="63">
        <f t="shared" si="28"/>
        <v>0.24868107407703069</v>
      </c>
      <c r="I396" s="51"/>
      <c r="L396" s="52"/>
      <c r="M396"/>
      <c r="N396" s="27"/>
    </row>
    <row r="397" spans="2:14" x14ac:dyDescent="0.2">
      <c r="B397" s="39">
        <v>391</v>
      </c>
      <c r="C397" s="66">
        <f t="shared" si="29"/>
        <v>43860</v>
      </c>
      <c r="D397" s="60">
        <v>2</v>
      </c>
      <c r="E397" s="61">
        <v>6.3037573504989272E-2</v>
      </c>
      <c r="F397" s="62">
        <f t="shared" si="26"/>
        <v>1.065066856774358</v>
      </c>
      <c r="G397" s="50">
        <f t="shared" si="27"/>
        <v>106506.6856774358</v>
      </c>
      <c r="H397" s="63">
        <f t="shared" si="28"/>
        <v>6.3037573504989244E-2</v>
      </c>
      <c r="I397" s="51"/>
      <c r="L397" s="52"/>
      <c r="M397"/>
      <c r="N397" s="27"/>
    </row>
    <row r="398" spans="2:14" x14ac:dyDescent="0.2">
      <c r="B398" s="39">
        <v>392</v>
      </c>
      <c r="C398" s="66">
        <f t="shared" si="29"/>
        <v>43861</v>
      </c>
      <c r="D398" s="60">
        <v>2</v>
      </c>
      <c r="E398" s="61">
        <v>-9.9165520118258424E-2</v>
      </c>
      <c r="F398" s="62">
        <f t="shared" si="26"/>
        <v>0.90559280178999568</v>
      </c>
      <c r="G398" s="50">
        <f t="shared" si="27"/>
        <v>90559.280178999572</v>
      </c>
      <c r="H398" s="63">
        <f t="shared" si="28"/>
        <v>-9.9165520118258479E-2</v>
      </c>
      <c r="I398" s="51"/>
      <c r="L398" s="52"/>
      <c r="M398"/>
      <c r="N398" s="27"/>
    </row>
    <row r="399" spans="2:14" x14ac:dyDescent="0.2">
      <c r="B399" s="39">
        <v>393</v>
      </c>
      <c r="C399" s="66">
        <f t="shared" si="29"/>
        <v>43862</v>
      </c>
      <c r="D399" s="60">
        <v>1</v>
      </c>
      <c r="E399" s="61">
        <v>0.14660916581808123</v>
      </c>
      <c r="F399" s="62">
        <f t="shared" si="26"/>
        <v>1.1579013271648879</v>
      </c>
      <c r="G399" s="50">
        <f t="shared" si="27"/>
        <v>115790.13271648879</v>
      </c>
      <c r="H399" s="63">
        <f t="shared" si="28"/>
        <v>0.14660916581808126</v>
      </c>
      <c r="I399" s="51"/>
      <c r="L399" s="52"/>
      <c r="M399"/>
      <c r="N399" s="27"/>
    </row>
    <row r="400" spans="2:14" x14ac:dyDescent="0.2">
      <c r="B400" s="39">
        <v>394</v>
      </c>
      <c r="C400" s="66">
        <f t="shared" si="29"/>
        <v>43863</v>
      </c>
      <c r="D400" s="60">
        <v>2</v>
      </c>
      <c r="E400" s="61">
        <v>-0.20163885660120287</v>
      </c>
      <c r="F400" s="62">
        <f t="shared" si="26"/>
        <v>0.81739006967268968</v>
      </c>
      <c r="G400" s="50">
        <f t="shared" si="27"/>
        <v>81739.006967268971</v>
      </c>
      <c r="H400" s="63">
        <f t="shared" si="28"/>
        <v>-0.20163885660120281</v>
      </c>
      <c r="I400" s="51"/>
      <c r="L400" s="52"/>
      <c r="M400"/>
      <c r="N400" s="27"/>
    </row>
    <row r="401" spans="2:14" x14ac:dyDescent="0.2">
      <c r="B401" s="39">
        <v>395</v>
      </c>
      <c r="C401" s="66">
        <f t="shared" si="29"/>
        <v>43864</v>
      </c>
      <c r="D401" s="60">
        <v>3</v>
      </c>
      <c r="E401" s="61">
        <v>-5.4412384492752604E-3</v>
      </c>
      <c r="F401" s="62">
        <f t="shared" si="26"/>
        <v>0.99457353827528017</v>
      </c>
      <c r="G401" s="50">
        <f t="shared" si="27"/>
        <v>99457.353827528015</v>
      </c>
      <c r="H401" s="63">
        <f t="shared" si="28"/>
        <v>-5.4412384492752552E-3</v>
      </c>
      <c r="I401" s="51"/>
      <c r="L401" s="52"/>
      <c r="M401"/>
      <c r="N401" s="27"/>
    </row>
    <row r="402" spans="2:14" x14ac:dyDescent="0.2">
      <c r="B402" s="39">
        <v>396</v>
      </c>
      <c r="C402" s="66">
        <f t="shared" si="29"/>
        <v>43865</v>
      </c>
      <c r="D402" s="60">
        <v>1</v>
      </c>
      <c r="E402" s="61">
        <v>0.10007111773622455</v>
      </c>
      <c r="F402" s="62">
        <f t="shared" si="26"/>
        <v>1.105249518124378</v>
      </c>
      <c r="G402" s="50">
        <f t="shared" si="27"/>
        <v>110524.95181243779</v>
      </c>
      <c r="H402" s="63">
        <f t="shared" si="28"/>
        <v>0.10007111773622454</v>
      </c>
      <c r="I402" s="51"/>
      <c r="L402" s="52"/>
      <c r="M402"/>
      <c r="N402" s="27"/>
    </row>
    <row r="403" spans="2:14" x14ac:dyDescent="0.2">
      <c r="B403" s="39">
        <v>397</v>
      </c>
      <c r="C403" s="66">
        <f t="shared" si="29"/>
        <v>43866</v>
      </c>
      <c r="D403" s="60">
        <v>6</v>
      </c>
      <c r="E403" s="61">
        <v>0.11436001846552245</v>
      </c>
      <c r="F403" s="62">
        <f t="shared" si="26"/>
        <v>1.1211556889852901</v>
      </c>
      <c r="G403" s="50">
        <f t="shared" si="27"/>
        <v>112115.568898529</v>
      </c>
      <c r="H403" s="63">
        <f t="shared" si="28"/>
        <v>0.11436001846552239</v>
      </c>
      <c r="I403" s="51"/>
      <c r="L403" s="52"/>
      <c r="M403"/>
      <c r="N403" s="27"/>
    </row>
    <row r="404" spans="2:14" x14ac:dyDescent="0.2">
      <c r="B404" s="39">
        <v>398</v>
      </c>
      <c r="C404" s="66">
        <f t="shared" si="29"/>
        <v>43867</v>
      </c>
      <c r="D404" s="60">
        <v>2</v>
      </c>
      <c r="E404" s="61">
        <v>0.34260504667647185</v>
      </c>
      <c r="F404" s="62">
        <f t="shared" si="26"/>
        <v>1.4086123159328465</v>
      </c>
      <c r="G404" s="50">
        <f t="shared" si="27"/>
        <v>140861.23159328464</v>
      </c>
      <c r="H404" s="63">
        <f t="shared" si="28"/>
        <v>0.34260504667647174</v>
      </c>
      <c r="I404" s="51"/>
      <c r="L404" s="52"/>
      <c r="M404"/>
      <c r="N404" s="27"/>
    </row>
    <row r="405" spans="2:14" x14ac:dyDescent="0.2">
      <c r="B405" s="39">
        <v>399</v>
      </c>
      <c r="C405" s="66">
        <f t="shared" si="29"/>
        <v>43868</v>
      </c>
      <c r="D405" s="60">
        <v>4</v>
      </c>
      <c r="E405" s="61">
        <v>-6.4305384007166136E-2</v>
      </c>
      <c r="F405" s="62">
        <f t="shared" si="26"/>
        <v>0.93771859153966675</v>
      </c>
      <c r="G405" s="50">
        <f t="shared" si="27"/>
        <v>93771.859153966681</v>
      </c>
      <c r="H405" s="63">
        <f t="shared" si="28"/>
        <v>-6.4305384007166053E-2</v>
      </c>
      <c r="I405" s="51"/>
      <c r="L405" s="52"/>
      <c r="M405"/>
      <c r="N405" s="27"/>
    </row>
    <row r="406" spans="2:14" x14ac:dyDescent="0.2">
      <c r="B406" s="39">
        <v>400</v>
      </c>
      <c r="C406" s="66">
        <f t="shared" si="29"/>
        <v>43869</v>
      </c>
      <c r="D406" s="60">
        <v>1</v>
      </c>
      <c r="E406" s="61">
        <v>-2.8158085519389715E-2</v>
      </c>
      <c r="F406" s="62">
        <f t="shared" si="26"/>
        <v>0.97223465843108647</v>
      </c>
      <c r="G406" s="50">
        <f t="shared" si="27"/>
        <v>97223.465843108643</v>
      </c>
      <c r="H406" s="63">
        <f t="shared" si="28"/>
        <v>-2.8158085519389718E-2</v>
      </c>
      <c r="I406" s="51"/>
      <c r="L406" s="52"/>
      <c r="M406"/>
      <c r="N406" s="27"/>
    </row>
    <row r="407" spans="2:14" x14ac:dyDescent="0.2">
      <c r="B407" s="39">
        <v>401</v>
      </c>
      <c r="C407" s="66">
        <f t="shared" si="29"/>
        <v>43870</v>
      </c>
      <c r="D407" s="60">
        <v>1</v>
      </c>
      <c r="E407" s="61">
        <v>-8.4280616142204959E-2</v>
      </c>
      <c r="F407" s="62">
        <f t="shared" si="26"/>
        <v>0.91917328504013052</v>
      </c>
      <c r="G407" s="50">
        <f t="shared" si="27"/>
        <v>91917.328504013058</v>
      </c>
      <c r="H407" s="63">
        <f t="shared" si="28"/>
        <v>-8.4280616142204889E-2</v>
      </c>
      <c r="I407" s="51"/>
      <c r="L407" s="52"/>
      <c r="M407"/>
      <c r="N407" s="27"/>
    </row>
    <row r="408" spans="2:14" x14ac:dyDescent="0.2">
      <c r="B408" s="39">
        <v>402</v>
      </c>
      <c r="C408" s="66">
        <f t="shared" si="29"/>
        <v>43871</v>
      </c>
      <c r="D408" s="60">
        <v>5</v>
      </c>
      <c r="E408" s="61">
        <v>0.20842740701074944</v>
      </c>
      <c r="F408" s="62">
        <f t="shared" si="26"/>
        <v>1.2317395111622953</v>
      </c>
      <c r="G408" s="50">
        <f t="shared" si="27"/>
        <v>123173.95111622952</v>
      </c>
      <c r="H408" s="63">
        <f t="shared" si="28"/>
        <v>0.20842740701074949</v>
      </c>
      <c r="I408" s="51"/>
      <c r="L408" s="52"/>
      <c r="M408"/>
      <c r="N408" s="27"/>
    </row>
    <row r="409" spans="2:14" x14ac:dyDescent="0.2">
      <c r="B409" s="39">
        <v>403</v>
      </c>
      <c r="C409" s="66">
        <f t="shared" si="29"/>
        <v>43872</v>
      </c>
      <c r="D409" s="60">
        <v>5</v>
      </c>
      <c r="E409" s="61">
        <v>-8.1368641480803486E-2</v>
      </c>
      <c r="F409" s="62">
        <f t="shared" si="26"/>
        <v>0.9218537952503737</v>
      </c>
      <c r="G409" s="50">
        <f t="shared" si="27"/>
        <v>92185.379525037366</v>
      </c>
      <c r="H409" s="63">
        <f t="shared" si="28"/>
        <v>-8.13686414808035E-2</v>
      </c>
      <c r="I409" s="51"/>
      <c r="L409" s="52"/>
      <c r="M409"/>
      <c r="N409" s="27"/>
    </row>
    <row r="410" spans="2:14" x14ac:dyDescent="0.2">
      <c r="B410" s="39">
        <v>404</v>
      </c>
      <c r="C410" s="66">
        <f t="shared" si="29"/>
        <v>43873</v>
      </c>
      <c r="D410" s="60">
        <v>1</v>
      </c>
      <c r="E410" s="61">
        <v>0.14759755918523296</v>
      </c>
      <c r="F410" s="62">
        <f t="shared" si="26"/>
        <v>1.1590463549321821</v>
      </c>
      <c r="G410" s="50">
        <f t="shared" si="27"/>
        <v>115904.63549321821</v>
      </c>
      <c r="H410" s="63">
        <f t="shared" si="28"/>
        <v>0.14759755918523287</v>
      </c>
      <c r="I410" s="51"/>
      <c r="L410" s="52"/>
      <c r="M410"/>
      <c r="N410" s="27"/>
    </row>
    <row r="411" spans="2:14" x14ac:dyDescent="0.2">
      <c r="B411" s="39">
        <v>405</v>
      </c>
      <c r="C411" s="66">
        <f t="shared" si="29"/>
        <v>43874</v>
      </c>
      <c r="D411" s="60">
        <v>5</v>
      </c>
      <c r="E411" s="61">
        <v>0.23622076928906607</v>
      </c>
      <c r="F411" s="62">
        <f t="shared" si="26"/>
        <v>1.2664538734275248</v>
      </c>
      <c r="G411" s="50">
        <f t="shared" si="27"/>
        <v>126645.38734275248</v>
      </c>
      <c r="H411" s="63">
        <f t="shared" si="28"/>
        <v>0.23622076928906607</v>
      </c>
      <c r="I411" s="51"/>
      <c r="L411" s="52"/>
      <c r="M411"/>
      <c r="N411" s="27"/>
    </row>
    <row r="412" spans="2:14" x14ac:dyDescent="0.2">
      <c r="B412" s="39">
        <v>406</v>
      </c>
      <c r="C412" s="66">
        <f t="shared" si="29"/>
        <v>43875</v>
      </c>
      <c r="D412" s="60">
        <v>0</v>
      </c>
      <c r="E412" s="61">
        <v>-0.18760114693985089</v>
      </c>
      <c r="F412" s="62">
        <f t="shared" si="26"/>
        <v>0.8289452686626817</v>
      </c>
      <c r="G412" s="50">
        <f t="shared" si="27"/>
        <v>82894.526866268163</v>
      </c>
      <c r="H412" s="63">
        <f t="shared" si="28"/>
        <v>-0.18760114693985097</v>
      </c>
      <c r="I412" s="51"/>
      <c r="L412" s="52"/>
      <c r="M412"/>
      <c r="N412" s="27"/>
    </row>
    <row r="413" spans="2:14" x14ac:dyDescent="0.2">
      <c r="B413" s="39">
        <v>407</v>
      </c>
      <c r="C413" s="66">
        <f t="shared" si="29"/>
        <v>43876</v>
      </c>
      <c r="D413" s="60">
        <v>2</v>
      </c>
      <c r="E413" s="61">
        <v>0.31464899853337558</v>
      </c>
      <c r="F413" s="62">
        <f t="shared" si="26"/>
        <v>1.3697784323286839</v>
      </c>
      <c r="G413" s="50">
        <f t="shared" si="27"/>
        <v>136977.84323286838</v>
      </c>
      <c r="H413" s="63">
        <f t="shared" si="28"/>
        <v>0.31464899853337558</v>
      </c>
      <c r="I413" s="51"/>
      <c r="L413" s="52"/>
      <c r="M413"/>
      <c r="N413" s="27"/>
    </row>
    <row r="414" spans="2:14" x14ac:dyDescent="0.2">
      <c r="B414" s="39">
        <v>408</v>
      </c>
      <c r="C414" s="66">
        <f t="shared" si="29"/>
        <v>43877</v>
      </c>
      <c r="D414" s="60">
        <v>4</v>
      </c>
      <c r="E414" s="61">
        <v>-0.18018751456518659</v>
      </c>
      <c r="F414" s="62">
        <f t="shared" si="26"/>
        <v>0.8351136007646135</v>
      </c>
      <c r="G414" s="50">
        <f t="shared" si="27"/>
        <v>83511.360076461351</v>
      </c>
      <c r="H414" s="63">
        <f t="shared" si="28"/>
        <v>-0.18018751456518656</v>
      </c>
      <c r="I414" s="51"/>
      <c r="L414" s="52"/>
      <c r="M414"/>
      <c r="N414" s="27"/>
    </row>
    <row r="415" spans="2:14" x14ac:dyDescent="0.2">
      <c r="B415" s="39">
        <v>409</v>
      </c>
      <c r="C415" s="66">
        <f t="shared" si="29"/>
        <v>43878</v>
      </c>
      <c r="D415" s="60">
        <v>1</v>
      </c>
      <c r="E415" s="61">
        <v>3.7757486148184402E-2</v>
      </c>
      <c r="F415" s="62">
        <f t="shared" si="26"/>
        <v>1.0384793567091757</v>
      </c>
      <c r="G415" s="50">
        <f t="shared" si="27"/>
        <v>103847.93567091756</v>
      </c>
      <c r="H415" s="63">
        <f t="shared" si="28"/>
        <v>3.7757486148184416E-2</v>
      </c>
      <c r="I415" s="51"/>
      <c r="L415" s="52"/>
      <c r="M415"/>
      <c r="N415" s="27"/>
    </row>
    <row r="416" spans="2:14" x14ac:dyDescent="0.2">
      <c r="B416" s="39">
        <v>410</v>
      </c>
      <c r="C416" s="66">
        <f t="shared" si="29"/>
        <v>43879</v>
      </c>
      <c r="D416" s="60">
        <v>1</v>
      </c>
      <c r="E416" s="61">
        <v>-1.3415062716812826E-2</v>
      </c>
      <c r="F416" s="62">
        <f t="shared" si="26"/>
        <v>0.98667451821169661</v>
      </c>
      <c r="G416" s="50">
        <f t="shared" si="27"/>
        <v>98667.451821169656</v>
      </c>
      <c r="H416" s="63">
        <f t="shared" si="28"/>
        <v>-1.341506271681279E-2</v>
      </c>
      <c r="I416" s="51"/>
      <c r="L416" s="52"/>
      <c r="M416"/>
      <c r="N416" s="27"/>
    </row>
    <row r="417" spans="2:14" x14ac:dyDescent="0.2">
      <c r="B417" s="39">
        <v>411</v>
      </c>
      <c r="C417" s="66">
        <f t="shared" si="29"/>
        <v>43880</v>
      </c>
      <c r="D417" s="60">
        <v>5</v>
      </c>
      <c r="E417" s="61">
        <v>-0.1698445134429494</v>
      </c>
      <c r="F417" s="62">
        <f t="shared" si="26"/>
        <v>0.84379600533279919</v>
      </c>
      <c r="G417" s="50">
        <f t="shared" si="27"/>
        <v>84379.600533279925</v>
      </c>
      <c r="H417" s="63">
        <f t="shared" si="28"/>
        <v>-0.16984451344294921</v>
      </c>
      <c r="I417" s="51"/>
      <c r="L417" s="52"/>
      <c r="M417"/>
      <c r="N417" s="27"/>
    </row>
    <row r="418" spans="2:14" x14ac:dyDescent="0.2">
      <c r="B418" s="39">
        <v>412</v>
      </c>
      <c r="C418" s="66">
        <f t="shared" si="29"/>
        <v>43881</v>
      </c>
      <c r="D418" s="60">
        <v>1</v>
      </c>
      <c r="E418" s="61">
        <v>-0.14086016785266112</v>
      </c>
      <c r="F418" s="62">
        <f t="shared" si="26"/>
        <v>0.86861076291425776</v>
      </c>
      <c r="G418" s="50">
        <f t="shared" si="27"/>
        <v>86861.076291425779</v>
      </c>
      <c r="H418" s="63">
        <f t="shared" si="28"/>
        <v>-0.14086016785266112</v>
      </c>
      <c r="I418" s="51"/>
      <c r="L418" s="52"/>
      <c r="M418"/>
      <c r="N418" s="27"/>
    </row>
    <row r="419" spans="2:14" x14ac:dyDescent="0.2">
      <c r="B419" s="39">
        <v>413</v>
      </c>
      <c r="C419" s="66">
        <f t="shared" si="29"/>
        <v>43882</v>
      </c>
      <c r="D419" s="60">
        <v>6</v>
      </c>
      <c r="E419" s="61">
        <v>0.11217637852998451</v>
      </c>
      <c r="F419" s="62">
        <f t="shared" si="26"/>
        <v>1.1187101596983215</v>
      </c>
      <c r="G419" s="50">
        <f t="shared" si="27"/>
        <v>111871.01596983215</v>
      </c>
      <c r="H419" s="63">
        <f t="shared" si="28"/>
        <v>0.11217637852998452</v>
      </c>
      <c r="I419" s="51"/>
      <c r="L419" s="52"/>
      <c r="M419"/>
      <c r="N419" s="27"/>
    </row>
    <row r="420" spans="2:14" x14ac:dyDescent="0.2">
      <c r="B420" s="39">
        <v>414</v>
      </c>
      <c r="C420" s="66">
        <f t="shared" si="29"/>
        <v>43883</v>
      </c>
      <c r="D420" s="60">
        <v>0</v>
      </c>
      <c r="E420" s="61">
        <v>3.3057331216259631E-2</v>
      </c>
      <c r="F420" s="62">
        <f t="shared" si="26"/>
        <v>1.0336097956493908</v>
      </c>
      <c r="G420" s="50">
        <f t="shared" si="27"/>
        <v>103360.97956493909</v>
      </c>
      <c r="H420" s="63">
        <f t="shared" si="28"/>
        <v>3.3057331216259728E-2</v>
      </c>
      <c r="I420" s="51"/>
      <c r="L420" s="52"/>
      <c r="M420"/>
      <c r="N420" s="27"/>
    </row>
    <row r="421" spans="2:14" x14ac:dyDescent="0.2">
      <c r="B421" s="39">
        <v>415</v>
      </c>
      <c r="C421" s="66">
        <f t="shared" si="29"/>
        <v>43884</v>
      </c>
      <c r="D421" s="60">
        <v>3</v>
      </c>
      <c r="E421" s="61">
        <v>-7.3973910225322466E-3</v>
      </c>
      <c r="F421" s="62">
        <f t="shared" si="26"/>
        <v>0.99262990233309678</v>
      </c>
      <c r="G421" s="50">
        <f t="shared" si="27"/>
        <v>99262.990233309683</v>
      </c>
      <c r="H421" s="63">
        <f t="shared" si="28"/>
        <v>-7.3973910225322197E-3</v>
      </c>
      <c r="I421" s="51"/>
      <c r="L421" s="52"/>
      <c r="M421"/>
      <c r="N421" s="27"/>
    </row>
    <row r="422" spans="2:14" x14ac:dyDescent="0.2">
      <c r="B422" s="39">
        <v>416</v>
      </c>
      <c r="C422" s="66">
        <f t="shared" si="29"/>
        <v>43885</v>
      </c>
      <c r="D422" s="60">
        <v>7</v>
      </c>
      <c r="E422" s="61">
        <v>6.1142470763588794E-2</v>
      </c>
      <c r="F422" s="62">
        <f t="shared" si="26"/>
        <v>1.0630503569949472</v>
      </c>
      <c r="G422" s="50">
        <f t="shared" si="27"/>
        <v>106305.03569949472</v>
      </c>
      <c r="H422" s="63">
        <f t="shared" si="28"/>
        <v>6.1142470763588731E-2</v>
      </c>
      <c r="I422" s="51"/>
      <c r="L422" s="52"/>
      <c r="M422"/>
      <c r="N422" s="27"/>
    </row>
    <row r="423" spans="2:14" x14ac:dyDescent="0.2">
      <c r="B423" s="39">
        <v>417</v>
      </c>
      <c r="C423" s="66">
        <f t="shared" si="29"/>
        <v>43886</v>
      </c>
      <c r="D423" s="60">
        <v>1</v>
      </c>
      <c r="E423" s="61">
        <v>0.13430677204771199</v>
      </c>
      <c r="F423" s="62">
        <f t="shared" si="26"/>
        <v>1.1437436344085989</v>
      </c>
      <c r="G423" s="50">
        <f t="shared" si="27"/>
        <v>114374.36344085989</v>
      </c>
      <c r="H423" s="63">
        <f t="shared" si="28"/>
        <v>0.13430677204771196</v>
      </c>
      <c r="I423" s="51"/>
      <c r="L423" s="52"/>
      <c r="M423"/>
      <c r="N423" s="27"/>
    </row>
    <row r="424" spans="2:14" x14ac:dyDescent="0.2">
      <c r="B424" s="39">
        <v>418</v>
      </c>
      <c r="C424" s="66">
        <f t="shared" si="29"/>
        <v>43887</v>
      </c>
      <c r="D424" s="60">
        <v>1</v>
      </c>
      <c r="E424" s="61">
        <v>0.12740421885202521</v>
      </c>
      <c r="F424" s="62">
        <f t="shared" si="26"/>
        <v>1.1358760675170121</v>
      </c>
      <c r="G424" s="50">
        <f t="shared" si="27"/>
        <v>113587.60675170121</v>
      </c>
      <c r="H424" s="63">
        <f t="shared" si="28"/>
        <v>0.12740421885202524</v>
      </c>
      <c r="I424" s="51"/>
      <c r="L424" s="52"/>
      <c r="M424"/>
      <c r="N424" s="27"/>
    </row>
    <row r="425" spans="2:14" x14ac:dyDescent="0.2">
      <c r="B425" s="39">
        <v>419</v>
      </c>
      <c r="C425" s="66">
        <f t="shared" si="29"/>
        <v>43888</v>
      </c>
      <c r="D425" s="60">
        <v>3</v>
      </c>
      <c r="E425" s="61">
        <v>0.28507700567890426</v>
      </c>
      <c r="F425" s="62">
        <f t="shared" si="26"/>
        <v>1.3298644312919925</v>
      </c>
      <c r="G425" s="50">
        <f t="shared" si="27"/>
        <v>132986.44312919924</v>
      </c>
      <c r="H425" s="63">
        <f t="shared" si="28"/>
        <v>0.28507700567890404</v>
      </c>
      <c r="I425" s="51"/>
      <c r="L425" s="52"/>
      <c r="M425"/>
      <c r="N425" s="27"/>
    </row>
    <row r="426" spans="2:14" x14ac:dyDescent="0.2">
      <c r="B426" s="39">
        <v>420</v>
      </c>
      <c r="C426" s="66">
        <f t="shared" si="29"/>
        <v>43889</v>
      </c>
      <c r="D426" s="60">
        <v>0</v>
      </c>
      <c r="E426" s="61">
        <v>-7.3175685833557505E-2</v>
      </c>
      <c r="F426" s="62">
        <f t="shared" si="26"/>
        <v>0.92943752667455659</v>
      </c>
      <c r="G426" s="50">
        <f t="shared" si="27"/>
        <v>92943.752667455658</v>
      </c>
      <c r="H426" s="63">
        <f t="shared" si="28"/>
        <v>-7.3175685833557533E-2</v>
      </c>
      <c r="I426" s="51"/>
      <c r="L426" s="52"/>
      <c r="M426"/>
      <c r="N426" s="27"/>
    </row>
    <row r="427" spans="2:14" x14ac:dyDescent="0.2">
      <c r="B427" s="39">
        <v>421</v>
      </c>
      <c r="C427" s="66">
        <f t="shared" si="29"/>
        <v>43890</v>
      </c>
      <c r="D427" s="60">
        <v>1</v>
      </c>
      <c r="E427" s="61">
        <v>4.1364030544646088E-2</v>
      </c>
      <c r="F427" s="62">
        <f t="shared" si="26"/>
        <v>1.0422314405754816</v>
      </c>
      <c r="G427" s="50">
        <f t="shared" si="27"/>
        <v>104223.14405754815</v>
      </c>
      <c r="H427" s="63">
        <f t="shared" si="28"/>
        <v>4.1364030544645991E-2</v>
      </c>
      <c r="I427" s="51"/>
      <c r="L427" s="52"/>
      <c r="M427"/>
      <c r="N427" s="27"/>
    </row>
    <row r="428" spans="2:14" x14ac:dyDescent="0.2">
      <c r="B428" s="39">
        <v>422</v>
      </c>
      <c r="C428" s="66">
        <f t="shared" si="29"/>
        <v>43891</v>
      </c>
      <c r="D428" s="60">
        <v>1</v>
      </c>
      <c r="E428" s="61">
        <v>-7.8430064099375155E-2</v>
      </c>
      <c r="F428" s="62">
        <f t="shared" si="26"/>
        <v>0.92456671807668045</v>
      </c>
      <c r="G428" s="50">
        <f t="shared" si="27"/>
        <v>92456.671807668041</v>
      </c>
      <c r="H428" s="63">
        <f t="shared" si="28"/>
        <v>-7.8430064099375141E-2</v>
      </c>
      <c r="I428" s="51"/>
      <c r="L428" s="52"/>
      <c r="M428"/>
      <c r="N428" s="27"/>
    </row>
    <row r="429" spans="2:14" x14ac:dyDescent="0.2">
      <c r="B429" s="39">
        <v>423</v>
      </c>
      <c r="C429" s="66">
        <f t="shared" si="29"/>
        <v>43892</v>
      </c>
      <c r="D429" s="60">
        <v>3</v>
      </c>
      <c r="E429" s="61">
        <v>-0.26485237635322845</v>
      </c>
      <c r="F429" s="62">
        <f t="shared" si="26"/>
        <v>0.76731921607618769</v>
      </c>
      <c r="G429" s="50">
        <f t="shared" si="27"/>
        <v>76731.921607618773</v>
      </c>
      <c r="H429" s="63">
        <f t="shared" si="28"/>
        <v>-0.26485237635322839</v>
      </c>
      <c r="I429" s="51"/>
      <c r="L429" s="52"/>
      <c r="M429"/>
      <c r="N429" s="27"/>
    </row>
    <row r="430" spans="2:14" x14ac:dyDescent="0.2">
      <c r="B430" s="39">
        <v>424</v>
      </c>
      <c r="C430" s="66">
        <f t="shared" si="29"/>
        <v>43893</v>
      </c>
      <c r="D430" s="60">
        <v>3</v>
      </c>
      <c r="E430" s="61">
        <v>0.1073698127179523</v>
      </c>
      <c r="F430" s="62">
        <f t="shared" si="26"/>
        <v>1.1133459078335082</v>
      </c>
      <c r="G430" s="50">
        <f t="shared" si="27"/>
        <v>111334.59078335082</v>
      </c>
      <c r="H430" s="63">
        <f t="shared" si="28"/>
        <v>0.1073698127179523</v>
      </c>
      <c r="I430" s="51"/>
      <c r="L430" s="52"/>
      <c r="M430"/>
      <c r="N430" s="27"/>
    </row>
    <row r="431" spans="2:14" x14ac:dyDescent="0.2">
      <c r="B431" s="39">
        <v>425</v>
      </c>
      <c r="C431" s="66">
        <f t="shared" si="29"/>
        <v>43894</v>
      </c>
      <c r="D431" s="60">
        <v>2</v>
      </c>
      <c r="E431" s="61">
        <v>0.2224003151746001</v>
      </c>
      <c r="F431" s="62">
        <f t="shared" si="26"/>
        <v>1.2490712999899443</v>
      </c>
      <c r="G431" s="50">
        <f t="shared" si="27"/>
        <v>124907.12999899442</v>
      </c>
      <c r="H431" s="63">
        <f t="shared" si="28"/>
        <v>0.2224003151746001</v>
      </c>
      <c r="I431" s="51"/>
      <c r="L431" s="52"/>
      <c r="M431"/>
      <c r="N431" s="27"/>
    </row>
    <row r="432" spans="2:14" x14ac:dyDescent="0.2">
      <c r="B432" s="39">
        <v>426</v>
      </c>
      <c r="C432" s="66">
        <f t="shared" si="29"/>
        <v>43895</v>
      </c>
      <c r="D432" s="60">
        <v>3</v>
      </c>
      <c r="E432" s="61">
        <v>7.9188323575654071E-2</v>
      </c>
      <c r="F432" s="62">
        <f t="shared" si="26"/>
        <v>1.0824081458496444</v>
      </c>
      <c r="G432" s="50">
        <f t="shared" si="27"/>
        <v>108240.81458496444</v>
      </c>
      <c r="H432" s="63">
        <f t="shared" si="28"/>
        <v>7.9188323575654113E-2</v>
      </c>
      <c r="I432" s="51"/>
      <c r="L432" s="52"/>
      <c r="M432"/>
      <c r="N432" s="27"/>
    </row>
    <row r="433" spans="2:14" x14ac:dyDescent="0.2">
      <c r="B433" s="39">
        <v>427</v>
      </c>
      <c r="C433" s="66">
        <f t="shared" si="29"/>
        <v>43896</v>
      </c>
      <c r="D433" s="60">
        <v>1</v>
      </c>
      <c r="E433" s="61">
        <v>-0.13847751910769149</v>
      </c>
      <c r="F433" s="62">
        <f t="shared" si="26"/>
        <v>0.87068282477591918</v>
      </c>
      <c r="G433" s="50">
        <f t="shared" si="27"/>
        <v>87068.282477591914</v>
      </c>
      <c r="H433" s="63">
        <f t="shared" si="28"/>
        <v>-0.13847751910769149</v>
      </c>
      <c r="I433" s="51"/>
      <c r="L433" s="52"/>
      <c r="M433"/>
      <c r="N433" s="27"/>
    </row>
    <row r="434" spans="2:14" x14ac:dyDescent="0.2">
      <c r="B434" s="39">
        <v>428</v>
      </c>
      <c r="C434" s="66">
        <f t="shared" si="29"/>
        <v>43897</v>
      </c>
      <c r="D434" s="60">
        <v>5</v>
      </c>
      <c r="E434" s="61">
        <v>-0.12282659321906976</v>
      </c>
      <c r="F434" s="62">
        <f t="shared" si="26"/>
        <v>0.88441701317167276</v>
      </c>
      <c r="G434" s="50">
        <f t="shared" si="27"/>
        <v>88441.701317167273</v>
      </c>
      <c r="H434" s="63">
        <f t="shared" si="28"/>
        <v>-0.12282659321906975</v>
      </c>
      <c r="I434" s="51"/>
      <c r="L434" s="52"/>
      <c r="M434"/>
      <c r="N434" s="27"/>
    </row>
    <row r="435" spans="2:14" x14ac:dyDescent="0.2">
      <c r="B435" s="39">
        <v>429</v>
      </c>
      <c r="C435" s="66">
        <f t="shared" si="29"/>
        <v>43898</v>
      </c>
      <c r="D435" s="60">
        <v>2</v>
      </c>
      <c r="E435" s="61">
        <v>7.861346608071472E-2</v>
      </c>
      <c r="F435" s="62">
        <f t="shared" si="26"/>
        <v>1.0817860942270683</v>
      </c>
      <c r="G435" s="50">
        <f t="shared" si="27"/>
        <v>108178.60942270682</v>
      </c>
      <c r="H435" s="63">
        <f t="shared" si="28"/>
        <v>7.8613466080714664E-2</v>
      </c>
      <c r="I435" s="51"/>
      <c r="L435" s="52"/>
      <c r="M435"/>
      <c r="N435" s="27"/>
    </row>
    <row r="436" spans="2:14" x14ac:dyDescent="0.2">
      <c r="B436" s="39">
        <v>430</v>
      </c>
      <c r="C436" s="66">
        <f t="shared" si="29"/>
        <v>43899</v>
      </c>
      <c r="D436" s="60">
        <v>6</v>
      </c>
      <c r="E436" s="61">
        <v>-3.5562509260198563E-2</v>
      </c>
      <c r="F436" s="62">
        <f t="shared" si="26"/>
        <v>0.96506240700740764</v>
      </c>
      <c r="G436" s="50">
        <f t="shared" si="27"/>
        <v>96506.24070074076</v>
      </c>
      <c r="H436" s="63">
        <f t="shared" si="28"/>
        <v>-3.5562509260198522E-2</v>
      </c>
      <c r="I436" s="51"/>
      <c r="L436" s="52"/>
      <c r="M436"/>
      <c r="N436" s="27"/>
    </row>
    <row r="437" spans="2:14" x14ac:dyDescent="0.2">
      <c r="B437" s="39">
        <v>431</v>
      </c>
      <c r="C437" s="66">
        <f t="shared" si="29"/>
        <v>43900</v>
      </c>
      <c r="D437" s="60">
        <v>6</v>
      </c>
      <c r="E437" s="61">
        <v>1.7296072251629085E-2</v>
      </c>
      <c r="F437" s="62">
        <f t="shared" si="26"/>
        <v>1.0174465154163137</v>
      </c>
      <c r="G437" s="50">
        <f t="shared" si="27"/>
        <v>101744.65154163136</v>
      </c>
      <c r="H437" s="63">
        <f t="shared" si="28"/>
        <v>1.7296072251629074E-2</v>
      </c>
      <c r="I437" s="51"/>
      <c r="L437" s="52"/>
      <c r="M437"/>
      <c r="N437" s="27"/>
    </row>
    <row r="438" spans="2:14" x14ac:dyDescent="0.2">
      <c r="B438" s="39">
        <v>432</v>
      </c>
      <c r="C438" s="66">
        <f t="shared" si="29"/>
        <v>43901</v>
      </c>
      <c r="D438" s="60">
        <v>2</v>
      </c>
      <c r="E438" s="61">
        <v>7.4943143368291207E-2</v>
      </c>
      <c r="F438" s="62">
        <f t="shared" si="26"/>
        <v>1.0778228677646324</v>
      </c>
      <c r="G438" s="50">
        <f t="shared" si="27"/>
        <v>107782.28677646324</v>
      </c>
      <c r="H438" s="63">
        <f t="shared" si="28"/>
        <v>7.494314336829129E-2</v>
      </c>
      <c r="I438" s="51"/>
      <c r="L438" s="52"/>
      <c r="M438"/>
      <c r="N438" s="27"/>
    </row>
    <row r="439" spans="2:14" x14ac:dyDescent="0.2">
      <c r="B439" s="39">
        <v>433</v>
      </c>
      <c r="C439" s="66">
        <f t="shared" si="29"/>
        <v>43902</v>
      </c>
      <c r="D439" s="60">
        <v>1</v>
      </c>
      <c r="E439" s="61">
        <v>7.066402763986844E-2</v>
      </c>
      <c r="F439" s="62">
        <f t="shared" si="26"/>
        <v>1.0732205928348675</v>
      </c>
      <c r="G439" s="50">
        <f t="shared" si="27"/>
        <v>107322.05928348674</v>
      </c>
      <c r="H439" s="63">
        <f t="shared" si="28"/>
        <v>7.0664027639868482E-2</v>
      </c>
      <c r="I439" s="51"/>
      <c r="L439" s="52"/>
      <c r="M439"/>
      <c r="N439" s="27"/>
    </row>
    <row r="440" spans="2:14" x14ac:dyDescent="0.2">
      <c r="B440" s="39">
        <v>434</v>
      </c>
      <c r="C440" s="66">
        <f t="shared" si="29"/>
        <v>43903</v>
      </c>
      <c r="D440" s="60">
        <v>3</v>
      </c>
      <c r="E440" s="61">
        <v>0.17918828921712701</v>
      </c>
      <c r="F440" s="62">
        <f t="shared" si="26"/>
        <v>1.1962459631799609</v>
      </c>
      <c r="G440" s="50">
        <f t="shared" si="27"/>
        <v>119624.5963179961</v>
      </c>
      <c r="H440" s="63">
        <f t="shared" si="28"/>
        <v>0.17918828921712698</v>
      </c>
      <c r="I440" s="51"/>
      <c r="L440" s="52"/>
      <c r="M440"/>
      <c r="N440" s="27"/>
    </row>
    <row r="441" spans="2:14" x14ac:dyDescent="0.2">
      <c r="B441" s="39">
        <v>435</v>
      </c>
      <c r="C441" s="66">
        <f t="shared" si="29"/>
        <v>43904</v>
      </c>
      <c r="D441" s="60">
        <v>3</v>
      </c>
      <c r="E441" s="61">
        <v>0.29439887162472589</v>
      </c>
      <c r="F441" s="62">
        <f t="shared" si="26"/>
        <v>1.3423192099448031</v>
      </c>
      <c r="G441" s="50">
        <f t="shared" si="27"/>
        <v>134231.92099448032</v>
      </c>
      <c r="H441" s="63">
        <f t="shared" si="28"/>
        <v>0.29439887162472583</v>
      </c>
      <c r="I441" s="51"/>
      <c r="L441" s="52"/>
      <c r="M441"/>
      <c r="N441" s="27"/>
    </row>
    <row r="442" spans="2:14" x14ac:dyDescent="0.2">
      <c r="B442" s="39">
        <v>436</v>
      </c>
      <c r="C442" s="66">
        <f t="shared" si="29"/>
        <v>43905</v>
      </c>
      <c r="D442" s="60">
        <v>2</v>
      </c>
      <c r="E442" s="61">
        <v>-0.29375930120702831</v>
      </c>
      <c r="F442" s="62">
        <f t="shared" si="26"/>
        <v>0.74545590018607688</v>
      </c>
      <c r="G442" s="50">
        <f t="shared" si="27"/>
        <v>74545.590018607691</v>
      </c>
      <c r="H442" s="63">
        <f t="shared" si="28"/>
        <v>-0.29375930120702837</v>
      </c>
      <c r="I442" s="51"/>
      <c r="L442" s="52"/>
      <c r="M442"/>
      <c r="N442" s="27"/>
    </row>
    <row r="443" spans="2:14" x14ac:dyDescent="0.2">
      <c r="B443" s="39">
        <v>437</v>
      </c>
      <c r="C443" s="66">
        <f t="shared" si="29"/>
        <v>43906</v>
      </c>
      <c r="D443" s="60">
        <v>2</v>
      </c>
      <c r="E443" s="61">
        <v>-1.1006152312329504E-2</v>
      </c>
      <c r="F443" s="62">
        <f t="shared" si="26"/>
        <v>0.98905419378633941</v>
      </c>
      <c r="G443" s="50">
        <f t="shared" si="27"/>
        <v>98905.419378633946</v>
      </c>
      <c r="H443" s="63">
        <f t="shared" si="28"/>
        <v>-1.1006152312329457E-2</v>
      </c>
      <c r="I443" s="51"/>
      <c r="L443" s="52"/>
      <c r="M443"/>
      <c r="N443" s="27"/>
    </row>
    <row r="444" spans="2:14" x14ac:dyDescent="0.2">
      <c r="B444" s="39">
        <v>438</v>
      </c>
      <c r="C444" s="66">
        <f t="shared" si="29"/>
        <v>43907</v>
      </c>
      <c r="D444" s="60">
        <v>4</v>
      </c>
      <c r="E444" s="61">
        <v>-4.8936515162931751E-2</v>
      </c>
      <c r="F444" s="62">
        <f t="shared" si="26"/>
        <v>0.95224158068122333</v>
      </c>
      <c r="G444" s="50">
        <f t="shared" si="27"/>
        <v>95224.158068122328</v>
      </c>
      <c r="H444" s="63">
        <f t="shared" si="28"/>
        <v>-4.893651516293173E-2</v>
      </c>
      <c r="I444" s="51"/>
      <c r="L444" s="52"/>
      <c r="M444"/>
      <c r="N444" s="27"/>
    </row>
    <row r="445" spans="2:14" x14ac:dyDescent="0.2">
      <c r="B445" s="39">
        <v>439</v>
      </c>
      <c r="C445" s="66">
        <f t="shared" si="29"/>
        <v>43908</v>
      </c>
      <c r="D445" s="60">
        <v>1</v>
      </c>
      <c r="E445" s="61">
        <v>-0.13351304227806396</v>
      </c>
      <c r="F445" s="62">
        <f t="shared" si="26"/>
        <v>0.87501605670047389</v>
      </c>
      <c r="G445" s="50">
        <f t="shared" si="27"/>
        <v>87501.605670047386</v>
      </c>
      <c r="H445" s="63">
        <f t="shared" si="28"/>
        <v>-0.13351304227806396</v>
      </c>
      <c r="I445" s="51"/>
      <c r="L445" s="52"/>
      <c r="M445"/>
      <c r="N445" s="27"/>
    </row>
    <row r="446" spans="2:14" x14ac:dyDescent="0.2">
      <c r="B446" s="39">
        <v>440</v>
      </c>
      <c r="C446" s="66">
        <f t="shared" si="29"/>
        <v>43909</v>
      </c>
      <c r="D446" s="60">
        <v>5</v>
      </c>
      <c r="E446" s="61">
        <v>-2.339790393714793E-2</v>
      </c>
      <c r="F446" s="62">
        <f t="shared" si="26"/>
        <v>0.97687370453688072</v>
      </c>
      <c r="G446" s="50">
        <f t="shared" si="27"/>
        <v>97687.370453688069</v>
      </c>
      <c r="H446" s="63">
        <f t="shared" si="28"/>
        <v>-2.3397903937147895E-2</v>
      </c>
      <c r="I446" s="51"/>
      <c r="L446" s="52"/>
      <c r="M446"/>
      <c r="N446" s="27"/>
    </row>
    <row r="447" spans="2:14" x14ac:dyDescent="0.2">
      <c r="B447" s="39">
        <v>441</v>
      </c>
      <c r="C447" s="66">
        <f t="shared" si="29"/>
        <v>43910</v>
      </c>
      <c r="D447" s="60">
        <v>2</v>
      </c>
      <c r="E447" s="61">
        <v>-4.2729213823331516E-2</v>
      </c>
      <c r="F447" s="62">
        <f t="shared" si="26"/>
        <v>0.95817081435260409</v>
      </c>
      <c r="G447" s="50">
        <f t="shared" si="27"/>
        <v>95817.081435260407</v>
      </c>
      <c r="H447" s="63">
        <f t="shared" si="28"/>
        <v>-4.2729213823331558E-2</v>
      </c>
      <c r="I447" s="51"/>
      <c r="L447" s="52"/>
      <c r="M447"/>
      <c r="N447" s="27"/>
    </row>
    <row r="448" spans="2:14" x14ac:dyDescent="0.2">
      <c r="B448" s="39">
        <v>442</v>
      </c>
      <c r="C448" s="66">
        <f t="shared" si="29"/>
        <v>43911</v>
      </c>
      <c r="D448" s="60">
        <v>2</v>
      </c>
      <c r="E448" s="61">
        <v>-0.14999376839521575</v>
      </c>
      <c r="F448" s="62">
        <f t="shared" si="26"/>
        <v>0.86071334003371347</v>
      </c>
      <c r="G448" s="50">
        <f t="shared" si="27"/>
        <v>86071.334003371347</v>
      </c>
      <c r="H448" s="63">
        <f t="shared" si="28"/>
        <v>-0.14999376839521575</v>
      </c>
      <c r="I448" s="51"/>
      <c r="L448" s="52"/>
      <c r="M448"/>
      <c r="N448" s="27"/>
    </row>
    <row r="449" spans="2:14" x14ac:dyDescent="0.2">
      <c r="B449" s="39">
        <v>443</v>
      </c>
      <c r="C449" s="66">
        <f t="shared" si="29"/>
        <v>43912</v>
      </c>
      <c r="D449" s="60">
        <v>5</v>
      </c>
      <c r="E449" s="61">
        <v>9.7102043178165336E-3</v>
      </c>
      <c r="F449" s="62">
        <f t="shared" si="26"/>
        <v>1.0097575013156446</v>
      </c>
      <c r="G449" s="50">
        <f t="shared" si="27"/>
        <v>100975.75013156446</v>
      </c>
      <c r="H449" s="63">
        <f t="shared" si="28"/>
        <v>9.7102043178164937E-3</v>
      </c>
      <c r="I449" s="51"/>
      <c r="L449" s="52"/>
      <c r="M449"/>
      <c r="N449" s="27"/>
    </row>
    <row r="450" spans="2:14" x14ac:dyDescent="0.2">
      <c r="B450" s="39">
        <v>444</v>
      </c>
      <c r="C450" s="66">
        <f t="shared" si="29"/>
        <v>43913</v>
      </c>
      <c r="D450" s="60">
        <v>3</v>
      </c>
      <c r="E450" s="61">
        <v>0.21132539819111115</v>
      </c>
      <c r="F450" s="62">
        <f t="shared" si="26"/>
        <v>1.2353142586937234</v>
      </c>
      <c r="G450" s="50">
        <f t="shared" si="27"/>
        <v>123531.42586937234</v>
      </c>
      <c r="H450" s="63">
        <f t="shared" si="28"/>
        <v>0.21132539819111112</v>
      </c>
      <c r="I450" s="51"/>
      <c r="L450" s="52"/>
      <c r="M450"/>
      <c r="N450" s="27"/>
    </row>
    <row r="451" spans="2:14" x14ac:dyDescent="0.2">
      <c r="B451" s="39">
        <v>445</v>
      </c>
      <c r="C451" s="66">
        <f t="shared" si="29"/>
        <v>43914</v>
      </c>
      <c r="D451" s="60">
        <v>2</v>
      </c>
      <c r="E451" s="61">
        <v>-2.1325620259158313E-2</v>
      </c>
      <c r="F451" s="62">
        <f t="shared" si="26"/>
        <v>0.97890016294339466</v>
      </c>
      <c r="G451" s="50">
        <f t="shared" si="27"/>
        <v>97890.016294339468</v>
      </c>
      <c r="H451" s="63">
        <f t="shared" si="28"/>
        <v>-2.1325620259158289E-2</v>
      </c>
      <c r="I451" s="51"/>
      <c r="L451" s="52"/>
      <c r="M451"/>
      <c r="N451" s="27"/>
    </row>
    <row r="452" spans="2:14" x14ac:dyDescent="0.2">
      <c r="B452" s="39">
        <v>446</v>
      </c>
      <c r="C452" s="66">
        <f t="shared" si="29"/>
        <v>43915</v>
      </c>
      <c r="D452" s="60">
        <v>5</v>
      </c>
      <c r="E452" s="61">
        <v>-3.8781097322935235E-2</v>
      </c>
      <c r="F452" s="62">
        <f t="shared" si="26"/>
        <v>0.96196126199571819</v>
      </c>
      <c r="G452" s="50">
        <f t="shared" si="27"/>
        <v>96196.126199571823</v>
      </c>
      <c r="H452" s="63">
        <f t="shared" si="28"/>
        <v>-3.8781097322935262E-2</v>
      </c>
      <c r="I452" s="51"/>
      <c r="L452" s="52"/>
      <c r="M452"/>
      <c r="N452" s="27"/>
    </row>
    <row r="453" spans="2:14" x14ac:dyDescent="0.2">
      <c r="B453" s="39">
        <v>447</v>
      </c>
      <c r="C453" s="66">
        <f t="shared" si="29"/>
        <v>43916</v>
      </c>
      <c r="D453" s="60">
        <v>3</v>
      </c>
      <c r="E453" s="61">
        <v>0.10165790177372401</v>
      </c>
      <c r="F453" s="62">
        <f t="shared" si="26"/>
        <v>1.1070047025982657</v>
      </c>
      <c r="G453" s="50">
        <f t="shared" si="27"/>
        <v>110700.47025982657</v>
      </c>
      <c r="H453" s="63">
        <f t="shared" si="28"/>
        <v>0.10165790177372408</v>
      </c>
      <c r="I453" s="51"/>
      <c r="L453" s="52"/>
      <c r="M453"/>
      <c r="N453" s="27"/>
    </row>
    <row r="454" spans="2:14" x14ac:dyDescent="0.2">
      <c r="B454" s="39">
        <v>448</v>
      </c>
      <c r="C454" s="66">
        <f t="shared" si="29"/>
        <v>43917</v>
      </c>
      <c r="D454" s="60">
        <v>4</v>
      </c>
      <c r="E454" s="61">
        <v>-0.2002200448664371</v>
      </c>
      <c r="F454" s="62">
        <f t="shared" si="26"/>
        <v>0.81855061539868545</v>
      </c>
      <c r="G454" s="50">
        <f t="shared" si="27"/>
        <v>81855.061539868548</v>
      </c>
      <c r="H454" s="63">
        <f t="shared" si="28"/>
        <v>-0.20022004486643716</v>
      </c>
      <c r="I454" s="51"/>
      <c r="L454" s="52"/>
      <c r="M454"/>
      <c r="N454" s="27"/>
    </row>
    <row r="455" spans="2:14" x14ac:dyDescent="0.2">
      <c r="B455" s="39">
        <v>449</v>
      </c>
      <c r="C455" s="66">
        <f t="shared" si="29"/>
        <v>43918</v>
      </c>
      <c r="D455" s="60">
        <v>3</v>
      </c>
      <c r="E455" s="61">
        <v>0.18511864942003739</v>
      </c>
      <c r="F455" s="62">
        <f t="shared" si="26"/>
        <v>1.2033612097673949</v>
      </c>
      <c r="G455" s="50">
        <f t="shared" si="27"/>
        <v>120336.12097673949</v>
      </c>
      <c r="H455" s="63">
        <f t="shared" si="28"/>
        <v>0.18511864942003747</v>
      </c>
      <c r="I455" s="51"/>
      <c r="L455" s="52"/>
      <c r="M455"/>
      <c r="N455" s="27"/>
    </row>
    <row r="456" spans="2:14" x14ac:dyDescent="0.2">
      <c r="B456" s="39">
        <v>450</v>
      </c>
      <c r="C456" s="66">
        <f t="shared" si="29"/>
        <v>43919</v>
      </c>
      <c r="D456" s="60">
        <v>4</v>
      </c>
      <c r="E456" s="61">
        <v>0.12372809811087791</v>
      </c>
      <c r="F456" s="62">
        <f t="shared" ref="F456:F519" si="30">EXP(E456)</f>
        <v>1.1317081155868693</v>
      </c>
      <c r="G456" s="50">
        <f t="shared" ref="G456:G519" si="31" xml:space="preserve"> F456*100000</f>
        <v>113170.81155868694</v>
      </c>
      <c r="H456" s="63">
        <f t="shared" ref="H456:H519" si="32">LN(G456/100000)</f>
        <v>0.12372809811087793</v>
      </c>
      <c r="I456" s="51"/>
      <c r="L456" s="52"/>
      <c r="M456"/>
      <c r="N456" s="27"/>
    </row>
    <row r="457" spans="2:14" x14ac:dyDescent="0.2">
      <c r="B457" s="39">
        <v>451</v>
      </c>
      <c r="C457" s="66">
        <f t="shared" ref="C457:C520" si="33">DATE(YEAR(C456),MONTH(C456),DAY(C456)+1)</f>
        <v>43920</v>
      </c>
      <c r="D457" s="60">
        <v>1</v>
      </c>
      <c r="E457" s="61">
        <v>9.1721615313435909E-2</v>
      </c>
      <c r="F457" s="62">
        <f t="shared" si="30"/>
        <v>1.096059653382579</v>
      </c>
      <c r="G457" s="50">
        <f t="shared" si="31"/>
        <v>109605.9653382579</v>
      </c>
      <c r="H457" s="63">
        <f t="shared" si="32"/>
        <v>9.1721615313435811E-2</v>
      </c>
      <c r="I457" s="51"/>
      <c r="L457" s="52"/>
      <c r="M457"/>
      <c r="N457" s="27"/>
    </row>
    <row r="458" spans="2:14" x14ac:dyDescent="0.2">
      <c r="B458" s="39">
        <v>452</v>
      </c>
      <c r="C458" s="66">
        <f t="shared" si="33"/>
        <v>43921</v>
      </c>
      <c r="D458" s="60">
        <v>1</v>
      </c>
      <c r="E458" s="61">
        <v>-2.3753800582635449E-2</v>
      </c>
      <c r="F458" s="62">
        <f t="shared" si="30"/>
        <v>0.97652610032162712</v>
      </c>
      <c r="G458" s="50">
        <f t="shared" si="31"/>
        <v>97652.610032162716</v>
      </c>
      <c r="H458" s="63">
        <f t="shared" si="32"/>
        <v>-2.3753800582635484E-2</v>
      </c>
      <c r="I458" s="51"/>
      <c r="L458" s="52"/>
      <c r="M458"/>
      <c r="N458" s="27"/>
    </row>
    <row r="459" spans="2:14" x14ac:dyDescent="0.2">
      <c r="B459" s="39">
        <v>453</v>
      </c>
      <c r="C459" s="66">
        <f t="shared" si="33"/>
        <v>43922</v>
      </c>
      <c r="D459" s="60">
        <v>4</v>
      </c>
      <c r="E459" s="61">
        <v>-0.18927404875692447</v>
      </c>
      <c r="F459" s="62">
        <f t="shared" si="30"/>
        <v>0.8275596839132453</v>
      </c>
      <c r="G459" s="50">
        <f t="shared" si="31"/>
        <v>82755.968391324524</v>
      </c>
      <c r="H459" s="63">
        <f t="shared" si="32"/>
        <v>-0.18927404875692463</v>
      </c>
      <c r="I459" s="51"/>
      <c r="L459" s="52"/>
      <c r="M459"/>
      <c r="N459" s="27"/>
    </row>
    <row r="460" spans="2:14" x14ac:dyDescent="0.2">
      <c r="B460" s="39">
        <v>454</v>
      </c>
      <c r="C460" s="66">
        <f t="shared" si="33"/>
        <v>43923</v>
      </c>
      <c r="D460" s="60">
        <v>2</v>
      </c>
      <c r="E460" s="61">
        <v>1.7861891642969568E-2</v>
      </c>
      <c r="F460" s="62">
        <f t="shared" si="30"/>
        <v>1.018022369283667</v>
      </c>
      <c r="G460" s="50">
        <f t="shared" si="31"/>
        <v>101802.23692836669</v>
      </c>
      <c r="H460" s="63">
        <f t="shared" si="32"/>
        <v>1.7861891642969478E-2</v>
      </c>
      <c r="I460" s="51"/>
      <c r="L460" s="52"/>
      <c r="M460"/>
      <c r="N460" s="27"/>
    </row>
    <row r="461" spans="2:14" x14ac:dyDescent="0.2">
      <c r="B461" s="39">
        <v>455</v>
      </c>
      <c r="C461" s="66">
        <f t="shared" si="33"/>
        <v>43924</v>
      </c>
      <c r="D461" s="60">
        <v>6</v>
      </c>
      <c r="E461" s="61">
        <v>0.23718187781516462</v>
      </c>
      <c r="F461" s="62">
        <f t="shared" si="30"/>
        <v>1.2676716581610898</v>
      </c>
      <c r="G461" s="50">
        <f t="shared" si="31"/>
        <v>126767.16581610899</v>
      </c>
      <c r="H461" s="63">
        <f t="shared" si="32"/>
        <v>0.2371818778151647</v>
      </c>
      <c r="I461" s="51"/>
      <c r="L461" s="52"/>
      <c r="M461"/>
      <c r="N461" s="27"/>
    </row>
    <row r="462" spans="2:14" x14ac:dyDescent="0.2">
      <c r="B462" s="39">
        <v>456</v>
      </c>
      <c r="C462" s="66">
        <f t="shared" si="33"/>
        <v>43925</v>
      </c>
      <c r="D462" s="60">
        <v>6</v>
      </c>
      <c r="E462" s="61">
        <v>-9.6276396511238996E-2</v>
      </c>
      <c r="F462" s="62">
        <f t="shared" si="30"/>
        <v>0.90821295448195027</v>
      </c>
      <c r="G462" s="50">
        <f t="shared" si="31"/>
        <v>90821.295448195029</v>
      </c>
      <c r="H462" s="63">
        <f t="shared" si="32"/>
        <v>-9.6276396511238982E-2</v>
      </c>
      <c r="I462" s="51"/>
      <c r="L462" s="52"/>
      <c r="M462"/>
      <c r="N462" s="27"/>
    </row>
    <row r="463" spans="2:14" x14ac:dyDescent="0.2">
      <c r="B463" s="39">
        <v>457</v>
      </c>
      <c r="C463" s="66">
        <f t="shared" si="33"/>
        <v>43926</v>
      </c>
      <c r="D463" s="60">
        <v>3</v>
      </c>
      <c r="E463" s="61">
        <v>0.10599346301707556</v>
      </c>
      <c r="F463" s="62">
        <f t="shared" si="30"/>
        <v>1.1118146085696643</v>
      </c>
      <c r="G463" s="50">
        <f t="shared" si="31"/>
        <v>111181.46085696643</v>
      </c>
      <c r="H463" s="63">
        <f t="shared" si="32"/>
        <v>0.10599346301707555</v>
      </c>
      <c r="I463" s="51"/>
      <c r="L463" s="52"/>
      <c r="M463"/>
      <c r="N463" s="27"/>
    </row>
    <row r="464" spans="2:14" x14ac:dyDescent="0.2">
      <c r="B464" s="39">
        <v>458</v>
      </c>
      <c r="C464" s="66">
        <f t="shared" si="33"/>
        <v>43927</v>
      </c>
      <c r="D464" s="60">
        <v>1</v>
      </c>
      <c r="E464" s="61">
        <v>0.17492298643948742</v>
      </c>
      <c r="F464" s="62">
        <f t="shared" si="30"/>
        <v>1.1911544780323724</v>
      </c>
      <c r="G464" s="50">
        <f t="shared" si="31"/>
        <v>119115.44780323724</v>
      </c>
      <c r="H464" s="63">
        <f t="shared" si="32"/>
        <v>0.17492298643948748</v>
      </c>
      <c r="I464" s="51"/>
      <c r="L464" s="52"/>
      <c r="M464"/>
      <c r="N464" s="27"/>
    </row>
    <row r="465" spans="2:14" x14ac:dyDescent="0.2">
      <c r="B465" s="39">
        <v>459</v>
      </c>
      <c r="C465" s="66">
        <f t="shared" si="33"/>
        <v>43928</v>
      </c>
      <c r="D465" s="60">
        <v>3</v>
      </c>
      <c r="E465" s="61">
        <v>0.12925396054517477</v>
      </c>
      <c r="F465" s="62">
        <f t="shared" si="30"/>
        <v>1.1379790892612183</v>
      </c>
      <c r="G465" s="50">
        <f t="shared" si="31"/>
        <v>113797.90892612183</v>
      </c>
      <c r="H465" s="63">
        <f t="shared" si="32"/>
        <v>0.12925396054517485</v>
      </c>
      <c r="I465" s="51"/>
      <c r="L465" s="52"/>
      <c r="M465"/>
      <c r="N465" s="27"/>
    </row>
    <row r="466" spans="2:14" x14ac:dyDescent="0.2">
      <c r="B466" s="39">
        <v>460</v>
      </c>
      <c r="C466" s="66">
        <f t="shared" si="33"/>
        <v>43929</v>
      </c>
      <c r="D466" s="60">
        <v>3</v>
      </c>
      <c r="E466" s="61">
        <v>8.5033418650273238E-2</v>
      </c>
      <c r="F466" s="62">
        <f t="shared" si="30"/>
        <v>1.0887534507612469</v>
      </c>
      <c r="G466" s="50">
        <f t="shared" si="31"/>
        <v>108875.34507612468</v>
      </c>
      <c r="H466" s="63">
        <f t="shared" si="32"/>
        <v>8.5033418650273154E-2</v>
      </c>
      <c r="I466" s="51"/>
      <c r="L466" s="52"/>
      <c r="M466"/>
      <c r="N466" s="27"/>
    </row>
    <row r="467" spans="2:14" x14ac:dyDescent="0.2">
      <c r="B467" s="39">
        <v>461</v>
      </c>
      <c r="C467" s="66">
        <f t="shared" si="33"/>
        <v>43930</v>
      </c>
      <c r="D467" s="60">
        <v>5</v>
      </c>
      <c r="E467" s="61">
        <v>0.25776487978466323</v>
      </c>
      <c r="F467" s="62">
        <f t="shared" si="30"/>
        <v>1.2940345291761861</v>
      </c>
      <c r="G467" s="50">
        <f t="shared" si="31"/>
        <v>129403.4529176186</v>
      </c>
      <c r="H467" s="63">
        <f t="shared" si="32"/>
        <v>0.25776487978466323</v>
      </c>
      <c r="I467" s="51"/>
      <c r="L467" s="52"/>
      <c r="M467"/>
      <c r="N467" s="27"/>
    </row>
    <row r="468" spans="2:14" x14ac:dyDescent="0.2">
      <c r="B468" s="39">
        <v>462</v>
      </c>
      <c r="C468" s="66">
        <f t="shared" si="33"/>
        <v>43931</v>
      </c>
      <c r="D468" s="60">
        <v>5</v>
      </c>
      <c r="E468" s="61">
        <v>0.19405955077265388</v>
      </c>
      <c r="F468" s="62">
        <f t="shared" si="30"/>
        <v>1.2141685854807736</v>
      </c>
      <c r="G468" s="50">
        <f t="shared" si="31"/>
        <v>121416.85854807736</v>
      </c>
      <c r="H468" s="63">
        <f t="shared" si="32"/>
        <v>0.19405955077265388</v>
      </c>
      <c r="I468" s="51"/>
      <c r="L468" s="52"/>
      <c r="M468"/>
      <c r="N468" s="27"/>
    </row>
    <row r="469" spans="2:14" x14ac:dyDescent="0.2">
      <c r="B469" s="39">
        <v>463</v>
      </c>
      <c r="C469" s="66">
        <f t="shared" si="33"/>
        <v>43932</v>
      </c>
      <c r="D469" s="60">
        <v>3</v>
      </c>
      <c r="E469" s="61">
        <v>9.4568276886566313E-2</v>
      </c>
      <c r="F469" s="62">
        <f t="shared" si="30"/>
        <v>1.0991842094465805</v>
      </c>
      <c r="G469" s="50">
        <f t="shared" si="31"/>
        <v>109918.42094465805</v>
      </c>
      <c r="H469" s="63">
        <f t="shared" si="32"/>
        <v>9.4568276886566299E-2</v>
      </c>
      <c r="I469" s="51"/>
      <c r="L469" s="52"/>
      <c r="M469"/>
      <c r="N469" s="27"/>
    </row>
    <row r="470" spans="2:14" x14ac:dyDescent="0.2">
      <c r="B470" s="39">
        <v>464</v>
      </c>
      <c r="C470" s="66">
        <f t="shared" si="33"/>
        <v>43933</v>
      </c>
      <c r="D470" s="60">
        <v>1</v>
      </c>
      <c r="E470" s="61">
        <v>-3.1055053518211934E-2</v>
      </c>
      <c r="F470" s="62">
        <f t="shared" si="30"/>
        <v>0.96942220150406744</v>
      </c>
      <c r="G470" s="50">
        <f t="shared" si="31"/>
        <v>96942.220150406749</v>
      </c>
      <c r="H470" s="63">
        <f t="shared" si="32"/>
        <v>-3.1055053518211962E-2</v>
      </c>
      <c r="I470" s="51"/>
      <c r="L470" s="52"/>
      <c r="M470"/>
      <c r="N470" s="27"/>
    </row>
    <row r="471" spans="2:14" x14ac:dyDescent="0.2">
      <c r="B471" s="39">
        <v>465</v>
      </c>
      <c r="C471" s="66">
        <f t="shared" si="33"/>
        <v>43934</v>
      </c>
      <c r="D471" s="60">
        <v>3</v>
      </c>
      <c r="E471" s="61">
        <v>7.5142663768492643E-2</v>
      </c>
      <c r="F471" s="62">
        <f t="shared" si="30"/>
        <v>1.0780379368691784</v>
      </c>
      <c r="G471" s="50">
        <f t="shared" si="31"/>
        <v>107803.79368691784</v>
      </c>
      <c r="H471" s="63">
        <f t="shared" si="32"/>
        <v>7.5142663768492574E-2</v>
      </c>
      <c r="I471" s="51"/>
      <c r="L471" s="52"/>
      <c r="M471"/>
      <c r="N471" s="27"/>
    </row>
    <row r="472" spans="2:14" x14ac:dyDescent="0.2">
      <c r="B472" s="39">
        <v>466</v>
      </c>
      <c r="C472" s="66">
        <f t="shared" si="33"/>
        <v>43935</v>
      </c>
      <c r="D472" s="60">
        <v>4</v>
      </c>
      <c r="E472" s="61">
        <v>0.30292470233282076</v>
      </c>
      <c r="F472" s="62">
        <f t="shared" si="30"/>
        <v>1.35381252167963</v>
      </c>
      <c r="G472" s="50">
        <f t="shared" si="31"/>
        <v>135381.25216796299</v>
      </c>
      <c r="H472" s="63">
        <f t="shared" si="32"/>
        <v>0.30292470233282082</v>
      </c>
      <c r="I472" s="51"/>
      <c r="L472" s="52"/>
      <c r="M472"/>
      <c r="N472" s="27"/>
    </row>
    <row r="473" spans="2:14" x14ac:dyDescent="0.2">
      <c r="B473" s="39">
        <v>467</v>
      </c>
      <c r="C473" s="66">
        <f t="shared" si="33"/>
        <v>43936</v>
      </c>
      <c r="D473" s="60">
        <v>4</v>
      </c>
      <c r="E473" s="61">
        <v>0.21208118828828446</v>
      </c>
      <c r="F473" s="62">
        <f t="shared" si="30"/>
        <v>1.2362482498835277</v>
      </c>
      <c r="G473" s="50">
        <f t="shared" si="31"/>
        <v>123624.82498835276</v>
      </c>
      <c r="H473" s="63">
        <f t="shared" si="32"/>
        <v>0.2120811882882844</v>
      </c>
      <c r="I473" s="51"/>
      <c r="L473" s="52"/>
      <c r="M473"/>
      <c r="N473" s="27"/>
    </row>
    <row r="474" spans="2:14" x14ac:dyDescent="0.2">
      <c r="B474" s="39">
        <v>468</v>
      </c>
      <c r="C474" s="66">
        <f t="shared" si="33"/>
        <v>43937</v>
      </c>
      <c r="D474" s="60">
        <v>4</v>
      </c>
      <c r="E474" s="61">
        <v>-4.9929342316754624E-2</v>
      </c>
      <c r="F474" s="62">
        <f t="shared" si="30"/>
        <v>0.95129663854265034</v>
      </c>
      <c r="G474" s="50">
        <f t="shared" si="31"/>
        <v>95129.663854265033</v>
      </c>
      <c r="H474" s="63">
        <f t="shared" si="32"/>
        <v>-4.9929342316754624E-2</v>
      </c>
      <c r="I474" s="51"/>
      <c r="L474" s="52"/>
      <c r="M474"/>
      <c r="N474" s="27"/>
    </row>
    <row r="475" spans="2:14" x14ac:dyDescent="0.2">
      <c r="B475" s="39">
        <v>469</v>
      </c>
      <c r="C475" s="66">
        <f t="shared" si="33"/>
        <v>43938</v>
      </c>
      <c r="D475" s="60">
        <v>1</v>
      </c>
      <c r="E475" s="61">
        <v>-6.6411432675959073E-2</v>
      </c>
      <c r="F475" s="62">
        <f t="shared" si="30"/>
        <v>0.93574578868685077</v>
      </c>
      <c r="G475" s="50">
        <f t="shared" si="31"/>
        <v>93574.578868685072</v>
      </c>
      <c r="H475" s="63">
        <f t="shared" si="32"/>
        <v>-6.6411432675959059E-2</v>
      </c>
      <c r="I475" s="51"/>
      <c r="L475" s="52"/>
      <c r="M475"/>
      <c r="N475" s="27"/>
    </row>
    <row r="476" spans="2:14" x14ac:dyDescent="0.2">
      <c r="B476" s="39">
        <v>470</v>
      </c>
      <c r="C476" s="66">
        <f t="shared" si="33"/>
        <v>43939</v>
      </c>
      <c r="D476" s="60">
        <v>4</v>
      </c>
      <c r="E476" s="61">
        <v>-5.6431661000242453E-2</v>
      </c>
      <c r="F476" s="62">
        <f t="shared" si="30"/>
        <v>0.94513107160028553</v>
      </c>
      <c r="G476" s="50">
        <f t="shared" si="31"/>
        <v>94513.10716002855</v>
      </c>
      <c r="H476" s="63">
        <f t="shared" si="32"/>
        <v>-5.6431661000242425E-2</v>
      </c>
      <c r="I476" s="51"/>
      <c r="L476" s="52"/>
      <c r="M476"/>
      <c r="N476" s="27"/>
    </row>
    <row r="477" spans="2:14" x14ac:dyDescent="0.2">
      <c r="B477" s="39">
        <v>471</v>
      </c>
      <c r="C477" s="66">
        <f t="shared" si="33"/>
        <v>43940</v>
      </c>
      <c r="D477" s="60">
        <v>2</v>
      </c>
      <c r="E477" s="61">
        <v>-8.0969430150144031E-2</v>
      </c>
      <c r="F477" s="62">
        <f t="shared" si="30"/>
        <v>0.92222188319820031</v>
      </c>
      <c r="G477" s="50">
        <f t="shared" si="31"/>
        <v>92222.188319820038</v>
      </c>
      <c r="H477" s="63">
        <f t="shared" si="32"/>
        <v>-8.0969430150143892E-2</v>
      </c>
      <c r="I477" s="51"/>
      <c r="L477" s="52"/>
      <c r="M477"/>
      <c r="N477" s="27"/>
    </row>
    <row r="478" spans="2:14" x14ac:dyDescent="0.2">
      <c r="B478" s="39">
        <v>472</v>
      </c>
      <c r="C478" s="66">
        <f t="shared" si="33"/>
        <v>43941</v>
      </c>
      <c r="D478" s="60">
        <v>5</v>
      </c>
      <c r="E478" s="61">
        <v>-0.29900208341539836</v>
      </c>
      <c r="F478" s="62">
        <f t="shared" si="30"/>
        <v>0.74155786446032745</v>
      </c>
      <c r="G478" s="50">
        <f t="shared" si="31"/>
        <v>74155.78644603274</v>
      </c>
      <c r="H478" s="63">
        <f t="shared" si="32"/>
        <v>-0.29900208341539841</v>
      </c>
      <c r="I478" s="51"/>
      <c r="L478" s="52"/>
      <c r="M478"/>
      <c r="N478" s="27"/>
    </row>
    <row r="479" spans="2:14" x14ac:dyDescent="0.2">
      <c r="B479" s="39">
        <v>473</v>
      </c>
      <c r="C479" s="66">
        <f t="shared" si="33"/>
        <v>43942</v>
      </c>
      <c r="D479" s="60">
        <v>4</v>
      </c>
      <c r="E479" s="61">
        <v>-0.20492395146400669</v>
      </c>
      <c r="F479" s="62">
        <f t="shared" si="30"/>
        <v>0.8147092715029457</v>
      </c>
      <c r="G479" s="50">
        <f t="shared" si="31"/>
        <v>81470.927150294563</v>
      </c>
      <c r="H479" s="63">
        <f t="shared" si="32"/>
        <v>-0.20492395146400677</v>
      </c>
      <c r="I479" s="51"/>
      <c r="L479" s="52"/>
      <c r="M479"/>
      <c r="N479" s="27"/>
    </row>
    <row r="480" spans="2:14" x14ac:dyDescent="0.2">
      <c r="B480" s="39">
        <v>474</v>
      </c>
      <c r="C480" s="66">
        <f t="shared" si="33"/>
        <v>43943</v>
      </c>
      <c r="D480" s="60">
        <v>1</v>
      </c>
      <c r="E480" s="61">
        <v>0.24796689336246344</v>
      </c>
      <c r="F480" s="62">
        <f t="shared" si="30"/>
        <v>1.2814175080667924</v>
      </c>
      <c r="G480" s="50">
        <f t="shared" si="31"/>
        <v>128141.75080667925</v>
      </c>
      <c r="H480" s="63">
        <f t="shared" si="32"/>
        <v>0.2479668933624635</v>
      </c>
      <c r="I480" s="51"/>
      <c r="L480" s="52"/>
      <c r="M480"/>
      <c r="N480" s="27"/>
    </row>
    <row r="481" spans="2:14" x14ac:dyDescent="0.2">
      <c r="B481" s="39">
        <v>475</v>
      </c>
      <c r="C481" s="66">
        <f t="shared" si="33"/>
        <v>43944</v>
      </c>
      <c r="D481" s="60">
        <v>2</v>
      </c>
      <c r="E481" s="61">
        <v>5.5271966680738846E-2</v>
      </c>
      <c r="F481" s="62">
        <f t="shared" si="30"/>
        <v>1.0568279975970516</v>
      </c>
      <c r="G481" s="50">
        <f t="shared" si="31"/>
        <v>105682.79975970516</v>
      </c>
      <c r="H481" s="63">
        <f t="shared" si="32"/>
        <v>5.5271966680738818E-2</v>
      </c>
      <c r="I481" s="51"/>
      <c r="L481" s="52"/>
      <c r="M481"/>
      <c r="N481" s="27"/>
    </row>
    <row r="482" spans="2:14" x14ac:dyDescent="0.2">
      <c r="B482" s="39">
        <v>476</v>
      </c>
      <c r="C482" s="66">
        <f t="shared" si="33"/>
        <v>43945</v>
      </c>
      <c r="D482" s="60">
        <v>5</v>
      </c>
      <c r="E482" s="61">
        <v>0.12164183095184854</v>
      </c>
      <c r="F482" s="62">
        <f t="shared" si="30"/>
        <v>1.1293495312856783</v>
      </c>
      <c r="G482" s="50">
        <f t="shared" si="31"/>
        <v>112934.95312856782</v>
      </c>
      <c r="H482" s="63">
        <f t="shared" si="32"/>
        <v>0.12164183095184848</v>
      </c>
      <c r="I482" s="51"/>
      <c r="L482" s="52"/>
      <c r="M482"/>
      <c r="N482" s="27"/>
    </row>
    <row r="483" spans="2:14" x14ac:dyDescent="0.2">
      <c r="B483" s="39">
        <v>477</v>
      </c>
      <c r="C483" s="66">
        <f t="shared" si="33"/>
        <v>43946</v>
      </c>
      <c r="D483" s="60">
        <v>5</v>
      </c>
      <c r="E483" s="61">
        <v>0.2188928488572128</v>
      </c>
      <c r="F483" s="62">
        <f t="shared" si="30"/>
        <v>1.2446978987395843</v>
      </c>
      <c r="G483" s="50">
        <f t="shared" si="31"/>
        <v>124469.78987395842</v>
      </c>
      <c r="H483" s="63">
        <f t="shared" si="32"/>
        <v>0.2188928488572128</v>
      </c>
      <c r="I483" s="51"/>
      <c r="L483" s="52"/>
      <c r="M483"/>
      <c r="N483" s="27"/>
    </row>
    <row r="484" spans="2:14" x14ac:dyDescent="0.2">
      <c r="B484" s="39">
        <v>478</v>
      </c>
      <c r="C484" s="66">
        <f t="shared" si="33"/>
        <v>43947</v>
      </c>
      <c r="D484" s="60">
        <v>4</v>
      </c>
      <c r="E484" s="61">
        <v>4.3238499125000093E-2</v>
      </c>
      <c r="F484" s="62">
        <f t="shared" si="30"/>
        <v>1.0441869028179998</v>
      </c>
      <c r="G484" s="50">
        <f t="shared" si="31"/>
        <v>104418.69028179998</v>
      </c>
      <c r="H484" s="63">
        <f t="shared" si="32"/>
        <v>4.3238499125000114E-2</v>
      </c>
      <c r="I484" s="51"/>
      <c r="L484" s="52"/>
      <c r="M484"/>
      <c r="N484" s="27"/>
    </row>
    <row r="485" spans="2:14" x14ac:dyDescent="0.2">
      <c r="B485" s="39">
        <v>479</v>
      </c>
      <c r="C485" s="66">
        <f t="shared" si="33"/>
        <v>43948</v>
      </c>
      <c r="D485" s="60">
        <v>4</v>
      </c>
      <c r="E485" s="61">
        <v>-0.1500902885204414</v>
      </c>
      <c r="F485" s="62">
        <f t="shared" si="30"/>
        <v>0.86063026788348174</v>
      </c>
      <c r="G485" s="50">
        <f t="shared" si="31"/>
        <v>86063.026788348172</v>
      </c>
      <c r="H485" s="63">
        <f t="shared" si="32"/>
        <v>-0.15009028852044135</v>
      </c>
      <c r="I485" s="51"/>
      <c r="L485" s="52"/>
      <c r="M485"/>
      <c r="N485" s="27"/>
    </row>
    <row r="486" spans="2:14" x14ac:dyDescent="0.2">
      <c r="B486" s="39">
        <v>480</v>
      </c>
      <c r="C486" s="66">
        <f t="shared" si="33"/>
        <v>43949</v>
      </c>
      <c r="D486" s="60">
        <v>3</v>
      </c>
      <c r="E486" s="61">
        <v>-0.1071712335437769</v>
      </c>
      <c r="F486" s="62">
        <f t="shared" si="30"/>
        <v>0.89837182842719565</v>
      </c>
      <c r="G486" s="50">
        <f t="shared" si="31"/>
        <v>89837.182842719572</v>
      </c>
      <c r="H486" s="63">
        <f t="shared" si="32"/>
        <v>-0.10717123354377678</v>
      </c>
      <c r="I486" s="51"/>
      <c r="L486" s="52"/>
      <c r="M486"/>
      <c r="N486" s="27"/>
    </row>
    <row r="487" spans="2:14" x14ac:dyDescent="0.2">
      <c r="B487" s="39">
        <v>481</v>
      </c>
      <c r="C487" s="66">
        <f t="shared" si="33"/>
        <v>43950</v>
      </c>
      <c r="D487" s="60">
        <v>2</v>
      </c>
      <c r="E487" s="61">
        <v>-3.3764438234793484E-2</v>
      </c>
      <c r="F487" s="62">
        <f t="shared" si="30"/>
        <v>0.9667992187466532</v>
      </c>
      <c r="G487" s="50">
        <f t="shared" si="31"/>
        <v>96679.921874665321</v>
      </c>
      <c r="H487" s="63">
        <f t="shared" si="32"/>
        <v>-3.3764438234793442E-2</v>
      </c>
      <c r="I487" s="51"/>
      <c r="L487" s="52"/>
      <c r="M487"/>
      <c r="N487" s="27"/>
    </row>
    <row r="488" spans="2:14" x14ac:dyDescent="0.2">
      <c r="B488" s="39">
        <v>482</v>
      </c>
      <c r="C488" s="66">
        <f t="shared" si="33"/>
        <v>43951</v>
      </c>
      <c r="D488" s="60">
        <v>2</v>
      </c>
      <c r="E488" s="61">
        <v>0.10161271125572967</v>
      </c>
      <c r="F488" s="62">
        <f t="shared" si="30"/>
        <v>1.1069546776126691</v>
      </c>
      <c r="G488" s="50">
        <f t="shared" si="31"/>
        <v>110695.4677612669</v>
      </c>
      <c r="H488" s="63">
        <f t="shared" si="32"/>
        <v>0.10161271125572972</v>
      </c>
      <c r="I488" s="51"/>
      <c r="L488" s="52"/>
      <c r="M488"/>
      <c r="N488" s="27"/>
    </row>
    <row r="489" spans="2:14" x14ac:dyDescent="0.2">
      <c r="B489" s="39">
        <v>483</v>
      </c>
      <c r="C489" s="66">
        <f t="shared" si="33"/>
        <v>43952</v>
      </c>
      <c r="D489" s="60">
        <v>2</v>
      </c>
      <c r="E489" s="61">
        <v>-4.7652763391379263E-2</v>
      </c>
      <c r="F489" s="62">
        <f t="shared" si="30"/>
        <v>0.95346480748916795</v>
      </c>
      <c r="G489" s="50">
        <f t="shared" si="31"/>
        <v>95346.480748916802</v>
      </c>
      <c r="H489" s="63">
        <f t="shared" si="32"/>
        <v>-4.7652763391379117E-2</v>
      </c>
      <c r="I489" s="51"/>
      <c r="L489" s="52"/>
      <c r="M489"/>
      <c r="N489" s="27"/>
    </row>
    <row r="490" spans="2:14" x14ac:dyDescent="0.2">
      <c r="B490" s="39">
        <v>484</v>
      </c>
      <c r="C490" s="66">
        <f t="shared" si="33"/>
        <v>43953</v>
      </c>
      <c r="D490" s="60">
        <v>2</v>
      </c>
      <c r="E490" s="61">
        <v>0.19919421679835067</v>
      </c>
      <c r="F490" s="62">
        <f t="shared" si="30"/>
        <v>1.2204189687489171</v>
      </c>
      <c r="G490" s="50">
        <f t="shared" si="31"/>
        <v>122041.89687489171</v>
      </c>
      <c r="H490" s="63">
        <f t="shared" si="32"/>
        <v>0.19919421679835067</v>
      </c>
      <c r="I490" s="51"/>
      <c r="L490" s="52"/>
      <c r="M490"/>
      <c r="N490" s="27"/>
    </row>
    <row r="491" spans="2:14" x14ac:dyDescent="0.2">
      <c r="B491" s="39">
        <v>485</v>
      </c>
      <c r="C491" s="66">
        <f t="shared" si="33"/>
        <v>43954</v>
      </c>
      <c r="D491" s="60">
        <v>3</v>
      </c>
      <c r="E491" s="61">
        <v>-3.9045903072110373E-3</v>
      </c>
      <c r="F491" s="62">
        <f t="shared" si="30"/>
        <v>0.9961030226937494</v>
      </c>
      <c r="G491" s="50">
        <f t="shared" si="31"/>
        <v>99610.302269374937</v>
      </c>
      <c r="H491" s="63">
        <f t="shared" si="32"/>
        <v>-3.9045903072110382E-3</v>
      </c>
      <c r="I491" s="51"/>
      <c r="L491" s="52"/>
      <c r="M491"/>
      <c r="N491" s="27"/>
    </row>
    <row r="492" spans="2:14" x14ac:dyDescent="0.2">
      <c r="B492" s="39">
        <v>486</v>
      </c>
      <c r="C492" s="66">
        <f t="shared" si="33"/>
        <v>43955</v>
      </c>
      <c r="D492" s="60">
        <v>2</v>
      </c>
      <c r="E492" s="61">
        <v>6.3744619688077368E-3</v>
      </c>
      <c r="F492" s="62">
        <f t="shared" si="30"/>
        <v>1.0063948220901193</v>
      </c>
      <c r="G492" s="50">
        <f t="shared" si="31"/>
        <v>100639.48220901193</v>
      </c>
      <c r="H492" s="63">
        <f t="shared" si="32"/>
        <v>6.3744619688076579E-3</v>
      </c>
      <c r="I492" s="51"/>
      <c r="L492" s="52"/>
      <c r="M492"/>
      <c r="N492" s="27"/>
    </row>
    <row r="493" spans="2:14" x14ac:dyDescent="0.2">
      <c r="B493" s="39">
        <v>487</v>
      </c>
      <c r="C493" s="66">
        <f t="shared" si="33"/>
        <v>43956</v>
      </c>
      <c r="D493" s="60">
        <v>1</v>
      </c>
      <c r="E493" s="61">
        <v>-6.9962895799544636E-2</v>
      </c>
      <c r="F493" s="62">
        <f t="shared" si="30"/>
        <v>0.93242841627497675</v>
      </c>
      <c r="G493" s="50">
        <f t="shared" si="31"/>
        <v>93242.841627497677</v>
      </c>
      <c r="H493" s="63">
        <f t="shared" si="32"/>
        <v>-6.996289579954458E-2</v>
      </c>
      <c r="I493" s="51"/>
      <c r="L493" s="52"/>
      <c r="M493"/>
      <c r="N493" s="27"/>
    </row>
    <row r="494" spans="2:14" x14ac:dyDescent="0.2">
      <c r="B494" s="39">
        <v>488</v>
      </c>
      <c r="C494" s="66">
        <f t="shared" si="33"/>
        <v>43957</v>
      </c>
      <c r="D494" s="60">
        <v>2</v>
      </c>
      <c r="E494" s="61">
        <v>0.12198118616244756</v>
      </c>
      <c r="F494" s="62">
        <f t="shared" si="30"/>
        <v>1.1297328469701164</v>
      </c>
      <c r="G494" s="50">
        <f t="shared" si="31"/>
        <v>112973.28469701165</v>
      </c>
      <c r="H494" s="63">
        <f t="shared" si="32"/>
        <v>0.12198118616244752</v>
      </c>
      <c r="I494" s="51"/>
      <c r="L494" s="52"/>
      <c r="M494"/>
      <c r="N494" s="27"/>
    </row>
    <row r="495" spans="2:14" x14ac:dyDescent="0.2">
      <c r="B495" s="39">
        <v>489</v>
      </c>
      <c r="C495" s="66">
        <f t="shared" si="33"/>
        <v>43958</v>
      </c>
      <c r="D495" s="60">
        <v>9</v>
      </c>
      <c r="E495" s="61">
        <v>0.27628787625464613</v>
      </c>
      <c r="F495" s="62">
        <f t="shared" si="30"/>
        <v>1.3182272957466636</v>
      </c>
      <c r="G495" s="50">
        <f t="shared" si="31"/>
        <v>131822.72957466636</v>
      </c>
      <c r="H495" s="63">
        <f t="shared" si="32"/>
        <v>0.27628787625464613</v>
      </c>
      <c r="I495" s="51"/>
      <c r="L495" s="52"/>
      <c r="M495"/>
      <c r="N495" s="27"/>
    </row>
    <row r="496" spans="2:14" x14ac:dyDescent="0.2">
      <c r="B496" s="39">
        <v>490</v>
      </c>
      <c r="C496" s="66">
        <f t="shared" si="33"/>
        <v>43959</v>
      </c>
      <c r="D496" s="60">
        <v>3</v>
      </c>
      <c r="E496" s="61">
        <v>5.0311951377079826E-3</v>
      </c>
      <c r="F496" s="62">
        <f t="shared" si="30"/>
        <v>1.0050438728523998</v>
      </c>
      <c r="G496" s="50">
        <f t="shared" si="31"/>
        <v>100504.38728523998</v>
      </c>
      <c r="H496" s="63">
        <f t="shared" si="32"/>
        <v>5.0311951377079583E-3</v>
      </c>
      <c r="I496" s="51"/>
      <c r="L496" s="52"/>
      <c r="M496"/>
      <c r="N496" s="27"/>
    </row>
    <row r="497" spans="2:14" x14ac:dyDescent="0.2">
      <c r="B497" s="39">
        <v>491</v>
      </c>
      <c r="C497" s="66">
        <f t="shared" si="33"/>
        <v>43960</v>
      </c>
      <c r="D497" s="60">
        <v>4</v>
      </c>
      <c r="E497" s="61">
        <v>1.9815145201864653E-2</v>
      </c>
      <c r="F497" s="62">
        <f t="shared" si="30"/>
        <v>1.020012768343715</v>
      </c>
      <c r="G497" s="50">
        <f t="shared" si="31"/>
        <v>102001.2768343715</v>
      </c>
      <c r="H497" s="63">
        <f t="shared" si="32"/>
        <v>1.9815145201864733E-2</v>
      </c>
      <c r="I497" s="51"/>
      <c r="L497" s="52"/>
      <c r="M497"/>
      <c r="N497" s="27"/>
    </row>
    <row r="498" spans="2:14" x14ac:dyDescent="0.2">
      <c r="B498" s="39">
        <v>492</v>
      </c>
      <c r="C498" s="66">
        <f t="shared" si="33"/>
        <v>43961</v>
      </c>
      <c r="D498" s="60">
        <v>4</v>
      </c>
      <c r="E498" s="61">
        <v>-8.5094045466103121E-2</v>
      </c>
      <c r="F498" s="62">
        <f t="shared" si="30"/>
        <v>0.9184259065473358</v>
      </c>
      <c r="G498" s="50">
        <f t="shared" si="31"/>
        <v>91842.590654733576</v>
      </c>
      <c r="H498" s="63">
        <f t="shared" si="32"/>
        <v>-8.5094045466103135E-2</v>
      </c>
      <c r="I498" s="51"/>
      <c r="L498" s="52"/>
      <c r="M498"/>
      <c r="N498" s="27"/>
    </row>
    <row r="499" spans="2:14" x14ac:dyDescent="0.2">
      <c r="B499" s="39">
        <v>493</v>
      </c>
      <c r="C499" s="66">
        <f t="shared" si="33"/>
        <v>43962</v>
      </c>
      <c r="D499" s="60">
        <v>3</v>
      </c>
      <c r="E499" s="61">
        <v>-2.1531279748596716E-2</v>
      </c>
      <c r="F499" s="62">
        <f t="shared" si="30"/>
        <v>0.9786988635359487</v>
      </c>
      <c r="G499" s="50">
        <f t="shared" si="31"/>
        <v>97869.886353594877</v>
      </c>
      <c r="H499" s="63">
        <f t="shared" si="32"/>
        <v>-2.1531279748596616E-2</v>
      </c>
      <c r="I499" s="51"/>
      <c r="L499" s="52"/>
      <c r="M499"/>
      <c r="N499" s="27"/>
    </row>
    <row r="500" spans="2:14" x14ac:dyDescent="0.2">
      <c r="B500" s="39">
        <v>494</v>
      </c>
      <c r="C500" s="66">
        <f t="shared" si="33"/>
        <v>43963</v>
      </c>
      <c r="D500" s="60">
        <v>2</v>
      </c>
      <c r="E500" s="61">
        <v>1.9369720171671361E-2</v>
      </c>
      <c r="F500" s="62">
        <f t="shared" si="30"/>
        <v>1.0195585302975858</v>
      </c>
      <c r="G500" s="50">
        <f t="shared" si="31"/>
        <v>101955.85302975858</v>
      </c>
      <c r="H500" s="63">
        <f t="shared" si="32"/>
        <v>1.9369720171671372E-2</v>
      </c>
      <c r="I500" s="51"/>
      <c r="L500" s="52"/>
      <c r="M500"/>
      <c r="N500" s="27"/>
    </row>
    <row r="501" spans="2:14" x14ac:dyDescent="0.2">
      <c r="B501" s="39">
        <v>495</v>
      </c>
      <c r="C501" s="66">
        <f t="shared" si="33"/>
        <v>43964</v>
      </c>
      <c r="D501" s="60">
        <v>5</v>
      </c>
      <c r="E501" s="61">
        <v>-4.8284407461760562E-2</v>
      </c>
      <c r="F501" s="62">
        <f t="shared" si="30"/>
        <v>0.95286274726110387</v>
      </c>
      <c r="G501" s="50">
        <f t="shared" si="31"/>
        <v>95286.274726110394</v>
      </c>
      <c r="H501" s="63">
        <f t="shared" si="32"/>
        <v>-4.8284407461760465E-2</v>
      </c>
      <c r="I501" s="51"/>
      <c r="L501" s="52"/>
      <c r="M501"/>
      <c r="N501" s="27"/>
    </row>
    <row r="502" spans="2:14" x14ac:dyDescent="0.2">
      <c r="B502" s="39">
        <v>496</v>
      </c>
      <c r="C502" s="66">
        <f t="shared" si="33"/>
        <v>43965</v>
      </c>
      <c r="D502" s="60">
        <v>4</v>
      </c>
      <c r="E502" s="61">
        <v>-1.7985103062965208E-2</v>
      </c>
      <c r="F502" s="62">
        <f t="shared" si="30"/>
        <v>0.9821756636583383</v>
      </c>
      <c r="G502" s="50">
        <f t="shared" si="31"/>
        <v>98217.566365833831</v>
      </c>
      <c r="H502" s="63">
        <f t="shared" si="32"/>
        <v>-1.7985103062965194E-2</v>
      </c>
      <c r="I502" s="51"/>
      <c r="L502" s="52"/>
      <c r="M502"/>
      <c r="N502" s="27"/>
    </row>
    <row r="503" spans="2:14" x14ac:dyDescent="0.2">
      <c r="B503" s="39">
        <v>497</v>
      </c>
      <c r="C503" s="66">
        <f t="shared" si="33"/>
        <v>43966</v>
      </c>
      <c r="D503" s="60">
        <v>1</v>
      </c>
      <c r="E503" s="61">
        <v>3.3663907338923313E-2</v>
      </c>
      <c r="F503" s="62">
        <f t="shared" si="30"/>
        <v>1.0342369488604353</v>
      </c>
      <c r="G503" s="50">
        <f t="shared" si="31"/>
        <v>103423.69488604352</v>
      </c>
      <c r="H503" s="63">
        <f t="shared" si="32"/>
        <v>3.3663907338923396E-2</v>
      </c>
      <c r="I503" s="51"/>
      <c r="L503" s="52"/>
      <c r="M503"/>
      <c r="N503" s="27"/>
    </row>
    <row r="504" spans="2:14" x14ac:dyDescent="0.2">
      <c r="B504" s="39">
        <v>498</v>
      </c>
      <c r="C504" s="66">
        <f t="shared" si="33"/>
        <v>43967</v>
      </c>
      <c r="D504" s="60">
        <v>6</v>
      </c>
      <c r="E504" s="61">
        <v>-3.276697902474552E-3</v>
      </c>
      <c r="F504" s="62">
        <f t="shared" si="30"/>
        <v>0.99672866461338372</v>
      </c>
      <c r="G504" s="50">
        <f t="shared" si="31"/>
        <v>99672.866461338373</v>
      </c>
      <c r="H504" s="63">
        <f t="shared" si="32"/>
        <v>-3.2766979024745164E-3</v>
      </c>
      <c r="I504" s="51"/>
      <c r="L504" s="52"/>
      <c r="M504"/>
      <c r="N504" s="27"/>
    </row>
    <row r="505" spans="2:14" x14ac:dyDescent="0.2">
      <c r="B505" s="39">
        <v>499</v>
      </c>
      <c r="C505" s="66">
        <f t="shared" si="33"/>
        <v>43968</v>
      </c>
      <c r="D505" s="60">
        <v>2</v>
      </c>
      <c r="E505" s="61">
        <v>-0.1124474396824371</v>
      </c>
      <c r="F505" s="62">
        <f t="shared" si="30"/>
        <v>0.89364431610319484</v>
      </c>
      <c r="G505" s="50">
        <f t="shared" si="31"/>
        <v>89364.431610319487</v>
      </c>
      <c r="H505" s="63">
        <f t="shared" si="32"/>
        <v>-0.11244743968243716</v>
      </c>
      <c r="I505" s="51"/>
      <c r="L505" s="52"/>
      <c r="M505"/>
      <c r="N505" s="27"/>
    </row>
    <row r="506" spans="2:14" x14ac:dyDescent="0.2">
      <c r="B506" s="39">
        <v>500</v>
      </c>
      <c r="C506" s="66">
        <f t="shared" si="33"/>
        <v>43969</v>
      </c>
      <c r="D506" s="60">
        <v>3</v>
      </c>
      <c r="E506" s="61">
        <v>-0.11796852726954966</v>
      </c>
      <c r="F506" s="62">
        <f t="shared" si="30"/>
        <v>0.88872402274607942</v>
      </c>
      <c r="G506" s="50">
        <f t="shared" si="31"/>
        <v>88872.402274607943</v>
      </c>
      <c r="H506" s="63">
        <f t="shared" si="32"/>
        <v>-0.11796852726954972</v>
      </c>
      <c r="I506" s="51"/>
      <c r="L506" s="52"/>
      <c r="M506"/>
      <c r="N506" s="27"/>
    </row>
    <row r="507" spans="2:14" x14ac:dyDescent="0.2">
      <c r="B507" s="39">
        <v>501</v>
      </c>
      <c r="C507" s="66">
        <f t="shared" si="33"/>
        <v>43970</v>
      </c>
      <c r="D507" s="60">
        <v>1</v>
      </c>
      <c r="E507" s="61">
        <v>0.13720919701474485</v>
      </c>
      <c r="F507" s="62">
        <f t="shared" si="30"/>
        <v>1.1470680866417884</v>
      </c>
      <c r="G507" s="50">
        <f t="shared" si="31"/>
        <v>114706.80866417884</v>
      </c>
      <c r="H507" s="63">
        <f t="shared" si="32"/>
        <v>0.13720919701474488</v>
      </c>
      <c r="I507" s="51"/>
      <c r="L507" s="52"/>
      <c r="M507"/>
      <c r="N507" s="27"/>
    </row>
    <row r="508" spans="2:14" x14ac:dyDescent="0.2">
      <c r="B508" s="39">
        <v>502</v>
      </c>
      <c r="C508" s="66">
        <f t="shared" si="33"/>
        <v>43971</v>
      </c>
      <c r="D508" s="60">
        <v>3</v>
      </c>
      <c r="E508" s="61">
        <v>-0.18475295059441124</v>
      </c>
      <c r="F508" s="62">
        <f t="shared" si="30"/>
        <v>0.83130963303608607</v>
      </c>
      <c r="G508" s="50">
        <f t="shared" si="31"/>
        <v>83130.963303608602</v>
      </c>
      <c r="H508" s="63">
        <f t="shared" si="32"/>
        <v>-0.18475295059441127</v>
      </c>
      <c r="I508" s="51"/>
      <c r="L508" s="52"/>
      <c r="M508"/>
      <c r="N508" s="27"/>
    </row>
    <row r="509" spans="2:14" x14ac:dyDescent="0.2">
      <c r="B509" s="39">
        <v>503</v>
      </c>
      <c r="C509" s="66">
        <f t="shared" si="33"/>
        <v>43972</v>
      </c>
      <c r="D509" s="60">
        <v>3</v>
      </c>
      <c r="E509" s="61">
        <v>9.769889907620382E-3</v>
      </c>
      <c r="F509" s="62">
        <f t="shared" si="30"/>
        <v>1.0098177710862699</v>
      </c>
      <c r="G509" s="50">
        <f t="shared" si="31"/>
        <v>100981.77710862699</v>
      </c>
      <c r="H509" s="63">
        <f t="shared" si="32"/>
        <v>9.76988990762029E-3</v>
      </c>
      <c r="I509" s="51"/>
      <c r="L509" s="52"/>
      <c r="M509"/>
      <c r="N509" s="27"/>
    </row>
    <row r="510" spans="2:14" x14ac:dyDescent="0.2">
      <c r="B510" s="39">
        <v>504</v>
      </c>
      <c r="C510" s="66">
        <f t="shared" si="33"/>
        <v>43973</v>
      </c>
      <c r="D510" s="60">
        <v>6</v>
      </c>
      <c r="E510" s="61">
        <v>4.6687814624892784E-2</v>
      </c>
      <c r="F510" s="62">
        <f t="shared" si="30"/>
        <v>1.0477948517866111</v>
      </c>
      <c r="G510" s="50">
        <f t="shared" si="31"/>
        <v>104779.48517866111</v>
      </c>
      <c r="H510" s="63">
        <f t="shared" si="32"/>
        <v>4.6687814624892764E-2</v>
      </c>
      <c r="I510" s="51"/>
      <c r="L510" s="52"/>
      <c r="M510"/>
      <c r="N510" s="27"/>
    </row>
    <row r="511" spans="2:14" x14ac:dyDescent="0.2">
      <c r="B511" s="39">
        <v>505</v>
      </c>
      <c r="C511" s="66">
        <f t="shared" si="33"/>
        <v>43974</v>
      </c>
      <c r="D511" s="60">
        <v>1</v>
      </c>
      <c r="E511" s="61">
        <v>-0.11552653399528935</v>
      </c>
      <c r="F511" s="62">
        <f t="shared" si="30"/>
        <v>0.89089693286843608</v>
      </c>
      <c r="G511" s="50">
        <f t="shared" si="31"/>
        <v>89089.693286843612</v>
      </c>
      <c r="H511" s="63">
        <f t="shared" si="32"/>
        <v>-0.11552653399528931</v>
      </c>
      <c r="I511" s="51"/>
      <c r="L511" s="52"/>
      <c r="M511"/>
      <c r="N511" s="27"/>
    </row>
    <row r="512" spans="2:14" x14ac:dyDescent="0.2">
      <c r="B512" s="39">
        <v>506</v>
      </c>
      <c r="C512" s="66">
        <f t="shared" si="33"/>
        <v>43975</v>
      </c>
      <c r="D512" s="60">
        <v>7</v>
      </c>
      <c r="E512" s="61">
        <v>0.16030649708729469</v>
      </c>
      <c r="F512" s="62">
        <f t="shared" si="30"/>
        <v>1.173870603781388</v>
      </c>
      <c r="G512" s="50">
        <f t="shared" si="31"/>
        <v>117387.06037813879</v>
      </c>
      <c r="H512" s="63">
        <f t="shared" si="32"/>
        <v>0.16030649708729477</v>
      </c>
      <c r="I512" s="51"/>
      <c r="L512" s="52"/>
      <c r="M512"/>
      <c r="N512" s="27"/>
    </row>
    <row r="513" spans="2:14" x14ac:dyDescent="0.2">
      <c r="B513" s="39">
        <v>507</v>
      </c>
      <c r="C513" s="66">
        <f t="shared" si="33"/>
        <v>43976</v>
      </c>
      <c r="D513" s="60">
        <v>2</v>
      </c>
      <c r="E513" s="61">
        <v>-0.11438875612337142</v>
      </c>
      <c r="F513" s="62">
        <f t="shared" si="30"/>
        <v>0.89191115255375875</v>
      </c>
      <c r="G513" s="50">
        <f t="shared" si="31"/>
        <v>89191.115255375873</v>
      </c>
      <c r="H513" s="63">
        <f t="shared" si="32"/>
        <v>-0.11438875612337139</v>
      </c>
      <c r="I513" s="51"/>
      <c r="L513" s="52"/>
      <c r="M513"/>
      <c r="N513" s="27"/>
    </row>
    <row r="514" spans="2:14" x14ac:dyDescent="0.2">
      <c r="B514" s="39">
        <v>508</v>
      </c>
      <c r="C514" s="66">
        <f t="shared" si="33"/>
        <v>43977</v>
      </c>
      <c r="D514" s="60">
        <v>4</v>
      </c>
      <c r="E514" s="61">
        <v>0.12466328603797593</v>
      </c>
      <c r="F514" s="62">
        <f t="shared" si="30"/>
        <v>1.1327669703905088</v>
      </c>
      <c r="G514" s="50">
        <f t="shared" si="31"/>
        <v>113276.69703905088</v>
      </c>
      <c r="H514" s="63">
        <f t="shared" si="32"/>
        <v>0.12466328603797601</v>
      </c>
      <c r="I514" s="51"/>
      <c r="L514" s="52"/>
      <c r="M514"/>
      <c r="N514" s="27"/>
    </row>
    <row r="515" spans="2:14" x14ac:dyDescent="0.2">
      <c r="B515" s="39">
        <v>509</v>
      </c>
      <c r="C515" s="66">
        <f t="shared" si="33"/>
        <v>43978</v>
      </c>
      <c r="D515" s="60">
        <v>2</v>
      </c>
      <c r="E515" s="61">
        <v>2.9038615189638222E-2</v>
      </c>
      <c r="F515" s="62">
        <f t="shared" si="30"/>
        <v>1.0294643466685791</v>
      </c>
      <c r="G515" s="50">
        <f t="shared" si="31"/>
        <v>102946.43466685791</v>
      </c>
      <c r="H515" s="63">
        <f t="shared" si="32"/>
        <v>2.9038615189638298E-2</v>
      </c>
      <c r="I515" s="51"/>
      <c r="L515" s="52"/>
      <c r="M515"/>
      <c r="N515" s="27"/>
    </row>
    <row r="516" spans="2:14" x14ac:dyDescent="0.2">
      <c r="B516" s="39">
        <v>510</v>
      </c>
      <c r="C516" s="66">
        <f t="shared" si="33"/>
        <v>43979</v>
      </c>
      <c r="D516" s="60">
        <v>4</v>
      </c>
      <c r="E516" s="61">
        <v>-6.6568320512014903E-2</v>
      </c>
      <c r="F516" s="62">
        <f t="shared" si="30"/>
        <v>0.93559899307048966</v>
      </c>
      <c r="G516" s="50">
        <f t="shared" si="31"/>
        <v>93559.899307048967</v>
      </c>
      <c r="H516" s="63">
        <f t="shared" si="32"/>
        <v>-6.6568320512014958E-2</v>
      </c>
      <c r="I516" s="51"/>
      <c r="L516" s="52"/>
      <c r="M516"/>
      <c r="N516" s="27"/>
    </row>
    <row r="517" spans="2:14" x14ac:dyDescent="0.2">
      <c r="B517" s="39">
        <v>511</v>
      </c>
      <c r="C517" s="66">
        <f t="shared" si="33"/>
        <v>43980</v>
      </c>
      <c r="D517" s="60">
        <v>2</v>
      </c>
      <c r="E517" s="61">
        <v>-2.8035644795163534E-2</v>
      </c>
      <c r="F517" s="62">
        <f t="shared" si="30"/>
        <v>0.97235370683482025</v>
      </c>
      <c r="G517" s="50">
        <f t="shared" si="31"/>
        <v>97235.370683482019</v>
      </c>
      <c r="H517" s="63">
        <f t="shared" si="32"/>
        <v>-2.8035644795163624E-2</v>
      </c>
      <c r="I517" s="51"/>
      <c r="L517" s="52"/>
      <c r="M517"/>
      <c r="N517" s="27"/>
    </row>
    <row r="518" spans="2:14" x14ac:dyDescent="0.2">
      <c r="B518" s="39">
        <v>512</v>
      </c>
      <c r="C518" s="66">
        <f t="shared" si="33"/>
        <v>43981</v>
      </c>
      <c r="D518" s="60">
        <v>5</v>
      </c>
      <c r="E518" s="61">
        <v>-2.3682832256599791E-3</v>
      </c>
      <c r="F518" s="62">
        <f t="shared" si="30"/>
        <v>0.99763451894451116</v>
      </c>
      <c r="G518" s="50">
        <f t="shared" si="31"/>
        <v>99763.451894451122</v>
      </c>
      <c r="H518" s="63">
        <f t="shared" si="32"/>
        <v>-2.3682832256598212E-3</v>
      </c>
      <c r="I518" s="51"/>
      <c r="L518" s="52"/>
      <c r="M518"/>
      <c r="N518" s="27"/>
    </row>
    <row r="519" spans="2:14" x14ac:dyDescent="0.2">
      <c r="B519" s="39">
        <v>513</v>
      </c>
      <c r="C519" s="66">
        <f t="shared" si="33"/>
        <v>43982</v>
      </c>
      <c r="D519" s="60">
        <v>2</v>
      </c>
      <c r="E519" s="61">
        <v>-4.7654127633431922E-2</v>
      </c>
      <c r="F519" s="62">
        <f t="shared" si="30"/>
        <v>0.95346350673326907</v>
      </c>
      <c r="G519" s="50">
        <f t="shared" si="31"/>
        <v>95346.350673326902</v>
      </c>
      <c r="H519" s="63">
        <f t="shared" si="32"/>
        <v>-4.7654127633431943E-2</v>
      </c>
      <c r="I519" s="51"/>
      <c r="L519" s="52"/>
      <c r="M519"/>
      <c r="N519" s="27"/>
    </row>
    <row r="520" spans="2:14" x14ac:dyDescent="0.2">
      <c r="B520" s="39">
        <v>514</v>
      </c>
      <c r="C520" s="66">
        <f t="shared" si="33"/>
        <v>43983</v>
      </c>
      <c r="D520" s="60">
        <v>3</v>
      </c>
      <c r="E520" s="61">
        <v>0.1640175765310414</v>
      </c>
      <c r="F520" s="62">
        <f t="shared" ref="F520:F583" si="34">EXP(E520)</f>
        <v>1.1782350241952013</v>
      </c>
      <c r="G520" s="50">
        <f t="shared" ref="G520:G583" si="35" xml:space="preserve"> F520*100000</f>
        <v>117823.50241952013</v>
      </c>
      <c r="H520" s="63">
        <f t="shared" ref="H520:H583" si="36">LN(G520/100000)</f>
        <v>0.16401757653104135</v>
      </c>
      <c r="I520" s="51"/>
      <c r="L520" s="52"/>
      <c r="M520"/>
      <c r="N520" s="27"/>
    </row>
    <row r="521" spans="2:14" x14ac:dyDescent="0.2">
      <c r="B521" s="39">
        <v>515</v>
      </c>
      <c r="C521" s="66">
        <f t="shared" ref="C521:C584" si="37">DATE(YEAR(C520),MONTH(C520),DAY(C520)+1)</f>
        <v>43984</v>
      </c>
      <c r="D521" s="60">
        <v>8</v>
      </c>
      <c r="E521" s="61">
        <v>-0.22071164261840751</v>
      </c>
      <c r="F521" s="62">
        <f t="shared" si="34"/>
        <v>0.80194789454746962</v>
      </c>
      <c r="G521" s="50">
        <f t="shared" si="35"/>
        <v>80194.789454746962</v>
      </c>
      <c r="H521" s="63">
        <f t="shared" si="36"/>
        <v>-0.22071164261840745</v>
      </c>
      <c r="I521" s="51"/>
      <c r="L521" s="52"/>
      <c r="M521"/>
      <c r="N521" s="27"/>
    </row>
    <row r="522" spans="2:14" x14ac:dyDescent="0.2">
      <c r="B522" s="39">
        <v>516</v>
      </c>
      <c r="C522" s="66">
        <f t="shared" si="37"/>
        <v>43985</v>
      </c>
      <c r="D522" s="60">
        <v>4</v>
      </c>
      <c r="E522" s="61">
        <v>-0.10764735402015503</v>
      </c>
      <c r="F522" s="62">
        <f t="shared" si="34"/>
        <v>0.89794419701439454</v>
      </c>
      <c r="G522" s="50">
        <f t="shared" si="35"/>
        <v>89794.419701439459</v>
      </c>
      <c r="H522" s="63">
        <f t="shared" si="36"/>
        <v>-0.10764735402015502</v>
      </c>
      <c r="I522" s="51"/>
      <c r="L522" s="52"/>
      <c r="M522"/>
      <c r="N522" s="27"/>
    </row>
    <row r="523" spans="2:14" x14ac:dyDescent="0.2">
      <c r="B523" s="39">
        <v>517</v>
      </c>
      <c r="C523" s="66">
        <f t="shared" si="37"/>
        <v>43986</v>
      </c>
      <c r="D523" s="60">
        <v>2</v>
      </c>
      <c r="E523" s="61">
        <v>3.0914277481788304E-2</v>
      </c>
      <c r="F523" s="62">
        <f t="shared" si="34"/>
        <v>1.0313970861413808</v>
      </c>
      <c r="G523" s="50">
        <f t="shared" si="35"/>
        <v>103139.70861413809</v>
      </c>
      <c r="H523" s="63">
        <f t="shared" si="36"/>
        <v>3.0914277481788384E-2</v>
      </c>
      <c r="I523" s="51"/>
      <c r="L523" s="52"/>
      <c r="M523"/>
      <c r="N523" s="27"/>
    </row>
    <row r="524" spans="2:14" x14ac:dyDescent="0.2">
      <c r="B524" s="39">
        <v>518</v>
      </c>
      <c r="C524" s="66">
        <f t="shared" si="37"/>
        <v>43987</v>
      </c>
      <c r="D524" s="60">
        <v>3</v>
      </c>
      <c r="E524" s="61">
        <v>0.25395932657876985</v>
      </c>
      <c r="F524" s="62">
        <f t="shared" si="34"/>
        <v>1.2891193703063129</v>
      </c>
      <c r="G524" s="50">
        <f t="shared" si="35"/>
        <v>128911.93703063129</v>
      </c>
      <c r="H524" s="63">
        <f t="shared" si="36"/>
        <v>0.25395932657876991</v>
      </c>
      <c r="I524" s="51"/>
      <c r="L524" s="52"/>
      <c r="M524"/>
      <c r="N524" s="27"/>
    </row>
    <row r="525" spans="2:14" x14ac:dyDescent="0.2">
      <c r="B525" s="39">
        <v>519</v>
      </c>
      <c r="C525" s="66">
        <f t="shared" si="37"/>
        <v>43988</v>
      </c>
      <c r="D525" s="60">
        <v>4</v>
      </c>
      <c r="E525" s="61">
        <v>5.8424075682705738E-3</v>
      </c>
      <c r="F525" s="62">
        <f t="shared" si="34"/>
        <v>1.0058595077171606</v>
      </c>
      <c r="G525" s="50">
        <f t="shared" si="35"/>
        <v>100585.95077171606</v>
      </c>
      <c r="H525" s="63">
        <f t="shared" si="36"/>
        <v>5.8424075682705773E-3</v>
      </c>
      <c r="I525" s="51"/>
      <c r="L525" s="52"/>
      <c r="M525"/>
      <c r="N525" s="27"/>
    </row>
    <row r="526" spans="2:14" x14ac:dyDescent="0.2">
      <c r="B526" s="39">
        <v>520</v>
      </c>
      <c r="C526" s="66">
        <f t="shared" si="37"/>
        <v>43989</v>
      </c>
      <c r="D526" s="60">
        <v>1</v>
      </c>
      <c r="E526" s="61">
        <v>5.4378047075733779E-2</v>
      </c>
      <c r="F526" s="62">
        <f t="shared" si="34"/>
        <v>1.0558837004566264</v>
      </c>
      <c r="G526" s="50">
        <f t="shared" si="35"/>
        <v>105588.37004566264</v>
      </c>
      <c r="H526" s="63">
        <f t="shared" si="36"/>
        <v>5.4378047075733703E-2</v>
      </c>
      <c r="I526" s="51"/>
      <c r="L526" s="52"/>
      <c r="M526"/>
      <c r="N526" s="27"/>
    </row>
    <row r="527" spans="2:14" x14ac:dyDescent="0.2">
      <c r="B527" s="39">
        <v>521</v>
      </c>
      <c r="C527" s="66">
        <f t="shared" si="37"/>
        <v>43990</v>
      </c>
      <c r="D527" s="60">
        <v>2</v>
      </c>
      <c r="E527" s="61">
        <v>0.18067906472017056</v>
      </c>
      <c r="F527" s="62">
        <f t="shared" si="34"/>
        <v>1.1980306272937338</v>
      </c>
      <c r="G527" s="50">
        <f t="shared" si="35"/>
        <v>119803.06272937337</v>
      </c>
      <c r="H527" s="63">
        <f t="shared" si="36"/>
        <v>0.18067906472017051</v>
      </c>
      <c r="I527" s="51"/>
      <c r="L527" s="52"/>
      <c r="M527"/>
      <c r="N527" s="27"/>
    </row>
    <row r="528" spans="2:14" x14ac:dyDescent="0.2">
      <c r="B528" s="39">
        <v>522</v>
      </c>
      <c r="C528" s="66">
        <f t="shared" si="37"/>
        <v>43991</v>
      </c>
      <c r="D528" s="60">
        <v>5</v>
      </c>
      <c r="E528" s="61">
        <v>0.10341265811395715</v>
      </c>
      <c r="F528" s="62">
        <f t="shared" si="34"/>
        <v>1.1089489314438805</v>
      </c>
      <c r="G528" s="50">
        <f t="shared" si="35"/>
        <v>110894.89314438806</v>
      </c>
      <c r="H528" s="63">
        <f t="shared" si="36"/>
        <v>0.10341265811395721</v>
      </c>
      <c r="I528" s="51"/>
      <c r="L528" s="52"/>
      <c r="M528"/>
      <c r="N528" s="27"/>
    </row>
    <row r="529" spans="2:14" x14ac:dyDescent="0.2">
      <c r="B529" s="39">
        <v>523</v>
      </c>
      <c r="C529" s="66">
        <f t="shared" si="37"/>
        <v>43992</v>
      </c>
      <c r="D529" s="60">
        <v>3</v>
      </c>
      <c r="E529" s="61">
        <v>1.6760777776216856E-2</v>
      </c>
      <c r="F529" s="62">
        <f t="shared" si="34"/>
        <v>1.0169020276612291</v>
      </c>
      <c r="G529" s="50">
        <f t="shared" si="35"/>
        <v>101690.20276612291</v>
      </c>
      <c r="H529" s="63">
        <f t="shared" si="36"/>
        <v>1.6760777776216894E-2</v>
      </c>
      <c r="I529" s="51"/>
      <c r="L529" s="52"/>
      <c r="M529"/>
      <c r="N529" s="27"/>
    </row>
    <row r="530" spans="2:14" x14ac:dyDescent="0.2">
      <c r="B530" s="39">
        <v>524</v>
      </c>
      <c r="C530" s="66">
        <f t="shared" si="37"/>
        <v>43993</v>
      </c>
      <c r="D530" s="60">
        <v>5</v>
      </c>
      <c r="E530" s="61">
        <v>0.1069448513185489</v>
      </c>
      <c r="F530" s="62">
        <f t="shared" si="34"/>
        <v>1.1128728793150446</v>
      </c>
      <c r="G530" s="50">
        <f t="shared" si="35"/>
        <v>111287.28793150447</v>
      </c>
      <c r="H530" s="63">
        <f t="shared" si="36"/>
        <v>0.10694485131854897</v>
      </c>
      <c r="I530" s="51"/>
      <c r="L530" s="52"/>
      <c r="M530"/>
      <c r="N530" s="27"/>
    </row>
    <row r="531" spans="2:14" x14ac:dyDescent="0.2">
      <c r="B531" s="39">
        <v>525</v>
      </c>
      <c r="C531" s="66">
        <f t="shared" si="37"/>
        <v>43994</v>
      </c>
      <c r="D531" s="60">
        <v>3</v>
      </c>
      <c r="E531" s="61">
        <v>0.18945148217928362</v>
      </c>
      <c r="F531" s="62">
        <f t="shared" si="34"/>
        <v>1.2085864845845371</v>
      </c>
      <c r="G531" s="50">
        <f t="shared" si="35"/>
        <v>120858.64845845371</v>
      </c>
      <c r="H531" s="63">
        <f t="shared" si="36"/>
        <v>0.18945148217928362</v>
      </c>
      <c r="I531" s="51"/>
      <c r="L531" s="52"/>
      <c r="M531"/>
      <c r="N531" s="27"/>
    </row>
    <row r="532" spans="2:14" x14ac:dyDescent="0.2">
      <c r="B532" s="39">
        <v>526</v>
      </c>
      <c r="C532" s="66">
        <f t="shared" si="37"/>
        <v>43995</v>
      </c>
      <c r="D532" s="60">
        <v>3</v>
      </c>
      <c r="E532" s="61">
        <v>0.12069368272525026</v>
      </c>
      <c r="F532" s="62">
        <f t="shared" si="34"/>
        <v>1.1282792480041586</v>
      </c>
      <c r="G532" s="50">
        <f t="shared" si="35"/>
        <v>112827.92480041586</v>
      </c>
      <c r="H532" s="63">
        <f t="shared" si="36"/>
        <v>0.12069368272525023</v>
      </c>
      <c r="I532" s="51"/>
      <c r="L532" s="52"/>
      <c r="M532"/>
      <c r="N532" s="27"/>
    </row>
    <row r="533" spans="2:14" x14ac:dyDescent="0.2">
      <c r="B533" s="39">
        <v>527</v>
      </c>
      <c r="C533" s="66">
        <f t="shared" si="37"/>
        <v>43996</v>
      </c>
      <c r="D533" s="60">
        <v>5</v>
      </c>
      <c r="E533" s="61">
        <v>-0.13861633073654958</v>
      </c>
      <c r="F533" s="62">
        <f t="shared" si="34"/>
        <v>0.87056197226285437</v>
      </c>
      <c r="G533" s="50">
        <f t="shared" si="35"/>
        <v>87056.19722628544</v>
      </c>
      <c r="H533" s="63">
        <f t="shared" si="36"/>
        <v>-0.13861633073654964</v>
      </c>
      <c r="I533" s="51"/>
      <c r="L533" s="52"/>
      <c r="M533"/>
      <c r="N533" s="27"/>
    </row>
    <row r="534" spans="2:14" x14ac:dyDescent="0.2">
      <c r="B534" s="39">
        <v>528</v>
      </c>
      <c r="C534" s="66">
        <f t="shared" si="37"/>
        <v>43997</v>
      </c>
      <c r="D534" s="60">
        <v>3</v>
      </c>
      <c r="E534" s="61">
        <v>6.5671413317904812E-2</v>
      </c>
      <c r="F534" s="62">
        <f t="shared" si="34"/>
        <v>1.0678757697547547</v>
      </c>
      <c r="G534" s="50">
        <f t="shared" si="35"/>
        <v>106787.57697547547</v>
      </c>
      <c r="H534" s="63">
        <f t="shared" si="36"/>
        <v>6.5671413317904881E-2</v>
      </c>
      <c r="I534" s="51"/>
      <c r="L534" s="52"/>
      <c r="M534"/>
      <c r="N534" s="27"/>
    </row>
    <row r="535" spans="2:14" x14ac:dyDescent="0.2">
      <c r="B535" s="39">
        <v>529</v>
      </c>
      <c r="C535" s="66">
        <f t="shared" si="37"/>
        <v>43998</v>
      </c>
      <c r="D535" s="60">
        <v>2</v>
      </c>
      <c r="E535" s="61">
        <v>0.21678986973303835</v>
      </c>
      <c r="F535" s="62">
        <f t="shared" si="34"/>
        <v>1.2420830754656862</v>
      </c>
      <c r="G535" s="50">
        <f t="shared" si="35"/>
        <v>124208.30754656861</v>
      </c>
      <c r="H535" s="63">
        <f t="shared" si="36"/>
        <v>0.21678986973303835</v>
      </c>
      <c r="I535" s="51"/>
      <c r="L535" s="52"/>
      <c r="M535"/>
      <c r="N535" s="27"/>
    </row>
    <row r="536" spans="2:14" x14ac:dyDescent="0.2">
      <c r="B536" s="39">
        <v>530</v>
      </c>
      <c r="C536" s="66">
        <f t="shared" si="37"/>
        <v>43999</v>
      </c>
      <c r="D536" s="60">
        <v>5</v>
      </c>
      <c r="E536" s="61">
        <v>-0.11959981970401713</v>
      </c>
      <c r="F536" s="62">
        <f t="shared" si="34"/>
        <v>0.88727543582712309</v>
      </c>
      <c r="G536" s="50">
        <f t="shared" si="35"/>
        <v>88727.543582712315</v>
      </c>
      <c r="H536" s="63">
        <f t="shared" si="36"/>
        <v>-0.11959981970401715</v>
      </c>
      <c r="I536" s="51"/>
      <c r="L536" s="52"/>
      <c r="M536"/>
      <c r="N536" s="27"/>
    </row>
    <row r="537" spans="2:14" x14ac:dyDescent="0.2">
      <c r="B537" s="39">
        <v>531</v>
      </c>
      <c r="C537" s="66">
        <f t="shared" si="37"/>
        <v>44000</v>
      </c>
      <c r="D537" s="60">
        <v>3</v>
      </c>
      <c r="E537" s="61">
        <v>-7.7078441285702862E-2</v>
      </c>
      <c r="F537" s="62">
        <f t="shared" si="34"/>
        <v>0.92581722846440129</v>
      </c>
      <c r="G537" s="50">
        <f t="shared" si="35"/>
        <v>92581.722846440127</v>
      </c>
      <c r="H537" s="63">
        <f t="shared" si="36"/>
        <v>-7.707844128570282E-2</v>
      </c>
      <c r="I537" s="51"/>
      <c r="L537" s="52"/>
      <c r="M537"/>
      <c r="N537" s="27"/>
    </row>
    <row r="538" spans="2:14" x14ac:dyDescent="0.2">
      <c r="B538" s="39">
        <v>532</v>
      </c>
      <c r="C538" s="66">
        <f t="shared" si="37"/>
        <v>44001</v>
      </c>
      <c r="D538" s="60">
        <v>1</v>
      </c>
      <c r="E538" s="61">
        <v>0.20018738501268671</v>
      </c>
      <c r="F538" s="62">
        <f t="shared" si="34"/>
        <v>1.2216316521764876</v>
      </c>
      <c r="G538" s="50">
        <f t="shared" si="35"/>
        <v>122163.16521764876</v>
      </c>
      <c r="H538" s="63">
        <f t="shared" si="36"/>
        <v>0.20018738501268674</v>
      </c>
      <c r="I538" s="51"/>
      <c r="L538" s="52"/>
      <c r="M538"/>
      <c r="N538" s="27"/>
    </row>
    <row r="539" spans="2:14" x14ac:dyDescent="0.2">
      <c r="B539" s="39">
        <v>533</v>
      </c>
      <c r="C539" s="66">
        <f t="shared" si="37"/>
        <v>44002</v>
      </c>
      <c r="D539" s="60">
        <v>2</v>
      </c>
      <c r="E539" s="61">
        <v>-0.17420019725657768</v>
      </c>
      <c r="F539" s="62">
        <f t="shared" si="34"/>
        <v>0.84012868936279095</v>
      </c>
      <c r="G539" s="50">
        <f t="shared" si="35"/>
        <v>84012.86893627909</v>
      </c>
      <c r="H539" s="63">
        <f t="shared" si="36"/>
        <v>-0.17420019725657768</v>
      </c>
      <c r="I539" s="51"/>
      <c r="L539" s="52"/>
      <c r="M539"/>
      <c r="N539" s="27"/>
    </row>
    <row r="540" spans="2:14" x14ac:dyDescent="0.2">
      <c r="B540" s="39">
        <v>534</v>
      </c>
      <c r="C540" s="66">
        <f t="shared" si="37"/>
        <v>44003</v>
      </c>
      <c r="D540" s="60">
        <v>3</v>
      </c>
      <c r="E540" s="61">
        <v>-4.3108132053457662E-2</v>
      </c>
      <c r="F540" s="62">
        <f t="shared" si="34"/>
        <v>0.95780781474139953</v>
      </c>
      <c r="G540" s="50">
        <f t="shared" si="35"/>
        <v>95780.781474139949</v>
      </c>
      <c r="H540" s="63">
        <f t="shared" si="36"/>
        <v>-4.3108132053457614E-2</v>
      </c>
      <c r="I540" s="51"/>
      <c r="L540" s="52"/>
      <c r="M540"/>
      <c r="N540" s="27"/>
    </row>
    <row r="541" spans="2:14" x14ac:dyDescent="0.2">
      <c r="B541" s="39">
        <v>535</v>
      </c>
      <c r="C541" s="66">
        <f t="shared" si="37"/>
        <v>44004</v>
      </c>
      <c r="D541" s="60">
        <v>6</v>
      </c>
      <c r="E541" s="61">
        <v>6.3214583911321828E-2</v>
      </c>
      <c r="F541" s="62">
        <f t="shared" si="34"/>
        <v>1.0652554013781332</v>
      </c>
      <c r="G541" s="50">
        <f t="shared" si="35"/>
        <v>106525.54013781332</v>
      </c>
      <c r="H541" s="63">
        <f t="shared" si="36"/>
        <v>6.3214583911321925E-2</v>
      </c>
      <c r="I541" s="51"/>
      <c r="L541" s="52"/>
      <c r="M541"/>
      <c r="N541" s="27"/>
    </row>
    <row r="542" spans="2:14" x14ac:dyDescent="0.2">
      <c r="B542" s="39">
        <v>536</v>
      </c>
      <c r="C542" s="66">
        <f t="shared" si="37"/>
        <v>44005</v>
      </c>
      <c r="D542" s="60">
        <v>1</v>
      </c>
      <c r="E542" s="61">
        <v>0.14868827070633414</v>
      </c>
      <c r="F542" s="62">
        <f t="shared" si="34"/>
        <v>1.1603112298264102</v>
      </c>
      <c r="G542" s="50">
        <f t="shared" si="35"/>
        <v>116031.12298264103</v>
      </c>
      <c r="H542" s="63">
        <f t="shared" si="36"/>
        <v>0.14868827070633409</v>
      </c>
      <c r="I542" s="51"/>
      <c r="L542" s="52"/>
      <c r="M542"/>
      <c r="N542" s="27"/>
    </row>
    <row r="543" spans="2:14" x14ac:dyDescent="0.2">
      <c r="B543" s="39">
        <v>537</v>
      </c>
      <c r="C543" s="66">
        <f t="shared" si="37"/>
        <v>44006</v>
      </c>
      <c r="D543" s="60">
        <v>0</v>
      </c>
      <c r="E543" s="61">
        <v>0.13265672128502046</v>
      </c>
      <c r="F543" s="62">
        <f t="shared" si="34"/>
        <v>1.141857955513109</v>
      </c>
      <c r="G543" s="50">
        <f t="shared" si="35"/>
        <v>114185.7955513109</v>
      </c>
      <c r="H543" s="63">
        <f t="shared" si="36"/>
        <v>0.1326567212850204</v>
      </c>
      <c r="I543" s="51"/>
      <c r="L543" s="52"/>
      <c r="M543"/>
      <c r="N543" s="27"/>
    </row>
    <row r="544" spans="2:14" x14ac:dyDescent="0.2">
      <c r="B544" s="39">
        <v>538</v>
      </c>
      <c r="C544" s="66">
        <f t="shared" si="37"/>
        <v>44007</v>
      </c>
      <c r="D544" s="60">
        <v>1</v>
      </c>
      <c r="E544" s="61">
        <v>-3.2833001973340284E-2</v>
      </c>
      <c r="F544" s="62">
        <f t="shared" si="34"/>
        <v>0.96770015011147426</v>
      </c>
      <c r="G544" s="50">
        <f t="shared" si="35"/>
        <v>96770.015011147421</v>
      </c>
      <c r="H544" s="63">
        <f t="shared" si="36"/>
        <v>-3.2833001973340235E-2</v>
      </c>
      <c r="I544" s="51"/>
      <c r="L544" s="52"/>
      <c r="M544"/>
      <c r="N544" s="27"/>
    </row>
    <row r="545" spans="2:14" x14ac:dyDescent="0.2">
      <c r="B545" s="39">
        <v>539</v>
      </c>
      <c r="C545" s="66">
        <f t="shared" si="37"/>
        <v>44008</v>
      </c>
      <c r="D545" s="60">
        <v>0</v>
      </c>
      <c r="E545" s="61">
        <v>0.14081557088094995</v>
      </c>
      <c r="F545" s="62">
        <f t="shared" si="34"/>
        <v>1.1512123113323967</v>
      </c>
      <c r="G545" s="50">
        <f t="shared" si="35"/>
        <v>115121.23113323966</v>
      </c>
      <c r="H545" s="63">
        <f t="shared" si="36"/>
        <v>0.14081557088095004</v>
      </c>
      <c r="I545" s="51"/>
      <c r="L545" s="52"/>
      <c r="M545"/>
      <c r="N545" s="27"/>
    </row>
    <row r="546" spans="2:14" x14ac:dyDescent="0.2">
      <c r="B546" s="39">
        <v>540</v>
      </c>
      <c r="C546" s="66">
        <f t="shared" si="37"/>
        <v>44009</v>
      </c>
      <c r="D546" s="60">
        <v>3</v>
      </c>
      <c r="E546" s="61">
        <v>0.12638734693202422</v>
      </c>
      <c r="F546" s="62">
        <f t="shared" si="34"/>
        <v>1.13472161410446</v>
      </c>
      <c r="G546" s="50">
        <f t="shared" si="35"/>
        <v>113472.161410446</v>
      </c>
      <c r="H546" s="63">
        <f t="shared" si="36"/>
        <v>0.12638734693202416</v>
      </c>
      <c r="I546" s="51"/>
      <c r="L546" s="52"/>
      <c r="M546"/>
      <c r="N546" s="27"/>
    </row>
    <row r="547" spans="2:14" x14ac:dyDescent="0.2">
      <c r="B547" s="39">
        <v>541</v>
      </c>
      <c r="C547" s="66">
        <f t="shared" si="37"/>
        <v>44010</v>
      </c>
      <c r="D547" s="60">
        <v>2</v>
      </c>
      <c r="E547" s="61">
        <v>9.6416654337663207E-2</v>
      </c>
      <c r="F547" s="62">
        <f t="shared" si="34"/>
        <v>1.1012177955923328</v>
      </c>
      <c r="G547" s="50">
        <f t="shared" si="35"/>
        <v>110121.77955923328</v>
      </c>
      <c r="H547" s="63">
        <f t="shared" si="36"/>
        <v>9.6416654337663124E-2</v>
      </c>
      <c r="I547" s="51"/>
      <c r="L547" s="52"/>
      <c r="M547"/>
      <c r="N547" s="27"/>
    </row>
    <row r="548" spans="2:14" x14ac:dyDescent="0.2">
      <c r="B548" s="39">
        <v>542</v>
      </c>
      <c r="C548" s="66">
        <f t="shared" si="37"/>
        <v>44011</v>
      </c>
      <c r="D548" s="60">
        <v>2</v>
      </c>
      <c r="E548" s="61">
        <v>-0.13100897599040764</v>
      </c>
      <c r="F548" s="62">
        <f t="shared" si="34"/>
        <v>0.87720990052805314</v>
      </c>
      <c r="G548" s="50">
        <f t="shared" si="35"/>
        <v>87720.990052805311</v>
      </c>
      <c r="H548" s="63">
        <f t="shared" si="36"/>
        <v>-0.13100897599040762</v>
      </c>
      <c r="I548" s="51"/>
      <c r="L548" s="52"/>
      <c r="M548"/>
      <c r="N548" s="27"/>
    </row>
    <row r="549" spans="2:14" x14ac:dyDescent="0.2">
      <c r="B549" s="39">
        <v>543</v>
      </c>
      <c r="C549" s="66">
        <f t="shared" si="37"/>
        <v>44012</v>
      </c>
      <c r="D549" s="60">
        <v>1</v>
      </c>
      <c r="E549" s="61">
        <v>-7.7736688076111018E-2</v>
      </c>
      <c r="F549" s="62">
        <f t="shared" si="34"/>
        <v>0.92520801277439346</v>
      </c>
      <c r="G549" s="50">
        <f t="shared" si="35"/>
        <v>92520.801277439343</v>
      </c>
      <c r="H549" s="63">
        <f t="shared" si="36"/>
        <v>-7.7736688076111046E-2</v>
      </c>
      <c r="I549" s="51"/>
      <c r="L549" s="52"/>
      <c r="M549"/>
      <c r="N549" s="27"/>
    </row>
    <row r="550" spans="2:14" x14ac:dyDescent="0.2">
      <c r="B550" s="39">
        <v>544</v>
      </c>
      <c r="C550" s="66">
        <f t="shared" si="37"/>
        <v>44013</v>
      </c>
      <c r="D550" s="60">
        <v>1</v>
      </c>
      <c r="E550" s="61">
        <v>-0.22083647076622584</v>
      </c>
      <c r="F550" s="62">
        <f t="shared" si="34"/>
        <v>0.80184779512488913</v>
      </c>
      <c r="G550" s="50">
        <f t="shared" si="35"/>
        <v>80184.779512488909</v>
      </c>
      <c r="H550" s="63">
        <f t="shared" si="36"/>
        <v>-0.22083647076622587</v>
      </c>
      <c r="I550" s="51"/>
      <c r="L550" s="52"/>
      <c r="M550"/>
      <c r="N550" s="27"/>
    </row>
    <row r="551" spans="2:14" x14ac:dyDescent="0.2">
      <c r="B551" s="39">
        <v>545</v>
      </c>
      <c r="C551" s="66">
        <f t="shared" si="37"/>
        <v>44014</v>
      </c>
      <c r="D551" s="60">
        <v>6</v>
      </c>
      <c r="E551" s="61">
        <v>8.3015704654389996E-2</v>
      </c>
      <c r="F551" s="62">
        <f t="shared" si="34"/>
        <v>1.0865588724458126</v>
      </c>
      <c r="G551" s="50">
        <f t="shared" si="35"/>
        <v>108655.88724458126</v>
      </c>
      <c r="H551" s="63">
        <f t="shared" si="36"/>
        <v>8.3015704654390066E-2</v>
      </c>
      <c r="I551" s="51"/>
      <c r="L551" s="52"/>
      <c r="M551"/>
      <c r="N551" s="27"/>
    </row>
    <row r="552" spans="2:14" x14ac:dyDescent="0.2">
      <c r="B552" s="39">
        <v>546</v>
      </c>
      <c r="C552" s="66">
        <f t="shared" si="37"/>
        <v>44015</v>
      </c>
      <c r="D552" s="60">
        <v>3</v>
      </c>
      <c r="E552" s="61">
        <v>5.7809286368428733E-2</v>
      </c>
      <c r="F552" s="62">
        <f t="shared" si="34"/>
        <v>1.0595129128856122</v>
      </c>
      <c r="G552" s="50">
        <f t="shared" si="35"/>
        <v>105951.29128856122</v>
      </c>
      <c r="H552" s="63">
        <f t="shared" si="36"/>
        <v>5.7809286368428664E-2</v>
      </c>
      <c r="I552" s="51"/>
      <c r="L552" s="52"/>
      <c r="M552"/>
      <c r="N552" s="27"/>
    </row>
    <row r="553" spans="2:14" x14ac:dyDescent="0.2">
      <c r="B553" s="39">
        <v>547</v>
      </c>
      <c r="C553" s="66">
        <f t="shared" si="37"/>
        <v>44016</v>
      </c>
      <c r="D553" s="60">
        <v>0</v>
      </c>
      <c r="E553" s="61">
        <v>0.17483090010093291</v>
      </c>
      <c r="F553" s="62">
        <f t="shared" si="34"/>
        <v>1.1910447940281141</v>
      </c>
      <c r="G553" s="50">
        <f t="shared" si="35"/>
        <v>119104.47940281141</v>
      </c>
      <c r="H553" s="63">
        <f t="shared" si="36"/>
        <v>0.17483090010093283</v>
      </c>
      <c r="I553" s="51"/>
      <c r="L553" s="52"/>
      <c r="M553"/>
      <c r="N553" s="27"/>
    </row>
    <row r="554" spans="2:14" x14ac:dyDescent="0.2">
      <c r="B554" s="39">
        <v>548</v>
      </c>
      <c r="C554" s="66">
        <f t="shared" si="37"/>
        <v>44017</v>
      </c>
      <c r="D554" s="60">
        <v>5</v>
      </c>
      <c r="E554" s="61">
        <v>-4.0017782743670974E-2</v>
      </c>
      <c r="F554" s="62">
        <f t="shared" si="34"/>
        <v>0.96077235383191739</v>
      </c>
      <c r="G554" s="50">
        <f t="shared" si="35"/>
        <v>96077.235383191743</v>
      </c>
      <c r="H554" s="63">
        <f t="shared" si="36"/>
        <v>-4.0017782743670953E-2</v>
      </c>
      <c r="I554" s="51"/>
      <c r="L554" s="52"/>
      <c r="M554"/>
      <c r="N554" s="27"/>
    </row>
    <row r="555" spans="2:14" x14ac:dyDescent="0.2">
      <c r="B555" s="39">
        <v>549</v>
      </c>
      <c r="C555" s="66">
        <f t="shared" si="37"/>
        <v>44018</v>
      </c>
      <c r="D555" s="60">
        <v>0</v>
      </c>
      <c r="E555" s="61">
        <v>5.4412153127050264E-2</v>
      </c>
      <c r="F555" s="62">
        <f t="shared" si="34"/>
        <v>1.0559197130944193</v>
      </c>
      <c r="G555" s="50">
        <f t="shared" si="35"/>
        <v>105591.97130944193</v>
      </c>
      <c r="H555" s="63">
        <f t="shared" si="36"/>
        <v>5.4412153127050188E-2</v>
      </c>
      <c r="I555" s="51"/>
      <c r="L555" s="52"/>
      <c r="M555"/>
      <c r="N555" s="27"/>
    </row>
    <row r="556" spans="2:14" x14ac:dyDescent="0.2">
      <c r="B556" s="39">
        <v>550</v>
      </c>
      <c r="C556" s="66">
        <f t="shared" si="37"/>
        <v>44019</v>
      </c>
      <c r="D556" s="60">
        <v>5</v>
      </c>
      <c r="E556" s="61">
        <v>-4.1581545196531802E-2</v>
      </c>
      <c r="F556" s="62">
        <f t="shared" si="34"/>
        <v>0.95927110820094641</v>
      </c>
      <c r="G556" s="50">
        <f t="shared" si="35"/>
        <v>95927.110820094647</v>
      </c>
      <c r="H556" s="63">
        <f t="shared" si="36"/>
        <v>-4.1581545196531643E-2</v>
      </c>
      <c r="I556" s="51"/>
      <c r="L556" s="52"/>
      <c r="M556"/>
      <c r="N556" s="27"/>
    </row>
    <row r="557" spans="2:14" x14ac:dyDescent="0.2">
      <c r="B557" s="39">
        <v>551</v>
      </c>
      <c r="C557" s="66">
        <f t="shared" si="37"/>
        <v>44020</v>
      </c>
      <c r="D557" s="60">
        <v>6</v>
      </c>
      <c r="E557" s="61">
        <v>-0.10486805189837468</v>
      </c>
      <c r="F557" s="62">
        <f t="shared" si="34"/>
        <v>0.90044332653567305</v>
      </c>
      <c r="G557" s="50">
        <f t="shared" si="35"/>
        <v>90044.332653567311</v>
      </c>
      <c r="H557" s="63">
        <f t="shared" si="36"/>
        <v>-0.10486805189837452</v>
      </c>
      <c r="I557" s="51"/>
      <c r="L557" s="52"/>
      <c r="M557"/>
      <c r="N557" s="27"/>
    </row>
    <row r="558" spans="2:14" x14ac:dyDescent="0.2">
      <c r="B558" s="39">
        <v>552</v>
      </c>
      <c r="C558" s="66">
        <f t="shared" si="37"/>
        <v>44021</v>
      </c>
      <c r="D558" s="60">
        <v>2</v>
      </c>
      <c r="E558" s="61">
        <v>9.7670392784057189E-2</v>
      </c>
      <c r="F558" s="62">
        <f t="shared" si="34"/>
        <v>1.1025993005224817</v>
      </c>
      <c r="G558" s="50">
        <f t="shared" si="35"/>
        <v>110259.93005224816</v>
      </c>
      <c r="H558" s="63">
        <f t="shared" si="36"/>
        <v>9.7670392784057258E-2</v>
      </c>
      <c r="I558" s="51"/>
      <c r="L558" s="52"/>
      <c r="M558"/>
      <c r="N558" s="27"/>
    </row>
    <row r="559" spans="2:14" x14ac:dyDescent="0.2">
      <c r="B559" s="39">
        <v>553</v>
      </c>
      <c r="C559" s="66">
        <f t="shared" si="37"/>
        <v>44022</v>
      </c>
      <c r="D559" s="60">
        <v>2</v>
      </c>
      <c r="E559" s="61">
        <v>-6.7576665919186776E-2</v>
      </c>
      <c r="F559" s="62">
        <f t="shared" si="34"/>
        <v>0.93465606160307435</v>
      </c>
      <c r="G559" s="50">
        <f t="shared" si="35"/>
        <v>93465.606160307434</v>
      </c>
      <c r="H559" s="63">
        <f t="shared" si="36"/>
        <v>-6.7576665919186721E-2</v>
      </c>
      <c r="I559" s="51"/>
      <c r="L559" s="52"/>
      <c r="M559"/>
      <c r="N559" s="27"/>
    </row>
    <row r="560" spans="2:14" x14ac:dyDescent="0.2">
      <c r="B560" s="39">
        <v>554</v>
      </c>
      <c r="C560" s="66">
        <f t="shared" si="37"/>
        <v>44023</v>
      </c>
      <c r="D560" s="60">
        <v>3</v>
      </c>
      <c r="E560" s="61">
        <v>-6.4036116732022488E-2</v>
      </c>
      <c r="F560" s="62">
        <f t="shared" si="34"/>
        <v>0.93797112246729375</v>
      </c>
      <c r="G560" s="50">
        <f t="shared" si="35"/>
        <v>93797.112246729375</v>
      </c>
      <c r="H560" s="63">
        <f t="shared" si="36"/>
        <v>-6.4036116732022516E-2</v>
      </c>
      <c r="I560" s="51"/>
      <c r="L560" s="52"/>
      <c r="M560"/>
      <c r="N560" s="27"/>
    </row>
    <row r="561" spans="2:14" x14ac:dyDescent="0.2">
      <c r="B561" s="39">
        <v>555</v>
      </c>
      <c r="C561" s="66">
        <f t="shared" si="37"/>
        <v>44024</v>
      </c>
      <c r="D561" s="60">
        <v>3</v>
      </c>
      <c r="E561" s="61">
        <v>8.2536514633393385E-2</v>
      </c>
      <c r="F561" s="62">
        <f t="shared" si="34"/>
        <v>1.0860383290064828</v>
      </c>
      <c r="G561" s="50">
        <f t="shared" si="35"/>
        <v>108603.83290064828</v>
      </c>
      <c r="H561" s="63">
        <f t="shared" si="36"/>
        <v>8.253651463339344E-2</v>
      </c>
      <c r="I561" s="51"/>
      <c r="L561" s="52"/>
      <c r="M561"/>
      <c r="N561" s="27"/>
    </row>
    <row r="562" spans="2:14" x14ac:dyDescent="0.2">
      <c r="B562" s="39">
        <v>556</v>
      </c>
      <c r="C562" s="66">
        <f t="shared" si="37"/>
        <v>44025</v>
      </c>
      <c r="D562" s="60">
        <v>2</v>
      </c>
      <c r="E562" s="61">
        <v>0.33772651709616186</v>
      </c>
      <c r="F562" s="62">
        <f t="shared" si="34"/>
        <v>1.4017570943791569</v>
      </c>
      <c r="G562" s="50">
        <f t="shared" si="35"/>
        <v>140175.70943791568</v>
      </c>
      <c r="H562" s="63">
        <f t="shared" si="36"/>
        <v>0.33772651709616192</v>
      </c>
      <c r="I562" s="51"/>
      <c r="L562" s="52"/>
      <c r="M562"/>
      <c r="N562" s="27"/>
    </row>
    <row r="563" spans="2:14" x14ac:dyDescent="0.2">
      <c r="B563" s="39">
        <v>557</v>
      </c>
      <c r="C563" s="66">
        <f t="shared" si="37"/>
        <v>44026</v>
      </c>
      <c r="D563" s="60">
        <v>3</v>
      </c>
      <c r="E563" s="61">
        <v>0.24658628040517214</v>
      </c>
      <c r="F563" s="62">
        <f t="shared" si="34"/>
        <v>1.2796495871395435</v>
      </c>
      <c r="G563" s="50">
        <f t="shared" si="35"/>
        <v>127964.95871395434</v>
      </c>
      <c r="H563" s="63">
        <f t="shared" si="36"/>
        <v>0.24658628040517205</v>
      </c>
      <c r="I563" s="51"/>
      <c r="L563" s="52"/>
      <c r="M563"/>
      <c r="N563" s="27"/>
    </row>
    <row r="564" spans="2:14" x14ac:dyDescent="0.2">
      <c r="B564" s="39">
        <v>558</v>
      </c>
      <c r="C564" s="66">
        <f t="shared" si="37"/>
        <v>44027</v>
      </c>
      <c r="D564" s="60">
        <v>5</v>
      </c>
      <c r="E564" s="61">
        <v>-0.35864811019971965</v>
      </c>
      <c r="F564" s="62">
        <f t="shared" si="34"/>
        <v>0.69862014540626571</v>
      </c>
      <c r="G564" s="50">
        <f t="shared" si="35"/>
        <v>69862.014540626566</v>
      </c>
      <c r="H564" s="63">
        <f t="shared" si="36"/>
        <v>-0.35864811019971982</v>
      </c>
      <c r="I564" s="51"/>
      <c r="L564" s="52"/>
      <c r="M564"/>
      <c r="N564" s="27"/>
    </row>
    <row r="565" spans="2:14" x14ac:dyDescent="0.2">
      <c r="B565" s="39">
        <v>559</v>
      </c>
      <c r="C565" s="66">
        <f t="shared" si="37"/>
        <v>44028</v>
      </c>
      <c r="D565" s="60">
        <v>4</v>
      </c>
      <c r="E565" s="61">
        <v>-1.0816181606496684E-2</v>
      </c>
      <c r="F565" s="62">
        <f t="shared" si="34"/>
        <v>0.98924210295769366</v>
      </c>
      <c r="G565" s="50">
        <f t="shared" si="35"/>
        <v>98924.210295769371</v>
      </c>
      <c r="H565" s="63">
        <f t="shared" si="36"/>
        <v>-1.0816181606496614E-2</v>
      </c>
      <c r="I565" s="51"/>
      <c r="L565" s="52"/>
      <c r="M565"/>
      <c r="N565" s="27"/>
    </row>
    <row r="566" spans="2:14" x14ac:dyDescent="0.2">
      <c r="B566" s="39">
        <v>560</v>
      </c>
      <c r="C566" s="66">
        <f t="shared" si="37"/>
        <v>44029</v>
      </c>
      <c r="D566" s="60">
        <v>6</v>
      </c>
      <c r="E566" s="61">
        <v>7.5715986491122753E-2</v>
      </c>
      <c r="F566" s="62">
        <f t="shared" si="34"/>
        <v>1.078656177723073</v>
      </c>
      <c r="G566" s="50">
        <f t="shared" si="35"/>
        <v>107865.61777230731</v>
      </c>
      <c r="H566" s="63">
        <f t="shared" si="36"/>
        <v>7.5715986491122711E-2</v>
      </c>
      <c r="I566" s="51"/>
      <c r="L566" s="52"/>
      <c r="M566"/>
      <c r="N566" s="27"/>
    </row>
    <row r="567" spans="2:14" x14ac:dyDescent="0.2">
      <c r="B567" s="39">
        <v>561</v>
      </c>
      <c r="C567" s="66">
        <f t="shared" si="37"/>
        <v>44030</v>
      </c>
      <c r="D567" s="60">
        <v>5</v>
      </c>
      <c r="E567" s="61">
        <v>0.22481638784985988</v>
      </c>
      <c r="F567" s="62">
        <f t="shared" si="34"/>
        <v>1.2520927956340251</v>
      </c>
      <c r="G567" s="50">
        <f t="shared" si="35"/>
        <v>125209.27956340251</v>
      </c>
      <c r="H567" s="63">
        <f t="shared" si="36"/>
        <v>0.22481638784985997</v>
      </c>
      <c r="I567" s="51"/>
      <c r="L567" s="52"/>
      <c r="M567"/>
      <c r="N567" s="27"/>
    </row>
    <row r="568" spans="2:14" x14ac:dyDescent="0.2">
      <c r="B568" s="39">
        <v>562</v>
      </c>
      <c r="C568" s="66">
        <f t="shared" si="37"/>
        <v>44031</v>
      </c>
      <c r="D568" s="60">
        <v>5</v>
      </c>
      <c r="E568" s="61">
        <v>7.2713630793732595E-2</v>
      </c>
      <c r="F568" s="62">
        <f t="shared" si="34"/>
        <v>1.0754225249193698</v>
      </c>
      <c r="G568" s="50">
        <f t="shared" si="35"/>
        <v>107542.25249193699</v>
      </c>
      <c r="H568" s="63">
        <f t="shared" si="36"/>
        <v>7.2713630793732595E-2</v>
      </c>
      <c r="I568" s="51"/>
      <c r="L568" s="52"/>
      <c r="M568"/>
      <c r="N568" s="27"/>
    </row>
    <row r="569" spans="2:14" x14ac:dyDescent="0.2">
      <c r="B569" s="39">
        <v>563</v>
      </c>
      <c r="C569" s="66">
        <f t="shared" si="37"/>
        <v>44032</v>
      </c>
      <c r="D569" s="60">
        <v>1</v>
      </c>
      <c r="E569" s="61">
        <v>-0.10830219020543154</v>
      </c>
      <c r="F569" s="62">
        <f t="shared" si="34"/>
        <v>0.89735638314373189</v>
      </c>
      <c r="G569" s="50">
        <f t="shared" si="35"/>
        <v>89735.638314373195</v>
      </c>
      <c r="H569" s="63">
        <f t="shared" si="36"/>
        <v>-0.10830219020543151</v>
      </c>
      <c r="I569" s="51"/>
      <c r="L569" s="52"/>
      <c r="M569"/>
      <c r="N569" s="27"/>
    </row>
    <row r="570" spans="2:14" x14ac:dyDescent="0.2">
      <c r="B570" s="39">
        <v>564</v>
      </c>
      <c r="C570" s="66">
        <f t="shared" si="37"/>
        <v>44033</v>
      </c>
      <c r="D570" s="60">
        <v>2</v>
      </c>
      <c r="E570" s="61">
        <v>-0.11311046132002957</v>
      </c>
      <c r="F570" s="62">
        <f t="shared" si="34"/>
        <v>0.89305200696389286</v>
      </c>
      <c r="G570" s="50">
        <f t="shared" si="35"/>
        <v>89305.200696389293</v>
      </c>
      <c r="H570" s="63">
        <f t="shared" si="36"/>
        <v>-0.11311046132002942</v>
      </c>
      <c r="I570" s="51"/>
      <c r="L570" s="52"/>
      <c r="M570"/>
      <c r="N570" s="27"/>
    </row>
    <row r="571" spans="2:14" x14ac:dyDescent="0.2">
      <c r="B571" s="39">
        <v>565</v>
      </c>
      <c r="C571" s="66">
        <f t="shared" si="37"/>
        <v>44034</v>
      </c>
      <c r="D571" s="60">
        <v>2</v>
      </c>
      <c r="E571" s="61">
        <v>-0.13249702300934588</v>
      </c>
      <c r="F571" s="62">
        <f t="shared" si="34"/>
        <v>0.87590554166493328</v>
      </c>
      <c r="G571" s="50">
        <f t="shared" si="35"/>
        <v>87590.554166493326</v>
      </c>
      <c r="H571" s="63">
        <f t="shared" si="36"/>
        <v>-0.13249702300934585</v>
      </c>
      <c r="I571" s="51"/>
      <c r="L571" s="52"/>
      <c r="M571"/>
      <c r="N571" s="27"/>
    </row>
    <row r="572" spans="2:14" x14ac:dyDescent="0.2">
      <c r="B572" s="39">
        <v>566</v>
      </c>
      <c r="C572" s="66">
        <f t="shared" si="37"/>
        <v>44035</v>
      </c>
      <c r="D572" s="60">
        <v>5</v>
      </c>
      <c r="E572" s="61">
        <v>-2.5724618757958524E-2</v>
      </c>
      <c r="F572" s="62">
        <f t="shared" si="34"/>
        <v>0.97460344016354905</v>
      </c>
      <c r="G572" s="50">
        <f t="shared" si="35"/>
        <v>97460.344016354909</v>
      </c>
      <c r="H572" s="63">
        <f t="shared" si="36"/>
        <v>-2.5724618757958534E-2</v>
      </c>
      <c r="I572" s="51"/>
      <c r="L572" s="52"/>
      <c r="M572"/>
      <c r="N572" s="27"/>
    </row>
    <row r="573" spans="2:14" x14ac:dyDescent="0.2">
      <c r="B573" s="39">
        <v>567</v>
      </c>
      <c r="C573" s="66">
        <f t="shared" si="37"/>
        <v>44036</v>
      </c>
      <c r="D573" s="60">
        <v>1</v>
      </c>
      <c r="E573" s="61">
        <v>0.15857015801477245</v>
      </c>
      <c r="F573" s="62">
        <f t="shared" si="34"/>
        <v>1.1718341348978445</v>
      </c>
      <c r="G573" s="50">
        <f t="shared" si="35"/>
        <v>117183.41348978445</v>
      </c>
      <c r="H573" s="63">
        <f t="shared" si="36"/>
        <v>0.15857015801477245</v>
      </c>
      <c r="I573" s="51"/>
      <c r="L573" s="52"/>
      <c r="M573"/>
      <c r="N573" s="27"/>
    </row>
    <row r="574" spans="2:14" x14ac:dyDescent="0.2">
      <c r="B574" s="39">
        <v>568</v>
      </c>
      <c r="C574" s="66">
        <f t="shared" si="37"/>
        <v>44037</v>
      </c>
      <c r="D574" s="60">
        <v>3</v>
      </c>
      <c r="E574" s="61">
        <v>0.1472264853469096</v>
      </c>
      <c r="F574" s="62">
        <f t="shared" si="34"/>
        <v>1.1586163429404972</v>
      </c>
      <c r="G574" s="50">
        <f t="shared" si="35"/>
        <v>115861.63429404973</v>
      </c>
      <c r="H574" s="63">
        <f t="shared" si="36"/>
        <v>0.1472264853469096</v>
      </c>
      <c r="I574" s="51"/>
      <c r="L574" s="52"/>
      <c r="M574"/>
      <c r="N574" s="27"/>
    </row>
    <row r="575" spans="2:14" x14ac:dyDescent="0.2">
      <c r="B575" s="39">
        <v>569</v>
      </c>
      <c r="C575" s="66">
        <f t="shared" si="37"/>
        <v>44038</v>
      </c>
      <c r="D575" s="60">
        <v>2</v>
      </c>
      <c r="E575" s="61">
        <v>-3.4963777529337672E-2</v>
      </c>
      <c r="F575" s="62">
        <f t="shared" si="34"/>
        <v>0.9656403935049056</v>
      </c>
      <c r="G575" s="50">
        <f t="shared" si="35"/>
        <v>96564.039350490566</v>
      </c>
      <c r="H575" s="63">
        <f t="shared" si="36"/>
        <v>-3.4963777529337541E-2</v>
      </c>
      <c r="I575" s="51"/>
      <c r="L575" s="52"/>
      <c r="M575"/>
      <c r="N575" s="27"/>
    </row>
    <row r="576" spans="2:14" x14ac:dyDescent="0.2">
      <c r="B576" s="39">
        <v>570</v>
      </c>
      <c r="C576" s="66">
        <f t="shared" si="37"/>
        <v>44039</v>
      </c>
      <c r="D576" s="60">
        <v>1</v>
      </c>
      <c r="E576" s="61">
        <v>2.0026432189770276E-2</v>
      </c>
      <c r="F576" s="62">
        <f t="shared" si="34"/>
        <v>1.0202283065385698</v>
      </c>
      <c r="G576" s="50">
        <f t="shared" si="35"/>
        <v>102022.83065385697</v>
      </c>
      <c r="H576" s="63">
        <f t="shared" si="36"/>
        <v>2.0026432189770352E-2</v>
      </c>
      <c r="I576" s="51"/>
      <c r="L576" s="52"/>
      <c r="M576"/>
      <c r="N576" s="27"/>
    </row>
    <row r="577" spans="2:14" x14ac:dyDescent="0.2">
      <c r="B577" s="39">
        <v>571</v>
      </c>
      <c r="C577" s="66">
        <f t="shared" si="37"/>
        <v>44040</v>
      </c>
      <c r="D577" s="60">
        <v>2</v>
      </c>
      <c r="E577" s="61">
        <v>9.0681039687769957E-2</v>
      </c>
      <c r="F577" s="62">
        <f t="shared" si="34"/>
        <v>1.0949197136226181</v>
      </c>
      <c r="G577" s="50">
        <f t="shared" si="35"/>
        <v>109491.97136226181</v>
      </c>
      <c r="H577" s="63">
        <f t="shared" si="36"/>
        <v>9.0681039687769874E-2</v>
      </c>
      <c r="I577" s="51"/>
      <c r="L577" s="52"/>
      <c r="M577"/>
      <c r="N577" s="27"/>
    </row>
    <row r="578" spans="2:14" x14ac:dyDescent="0.2">
      <c r="B578" s="39">
        <v>572</v>
      </c>
      <c r="C578" s="66">
        <f t="shared" si="37"/>
        <v>44041</v>
      </c>
      <c r="D578" s="60">
        <v>5</v>
      </c>
      <c r="E578" s="61">
        <v>0.16147906313155544</v>
      </c>
      <c r="F578" s="62">
        <f t="shared" si="34"/>
        <v>1.1752478518911222</v>
      </c>
      <c r="G578" s="50">
        <f t="shared" si="35"/>
        <v>117524.78518911223</v>
      </c>
      <c r="H578" s="63">
        <f t="shared" si="36"/>
        <v>0.16147906313155538</v>
      </c>
      <c r="I578" s="51"/>
      <c r="L578" s="52"/>
      <c r="M578"/>
      <c r="N578" s="27"/>
    </row>
    <row r="579" spans="2:14" x14ac:dyDescent="0.2">
      <c r="B579" s="39">
        <v>573</v>
      </c>
      <c r="C579" s="66">
        <f t="shared" si="37"/>
        <v>44042</v>
      </c>
      <c r="D579" s="60">
        <v>3</v>
      </c>
      <c r="E579" s="61">
        <v>0.21248295757279265</v>
      </c>
      <c r="F579" s="62">
        <f t="shared" si="34"/>
        <v>1.2367450362484265</v>
      </c>
      <c r="G579" s="50">
        <f t="shared" si="35"/>
        <v>123674.50362484265</v>
      </c>
      <c r="H579" s="63">
        <f t="shared" si="36"/>
        <v>0.21248295757279256</v>
      </c>
      <c r="I579" s="51"/>
      <c r="L579" s="52"/>
      <c r="M579"/>
      <c r="N579" s="27"/>
    </row>
    <row r="580" spans="2:14" x14ac:dyDescent="0.2">
      <c r="B580" s="39">
        <v>574</v>
      </c>
      <c r="C580" s="66">
        <f t="shared" si="37"/>
        <v>44043</v>
      </c>
      <c r="D580" s="60">
        <v>5</v>
      </c>
      <c r="E580" s="61">
        <v>-0.10042437447234988</v>
      </c>
      <c r="F580" s="62">
        <f t="shared" si="34"/>
        <v>0.90445350960034965</v>
      </c>
      <c r="G580" s="50">
        <f t="shared" si="35"/>
        <v>90445.350960034964</v>
      </c>
      <c r="H580" s="63">
        <f t="shared" si="36"/>
        <v>-0.10042437447234989</v>
      </c>
      <c r="I580" s="51"/>
      <c r="L580" s="52"/>
      <c r="M580"/>
      <c r="N580" s="27"/>
    </row>
    <row r="581" spans="2:14" x14ac:dyDescent="0.2">
      <c r="B581" s="39">
        <v>575</v>
      </c>
      <c r="C581" s="66">
        <f t="shared" si="37"/>
        <v>44044</v>
      </c>
      <c r="D581" s="60">
        <v>6</v>
      </c>
      <c r="E581" s="61">
        <v>0.2048281954153208</v>
      </c>
      <c r="F581" s="62">
        <f t="shared" si="34"/>
        <v>1.2273141886444863</v>
      </c>
      <c r="G581" s="50">
        <f t="shared" si="35"/>
        <v>122731.41886444863</v>
      </c>
      <c r="H581" s="63">
        <f t="shared" si="36"/>
        <v>0.20482819541532082</v>
      </c>
      <c r="I581" s="51"/>
      <c r="L581" s="52"/>
      <c r="M581"/>
      <c r="N581" s="27"/>
    </row>
    <row r="582" spans="2:14" x14ac:dyDescent="0.2">
      <c r="B582" s="39">
        <v>576</v>
      </c>
      <c r="C582" s="66">
        <f t="shared" si="37"/>
        <v>44045</v>
      </c>
      <c r="D582" s="60">
        <v>3</v>
      </c>
      <c r="E582" s="61">
        <v>-0.21655957193113864</v>
      </c>
      <c r="F582" s="62">
        <f t="shared" si="34"/>
        <v>0.80528456113731717</v>
      </c>
      <c r="G582" s="50">
        <f t="shared" si="35"/>
        <v>80528.456113731721</v>
      </c>
      <c r="H582" s="63">
        <f t="shared" si="36"/>
        <v>-0.21655957193113867</v>
      </c>
      <c r="I582" s="51"/>
      <c r="L582" s="52"/>
      <c r="M582"/>
      <c r="N582" s="27"/>
    </row>
    <row r="583" spans="2:14" x14ac:dyDescent="0.2">
      <c r="B583" s="39">
        <v>577</v>
      </c>
      <c r="C583" s="66">
        <f t="shared" si="37"/>
        <v>44046</v>
      </c>
      <c r="D583" s="60">
        <v>3</v>
      </c>
      <c r="E583" s="61">
        <v>4.3229972612170972E-2</v>
      </c>
      <c r="F583" s="62">
        <f t="shared" si="34"/>
        <v>1.0441779995829337</v>
      </c>
      <c r="G583" s="50">
        <f t="shared" si="35"/>
        <v>104417.79995829337</v>
      </c>
      <c r="H583" s="63">
        <f t="shared" si="36"/>
        <v>4.3229972612170958E-2</v>
      </c>
      <c r="I583" s="51"/>
      <c r="L583" s="52"/>
      <c r="M583"/>
      <c r="N583" s="27"/>
    </row>
    <row r="584" spans="2:14" x14ac:dyDescent="0.2">
      <c r="B584" s="39">
        <v>578</v>
      </c>
      <c r="C584" s="66">
        <f t="shared" si="37"/>
        <v>44047</v>
      </c>
      <c r="D584" s="60">
        <v>1</v>
      </c>
      <c r="E584" s="61">
        <v>0.12064491107186769</v>
      </c>
      <c r="F584" s="62">
        <f t="shared" ref="F584:F647" si="38">EXP(E584)</f>
        <v>1.1282242213016387</v>
      </c>
      <c r="G584" s="50">
        <f t="shared" ref="G584:G647" si="39" xml:space="preserve"> F584*100000</f>
        <v>112822.42213016388</v>
      </c>
      <c r="H584" s="63">
        <f t="shared" ref="H584:H647" si="40">LN(G584/100000)</f>
        <v>0.12064491107186764</v>
      </c>
      <c r="I584" s="51"/>
      <c r="L584" s="52"/>
      <c r="M584"/>
      <c r="N584" s="27"/>
    </row>
    <row r="585" spans="2:14" x14ac:dyDescent="0.2">
      <c r="B585" s="39">
        <v>579</v>
      </c>
      <c r="C585" s="66">
        <f t="shared" ref="C585:C648" si="41">DATE(YEAR(C584),MONTH(C584),DAY(C584)+1)</f>
        <v>44048</v>
      </c>
      <c r="D585" s="60">
        <v>3</v>
      </c>
      <c r="E585" s="61">
        <v>-1.6151391213934402E-2</v>
      </c>
      <c r="F585" s="62">
        <f t="shared" si="38"/>
        <v>0.98397834310282128</v>
      </c>
      <c r="G585" s="50">
        <f t="shared" si="39"/>
        <v>98397.834310282124</v>
      </c>
      <c r="H585" s="63">
        <f t="shared" si="40"/>
        <v>-1.615139121393443E-2</v>
      </c>
      <c r="I585" s="51"/>
      <c r="L585" s="52"/>
      <c r="M585"/>
      <c r="N585" s="27"/>
    </row>
    <row r="586" spans="2:14" x14ac:dyDescent="0.2">
      <c r="B586" s="39">
        <v>580</v>
      </c>
      <c r="C586" s="66">
        <f t="shared" si="41"/>
        <v>44049</v>
      </c>
      <c r="D586" s="60">
        <v>9</v>
      </c>
      <c r="E586" s="61">
        <v>-0.25078976927441543</v>
      </c>
      <c r="F586" s="62">
        <f t="shared" si="38"/>
        <v>0.77818595296096715</v>
      </c>
      <c r="G586" s="50">
        <f t="shared" si="39"/>
        <v>77818.595296096712</v>
      </c>
      <c r="H586" s="63">
        <f t="shared" si="40"/>
        <v>-0.25078976927441538</v>
      </c>
      <c r="I586" s="51"/>
      <c r="L586" s="52"/>
      <c r="M586"/>
      <c r="N586" s="27"/>
    </row>
    <row r="587" spans="2:14" x14ac:dyDescent="0.2">
      <c r="B587" s="39">
        <v>581</v>
      </c>
      <c r="C587" s="66">
        <f t="shared" si="41"/>
        <v>44050</v>
      </c>
      <c r="D587" s="60">
        <v>2</v>
      </c>
      <c r="E587" s="61">
        <v>0.23840764929947908</v>
      </c>
      <c r="F587" s="62">
        <f t="shared" si="38"/>
        <v>1.2692264866686815</v>
      </c>
      <c r="G587" s="50">
        <f t="shared" si="39"/>
        <v>126922.64866686816</v>
      </c>
      <c r="H587" s="63">
        <f t="shared" si="40"/>
        <v>0.23840764929947911</v>
      </c>
      <c r="I587" s="51"/>
      <c r="L587" s="52"/>
      <c r="M587"/>
      <c r="N587" s="27"/>
    </row>
    <row r="588" spans="2:14" x14ac:dyDescent="0.2">
      <c r="B588" s="39">
        <v>582</v>
      </c>
      <c r="C588" s="66">
        <f t="shared" si="41"/>
        <v>44051</v>
      </c>
      <c r="D588" s="60">
        <v>1</v>
      </c>
      <c r="E588" s="61">
        <v>-5.3707610681594811E-2</v>
      </c>
      <c r="F588" s="62">
        <f t="shared" si="38"/>
        <v>0.94770916603230337</v>
      </c>
      <c r="G588" s="50">
        <f t="shared" si="39"/>
        <v>94770.916603230333</v>
      </c>
      <c r="H588" s="63">
        <f t="shared" si="40"/>
        <v>-5.3707610681594777E-2</v>
      </c>
      <c r="I588" s="51"/>
      <c r="L588" s="52"/>
      <c r="M588"/>
      <c r="N588" s="27"/>
    </row>
    <row r="589" spans="2:14" x14ac:dyDescent="0.2">
      <c r="B589" s="39">
        <v>583</v>
      </c>
      <c r="C589" s="66">
        <f t="shared" si="41"/>
        <v>44052</v>
      </c>
      <c r="D589" s="60">
        <v>1</v>
      </c>
      <c r="E589" s="61">
        <v>8.8941631070629232E-2</v>
      </c>
      <c r="F589" s="62">
        <f t="shared" si="38"/>
        <v>1.0930168562406939</v>
      </c>
      <c r="G589" s="50">
        <f t="shared" si="39"/>
        <v>109301.68562406939</v>
      </c>
      <c r="H589" s="63">
        <f t="shared" si="40"/>
        <v>8.8941631070629135E-2</v>
      </c>
      <c r="I589" s="51"/>
      <c r="L589" s="52"/>
      <c r="M589"/>
      <c r="N589" s="27"/>
    </row>
    <row r="590" spans="2:14" x14ac:dyDescent="0.2">
      <c r="B590" s="39">
        <v>584</v>
      </c>
      <c r="C590" s="66">
        <f t="shared" si="41"/>
        <v>44053</v>
      </c>
      <c r="D590" s="60">
        <v>4</v>
      </c>
      <c r="E590" s="61">
        <v>-0.2196318450337276</v>
      </c>
      <c r="F590" s="62">
        <f t="shared" si="38"/>
        <v>0.80281430363607831</v>
      </c>
      <c r="G590" s="50">
        <f t="shared" si="39"/>
        <v>80281.430363607826</v>
      </c>
      <c r="H590" s="63">
        <f t="shared" si="40"/>
        <v>-0.21963184503372757</v>
      </c>
      <c r="I590" s="51"/>
      <c r="L590" s="52"/>
      <c r="M590"/>
      <c r="N590" s="27"/>
    </row>
    <row r="591" spans="2:14" x14ac:dyDescent="0.2">
      <c r="B591" s="39">
        <v>585</v>
      </c>
      <c r="C591" s="66">
        <f t="shared" si="41"/>
        <v>44054</v>
      </c>
      <c r="D591" s="60">
        <v>2</v>
      </c>
      <c r="E591" s="61">
        <v>5.7315771805879198E-2</v>
      </c>
      <c r="F591" s="62">
        <f t="shared" si="38"/>
        <v>1.0589901568383651</v>
      </c>
      <c r="G591" s="50">
        <f t="shared" si="39"/>
        <v>105899.01568383651</v>
      </c>
      <c r="H591" s="63">
        <f t="shared" si="40"/>
        <v>5.731577180587924E-2</v>
      </c>
      <c r="I591" s="51"/>
      <c r="L591" s="52"/>
      <c r="M591"/>
      <c r="N591" s="27"/>
    </row>
    <row r="592" spans="2:14" x14ac:dyDescent="0.2">
      <c r="B592" s="39">
        <v>586</v>
      </c>
      <c r="C592" s="66">
        <f t="shared" si="41"/>
        <v>44055</v>
      </c>
      <c r="D592" s="60">
        <v>5</v>
      </c>
      <c r="E592" s="61">
        <v>1.0379365044645966E-2</v>
      </c>
      <c r="F592" s="62">
        <f t="shared" si="38"/>
        <v>1.0104334175022083</v>
      </c>
      <c r="G592" s="50">
        <f t="shared" si="39"/>
        <v>101043.34175022083</v>
      </c>
      <c r="H592" s="63">
        <f t="shared" si="40"/>
        <v>1.0379365044646038E-2</v>
      </c>
      <c r="I592" s="51"/>
      <c r="L592" s="52"/>
      <c r="M592"/>
      <c r="N592" s="27"/>
    </row>
    <row r="593" spans="2:14" x14ac:dyDescent="0.2">
      <c r="B593" s="39">
        <v>587</v>
      </c>
      <c r="C593" s="66">
        <f t="shared" si="41"/>
        <v>44056</v>
      </c>
      <c r="D593" s="60">
        <v>2</v>
      </c>
      <c r="E593" s="61">
        <v>0.12326596111553954</v>
      </c>
      <c r="F593" s="62">
        <f t="shared" si="38"/>
        <v>1.1311852322299099</v>
      </c>
      <c r="G593" s="50">
        <f t="shared" si="39"/>
        <v>113118.52322299099</v>
      </c>
      <c r="H593" s="63">
        <f t="shared" si="40"/>
        <v>0.12326596111553963</v>
      </c>
      <c r="I593" s="51"/>
      <c r="L593" s="52"/>
      <c r="M593"/>
      <c r="N593" s="27"/>
    </row>
    <row r="594" spans="2:14" x14ac:dyDescent="0.2">
      <c r="B594" s="39">
        <v>588</v>
      </c>
      <c r="C594" s="66">
        <f t="shared" si="41"/>
        <v>44057</v>
      </c>
      <c r="D594" s="60">
        <v>3</v>
      </c>
      <c r="E594" s="61">
        <v>-1.5487346394802443E-2</v>
      </c>
      <c r="F594" s="62">
        <f t="shared" si="38"/>
        <v>0.98463196581706713</v>
      </c>
      <c r="G594" s="50">
        <f t="shared" si="39"/>
        <v>98463.19658170671</v>
      </c>
      <c r="H594" s="63">
        <f t="shared" si="40"/>
        <v>-1.5487346394802419E-2</v>
      </c>
      <c r="I594" s="51"/>
      <c r="L594" s="52"/>
      <c r="M594"/>
      <c r="N594" s="27"/>
    </row>
    <row r="595" spans="2:14" x14ac:dyDescent="0.2">
      <c r="B595" s="39">
        <v>589</v>
      </c>
      <c r="C595" s="66">
        <f t="shared" si="41"/>
        <v>44058</v>
      </c>
      <c r="D595" s="60">
        <v>5</v>
      </c>
      <c r="E595" s="61">
        <v>0.19829484022513497</v>
      </c>
      <c r="F595" s="62">
        <f t="shared" si="38"/>
        <v>1.2193218459561384</v>
      </c>
      <c r="G595" s="50">
        <f t="shared" si="39"/>
        <v>121932.18459561384</v>
      </c>
      <c r="H595" s="63">
        <f t="shared" si="40"/>
        <v>0.19829484022513497</v>
      </c>
      <c r="I595" s="51"/>
      <c r="L595" s="52"/>
      <c r="M595"/>
      <c r="N595" s="27"/>
    </row>
    <row r="596" spans="2:14" x14ac:dyDescent="0.2">
      <c r="B596" s="39">
        <v>590</v>
      </c>
      <c r="C596" s="66">
        <f t="shared" si="41"/>
        <v>44059</v>
      </c>
      <c r="D596" s="60">
        <v>3</v>
      </c>
      <c r="E596" s="61">
        <v>8.4340042627009101E-2</v>
      </c>
      <c r="F596" s="62">
        <f t="shared" si="38"/>
        <v>1.0879987968829301</v>
      </c>
      <c r="G596" s="50">
        <f t="shared" si="39"/>
        <v>108799.879688293</v>
      </c>
      <c r="H596" s="63">
        <f t="shared" si="40"/>
        <v>8.434004262700906E-2</v>
      </c>
      <c r="I596" s="51"/>
      <c r="L596" s="52"/>
      <c r="M596"/>
      <c r="N596" s="27"/>
    </row>
    <row r="597" spans="2:14" x14ac:dyDescent="0.2">
      <c r="B597" s="39">
        <v>591</v>
      </c>
      <c r="C597" s="66">
        <f t="shared" si="41"/>
        <v>44060</v>
      </c>
      <c r="D597" s="60">
        <v>4</v>
      </c>
      <c r="E597" s="61">
        <v>9.9454821388935674E-2</v>
      </c>
      <c r="F597" s="62">
        <f t="shared" si="38"/>
        <v>1.1045685667389942</v>
      </c>
      <c r="G597" s="50">
        <f t="shared" si="39"/>
        <v>110456.85667389941</v>
      </c>
      <c r="H597" s="63">
        <f t="shared" si="40"/>
        <v>9.9454821388935633E-2</v>
      </c>
      <c r="I597" s="51"/>
      <c r="L597" s="52"/>
      <c r="M597"/>
      <c r="N597" s="27"/>
    </row>
    <row r="598" spans="2:14" x14ac:dyDescent="0.2">
      <c r="B598" s="39">
        <v>592</v>
      </c>
      <c r="C598" s="66">
        <f t="shared" si="41"/>
        <v>44061</v>
      </c>
      <c r="D598" s="60">
        <v>6</v>
      </c>
      <c r="E598" s="61">
        <v>0.15868714177078799</v>
      </c>
      <c r="F598" s="62">
        <f t="shared" si="38"/>
        <v>1.1719712284750765</v>
      </c>
      <c r="G598" s="50">
        <f t="shared" si="39"/>
        <v>117197.12284750765</v>
      </c>
      <c r="H598" s="63">
        <f t="shared" si="40"/>
        <v>0.15868714177078799</v>
      </c>
      <c r="I598" s="51"/>
      <c r="L598" s="52"/>
      <c r="M598"/>
      <c r="N598" s="27"/>
    </row>
    <row r="599" spans="2:14" x14ac:dyDescent="0.2">
      <c r="B599" s="39">
        <v>593</v>
      </c>
      <c r="C599" s="66">
        <f t="shared" si="41"/>
        <v>44062</v>
      </c>
      <c r="D599" s="60">
        <v>3</v>
      </c>
      <c r="E599" s="61">
        <v>-9.7279114419943649E-2</v>
      </c>
      <c r="F599" s="62">
        <f t="shared" si="38"/>
        <v>0.90730272951327717</v>
      </c>
      <c r="G599" s="50">
        <f t="shared" si="39"/>
        <v>90730.272951327715</v>
      </c>
      <c r="H599" s="63">
        <f t="shared" si="40"/>
        <v>-9.7279114419943594E-2</v>
      </c>
      <c r="I599" s="51"/>
      <c r="L599" s="52"/>
      <c r="M599"/>
      <c r="N599" s="27"/>
    </row>
    <row r="600" spans="2:14" x14ac:dyDescent="0.2">
      <c r="B600" s="39">
        <v>594</v>
      </c>
      <c r="C600" s="66">
        <f t="shared" si="41"/>
        <v>44063</v>
      </c>
      <c r="D600" s="60">
        <v>3</v>
      </c>
      <c r="E600" s="61">
        <v>6.0429995351587426E-2</v>
      </c>
      <c r="F600" s="62">
        <f t="shared" si="38"/>
        <v>1.0622932295032577</v>
      </c>
      <c r="G600" s="50">
        <f t="shared" si="39"/>
        <v>106229.32295032576</v>
      </c>
      <c r="H600" s="63">
        <f t="shared" si="40"/>
        <v>6.0429995351587371E-2</v>
      </c>
      <c r="I600" s="51"/>
      <c r="L600" s="52"/>
      <c r="M600"/>
      <c r="N600" s="27"/>
    </row>
    <row r="601" spans="2:14" x14ac:dyDescent="0.2">
      <c r="B601" s="39">
        <v>595</v>
      </c>
      <c r="C601" s="66">
        <f t="shared" si="41"/>
        <v>44064</v>
      </c>
      <c r="D601" s="60">
        <v>4</v>
      </c>
      <c r="E601" s="61">
        <v>-0.18660286281781738</v>
      </c>
      <c r="F601" s="62">
        <f t="shared" si="38"/>
        <v>0.82977320475139005</v>
      </c>
      <c r="G601" s="50">
        <f t="shared" si="39"/>
        <v>82977.320475139</v>
      </c>
      <c r="H601" s="63">
        <f t="shared" si="40"/>
        <v>-0.18660286281781735</v>
      </c>
      <c r="I601" s="51"/>
      <c r="L601" s="52"/>
      <c r="M601"/>
      <c r="N601" s="27"/>
    </row>
    <row r="602" spans="2:14" x14ac:dyDescent="0.2">
      <c r="B602" s="39">
        <v>596</v>
      </c>
      <c r="C602" s="66">
        <f t="shared" si="41"/>
        <v>44065</v>
      </c>
      <c r="D602" s="60">
        <v>1</v>
      </c>
      <c r="E602" s="61">
        <v>-0.1186114263368654</v>
      </c>
      <c r="F602" s="62">
        <f t="shared" si="38"/>
        <v>0.88815284652475812</v>
      </c>
      <c r="G602" s="50">
        <f t="shared" si="39"/>
        <v>88815.284652475806</v>
      </c>
      <c r="H602" s="63">
        <f t="shared" si="40"/>
        <v>-0.11861142633686549</v>
      </c>
      <c r="I602" s="51"/>
      <c r="L602" s="52"/>
      <c r="M602"/>
      <c r="N602" s="27"/>
    </row>
    <row r="603" spans="2:14" x14ac:dyDescent="0.2">
      <c r="B603" s="39">
        <v>597</v>
      </c>
      <c r="C603" s="66">
        <f t="shared" si="41"/>
        <v>44066</v>
      </c>
      <c r="D603" s="60">
        <v>0</v>
      </c>
      <c r="E603" s="61">
        <v>0.37406992537900807</v>
      </c>
      <c r="F603" s="62">
        <f t="shared" si="38"/>
        <v>1.4536387931466608</v>
      </c>
      <c r="G603" s="50">
        <f t="shared" si="39"/>
        <v>145363.87931466609</v>
      </c>
      <c r="H603" s="63">
        <f t="shared" si="40"/>
        <v>0.37406992537900813</v>
      </c>
      <c r="I603" s="51"/>
      <c r="L603" s="52"/>
      <c r="M603"/>
      <c r="N603" s="27"/>
    </row>
    <row r="604" spans="2:14" x14ac:dyDescent="0.2">
      <c r="B604" s="39">
        <v>598</v>
      </c>
      <c r="C604" s="66">
        <f t="shared" si="41"/>
        <v>44067</v>
      </c>
      <c r="D604" s="60">
        <v>3</v>
      </c>
      <c r="E604" s="61">
        <v>6.7312425976997478E-2</v>
      </c>
      <c r="F604" s="62">
        <f t="shared" si="38"/>
        <v>1.0696296060514643</v>
      </c>
      <c r="G604" s="50">
        <f t="shared" si="39"/>
        <v>106962.96060514642</v>
      </c>
      <c r="H604" s="63">
        <f t="shared" si="40"/>
        <v>6.7312425976997534E-2</v>
      </c>
      <c r="I604" s="51"/>
      <c r="L604" s="52"/>
      <c r="M604"/>
      <c r="N604" s="27"/>
    </row>
    <row r="605" spans="2:14" x14ac:dyDescent="0.2">
      <c r="B605" s="39">
        <v>599</v>
      </c>
      <c r="C605" s="66">
        <f t="shared" si="41"/>
        <v>44068</v>
      </c>
      <c r="D605" s="60">
        <v>1</v>
      </c>
      <c r="E605" s="61">
        <v>0.15898727502237306</v>
      </c>
      <c r="F605" s="62">
        <f t="shared" si="38"/>
        <v>1.1723230288014901</v>
      </c>
      <c r="G605" s="50">
        <f t="shared" si="39"/>
        <v>117232.30288014901</v>
      </c>
      <c r="H605" s="63">
        <f t="shared" si="40"/>
        <v>0.15898727502237314</v>
      </c>
      <c r="I605" s="51"/>
      <c r="L605" s="52"/>
      <c r="M605"/>
      <c r="N605" s="27"/>
    </row>
    <row r="606" spans="2:14" x14ac:dyDescent="0.2">
      <c r="B606" s="39">
        <v>600</v>
      </c>
      <c r="C606" s="66">
        <f t="shared" si="41"/>
        <v>44069</v>
      </c>
      <c r="D606" s="60">
        <v>5</v>
      </c>
      <c r="E606" s="61">
        <v>0.26585415303590709</v>
      </c>
      <c r="F606" s="62">
        <f t="shared" si="38"/>
        <v>1.3045447809157278</v>
      </c>
      <c r="G606" s="50">
        <f t="shared" si="39"/>
        <v>130454.47809157278</v>
      </c>
      <c r="H606" s="63">
        <f t="shared" si="40"/>
        <v>0.26585415303590715</v>
      </c>
      <c r="I606" s="51"/>
      <c r="L606" s="52"/>
      <c r="M606"/>
      <c r="N606" s="27"/>
    </row>
    <row r="607" spans="2:14" x14ac:dyDescent="0.2">
      <c r="B607" s="39">
        <v>601</v>
      </c>
      <c r="C607" s="66">
        <f t="shared" si="41"/>
        <v>44070</v>
      </c>
      <c r="D607" s="60">
        <v>2</v>
      </c>
      <c r="E607" s="61">
        <v>1.9529165961575928E-2</v>
      </c>
      <c r="F607" s="62">
        <f t="shared" si="38"/>
        <v>1.0197211075735897</v>
      </c>
      <c r="G607" s="50">
        <f t="shared" si="39"/>
        <v>101972.11075735897</v>
      </c>
      <c r="H607" s="63">
        <f t="shared" si="40"/>
        <v>1.9529165961575921E-2</v>
      </c>
      <c r="I607" s="51"/>
      <c r="L607" s="52"/>
      <c r="M607"/>
      <c r="N607" s="27"/>
    </row>
    <row r="608" spans="2:14" x14ac:dyDescent="0.2">
      <c r="B608" s="39">
        <v>602</v>
      </c>
      <c r="C608" s="66">
        <f t="shared" si="41"/>
        <v>44071</v>
      </c>
      <c r="D608" s="60">
        <v>4</v>
      </c>
      <c r="E608" s="61">
        <v>3.2807020538893998E-3</v>
      </c>
      <c r="F608" s="62">
        <f t="shared" si="38"/>
        <v>1.0032860894467386</v>
      </c>
      <c r="G608" s="50">
        <f t="shared" si="39"/>
        <v>100328.60894467386</v>
      </c>
      <c r="H608" s="63">
        <f t="shared" si="40"/>
        <v>3.2807020538894909E-3</v>
      </c>
      <c r="I608" s="51"/>
      <c r="L608" s="52"/>
      <c r="M608"/>
      <c r="N608" s="27"/>
    </row>
    <row r="609" spans="2:14" x14ac:dyDescent="0.2">
      <c r="B609" s="39">
        <v>603</v>
      </c>
      <c r="C609" s="66">
        <f t="shared" si="41"/>
        <v>44072</v>
      </c>
      <c r="D609" s="60">
        <v>2</v>
      </c>
      <c r="E609" s="61">
        <v>9.2878833634604238E-2</v>
      </c>
      <c r="F609" s="62">
        <f t="shared" si="38"/>
        <v>1.0973287678742092</v>
      </c>
      <c r="G609" s="50">
        <f t="shared" si="39"/>
        <v>109732.87678742092</v>
      </c>
      <c r="H609" s="63">
        <f t="shared" si="40"/>
        <v>9.2878833634604197E-2</v>
      </c>
      <c r="I609" s="51"/>
      <c r="L609" s="52"/>
      <c r="M609"/>
      <c r="N609" s="27"/>
    </row>
    <row r="610" spans="2:14" x14ac:dyDescent="0.2">
      <c r="B610" s="39">
        <v>604</v>
      </c>
      <c r="C610" s="66">
        <f t="shared" si="41"/>
        <v>44073</v>
      </c>
      <c r="D610" s="60">
        <v>2</v>
      </c>
      <c r="E610" s="61">
        <v>-3.5147581406636159E-3</v>
      </c>
      <c r="F610" s="62">
        <f t="shared" si="38"/>
        <v>0.99649141139147568</v>
      </c>
      <c r="G610" s="50">
        <f t="shared" si="39"/>
        <v>99649.14113914757</v>
      </c>
      <c r="H610" s="63">
        <f t="shared" si="40"/>
        <v>-3.5147581406636316E-3</v>
      </c>
      <c r="I610" s="51"/>
      <c r="L610" s="52"/>
      <c r="M610"/>
      <c r="N610" s="27"/>
    </row>
    <row r="611" spans="2:14" x14ac:dyDescent="0.2">
      <c r="B611" s="39">
        <v>605</v>
      </c>
      <c r="C611" s="66">
        <f t="shared" si="41"/>
        <v>44074</v>
      </c>
      <c r="D611" s="60">
        <v>2</v>
      </c>
      <c r="E611" s="61">
        <v>8.9754548803757647E-2</v>
      </c>
      <c r="F611" s="62">
        <f t="shared" si="38"/>
        <v>1.0939057502756513</v>
      </c>
      <c r="G611" s="50">
        <f t="shared" si="39"/>
        <v>109390.57502756512</v>
      </c>
      <c r="H611" s="63">
        <f t="shared" si="40"/>
        <v>8.9754548803757703E-2</v>
      </c>
      <c r="I611" s="51"/>
      <c r="L611" s="52"/>
      <c r="M611"/>
      <c r="N611" s="27"/>
    </row>
    <row r="612" spans="2:14" x14ac:dyDescent="0.2">
      <c r="B612" s="39">
        <v>606</v>
      </c>
      <c r="C612" s="66">
        <f t="shared" si="41"/>
        <v>44075</v>
      </c>
      <c r="D612" s="60">
        <v>3</v>
      </c>
      <c r="E612" s="61">
        <v>0.10403304718740401</v>
      </c>
      <c r="F612" s="62">
        <f t="shared" si="38"/>
        <v>1.1096371246956729</v>
      </c>
      <c r="G612" s="50">
        <f t="shared" si="39"/>
        <v>110963.71246956728</v>
      </c>
      <c r="H612" s="63">
        <f t="shared" si="40"/>
        <v>0.10403304718740397</v>
      </c>
      <c r="I612" s="51"/>
      <c r="L612" s="52"/>
      <c r="M612"/>
      <c r="N612" s="27"/>
    </row>
    <row r="613" spans="2:14" x14ac:dyDescent="0.2">
      <c r="B613" s="39">
        <v>607</v>
      </c>
      <c r="C613" s="66">
        <f t="shared" si="41"/>
        <v>44076</v>
      </c>
      <c r="D613" s="60">
        <v>5</v>
      </c>
      <c r="E613" s="61">
        <v>-9.5501165964815296E-2</v>
      </c>
      <c r="F613" s="62">
        <f t="shared" si="38"/>
        <v>0.90891730188745934</v>
      </c>
      <c r="G613" s="50">
        <f t="shared" si="39"/>
        <v>90891.730188745933</v>
      </c>
      <c r="H613" s="63">
        <f t="shared" si="40"/>
        <v>-9.5501165964815338E-2</v>
      </c>
      <c r="I613" s="51"/>
      <c r="L613" s="52"/>
      <c r="M613"/>
      <c r="N613" s="27"/>
    </row>
    <row r="614" spans="2:14" x14ac:dyDescent="0.2">
      <c r="B614" s="39">
        <v>608</v>
      </c>
      <c r="C614" s="66">
        <f t="shared" si="41"/>
        <v>44077</v>
      </c>
      <c r="D614" s="60">
        <v>1</v>
      </c>
      <c r="E614" s="61">
        <v>-8.1110601463296912E-3</v>
      </c>
      <c r="F614" s="62">
        <f t="shared" si="38"/>
        <v>0.99192174574524605</v>
      </c>
      <c r="G614" s="50">
        <f t="shared" si="39"/>
        <v>99192.174574524601</v>
      </c>
      <c r="H614" s="63">
        <f t="shared" si="40"/>
        <v>-8.1110601463297086E-3</v>
      </c>
      <c r="I614" s="51"/>
      <c r="L614" s="52"/>
      <c r="M614"/>
      <c r="N614" s="27"/>
    </row>
    <row r="615" spans="2:14" x14ac:dyDescent="0.2">
      <c r="B615" s="39">
        <v>609</v>
      </c>
      <c r="C615" s="66">
        <f t="shared" si="41"/>
        <v>44078</v>
      </c>
      <c r="D615" s="60">
        <v>4</v>
      </c>
      <c r="E615" s="61">
        <v>-8.1082832770771343E-2</v>
      </c>
      <c r="F615" s="62">
        <f t="shared" si="38"/>
        <v>0.92211730674957948</v>
      </c>
      <c r="G615" s="50">
        <f t="shared" si="39"/>
        <v>92211.730674957944</v>
      </c>
      <c r="H615" s="63">
        <f t="shared" si="40"/>
        <v>-8.1082832770771371E-2</v>
      </c>
      <c r="I615" s="51"/>
      <c r="L615" s="52"/>
      <c r="M615"/>
      <c r="N615" s="27"/>
    </row>
    <row r="616" spans="2:14" x14ac:dyDescent="0.2">
      <c r="B616" s="39">
        <v>610</v>
      </c>
      <c r="C616" s="66">
        <f t="shared" si="41"/>
        <v>44079</v>
      </c>
      <c r="D616" s="60">
        <v>3</v>
      </c>
      <c r="E616" s="61">
        <v>0.32478804546874018</v>
      </c>
      <c r="F616" s="62">
        <f t="shared" si="38"/>
        <v>1.383737325500334</v>
      </c>
      <c r="G616" s="50">
        <f t="shared" si="39"/>
        <v>138373.7325500334</v>
      </c>
      <c r="H616" s="63">
        <f t="shared" si="40"/>
        <v>0.32478804546874024</v>
      </c>
      <c r="I616" s="51"/>
      <c r="L616" s="52"/>
      <c r="M616"/>
      <c r="N616" s="27"/>
    </row>
    <row r="617" spans="2:14" x14ac:dyDescent="0.2">
      <c r="B617" s="39">
        <v>611</v>
      </c>
      <c r="C617" s="66">
        <f t="shared" si="41"/>
        <v>44080</v>
      </c>
      <c r="D617" s="60">
        <v>1</v>
      </c>
      <c r="E617" s="61">
        <v>9.7197341852297545E-2</v>
      </c>
      <c r="F617" s="62">
        <f t="shared" si="38"/>
        <v>1.1020778382448444</v>
      </c>
      <c r="G617" s="50">
        <f t="shared" si="39"/>
        <v>110207.78382448445</v>
      </c>
      <c r="H617" s="63">
        <f t="shared" si="40"/>
        <v>9.71973418522976E-2</v>
      </c>
      <c r="I617" s="51"/>
      <c r="L617" s="52"/>
      <c r="M617"/>
      <c r="N617" s="27"/>
    </row>
    <row r="618" spans="2:14" x14ac:dyDescent="0.2">
      <c r="B618" s="39">
        <v>612</v>
      </c>
      <c r="C618" s="66">
        <f t="shared" si="41"/>
        <v>44081</v>
      </c>
      <c r="D618" s="60">
        <v>3</v>
      </c>
      <c r="E618" s="61">
        <v>0.13135830391140188</v>
      </c>
      <c r="F618" s="62">
        <f t="shared" si="38"/>
        <v>1.1403763094111439</v>
      </c>
      <c r="G618" s="50">
        <f t="shared" si="39"/>
        <v>114037.63094111439</v>
      </c>
      <c r="H618" s="63">
        <f t="shared" si="40"/>
        <v>0.13135830391140194</v>
      </c>
      <c r="I618" s="51"/>
      <c r="L618" s="52"/>
      <c r="M618"/>
      <c r="N618" s="27"/>
    </row>
    <row r="619" spans="2:14" x14ac:dyDescent="0.2">
      <c r="B619" s="39">
        <v>613</v>
      </c>
      <c r="C619" s="66">
        <f t="shared" si="41"/>
        <v>44082</v>
      </c>
      <c r="D619" s="60">
        <v>0</v>
      </c>
      <c r="E619" s="61">
        <v>-2.2879634748096574E-3</v>
      </c>
      <c r="F619" s="62">
        <f t="shared" si="38"/>
        <v>0.99771465191859965</v>
      </c>
      <c r="G619" s="50">
        <f t="shared" si="39"/>
        <v>99771.46519185997</v>
      </c>
      <c r="H619" s="63">
        <f t="shared" si="40"/>
        <v>-2.2879634748096045E-3</v>
      </c>
      <c r="I619" s="51"/>
      <c r="L619" s="52"/>
      <c r="M619"/>
      <c r="N619" s="27"/>
    </row>
    <row r="620" spans="2:14" x14ac:dyDescent="0.2">
      <c r="B620" s="39">
        <v>614</v>
      </c>
      <c r="C620" s="66">
        <f t="shared" si="41"/>
        <v>44083</v>
      </c>
      <c r="D620" s="60">
        <v>2</v>
      </c>
      <c r="E620" s="61">
        <v>0.19592140011402079</v>
      </c>
      <c r="F620" s="62">
        <f t="shared" si="38"/>
        <v>1.2164312902159842</v>
      </c>
      <c r="G620" s="50">
        <f t="shared" si="39"/>
        <v>121643.12902159842</v>
      </c>
      <c r="H620" s="63">
        <f t="shared" si="40"/>
        <v>0.19592140011402073</v>
      </c>
      <c r="I620" s="51"/>
      <c r="L620" s="52"/>
      <c r="M620"/>
      <c r="N620" s="27"/>
    </row>
    <row r="621" spans="2:14" x14ac:dyDescent="0.2">
      <c r="B621" s="39">
        <v>615</v>
      </c>
      <c r="C621" s="66">
        <f t="shared" si="41"/>
        <v>44084</v>
      </c>
      <c r="D621" s="60">
        <v>5</v>
      </c>
      <c r="E621" s="61">
        <v>0.1615230599377537</v>
      </c>
      <c r="F621" s="62">
        <f t="shared" si="38"/>
        <v>1.1752995601805882</v>
      </c>
      <c r="G621" s="50">
        <f t="shared" si="39"/>
        <v>117529.95601805882</v>
      </c>
      <c r="H621" s="63">
        <f t="shared" si="40"/>
        <v>0.16152305993775362</v>
      </c>
      <c r="I621" s="51"/>
      <c r="L621" s="52"/>
      <c r="M621"/>
      <c r="N621" s="27"/>
    </row>
    <row r="622" spans="2:14" x14ac:dyDescent="0.2">
      <c r="B622" s="39">
        <v>616</v>
      </c>
      <c r="C622" s="66">
        <f t="shared" si="41"/>
        <v>44085</v>
      </c>
      <c r="D622" s="60">
        <v>3</v>
      </c>
      <c r="E622" s="61">
        <v>-0.12792340152780526</v>
      </c>
      <c r="F622" s="62">
        <f t="shared" si="38"/>
        <v>0.87992077715050088</v>
      </c>
      <c r="G622" s="50">
        <f t="shared" si="39"/>
        <v>87992.077715050094</v>
      </c>
      <c r="H622" s="63">
        <f t="shared" si="40"/>
        <v>-0.12792340152780513</v>
      </c>
      <c r="I622" s="51"/>
      <c r="L622" s="52"/>
      <c r="M622"/>
      <c r="N622" s="27"/>
    </row>
    <row r="623" spans="2:14" x14ac:dyDescent="0.2">
      <c r="B623" s="39">
        <v>617</v>
      </c>
      <c r="C623" s="66">
        <f t="shared" si="41"/>
        <v>44086</v>
      </c>
      <c r="D623" s="60">
        <v>2</v>
      </c>
      <c r="E623" s="61">
        <v>-0.1024840389113524</v>
      </c>
      <c r="F623" s="62">
        <f t="shared" si="38"/>
        <v>0.90259255599775456</v>
      </c>
      <c r="G623" s="50">
        <f t="shared" si="39"/>
        <v>90259.255599775453</v>
      </c>
      <c r="H623" s="63">
        <f t="shared" si="40"/>
        <v>-0.10248403891135237</v>
      </c>
      <c r="I623" s="51"/>
      <c r="L623" s="52"/>
      <c r="M623"/>
      <c r="N623" s="27"/>
    </row>
    <row r="624" spans="2:14" x14ac:dyDescent="0.2">
      <c r="B624" s="39">
        <v>618</v>
      </c>
      <c r="C624" s="66">
        <f t="shared" si="41"/>
        <v>44087</v>
      </c>
      <c r="D624" s="60">
        <v>3</v>
      </c>
      <c r="E624" s="61">
        <v>4.2144888589537008E-2</v>
      </c>
      <c r="F624" s="62">
        <f t="shared" si="38"/>
        <v>1.0430455932079412</v>
      </c>
      <c r="G624" s="50">
        <f t="shared" si="39"/>
        <v>104304.55932079413</v>
      </c>
      <c r="H624" s="63">
        <f t="shared" si="40"/>
        <v>4.2144888589536932E-2</v>
      </c>
      <c r="I624" s="51"/>
      <c r="L624" s="52"/>
      <c r="M624"/>
      <c r="N624" s="27"/>
    </row>
    <row r="625" spans="2:14" x14ac:dyDescent="0.2">
      <c r="B625" s="39">
        <v>619</v>
      </c>
      <c r="C625" s="66">
        <f t="shared" si="41"/>
        <v>44088</v>
      </c>
      <c r="D625" s="60">
        <v>2</v>
      </c>
      <c r="E625" s="61">
        <v>0.14467398846638388</v>
      </c>
      <c r="F625" s="62">
        <f t="shared" si="38"/>
        <v>1.1556627494620995</v>
      </c>
      <c r="G625" s="50">
        <f t="shared" si="39"/>
        <v>115566.27494620995</v>
      </c>
      <c r="H625" s="63">
        <f t="shared" si="40"/>
        <v>0.14467398846638382</v>
      </c>
      <c r="I625" s="51"/>
      <c r="L625" s="52"/>
      <c r="M625"/>
      <c r="N625" s="27"/>
    </row>
    <row r="626" spans="2:14" x14ac:dyDescent="0.2">
      <c r="B626" s="39">
        <v>620</v>
      </c>
      <c r="C626" s="66">
        <f t="shared" si="41"/>
        <v>44089</v>
      </c>
      <c r="D626" s="60">
        <v>3</v>
      </c>
      <c r="E626" s="61">
        <v>-0.12642955648014323</v>
      </c>
      <c r="F626" s="62">
        <f t="shared" si="38"/>
        <v>0.88123622473858809</v>
      </c>
      <c r="G626" s="50">
        <f t="shared" si="39"/>
        <v>88123.622473858806</v>
      </c>
      <c r="H626" s="63">
        <f t="shared" si="40"/>
        <v>-0.12642955648014323</v>
      </c>
      <c r="I626" s="51"/>
      <c r="L626" s="52"/>
      <c r="M626"/>
      <c r="N626" s="27"/>
    </row>
    <row r="627" spans="2:14" x14ac:dyDescent="0.2">
      <c r="B627" s="39">
        <v>621</v>
      </c>
      <c r="C627" s="66">
        <f t="shared" si="41"/>
        <v>44090</v>
      </c>
      <c r="D627" s="60">
        <v>5</v>
      </c>
      <c r="E627" s="61">
        <v>9.8636815487407152E-3</v>
      </c>
      <c r="F627" s="62">
        <f t="shared" si="38"/>
        <v>1.0099124879940102</v>
      </c>
      <c r="G627" s="50">
        <f t="shared" si="39"/>
        <v>100991.24879940103</v>
      </c>
      <c r="H627" s="63">
        <f t="shared" si="40"/>
        <v>9.8636815487406129E-3</v>
      </c>
      <c r="I627" s="51"/>
      <c r="L627" s="52"/>
      <c r="M627"/>
      <c r="N627" s="27"/>
    </row>
    <row r="628" spans="2:14" x14ac:dyDescent="0.2">
      <c r="B628" s="39">
        <v>622</v>
      </c>
      <c r="C628" s="66">
        <f t="shared" si="41"/>
        <v>44091</v>
      </c>
      <c r="D628" s="60">
        <v>2</v>
      </c>
      <c r="E628" s="61">
        <v>0.12099483915837482</v>
      </c>
      <c r="F628" s="62">
        <f t="shared" si="38"/>
        <v>1.1286190877279469</v>
      </c>
      <c r="G628" s="50">
        <f t="shared" si="39"/>
        <v>112861.90877279469</v>
      </c>
      <c r="H628" s="63">
        <f t="shared" si="40"/>
        <v>0.12099483915837474</v>
      </c>
      <c r="I628" s="51"/>
      <c r="L628" s="52"/>
      <c r="M628"/>
      <c r="N628" s="27"/>
    </row>
    <row r="629" spans="2:14" x14ac:dyDescent="0.2">
      <c r="B629" s="39">
        <v>623</v>
      </c>
      <c r="C629" s="66">
        <f t="shared" si="41"/>
        <v>44092</v>
      </c>
      <c r="D629" s="60">
        <v>2</v>
      </c>
      <c r="E629" s="61">
        <v>0.20374907995166722</v>
      </c>
      <c r="F629" s="62">
        <f t="shared" si="38"/>
        <v>1.2259904892654461</v>
      </c>
      <c r="G629" s="50">
        <f t="shared" si="39"/>
        <v>122599.04892654461</v>
      </c>
      <c r="H629" s="63">
        <f t="shared" si="40"/>
        <v>0.20374907995166727</v>
      </c>
      <c r="I629" s="51"/>
      <c r="L629" s="52"/>
      <c r="M629"/>
      <c r="N629" s="27"/>
    </row>
    <row r="630" spans="2:14" x14ac:dyDescent="0.2">
      <c r="B630" s="39">
        <v>624</v>
      </c>
      <c r="C630" s="66">
        <f t="shared" si="41"/>
        <v>44093</v>
      </c>
      <c r="D630" s="60">
        <v>1</v>
      </c>
      <c r="E630" s="61">
        <v>-2.7134221858868841E-2</v>
      </c>
      <c r="F630" s="62">
        <f t="shared" si="38"/>
        <v>0.97323060393655458</v>
      </c>
      <c r="G630" s="50">
        <f t="shared" si="39"/>
        <v>97323.060393655454</v>
      </c>
      <c r="H630" s="63">
        <f t="shared" si="40"/>
        <v>-2.713422185886883E-2</v>
      </c>
      <c r="I630" s="51"/>
      <c r="L630" s="52"/>
      <c r="M630"/>
      <c r="N630" s="27"/>
    </row>
    <row r="631" spans="2:14" x14ac:dyDescent="0.2">
      <c r="B631" s="39">
        <v>625</v>
      </c>
      <c r="C631" s="66">
        <f t="shared" si="41"/>
        <v>44094</v>
      </c>
      <c r="D631" s="60">
        <v>6</v>
      </c>
      <c r="E631" s="61">
        <v>0.12666497018974041</v>
      </c>
      <c r="F631" s="62">
        <f t="shared" si="38"/>
        <v>1.1350366829487646</v>
      </c>
      <c r="G631" s="50">
        <f t="shared" si="39"/>
        <v>113503.66829487646</v>
      </c>
      <c r="H631" s="63">
        <f t="shared" si="40"/>
        <v>0.12666497018974041</v>
      </c>
      <c r="I631" s="51"/>
      <c r="L631" s="52"/>
      <c r="M631"/>
      <c r="N631" s="27"/>
    </row>
    <row r="632" spans="2:14" x14ac:dyDescent="0.2">
      <c r="B632" s="39">
        <v>626</v>
      </c>
      <c r="C632" s="66">
        <f t="shared" si="41"/>
        <v>44095</v>
      </c>
      <c r="D632" s="60">
        <v>6</v>
      </c>
      <c r="E632" s="61">
        <v>-3.8597947827365711E-2</v>
      </c>
      <c r="F632" s="62">
        <f t="shared" si="38"/>
        <v>0.96213746085048335</v>
      </c>
      <c r="G632" s="50">
        <f t="shared" si="39"/>
        <v>96213.746085048333</v>
      </c>
      <c r="H632" s="63">
        <f t="shared" si="40"/>
        <v>-3.8597947827365663E-2</v>
      </c>
      <c r="I632" s="51"/>
      <c r="L632" s="52"/>
      <c r="M632"/>
      <c r="N632" s="27"/>
    </row>
    <row r="633" spans="2:14" x14ac:dyDescent="0.2">
      <c r="B633" s="39">
        <v>627</v>
      </c>
      <c r="C633" s="66">
        <f t="shared" si="41"/>
        <v>44096</v>
      </c>
      <c r="D633" s="60">
        <v>2</v>
      </c>
      <c r="E633" s="61">
        <v>-6.5246711023501117E-2</v>
      </c>
      <c r="F633" s="62">
        <f t="shared" si="38"/>
        <v>0.9368363070200072</v>
      </c>
      <c r="G633" s="50">
        <f t="shared" si="39"/>
        <v>93683.630702000723</v>
      </c>
      <c r="H633" s="63">
        <f t="shared" si="40"/>
        <v>-6.5246711023501144E-2</v>
      </c>
      <c r="I633" s="51"/>
      <c r="L633" s="52"/>
      <c r="M633"/>
      <c r="N633" s="27"/>
    </row>
    <row r="634" spans="2:14" x14ac:dyDescent="0.2">
      <c r="B634" s="39">
        <v>628</v>
      </c>
      <c r="C634" s="66">
        <f t="shared" si="41"/>
        <v>44097</v>
      </c>
      <c r="D634" s="60">
        <v>1</v>
      </c>
      <c r="E634" s="61">
        <v>2.2808974386425689E-2</v>
      </c>
      <c r="F634" s="62">
        <f t="shared" si="38"/>
        <v>1.0230710880973612</v>
      </c>
      <c r="G634" s="50">
        <f t="shared" si="39"/>
        <v>102307.10880973612</v>
      </c>
      <c r="H634" s="63">
        <f t="shared" si="40"/>
        <v>2.280897438642562E-2</v>
      </c>
      <c r="I634" s="51"/>
      <c r="L634" s="52"/>
      <c r="M634"/>
      <c r="N634" s="27"/>
    </row>
    <row r="635" spans="2:14" x14ac:dyDescent="0.2">
      <c r="B635" s="39">
        <v>629</v>
      </c>
      <c r="C635" s="66">
        <f t="shared" si="41"/>
        <v>44098</v>
      </c>
      <c r="D635" s="60">
        <v>2</v>
      </c>
      <c r="E635" s="61">
        <v>-0.22414475774392487</v>
      </c>
      <c r="F635" s="62">
        <f t="shared" si="38"/>
        <v>0.79919943568817087</v>
      </c>
      <c r="G635" s="50">
        <f t="shared" si="39"/>
        <v>79919.943568817092</v>
      </c>
      <c r="H635" s="63">
        <f t="shared" si="40"/>
        <v>-0.22414475774392473</v>
      </c>
      <c r="I635" s="51"/>
      <c r="L635" s="52"/>
      <c r="M635"/>
      <c r="N635" s="27"/>
    </row>
    <row r="636" spans="2:14" x14ac:dyDescent="0.2">
      <c r="B636" s="39">
        <v>630</v>
      </c>
      <c r="C636" s="66">
        <f t="shared" si="41"/>
        <v>44099</v>
      </c>
      <c r="D636" s="60">
        <v>2</v>
      </c>
      <c r="E636" s="61">
        <v>6.7941341563273458E-2</v>
      </c>
      <c r="F636" s="62">
        <f t="shared" si="38"/>
        <v>1.0703025243644797</v>
      </c>
      <c r="G636" s="50">
        <f t="shared" si="39"/>
        <v>107030.25243644798</v>
      </c>
      <c r="H636" s="63">
        <f t="shared" si="40"/>
        <v>6.7941341563273486E-2</v>
      </c>
      <c r="I636" s="51"/>
      <c r="L636" s="52"/>
      <c r="M636"/>
      <c r="N636" s="27"/>
    </row>
    <row r="637" spans="2:14" x14ac:dyDescent="0.2">
      <c r="B637" s="39">
        <v>631</v>
      </c>
      <c r="C637" s="66">
        <f t="shared" si="41"/>
        <v>44100</v>
      </c>
      <c r="D637" s="60">
        <v>1</v>
      </c>
      <c r="E637" s="61">
        <v>3.993328169191955E-2</v>
      </c>
      <c r="F637" s="62">
        <f t="shared" si="38"/>
        <v>1.0407413353749482</v>
      </c>
      <c r="G637" s="50">
        <f t="shared" si="39"/>
        <v>104074.13353749481</v>
      </c>
      <c r="H637" s="63">
        <f t="shared" si="40"/>
        <v>3.993328169191955E-2</v>
      </c>
      <c r="I637" s="51"/>
      <c r="L637" s="52"/>
      <c r="M637"/>
      <c r="N637" s="27"/>
    </row>
    <row r="638" spans="2:14" x14ac:dyDescent="0.2">
      <c r="B638" s="39">
        <v>632</v>
      </c>
      <c r="C638" s="66">
        <f t="shared" si="41"/>
        <v>44101</v>
      </c>
      <c r="D638" s="60">
        <v>2</v>
      </c>
      <c r="E638" s="61">
        <v>0.21379092464077984</v>
      </c>
      <c r="F638" s="62">
        <f t="shared" si="38"/>
        <v>1.2383637163867265</v>
      </c>
      <c r="G638" s="50">
        <f t="shared" si="39"/>
        <v>123836.37163867264</v>
      </c>
      <c r="H638" s="63">
        <f t="shared" si="40"/>
        <v>0.21379092464077978</v>
      </c>
      <c r="I638" s="51"/>
      <c r="L638" s="52"/>
      <c r="M638"/>
      <c r="N638" s="27"/>
    </row>
    <row r="639" spans="2:14" x14ac:dyDescent="0.2">
      <c r="B639" s="39">
        <v>633</v>
      </c>
      <c r="C639" s="66">
        <f t="shared" si="41"/>
        <v>44102</v>
      </c>
      <c r="D639" s="60">
        <v>3</v>
      </c>
      <c r="E639" s="61">
        <v>0.11502764442004264</v>
      </c>
      <c r="F639" s="62">
        <f t="shared" si="38"/>
        <v>1.1219044515411609</v>
      </c>
      <c r="G639" s="50">
        <f t="shared" si="39"/>
        <v>112190.4451541161</v>
      </c>
      <c r="H639" s="63">
        <f t="shared" si="40"/>
        <v>0.11502764442004267</v>
      </c>
      <c r="I639" s="51"/>
      <c r="L639" s="52"/>
      <c r="M639"/>
      <c r="N639" s="27"/>
    </row>
    <row r="640" spans="2:14" x14ac:dyDescent="0.2">
      <c r="B640" s="39">
        <v>634</v>
      </c>
      <c r="C640" s="66">
        <f t="shared" si="41"/>
        <v>44103</v>
      </c>
      <c r="D640" s="60">
        <v>4</v>
      </c>
      <c r="E640" s="61">
        <v>-2.8766339205321852E-3</v>
      </c>
      <c r="F640" s="62">
        <f t="shared" si="38"/>
        <v>0.9971274996263072</v>
      </c>
      <c r="G640" s="50">
        <f t="shared" si="39"/>
        <v>99712.749962630725</v>
      </c>
      <c r="H640" s="63">
        <f t="shared" si="40"/>
        <v>-2.8766339205321986E-3</v>
      </c>
      <c r="I640" s="51"/>
      <c r="L640" s="52"/>
      <c r="M640"/>
      <c r="N640" s="27"/>
    </row>
    <row r="641" spans="2:14" x14ac:dyDescent="0.2">
      <c r="B641" s="39">
        <v>635</v>
      </c>
      <c r="C641" s="66">
        <f t="shared" si="41"/>
        <v>44104</v>
      </c>
      <c r="D641" s="60">
        <v>0</v>
      </c>
      <c r="E641" s="61">
        <v>0.18243416212091687</v>
      </c>
      <c r="F641" s="62">
        <f t="shared" si="38"/>
        <v>1.2001351340006161</v>
      </c>
      <c r="G641" s="50">
        <f t="shared" si="39"/>
        <v>120013.51340006161</v>
      </c>
      <c r="H641" s="63">
        <f t="shared" si="40"/>
        <v>0.1824341621209169</v>
      </c>
      <c r="I641" s="51"/>
      <c r="L641" s="52"/>
      <c r="M641"/>
      <c r="N641" s="27"/>
    </row>
    <row r="642" spans="2:14" x14ac:dyDescent="0.2">
      <c r="B642" s="39">
        <v>636</v>
      </c>
      <c r="C642" s="66">
        <f t="shared" si="41"/>
        <v>44105</v>
      </c>
      <c r="D642" s="60">
        <v>4</v>
      </c>
      <c r="E642" s="61">
        <v>7.2170662456774157E-2</v>
      </c>
      <c r="F642" s="62">
        <f t="shared" si="38"/>
        <v>1.0748387630359379</v>
      </c>
      <c r="G642" s="50">
        <f t="shared" si="39"/>
        <v>107483.87630359379</v>
      </c>
      <c r="H642" s="63">
        <f t="shared" si="40"/>
        <v>7.2170662456774073E-2</v>
      </c>
      <c r="I642" s="51"/>
      <c r="L642" s="52"/>
      <c r="M642"/>
      <c r="N642" s="27"/>
    </row>
    <row r="643" spans="2:14" x14ac:dyDescent="0.2">
      <c r="B643" s="39">
        <v>637</v>
      </c>
      <c r="C643" s="66">
        <f t="shared" si="41"/>
        <v>44106</v>
      </c>
      <c r="D643" s="60">
        <v>7</v>
      </c>
      <c r="E643" s="61">
        <v>-3.5441603308281625E-2</v>
      </c>
      <c r="F643" s="62">
        <f t="shared" si="38"/>
        <v>0.96517909585043171</v>
      </c>
      <c r="G643" s="50">
        <f t="shared" si="39"/>
        <v>96517.909585043177</v>
      </c>
      <c r="H643" s="63">
        <f t="shared" si="40"/>
        <v>-3.5441603308281555E-2</v>
      </c>
      <c r="I643" s="51"/>
      <c r="L643" s="52"/>
      <c r="M643"/>
      <c r="N643" s="27"/>
    </row>
    <row r="644" spans="2:14" x14ac:dyDescent="0.2">
      <c r="B644" s="39">
        <v>638</v>
      </c>
      <c r="C644" s="66">
        <f t="shared" si="41"/>
        <v>44107</v>
      </c>
      <c r="D644" s="60">
        <v>1</v>
      </c>
      <c r="E644" s="61">
        <v>3.6069236608018404E-2</v>
      </c>
      <c r="F644" s="62">
        <f t="shared" si="38"/>
        <v>1.0367276235101872</v>
      </c>
      <c r="G644" s="50">
        <f t="shared" si="39"/>
        <v>103672.76235101873</v>
      </c>
      <c r="H644" s="63">
        <f t="shared" si="40"/>
        <v>3.6069236608018411E-2</v>
      </c>
      <c r="I644" s="51"/>
      <c r="L644" s="52"/>
      <c r="M644"/>
      <c r="N644" s="27"/>
    </row>
    <row r="645" spans="2:14" x14ac:dyDescent="0.2">
      <c r="B645" s="39">
        <v>639</v>
      </c>
      <c r="C645" s="66">
        <f t="shared" si="41"/>
        <v>44108</v>
      </c>
      <c r="D645" s="60">
        <v>2</v>
      </c>
      <c r="E645" s="61">
        <v>-7.3513478532549921E-3</v>
      </c>
      <c r="F645" s="62">
        <f t="shared" si="38"/>
        <v>0.99267560721191017</v>
      </c>
      <c r="G645" s="50">
        <f t="shared" si="39"/>
        <v>99267.56072119101</v>
      </c>
      <c r="H645" s="63">
        <f t="shared" si="40"/>
        <v>-7.3513478532551352E-3</v>
      </c>
      <c r="I645" s="51"/>
      <c r="L645" s="52"/>
      <c r="M645"/>
      <c r="N645" s="27"/>
    </row>
    <row r="646" spans="2:14" x14ac:dyDescent="0.2">
      <c r="B646" s="39">
        <v>640</v>
      </c>
      <c r="C646" s="66">
        <f t="shared" si="41"/>
        <v>44109</v>
      </c>
      <c r="D646" s="60">
        <v>2</v>
      </c>
      <c r="E646" s="61">
        <v>7.0690459829638716E-2</v>
      </c>
      <c r="F646" s="62">
        <f t="shared" si="38"/>
        <v>1.0732489607801545</v>
      </c>
      <c r="G646" s="50">
        <f t="shared" si="39"/>
        <v>107324.89607801546</v>
      </c>
      <c r="H646" s="63">
        <f t="shared" si="40"/>
        <v>7.0690459829638813E-2</v>
      </c>
      <c r="I646" s="51"/>
      <c r="L646" s="52"/>
      <c r="M646"/>
      <c r="N646" s="27"/>
    </row>
    <row r="647" spans="2:14" x14ac:dyDescent="0.2">
      <c r="B647" s="39">
        <v>641</v>
      </c>
      <c r="C647" s="66">
        <f t="shared" si="41"/>
        <v>44110</v>
      </c>
      <c r="D647" s="60">
        <v>1</v>
      </c>
      <c r="E647" s="61">
        <v>0.31044440452707933</v>
      </c>
      <c r="F647" s="62">
        <f t="shared" si="38"/>
        <v>1.3640311610802611</v>
      </c>
      <c r="G647" s="50">
        <f t="shared" si="39"/>
        <v>136403.11610802612</v>
      </c>
      <c r="H647" s="63">
        <f t="shared" si="40"/>
        <v>0.31044440452707928</v>
      </c>
      <c r="I647" s="51"/>
      <c r="L647" s="52"/>
      <c r="M647"/>
      <c r="N647" s="27"/>
    </row>
    <row r="648" spans="2:14" x14ac:dyDescent="0.2">
      <c r="B648" s="39">
        <v>642</v>
      </c>
      <c r="C648" s="66">
        <f t="shared" si="41"/>
        <v>44111</v>
      </c>
      <c r="D648" s="60">
        <v>4</v>
      </c>
      <c r="E648" s="61">
        <v>-0.25226042220718226</v>
      </c>
      <c r="F648" s="62">
        <f t="shared" ref="F648:F711" si="42">EXP(E648)</f>
        <v>0.77704235263271226</v>
      </c>
      <c r="G648" s="50">
        <f t="shared" ref="G648:G711" si="43" xml:space="preserve"> F648*100000</f>
        <v>77704.235263271228</v>
      </c>
      <c r="H648" s="63">
        <f t="shared" ref="H648:H711" si="44">LN(G648/100000)</f>
        <v>-0.25226042220718226</v>
      </c>
      <c r="I648" s="51"/>
      <c r="L648" s="52"/>
      <c r="M648"/>
      <c r="N648" s="27"/>
    </row>
    <row r="649" spans="2:14" x14ac:dyDescent="0.2">
      <c r="B649" s="39">
        <v>643</v>
      </c>
      <c r="C649" s="66">
        <f t="shared" ref="C649:C712" si="45">DATE(YEAR(C648),MONTH(C648),DAY(C648)+1)</f>
        <v>44112</v>
      </c>
      <c r="D649" s="60">
        <v>4</v>
      </c>
      <c r="E649" s="61">
        <v>-0.13622481441823767</v>
      </c>
      <c r="F649" s="62">
        <f t="shared" si="42"/>
        <v>0.87264642693582828</v>
      </c>
      <c r="G649" s="50">
        <f t="shared" si="43"/>
        <v>87264.642693582835</v>
      </c>
      <c r="H649" s="63">
        <f t="shared" si="44"/>
        <v>-0.13622481441823758</v>
      </c>
      <c r="I649" s="51"/>
      <c r="L649" s="52"/>
      <c r="M649"/>
      <c r="N649" s="27"/>
    </row>
    <row r="650" spans="2:14" x14ac:dyDescent="0.2">
      <c r="B650" s="39">
        <v>644</v>
      </c>
      <c r="C650" s="66">
        <f t="shared" si="45"/>
        <v>44113</v>
      </c>
      <c r="D650" s="60">
        <v>5</v>
      </c>
      <c r="E650" s="61">
        <v>-8.0672707503690613E-2</v>
      </c>
      <c r="F650" s="62">
        <f t="shared" si="42"/>
        <v>0.92249556791821929</v>
      </c>
      <c r="G650" s="50">
        <f t="shared" si="43"/>
        <v>92249.556791821931</v>
      </c>
      <c r="H650" s="63">
        <f t="shared" si="44"/>
        <v>-8.0672707503690613E-2</v>
      </c>
      <c r="I650" s="51"/>
      <c r="L650" s="52"/>
      <c r="M650"/>
      <c r="N650" s="27"/>
    </row>
    <row r="651" spans="2:14" x14ac:dyDescent="0.2">
      <c r="B651" s="39">
        <v>645</v>
      </c>
      <c r="C651" s="66">
        <f t="shared" si="45"/>
        <v>44114</v>
      </c>
      <c r="D651" s="60">
        <v>2</v>
      </c>
      <c r="E651" s="61">
        <v>5.7419454201881312E-2</v>
      </c>
      <c r="F651" s="62">
        <f t="shared" si="42"/>
        <v>1.0590999611674583</v>
      </c>
      <c r="G651" s="50">
        <f t="shared" si="43"/>
        <v>105909.99611674582</v>
      </c>
      <c r="H651" s="63">
        <f t="shared" si="44"/>
        <v>5.7419454201881347E-2</v>
      </c>
      <c r="I651" s="51"/>
      <c r="L651" s="52"/>
      <c r="M651"/>
      <c r="N651" s="27"/>
    </row>
    <row r="652" spans="2:14" x14ac:dyDescent="0.2">
      <c r="B652" s="39">
        <v>646</v>
      </c>
      <c r="C652" s="66">
        <f t="shared" si="45"/>
        <v>44115</v>
      </c>
      <c r="D652" s="60">
        <v>3</v>
      </c>
      <c r="E652" s="61">
        <v>0.30096837922930719</v>
      </c>
      <c r="F652" s="62">
        <f t="shared" si="42"/>
        <v>1.3511666159327806</v>
      </c>
      <c r="G652" s="50">
        <f t="shared" si="43"/>
        <v>135116.66159327806</v>
      </c>
      <c r="H652" s="63">
        <f t="shared" si="44"/>
        <v>0.30096837922930714</v>
      </c>
      <c r="I652" s="51"/>
      <c r="L652" s="52"/>
      <c r="M652"/>
      <c r="N652" s="27"/>
    </row>
    <row r="653" spans="2:14" x14ac:dyDescent="0.2">
      <c r="B653" s="39">
        <v>647</v>
      </c>
      <c r="C653" s="66">
        <f t="shared" si="45"/>
        <v>44116</v>
      </c>
      <c r="D653" s="60">
        <v>1</v>
      </c>
      <c r="E653" s="61">
        <v>0.27733834263519386</v>
      </c>
      <c r="F653" s="62">
        <f t="shared" si="42"/>
        <v>1.3196127767759829</v>
      </c>
      <c r="G653" s="50">
        <f t="shared" si="43"/>
        <v>131961.27767759829</v>
      </c>
      <c r="H653" s="63">
        <f t="shared" si="44"/>
        <v>0.27733834263519391</v>
      </c>
      <c r="I653" s="51"/>
      <c r="L653" s="52"/>
      <c r="M653"/>
      <c r="N653" s="27"/>
    </row>
    <row r="654" spans="2:14" x14ac:dyDescent="0.2">
      <c r="B654" s="39">
        <v>648</v>
      </c>
      <c r="C654" s="66">
        <f t="shared" si="45"/>
        <v>44117</v>
      </c>
      <c r="D654" s="60">
        <v>2</v>
      </c>
      <c r="E654" s="61">
        <v>-5.8284301707753908E-2</v>
      </c>
      <c r="F654" s="62">
        <f t="shared" si="42"/>
        <v>0.94338170427802115</v>
      </c>
      <c r="G654" s="50">
        <f t="shared" si="43"/>
        <v>94338.170427802121</v>
      </c>
      <c r="H654" s="63">
        <f t="shared" si="44"/>
        <v>-5.8284301707753845E-2</v>
      </c>
      <c r="I654" s="51"/>
      <c r="L654" s="52"/>
      <c r="M654"/>
      <c r="N654" s="27"/>
    </row>
    <row r="655" spans="2:14" x14ac:dyDescent="0.2">
      <c r="B655" s="39">
        <v>649</v>
      </c>
      <c r="C655" s="66">
        <f t="shared" si="45"/>
        <v>44118</v>
      </c>
      <c r="D655" s="60">
        <v>3</v>
      </c>
      <c r="E655" s="61">
        <v>0.12182446885664831</v>
      </c>
      <c r="F655" s="62">
        <f t="shared" si="42"/>
        <v>1.1295558121546385</v>
      </c>
      <c r="G655" s="50">
        <f t="shared" si="43"/>
        <v>112955.58121546386</v>
      </c>
      <c r="H655" s="63">
        <f t="shared" si="44"/>
        <v>0.12182446885664841</v>
      </c>
      <c r="I655" s="51"/>
      <c r="L655" s="52"/>
      <c r="M655"/>
      <c r="N655" s="27"/>
    </row>
    <row r="656" spans="2:14" x14ac:dyDescent="0.2">
      <c r="B656" s="39">
        <v>650</v>
      </c>
      <c r="C656" s="66">
        <f t="shared" si="45"/>
        <v>44119</v>
      </c>
      <c r="D656" s="60">
        <v>2</v>
      </c>
      <c r="E656" s="61">
        <v>-1.8875100472068879E-2</v>
      </c>
      <c r="F656" s="62">
        <f t="shared" si="42"/>
        <v>0.9813019187354306</v>
      </c>
      <c r="G656" s="50">
        <f t="shared" si="43"/>
        <v>98130.191873543066</v>
      </c>
      <c r="H656" s="63">
        <f t="shared" si="44"/>
        <v>-1.8875100472068772E-2</v>
      </c>
      <c r="I656" s="51"/>
      <c r="L656" s="52"/>
      <c r="M656"/>
      <c r="N656" s="27"/>
    </row>
    <row r="657" spans="2:14" x14ac:dyDescent="0.2">
      <c r="B657" s="39">
        <v>651</v>
      </c>
      <c r="C657" s="66">
        <f t="shared" si="45"/>
        <v>44120</v>
      </c>
      <c r="D657" s="60">
        <v>4</v>
      </c>
      <c r="E657" s="61">
        <v>-0.25242822397965936</v>
      </c>
      <c r="F657" s="62">
        <f t="shared" si="42"/>
        <v>0.77691197448779858</v>
      </c>
      <c r="G657" s="50">
        <f t="shared" si="43"/>
        <v>77691.197448779858</v>
      </c>
      <c r="H657" s="63">
        <f t="shared" si="44"/>
        <v>-0.25242822397965931</v>
      </c>
      <c r="I657" s="51"/>
      <c r="L657" s="52"/>
      <c r="M657"/>
      <c r="N657" s="27"/>
    </row>
    <row r="658" spans="2:14" x14ac:dyDescent="0.2">
      <c r="B658" s="39">
        <v>652</v>
      </c>
      <c r="C658" s="66">
        <f t="shared" si="45"/>
        <v>44121</v>
      </c>
      <c r="D658" s="60">
        <v>3</v>
      </c>
      <c r="E658" s="61">
        <v>0.10281170948976069</v>
      </c>
      <c r="F658" s="62">
        <f t="shared" si="42"/>
        <v>1.1082827103116115</v>
      </c>
      <c r="G658" s="50">
        <f t="shared" si="43"/>
        <v>110828.27103116116</v>
      </c>
      <c r="H658" s="63">
        <f t="shared" si="44"/>
        <v>0.10281170948976077</v>
      </c>
      <c r="I658" s="51"/>
      <c r="L658" s="52"/>
      <c r="M658"/>
      <c r="N658" s="27"/>
    </row>
    <row r="659" spans="2:14" x14ac:dyDescent="0.2">
      <c r="B659" s="39">
        <v>653</v>
      </c>
      <c r="C659" s="66">
        <f t="shared" si="45"/>
        <v>44122</v>
      </c>
      <c r="D659" s="60">
        <v>4</v>
      </c>
      <c r="E659" s="61">
        <v>1.8412561580771585E-3</v>
      </c>
      <c r="F659" s="62">
        <f t="shared" si="42"/>
        <v>1.0018429523110546</v>
      </c>
      <c r="G659" s="50">
        <f t="shared" si="43"/>
        <v>100184.29523110545</v>
      </c>
      <c r="H659" s="63">
        <f t="shared" si="44"/>
        <v>1.8412561580771309E-3</v>
      </c>
      <c r="I659" s="51"/>
      <c r="L659" s="52"/>
      <c r="M659"/>
      <c r="N659" s="27"/>
    </row>
    <row r="660" spans="2:14" x14ac:dyDescent="0.2">
      <c r="B660" s="39">
        <v>654</v>
      </c>
      <c r="C660" s="66">
        <f t="shared" si="45"/>
        <v>44123</v>
      </c>
      <c r="D660" s="60">
        <v>0</v>
      </c>
      <c r="E660" s="61">
        <v>0.13570102742552989</v>
      </c>
      <c r="F660" s="62">
        <f t="shared" si="42"/>
        <v>1.1453394173276665</v>
      </c>
      <c r="G660" s="50">
        <f t="shared" si="43"/>
        <v>114533.94173276666</v>
      </c>
      <c r="H660" s="63">
        <f t="shared" si="44"/>
        <v>0.13570102742552981</v>
      </c>
      <c r="I660" s="51"/>
      <c r="L660" s="52"/>
      <c r="M660"/>
      <c r="N660" s="27"/>
    </row>
    <row r="661" spans="2:14" x14ac:dyDescent="0.2">
      <c r="B661" s="39">
        <v>655</v>
      </c>
      <c r="C661" s="66">
        <f t="shared" si="45"/>
        <v>44124</v>
      </c>
      <c r="D661" s="60">
        <v>2</v>
      </c>
      <c r="E661" s="61">
        <v>-0.1008520643558586</v>
      </c>
      <c r="F661" s="62">
        <f t="shared" si="42"/>
        <v>0.90406676669309927</v>
      </c>
      <c r="G661" s="50">
        <f t="shared" si="43"/>
        <v>90406.67666930992</v>
      </c>
      <c r="H661" s="63">
        <f t="shared" si="44"/>
        <v>-0.10085206435585878</v>
      </c>
      <c r="I661" s="51"/>
      <c r="L661" s="52"/>
      <c r="M661"/>
      <c r="N661" s="27"/>
    </row>
    <row r="662" spans="2:14" x14ac:dyDescent="0.2">
      <c r="B662" s="39">
        <v>656</v>
      </c>
      <c r="C662" s="66">
        <f t="shared" si="45"/>
        <v>44125</v>
      </c>
      <c r="D662" s="60">
        <v>3</v>
      </c>
      <c r="E662" s="61">
        <v>-0.21082702682586388</v>
      </c>
      <c r="F662" s="62">
        <f t="shared" si="42"/>
        <v>0.80991414818676266</v>
      </c>
      <c r="G662" s="50">
        <f t="shared" si="43"/>
        <v>80991.414818676261</v>
      </c>
      <c r="H662" s="63">
        <f t="shared" si="44"/>
        <v>-0.21082702682586382</v>
      </c>
      <c r="I662" s="51"/>
      <c r="L662" s="52"/>
      <c r="M662"/>
      <c r="N662" s="27"/>
    </row>
    <row r="663" spans="2:14" x14ac:dyDescent="0.2">
      <c r="B663" s="39">
        <v>657</v>
      </c>
      <c r="C663" s="66">
        <f t="shared" si="45"/>
        <v>44126</v>
      </c>
      <c r="D663" s="60">
        <v>2</v>
      </c>
      <c r="E663" s="61">
        <v>0.10148089136739145</v>
      </c>
      <c r="F663" s="62">
        <f t="shared" si="42"/>
        <v>1.1068087685877377</v>
      </c>
      <c r="G663" s="50">
        <f t="shared" si="43"/>
        <v>110680.87685877377</v>
      </c>
      <c r="H663" s="63">
        <f t="shared" si="44"/>
        <v>0.10148089136739151</v>
      </c>
      <c r="I663" s="51"/>
      <c r="L663" s="52"/>
      <c r="M663"/>
      <c r="N663" s="27"/>
    </row>
    <row r="664" spans="2:14" x14ac:dyDescent="0.2">
      <c r="B664" s="39">
        <v>658</v>
      </c>
      <c r="C664" s="66">
        <f t="shared" si="45"/>
        <v>44127</v>
      </c>
      <c r="D664" s="60">
        <v>5</v>
      </c>
      <c r="E664" s="61">
        <v>-8.2852936834096905E-2</v>
      </c>
      <c r="F664" s="62">
        <f t="shared" si="42"/>
        <v>0.92048650692654699</v>
      </c>
      <c r="G664" s="50">
        <f t="shared" si="43"/>
        <v>92048.650692654701</v>
      </c>
      <c r="H664" s="63">
        <f t="shared" si="44"/>
        <v>-8.2852936834096877E-2</v>
      </c>
      <c r="I664" s="51"/>
      <c r="L664" s="52"/>
      <c r="M664"/>
      <c r="N664" s="27"/>
    </row>
    <row r="665" spans="2:14" x14ac:dyDescent="0.2">
      <c r="B665" s="39">
        <v>659</v>
      </c>
      <c r="C665" s="66">
        <f t="shared" si="45"/>
        <v>44128</v>
      </c>
      <c r="D665" s="60">
        <v>8</v>
      </c>
      <c r="E665" s="61">
        <v>-0.11942144505563192</v>
      </c>
      <c r="F665" s="62">
        <f t="shared" si="42"/>
        <v>0.8874337173872987</v>
      </c>
      <c r="G665" s="50">
        <f t="shared" si="43"/>
        <v>88743.371738729868</v>
      </c>
      <c r="H665" s="63">
        <f t="shared" si="44"/>
        <v>-0.11942144505563197</v>
      </c>
      <c r="I665" s="51"/>
      <c r="L665" s="52"/>
      <c r="M665"/>
      <c r="N665" s="27"/>
    </row>
    <row r="666" spans="2:14" x14ac:dyDescent="0.2">
      <c r="B666" s="39">
        <v>660</v>
      </c>
      <c r="C666" s="66">
        <f t="shared" si="45"/>
        <v>44129</v>
      </c>
      <c r="D666" s="60">
        <v>5</v>
      </c>
      <c r="E666" s="61">
        <v>-8.123849915573373E-3</v>
      </c>
      <c r="F666" s="62">
        <f t="shared" si="42"/>
        <v>0.99190905937613827</v>
      </c>
      <c r="G666" s="50">
        <f t="shared" si="43"/>
        <v>99190.905937613832</v>
      </c>
      <c r="H666" s="63">
        <f t="shared" si="44"/>
        <v>-8.1238499155733418E-3</v>
      </c>
      <c r="I666" s="51"/>
      <c r="L666" s="52"/>
      <c r="M666"/>
      <c r="N666" s="27"/>
    </row>
    <row r="667" spans="2:14" x14ac:dyDescent="0.2">
      <c r="B667" s="39">
        <v>661</v>
      </c>
      <c r="C667" s="66">
        <f t="shared" si="45"/>
        <v>44130</v>
      </c>
      <c r="D667" s="60">
        <v>3</v>
      </c>
      <c r="E667" s="61">
        <v>9.2676925810810648E-2</v>
      </c>
      <c r="F667" s="62">
        <f t="shared" si="42"/>
        <v>1.0971072309764707</v>
      </c>
      <c r="G667" s="50">
        <f t="shared" si="43"/>
        <v>109710.72309764706</v>
      </c>
      <c r="H667" s="63">
        <f t="shared" si="44"/>
        <v>9.2676925810810606E-2</v>
      </c>
      <c r="I667" s="51"/>
      <c r="L667" s="52"/>
      <c r="M667"/>
      <c r="N667" s="27"/>
    </row>
    <row r="668" spans="2:14" x14ac:dyDescent="0.2">
      <c r="B668" s="39">
        <v>662</v>
      </c>
      <c r="C668" s="66">
        <f t="shared" si="45"/>
        <v>44131</v>
      </c>
      <c r="D668" s="60">
        <v>3</v>
      </c>
      <c r="E668" s="61">
        <v>-1.0371438697329722E-2</v>
      </c>
      <c r="F668" s="62">
        <f t="shared" si="42"/>
        <v>0.98968215921713065</v>
      </c>
      <c r="G668" s="50">
        <f t="shared" si="43"/>
        <v>98968.215921713068</v>
      </c>
      <c r="H668" s="63">
        <f t="shared" si="44"/>
        <v>-1.0371438697329672E-2</v>
      </c>
      <c r="I668" s="51"/>
      <c r="L668" s="52"/>
      <c r="M668"/>
      <c r="N668" s="27"/>
    </row>
    <row r="669" spans="2:14" x14ac:dyDescent="0.2">
      <c r="B669" s="39">
        <v>663</v>
      </c>
      <c r="C669" s="66">
        <f t="shared" si="45"/>
        <v>44132</v>
      </c>
      <c r="D669" s="60">
        <v>2</v>
      </c>
      <c r="E669" s="61">
        <v>-0.16484081465430792</v>
      </c>
      <c r="F669" s="62">
        <f t="shared" si="42"/>
        <v>0.84802868708368362</v>
      </c>
      <c r="G669" s="50">
        <f t="shared" si="43"/>
        <v>84802.868708368362</v>
      </c>
      <c r="H669" s="63">
        <f t="shared" si="44"/>
        <v>-0.16484081465430789</v>
      </c>
      <c r="I669" s="51"/>
      <c r="L669" s="52"/>
      <c r="M669"/>
      <c r="N669" s="27"/>
    </row>
    <row r="670" spans="2:14" x14ac:dyDescent="0.2">
      <c r="B670" s="39">
        <v>664</v>
      </c>
      <c r="C670" s="66">
        <f t="shared" si="45"/>
        <v>44133</v>
      </c>
      <c r="D670" s="60">
        <v>3</v>
      </c>
      <c r="E670" s="61">
        <v>9.144245728341048E-2</v>
      </c>
      <c r="F670" s="62">
        <f t="shared" si="42"/>
        <v>1.0957537222325058</v>
      </c>
      <c r="G670" s="50">
        <f t="shared" si="43"/>
        <v>109575.37222325058</v>
      </c>
      <c r="H670" s="63">
        <f t="shared" si="44"/>
        <v>9.1442457283410411E-2</v>
      </c>
      <c r="I670" s="51"/>
      <c r="L670" s="52"/>
      <c r="M670"/>
      <c r="N670" s="27"/>
    </row>
    <row r="671" spans="2:14" x14ac:dyDescent="0.2">
      <c r="B671" s="39">
        <v>665</v>
      </c>
      <c r="C671" s="66">
        <f t="shared" si="45"/>
        <v>44134</v>
      </c>
      <c r="D671" s="60">
        <v>2</v>
      </c>
      <c r="E671" s="61">
        <v>-8.079838830279186E-2</v>
      </c>
      <c r="F671" s="62">
        <f t="shared" si="42"/>
        <v>0.92237963522348543</v>
      </c>
      <c r="G671" s="50">
        <f t="shared" si="43"/>
        <v>92237.963522348538</v>
      </c>
      <c r="H671" s="63">
        <f t="shared" si="44"/>
        <v>-8.0798388302791874E-2</v>
      </c>
      <c r="I671" s="51"/>
      <c r="L671" s="52"/>
      <c r="M671"/>
      <c r="N671" s="27"/>
    </row>
    <row r="672" spans="2:14" x14ac:dyDescent="0.2">
      <c r="B672" s="39">
        <v>666</v>
      </c>
      <c r="C672" s="66">
        <f t="shared" si="45"/>
        <v>44135</v>
      </c>
      <c r="D672" s="60">
        <v>3</v>
      </c>
      <c r="E672" s="61">
        <v>-0.16253490452480038</v>
      </c>
      <c r="F672" s="62">
        <f t="shared" si="42"/>
        <v>0.84998642133548841</v>
      </c>
      <c r="G672" s="50">
        <f t="shared" si="43"/>
        <v>84998.642133548841</v>
      </c>
      <c r="H672" s="63">
        <f t="shared" si="44"/>
        <v>-0.16253490452480038</v>
      </c>
      <c r="I672" s="51"/>
      <c r="L672" s="52"/>
      <c r="M672"/>
      <c r="N672" s="27"/>
    </row>
    <row r="673" spans="2:14" x14ac:dyDescent="0.2">
      <c r="B673" s="39">
        <v>667</v>
      </c>
      <c r="C673" s="66">
        <f t="shared" si="45"/>
        <v>44136</v>
      </c>
      <c r="D673" s="60">
        <v>4</v>
      </c>
      <c r="E673" s="61">
        <v>-2.5467288600775646E-2</v>
      </c>
      <c r="F673" s="62">
        <f t="shared" si="42"/>
        <v>0.97485426729130531</v>
      </c>
      <c r="G673" s="50">
        <f t="shared" si="43"/>
        <v>97485.42672913053</v>
      </c>
      <c r="H673" s="63">
        <f t="shared" si="44"/>
        <v>-2.5467288600775639E-2</v>
      </c>
      <c r="I673" s="51"/>
      <c r="L673" s="52"/>
      <c r="M673"/>
      <c r="N673" s="27"/>
    </row>
    <row r="674" spans="2:14" x14ac:dyDescent="0.2">
      <c r="B674" s="39">
        <v>668</v>
      </c>
      <c r="C674" s="66">
        <f t="shared" si="45"/>
        <v>44137</v>
      </c>
      <c r="D674" s="60">
        <v>1</v>
      </c>
      <c r="E674" s="61">
        <v>0.14871930721303214</v>
      </c>
      <c r="F674" s="62">
        <f t="shared" si="42"/>
        <v>1.1603472423925159</v>
      </c>
      <c r="G674" s="50">
        <f t="shared" si="43"/>
        <v>116034.72423925159</v>
      </c>
      <c r="H674" s="63">
        <f t="shared" si="44"/>
        <v>0.1487193072130322</v>
      </c>
      <c r="I674" s="51"/>
      <c r="L674" s="52"/>
      <c r="M674"/>
      <c r="N674" s="27"/>
    </row>
    <row r="675" spans="2:14" x14ac:dyDescent="0.2">
      <c r="B675" s="39">
        <v>669</v>
      </c>
      <c r="C675" s="66">
        <f t="shared" si="45"/>
        <v>44138</v>
      </c>
      <c r="D675" s="60">
        <v>4</v>
      </c>
      <c r="E675" s="61">
        <v>0.11155598945653765</v>
      </c>
      <c r="F675" s="62">
        <f t="shared" si="42"/>
        <v>1.1180163393804161</v>
      </c>
      <c r="G675" s="50">
        <f t="shared" si="43"/>
        <v>111801.63393804162</v>
      </c>
      <c r="H675" s="63">
        <f t="shared" si="44"/>
        <v>0.11155598945653769</v>
      </c>
      <c r="I675" s="51"/>
      <c r="L675" s="52"/>
      <c r="M675"/>
      <c r="N675" s="27"/>
    </row>
    <row r="676" spans="2:14" x14ac:dyDescent="0.2">
      <c r="B676" s="39">
        <v>670</v>
      </c>
      <c r="C676" s="66">
        <f t="shared" si="45"/>
        <v>44139</v>
      </c>
      <c r="D676" s="60">
        <v>3</v>
      </c>
      <c r="E676" s="61">
        <v>3.8021637515630577E-2</v>
      </c>
      <c r="F676" s="62">
        <f t="shared" si="42"/>
        <v>1.0387537086849445</v>
      </c>
      <c r="G676" s="50">
        <f t="shared" si="43"/>
        <v>103875.37086849446</v>
      </c>
      <c r="H676" s="63">
        <f t="shared" si="44"/>
        <v>3.8021637515630584E-2</v>
      </c>
      <c r="I676" s="51"/>
      <c r="L676" s="52"/>
      <c r="M676"/>
      <c r="N676" s="27"/>
    </row>
    <row r="677" spans="2:14" x14ac:dyDescent="0.2">
      <c r="B677" s="39">
        <v>671</v>
      </c>
      <c r="C677" s="66">
        <f t="shared" si="45"/>
        <v>44140</v>
      </c>
      <c r="D677" s="60">
        <v>0</v>
      </c>
      <c r="E677" s="61">
        <v>-0.14734304608689855</v>
      </c>
      <c r="F677" s="62">
        <f t="shared" si="42"/>
        <v>0.86299787858619992</v>
      </c>
      <c r="G677" s="50">
        <f t="shared" si="43"/>
        <v>86299.787858619995</v>
      </c>
      <c r="H677" s="63">
        <f t="shared" si="44"/>
        <v>-0.14734304608689855</v>
      </c>
      <c r="I677" s="51"/>
      <c r="L677" s="52"/>
      <c r="M677"/>
      <c r="N677" s="27"/>
    </row>
    <row r="678" spans="2:14" x14ac:dyDescent="0.2">
      <c r="B678" s="39">
        <v>672</v>
      </c>
      <c r="C678" s="66">
        <f t="shared" si="45"/>
        <v>44141</v>
      </c>
      <c r="D678" s="60">
        <v>1</v>
      </c>
      <c r="E678" s="61">
        <v>-3.3220589507254768E-3</v>
      </c>
      <c r="F678" s="62">
        <f t="shared" si="42"/>
        <v>0.9966834529817663</v>
      </c>
      <c r="G678" s="50">
        <f t="shared" si="43"/>
        <v>99668.345298176631</v>
      </c>
      <c r="H678" s="63">
        <f t="shared" si="44"/>
        <v>-3.3220589507255024E-3</v>
      </c>
      <c r="I678" s="51"/>
      <c r="L678" s="52"/>
      <c r="M678"/>
      <c r="N678" s="27"/>
    </row>
    <row r="679" spans="2:14" x14ac:dyDescent="0.2">
      <c r="B679" s="39">
        <v>673</v>
      </c>
      <c r="C679" s="66">
        <f t="shared" si="45"/>
        <v>44142</v>
      </c>
      <c r="D679" s="60">
        <v>1</v>
      </c>
      <c r="E679" s="61">
        <v>-0.11658586794917937</v>
      </c>
      <c r="F679" s="62">
        <f t="shared" si="42"/>
        <v>0.88995367519867985</v>
      </c>
      <c r="G679" s="50">
        <f t="shared" si="43"/>
        <v>88995.367519867985</v>
      </c>
      <c r="H679" s="63">
        <f t="shared" si="44"/>
        <v>-0.11658586794917937</v>
      </c>
      <c r="I679" s="51"/>
      <c r="L679" s="52"/>
      <c r="M679"/>
      <c r="N679" s="27"/>
    </row>
    <row r="680" spans="2:14" x14ac:dyDescent="0.2">
      <c r="B680" s="39">
        <v>674</v>
      </c>
      <c r="C680" s="66">
        <f t="shared" si="45"/>
        <v>44143</v>
      </c>
      <c r="D680" s="60">
        <v>3</v>
      </c>
      <c r="E680" s="61">
        <v>-3.002628040849227E-4</v>
      </c>
      <c r="F680" s="62">
        <f t="shared" si="42"/>
        <v>0.99969978227027934</v>
      </c>
      <c r="G680" s="50">
        <f t="shared" si="43"/>
        <v>99969.978227027939</v>
      </c>
      <c r="H680" s="63">
        <f t="shared" si="44"/>
        <v>-3.0026280408481385E-4</v>
      </c>
      <c r="I680" s="51"/>
      <c r="L680" s="52"/>
      <c r="M680"/>
      <c r="N680" s="27"/>
    </row>
    <row r="681" spans="2:14" x14ac:dyDescent="0.2">
      <c r="B681" s="39">
        <v>675</v>
      </c>
      <c r="C681" s="66">
        <f t="shared" si="45"/>
        <v>44144</v>
      </c>
      <c r="D681" s="60">
        <v>4</v>
      </c>
      <c r="E681" s="61">
        <v>0.16944077975087565</v>
      </c>
      <c r="F681" s="62">
        <f t="shared" si="42"/>
        <v>1.1846421901501636</v>
      </c>
      <c r="G681" s="50">
        <f t="shared" si="43"/>
        <v>118464.21901501637</v>
      </c>
      <c r="H681" s="63">
        <f t="shared" si="44"/>
        <v>0.16944077975087571</v>
      </c>
      <c r="I681" s="51"/>
      <c r="L681" s="52"/>
      <c r="M681"/>
      <c r="N681" s="27"/>
    </row>
    <row r="682" spans="2:14" x14ac:dyDescent="0.2">
      <c r="B682" s="39">
        <v>676</v>
      </c>
      <c r="C682" s="66">
        <f t="shared" si="45"/>
        <v>44145</v>
      </c>
      <c r="D682" s="60">
        <v>1</v>
      </c>
      <c r="E682" s="61">
        <v>-6.3123268268536772E-2</v>
      </c>
      <c r="F682" s="62">
        <f t="shared" si="42"/>
        <v>0.93882773888623861</v>
      </c>
      <c r="G682" s="50">
        <f t="shared" si="43"/>
        <v>93882.773888623866</v>
      </c>
      <c r="H682" s="63">
        <f t="shared" si="44"/>
        <v>-6.3123268268536772E-2</v>
      </c>
      <c r="I682" s="51"/>
      <c r="L682" s="52"/>
      <c r="M682"/>
      <c r="N682" s="27"/>
    </row>
    <row r="683" spans="2:14" x14ac:dyDescent="0.2">
      <c r="B683" s="39">
        <v>677</v>
      </c>
      <c r="C683" s="66">
        <f t="shared" si="45"/>
        <v>44146</v>
      </c>
      <c r="D683" s="60">
        <v>4</v>
      </c>
      <c r="E683" s="61">
        <v>5.8931034396227919E-2</v>
      </c>
      <c r="F683" s="62">
        <f t="shared" si="42"/>
        <v>1.0607020862578154</v>
      </c>
      <c r="G683" s="50">
        <f t="shared" si="43"/>
        <v>106070.20862578154</v>
      </c>
      <c r="H683" s="63">
        <f t="shared" si="44"/>
        <v>5.8931034396227884E-2</v>
      </c>
      <c r="I683" s="51"/>
      <c r="L683" s="52"/>
      <c r="M683"/>
      <c r="N683" s="27"/>
    </row>
    <row r="684" spans="2:14" x14ac:dyDescent="0.2">
      <c r="B684" s="39">
        <v>678</v>
      </c>
      <c r="C684" s="66">
        <f t="shared" si="45"/>
        <v>44147</v>
      </c>
      <c r="D684" s="60">
        <v>2</v>
      </c>
      <c r="E684" s="61">
        <v>-2.354916427473654E-2</v>
      </c>
      <c r="F684" s="62">
        <f t="shared" si="42"/>
        <v>0.97672595346527125</v>
      </c>
      <c r="G684" s="50">
        <f t="shared" si="43"/>
        <v>97672.59534652713</v>
      </c>
      <c r="H684" s="63">
        <f t="shared" si="44"/>
        <v>-2.354916427473637E-2</v>
      </c>
      <c r="I684" s="51"/>
      <c r="L684" s="52"/>
      <c r="M684"/>
      <c r="N684" s="27"/>
    </row>
    <row r="685" spans="2:14" x14ac:dyDescent="0.2">
      <c r="B685" s="39">
        <v>679</v>
      </c>
      <c r="C685" s="66">
        <f t="shared" si="45"/>
        <v>44148</v>
      </c>
      <c r="D685" s="60">
        <v>2</v>
      </c>
      <c r="E685" s="61">
        <v>0.1758827307235333</v>
      </c>
      <c r="F685" s="62">
        <f t="shared" si="42"/>
        <v>1.1922982305012333</v>
      </c>
      <c r="G685" s="50">
        <f t="shared" si="43"/>
        <v>119229.82305012333</v>
      </c>
      <c r="H685" s="63">
        <f t="shared" si="44"/>
        <v>0.17588273072353325</v>
      </c>
      <c r="I685" s="51"/>
      <c r="L685" s="52"/>
      <c r="M685"/>
      <c r="N685" s="27"/>
    </row>
    <row r="686" spans="2:14" x14ac:dyDescent="0.2">
      <c r="B686" s="39">
        <v>680</v>
      </c>
      <c r="C686" s="66">
        <f t="shared" si="45"/>
        <v>44149</v>
      </c>
      <c r="D686" s="60">
        <v>0</v>
      </c>
      <c r="E686" s="61">
        <v>0.17583054846501908</v>
      </c>
      <c r="F686" s="62">
        <f t="shared" si="42"/>
        <v>1.192236015310022</v>
      </c>
      <c r="G686" s="50">
        <f t="shared" si="43"/>
        <v>119223.6015310022</v>
      </c>
      <c r="H686" s="63">
        <f t="shared" si="44"/>
        <v>0.17583054846501908</v>
      </c>
      <c r="I686" s="51"/>
      <c r="L686" s="52"/>
      <c r="M686"/>
      <c r="N686" s="27"/>
    </row>
    <row r="687" spans="2:14" x14ac:dyDescent="0.2">
      <c r="B687" s="39">
        <v>681</v>
      </c>
      <c r="C687" s="66">
        <f t="shared" si="45"/>
        <v>44150</v>
      </c>
      <c r="D687" s="60">
        <v>3</v>
      </c>
      <c r="E687" s="61">
        <v>1.5450764345150674E-2</v>
      </c>
      <c r="F687" s="62">
        <f t="shared" si="42"/>
        <v>1.0155707445366897</v>
      </c>
      <c r="G687" s="50">
        <f t="shared" si="43"/>
        <v>101557.07445366897</v>
      </c>
      <c r="H687" s="63">
        <f t="shared" si="44"/>
        <v>1.545076434515069E-2</v>
      </c>
      <c r="I687" s="51"/>
      <c r="L687" s="52"/>
      <c r="M687"/>
      <c r="N687" s="27"/>
    </row>
    <row r="688" spans="2:14" x14ac:dyDescent="0.2">
      <c r="B688" s="39">
        <v>682</v>
      </c>
      <c r="C688" s="66">
        <f t="shared" si="45"/>
        <v>44151</v>
      </c>
      <c r="D688" s="60">
        <v>3</v>
      </c>
      <c r="E688" s="61">
        <v>-0.1169999154121615</v>
      </c>
      <c r="F688" s="62">
        <f t="shared" si="42"/>
        <v>0.8895852684115032</v>
      </c>
      <c r="G688" s="50">
        <f t="shared" si="43"/>
        <v>88958.52684115032</v>
      </c>
      <c r="H688" s="63">
        <f t="shared" si="44"/>
        <v>-0.11699991541216145</v>
      </c>
      <c r="I688" s="51"/>
      <c r="L688" s="52"/>
      <c r="M688"/>
      <c r="N688" s="27"/>
    </row>
    <row r="689" spans="2:14" x14ac:dyDescent="0.2">
      <c r="B689" s="39">
        <v>683</v>
      </c>
      <c r="C689" s="66">
        <f t="shared" si="45"/>
        <v>44152</v>
      </c>
      <c r="D689" s="60">
        <v>1</v>
      </c>
      <c r="E689" s="61">
        <v>-9.2475959213043094E-2</v>
      </c>
      <c r="F689" s="62">
        <f t="shared" si="42"/>
        <v>0.91167112799237215</v>
      </c>
      <c r="G689" s="50">
        <f t="shared" si="43"/>
        <v>91167.11279923722</v>
      </c>
      <c r="H689" s="63">
        <f t="shared" si="44"/>
        <v>-9.2475959213043149E-2</v>
      </c>
      <c r="I689" s="51"/>
      <c r="L689" s="52"/>
      <c r="M689"/>
      <c r="N689" s="27"/>
    </row>
    <row r="690" spans="2:14" x14ac:dyDescent="0.2">
      <c r="B690" s="39">
        <v>684</v>
      </c>
      <c r="C690" s="66">
        <f t="shared" si="45"/>
        <v>44153</v>
      </c>
      <c r="D690" s="60">
        <v>3</v>
      </c>
      <c r="E690" s="61">
        <v>0.11415794011147228</v>
      </c>
      <c r="F690" s="62">
        <f t="shared" si="42"/>
        <v>1.1209291505790511</v>
      </c>
      <c r="G690" s="50">
        <f t="shared" si="43"/>
        <v>112092.91505790511</v>
      </c>
      <c r="H690" s="63">
        <f t="shared" si="44"/>
        <v>0.11415794011147232</v>
      </c>
      <c r="I690" s="51"/>
      <c r="L690" s="52"/>
      <c r="M690"/>
      <c r="N690" s="27"/>
    </row>
    <row r="691" spans="2:14" x14ac:dyDescent="0.2">
      <c r="B691" s="39">
        <v>685</v>
      </c>
      <c r="C691" s="66">
        <f t="shared" si="45"/>
        <v>44154</v>
      </c>
      <c r="D691" s="60">
        <v>4</v>
      </c>
      <c r="E691" s="61">
        <v>4.4802602638374087E-2</v>
      </c>
      <c r="F691" s="62">
        <f t="shared" si="42"/>
        <v>1.0458213971472563</v>
      </c>
      <c r="G691" s="50">
        <f t="shared" si="43"/>
        <v>104582.13971472564</v>
      </c>
      <c r="H691" s="63">
        <f t="shared" si="44"/>
        <v>4.4802602638374024E-2</v>
      </c>
      <c r="I691" s="51"/>
      <c r="L691" s="52"/>
      <c r="M691"/>
      <c r="N691" s="27"/>
    </row>
    <row r="692" spans="2:14" x14ac:dyDescent="0.2">
      <c r="B692" s="39">
        <v>686</v>
      </c>
      <c r="C692" s="66">
        <f t="shared" si="45"/>
        <v>44155</v>
      </c>
      <c r="D692" s="60">
        <v>1</v>
      </c>
      <c r="E692" s="61">
        <v>-0.13949967746564654</v>
      </c>
      <c r="F692" s="62">
        <f t="shared" si="42"/>
        <v>0.86979330374257413</v>
      </c>
      <c r="G692" s="50">
        <f t="shared" si="43"/>
        <v>86979.330374257406</v>
      </c>
      <c r="H692" s="63">
        <f t="shared" si="44"/>
        <v>-0.1394996774656467</v>
      </c>
      <c r="I692" s="51"/>
      <c r="L692" s="52"/>
      <c r="M692"/>
      <c r="N692" s="27"/>
    </row>
    <row r="693" spans="2:14" x14ac:dyDescent="0.2">
      <c r="B693" s="39">
        <v>687</v>
      </c>
      <c r="C693" s="66">
        <f t="shared" si="45"/>
        <v>44156</v>
      </c>
      <c r="D693" s="60">
        <v>5</v>
      </c>
      <c r="E693" s="61">
        <v>-0.16271157387061977</v>
      </c>
      <c r="F693" s="62">
        <f t="shared" si="42"/>
        <v>0.84983626805460721</v>
      </c>
      <c r="G693" s="50">
        <f t="shared" si="43"/>
        <v>84983.626805460721</v>
      </c>
      <c r="H693" s="63">
        <f t="shared" si="44"/>
        <v>-0.16271157387061977</v>
      </c>
      <c r="I693" s="51"/>
      <c r="L693" s="52"/>
      <c r="M693"/>
      <c r="N693" s="27"/>
    </row>
    <row r="694" spans="2:14" x14ac:dyDescent="0.2">
      <c r="B694" s="39">
        <v>688</v>
      </c>
      <c r="C694" s="66">
        <f t="shared" si="45"/>
        <v>44157</v>
      </c>
      <c r="D694" s="60">
        <v>4</v>
      </c>
      <c r="E694" s="61">
        <v>6.5040451368549843E-2</v>
      </c>
      <c r="F694" s="62">
        <f t="shared" si="42"/>
        <v>1.0672021933003042</v>
      </c>
      <c r="G694" s="50">
        <f t="shared" si="43"/>
        <v>106720.21933003042</v>
      </c>
      <c r="H694" s="63">
        <f t="shared" si="44"/>
        <v>6.5040451368549773E-2</v>
      </c>
      <c r="I694" s="51"/>
      <c r="L694" s="52"/>
      <c r="M694"/>
      <c r="N694" s="27"/>
    </row>
    <row r="695" spans="2:14" x14ac:dyDescent="0.2">
      <c r="B695" s="39">
        <v>689</v>
      </c>
      <c r="C695" s="66">
        <f t="shared" si="45"/>
        <v>44158</v>
      </c>
      <c r="D695" s="60">
        <v>3</v>
      </c>
      <c r="E695" s="61">
        <v>0.28652242013369689</v>
      </c>
      <c r="F695" s="62">
        <f t="shared" si="42"/>
        <v>1.3317880264251003</v>
      </c>
      <c r="G695" s="50">
        <f t="shared" si="43"/>
        <v>133178.80264251004</v>
      </c>
      <c r="H695" s="63">
        <f t="shared" si="44"/>
        <v>0.28652242013369689</v>
      </c>
      <c r="I695" s="51"/>
      <c r="L695" s="52"/>
      <c r="M695"/>
      <c r="N695" s="27"/>
    </row>
    <row r="696" spans="2:14" x14ac:dyDescent="0.2">
      <c r="B696" s="39">
        <v>690</v>
      </c>
      <c r="C696" s="66">
        <f t="shared" si="45"/>
        <v>44159</v>
      </c>
      <c r="D696" s="60">
        <v>6</v>
      </c>
      <c r="E696" s="61">
        <v>0.10419488040090073</v>
      </c>
      <c r="F696" s="62">
        <f t="shared" si="42"/>
        <v>1.1098167153688536</v>
      </c>
      <c r="G696" s="50">
        <f t="shared" si="43"/>
        <v>110981.67153688536</v>
      </c>
      <c r="H696" s="63">
        <f t="shared" si="44"/>
        <v>0.10419488040090075</v>
      </c>
      <c r="I696" s="51"/>
      <c r="L696" s="52"/>
      <c r="M696"/>
      <c r="N696" s="27"/>
    </row>
    <row r="697" spans="2:14" x14ac:dyDescent="0.2">
      <c r="B697" s="39">
        <v>691</v>
      </c>
      <c r="C697" s="66">
        <f t="shared" si="45"/>
        <v>44160</v>
      </c>
      <c r="D697" s="60">
        <v>4</v>
      </c>
      <c r="E697" s="61">
        <v>-1.8395569390559103E-2</v>
      </c>
      <c r="F697" s="62">
        <f t="shared" si="42"/>
        <v>0.98177259634906267</v>
      </c>
      <c r="G697" s="50">
        <f t="shared" si="43"/>
        <v>98177.259634906266</v>
      </c>
      <c r="H697" s="63">
        <f t="shared" si="44"/>
        <v>-1.8395569390559054E-2</v>
      </c>
      <c r="I697" s="51"/>
      <c r="L697" s="52"/>
      <c r="M697"/>
      <c r="N697" s="27"/>
    </row>
    <row r="698" spans="2:14" x14ac:dyDescent="0.2">
      <c r="B698" s="39">
        <v>692</v>
      </c>
      <c r="C698" s="66">
        <f t="shared" si="45"/>
        <v>44161</v>
      </c>
      <c r="D698" s="60">
        <v>2</v>
      </c>
      <c r="E698" s="61">
        <v>0.13361919405317166</v>
      </c>
      <c r="F698" s="62">
        <f t="shared" si="42"/>
        <v>1.1429574917523513</v>
      </c>
      <c r="G698" s="50">
        <f t="shared" si="43"/>
        <v>114295.74917523513</v>
      </c>
      <c r="H698" s="63">
        <f t="shared" si="44"/>
        <v>0.13361919405317174</v>
      </c>
      <c r="I698" s="51"/>
      <c r="L698" s="52"/>
      <c r="M698"/>
      <c r="N698" s="27"/>
    </row>
    <row r="699" spans="2:14" x14ac:dyDescent="0.2">
      <c r="B699" s="39">
        <v>693</v>
      </c>
      <c r="C699" s="66">
        <f t="shared" si="45"/>
        <v>44162</v>
      </c>
      <c r="D699" s="60">
        <v>4</v>
      </c>
      <c r="E699" s="61">
        <v>0.11524319466436282</v>
      </c>
      <c r="F699" s="62">
        <f t="shared" si="42"/>
        <v>1.1221463043845779</v>
      </c>
      <c r="G699" s="50">
        <f t="shared" si="43"/>
        <v>112214.63043845778</v>
      </c>
      <c r="H699" s="63">
        <f t="shared" si="44"/>
        <v>0.11524319466436285</v>
      </c>
      <c r="I699" s="51"/>
      <c r="L699" s="52"/>
      <c r="M699"/>
      <c r="N699" s="27"/>
    </row>
    <row r="700" spans="2:14" x14ac:dyDescent="0.2">
      <c r="B700" s="39">
        <v>694</v>
      </c>
      <c r="C700" s="66">
        <f t="shared" si="45"/>
        <v>44163</v>
      </c>
      <c r="D700" s="60">
        <v>4</v>
      </c>
      <c r="E700" s="61">
        <v>-5.101033361323061E-2</v>
      </c>
      <c r="F700" s="62">
        <f t="shared" si="42"/>
        <v>0.95026885077092127</v>
      </c>
      <c r="G700" s="50">
        <f t="shared" si="43"/>
        <v>95026.885077092127</v>
      </c>
      <c r="H700" s="63">
        <f t="shared" si="44"/>
        <v>-5.1010333613230589E-2</v>
      </c>
      <c r="I700" s="51"/>
      <c r="L700" s="52"/>
      <c r="M700"/>
      <c r="N700" s="27"/>
    </row>
    <row r="701" spans="2:14" x14ac:dyDescent="0.2">
      <c r="B701" s="39">
        <v>695</v>
      </c>
      <c r="C701" s="66">
        <f t="shared" si="45"/>
        <v>44164</v>
      </c>
      <c r="D701" s="60">
        <v>2</v>
      </c>
      <c r="E701" s="61">
        <v>-0.35895915738772599</v>
      </c>
      <c r="F701" s="62">
        <f t="shared" si="42"/>
        <v>0.69840287536692158</v>
      </c>
      <c r="G701" s="50">
        <f t="shared" si="43"/>
        <v>69840.287536692165</v>
      </c>
      <c r="H701" s="63">
        <f t="shared" si="44"/>
        <v>-0.35895915738772594</v>
      </c>
      <c r="I701" s="51"/>
      <c r="L701" s="52"/>
      <c r="M701"/>
      <c r="N701" s="27"/>
    </row>
    <row r="702" spans="2:14" x14ac:dyDescent="0.2">
      <c r="B702" s="39">
        <v>696</v>
      </c>
      <c r="C702" s="66">
        <f t="shared" si="45"/>
        <v>44165</v>
      </c>
      <c r="D702" s="60">
        <v>2</v>
      </c>
      <c r="E702" s="61">
        <v>0.17272485143213998</v>
      </c>
      <c r="F702" s="62">
        <f t="shared" si="42"/>
        <v>1.188539035276299</v>
      </c>
      <c r="G702" s="50">
        <f t="shared" si="43"/>
        <v>118853.9035276299</v>
      </c>
      <c r="H702" s="63">
        <f t="shared" si="44"/>
        <v>0.17272485143213995</v>
      </c>
      <c r="I702" s="51"/>
      <c r="L702" s="52"/>
      <c r="M702"/>
      <c r="N702" s="27"/>
    </row>
    <row r="703" spans="2:14" x14ac:dyDescent="0.2">
      <c r="B703" s="39">
        <v>697</v>
      </c>
      <c r="C703" s="66">
        <f t="shared" si="45"/>
        <v>44166</v>
      </c>
      <c r="D703" s="60">
        <v>4</v>
      </c>
      <c r="E703" s="61">
        <v>9.1895897235663146E-2</v>
      </c>
      <c r="F703" s="62">
        <f t="shared" si="42"/>
        <v>1.0962506934127747</v>
      </c>
      <c r="G703" s="50">
        <f t="shared" si="43"/>
        <v>109625.06934127747</v>
      </c>
      <c r="H703" s="63">
        <f t="shared" si="44"/>
        <v>9.1895897235663174E-2</v>
      </c>
      <c r="I703" s="51"/>
      <c r="L703" s="52"/>
      <c r="M703"/>
      <c r="N703" s="27"/>
    </row>
    <row r="704" spans="2:14" x14ac:dyDescent="0.2">
      <c r="B704" s="39">
        <v>698</v>
      </c>
      <c r="C704" s="66">
        <f t="shared" si="45"/>
        <v>44167</v>
      </c>
      <c r="D704" s="60">
        <v>4</v>
      </c>
      <c r="E704" s="61">
        <v>-4.2877063555788478E-2</v>
      </c>
      <c r="F704" s="62">
        <f t="shared" si="42"/>
        <v>0.95802915952612622</v>
      </c>
      <c r="G704" s="50">
        <f t="shared" si="43"/>
        <v>95802.915952612617</v>
      </c>
      <c r="H704" s="63">
        <f t="shared" si="44"/>
        <v>-4.2877063555788429E-2</v>
      </c>
      <c r="I704" s="51"/>
      <c r="L704" s="52"/>
      <c r="M704"/>
      <c r="N704" s="27"/>
    </row>
    <row r="705" spans="2:14" x14ac:dyDescent="0.2">
      <c r="B705" s="39">
        <v>699</v>
      </c>
      <c r="C705" s="66">
        <f t="shared" si="45"/>
        <v>44168</v>
      </c>
      <c r="D705" s="60">
        <v>2</v>
      </c>
      <c r="E705" s="61">
        <v>-0.19942332750768402</v>
      </c>
      <c r="F705" s="62">
        <f t="shared" si="42"/>
        <v>0.81920302874299955</v>
      </c>
      <c r="G705" s="50">
        <f t="shared" si="43"/>
        <v>81920.30287429996</v>
      </c>
      <c r="H705" s="63">
        <f t="shared" si="44"/>
        <v>-0.19942332750768396</v>
      </c>
      <c r="I705" s="51"/>
      <c r="L705" s="52"/>
      <c r="M705"/>
      <c r="N705" s="27"/>
    </row>
    <row r="706" spans="2:14" x14ac:dyDescent="0.2">
      <c r="B706" s="39">
        <v>700</v>
      </c>
      <c r="C706" s="66">
        <f t="shared" si="45"/>
        <v>44169</v>
      </c>
      <c r="D706" s="60">
        <v>4</v>
      </c>
      <c r="E706" s="61">
        <v>-0.24967927624355071</v>
      </c>
      <c r="F706" s="62">
        <f t="shared" si="42"/>
        <v>0.77905060304353568</v>
      </c>
      <c r="G706" s="50">
        <f t="shared" si="43"/>
        <v>77905.060304353567</v>
      </c>
      <c r="H706" s="63">
        <f t="shared" si="44"/>
        <v>-0.24967927624355071</v>
      </c>
      <c r="I706" s="51"/>
      <c r="L706" s="52"/>
      <c r="M706"/>
      <c r="N706" s="27"/>
    </row>
    <row r="707" spans="2:14" x14ac:dyDescent="0.2">
      <c r="B707" s="39">
        <v>701</v>
      </c>
      <c r="C707" s="66">
        <f t="shared" si="45"/>
        <v>44170</v>
      </c>
      <c r="D707" s="60">
        <v>2</v>
      </c>
      <c r="E707" s="61">
        <v>0.10658741990075214</v>
      </c>
      <c r="F707" s="62">
        <f t="shared" si="42"/>
        <v>1.112475174664266</v>
      </c>
      <c r="G707" s="50">
        <f t="shared" si="43"/>
        <v>111247.51746642661</v>
      </c>
      <c r="H707" s="63">
        <f t="shared" si="44"/>
        <v>0.10658741990075205</v>
      </c>
      <c r="I707" s="51"/>
      <c r="L707" s="52"/>
      <c r="M707"/>
      <c r="N707" s="27"/>
    </row>
    <row r="708" spans="2:14" x14ac:dyDescent="0.2">
      <c r="B708" s="39">
        <v>702</v>
      </c>
      <c r="C708" s="66">
        <f t="shared" si="45"/>
        <v>44171</v>
      </c>
      <c r="D708" s="60">
        <v>1</v>
      </c>
      <c r="E708" s="61">
        <v>-3.876319164599408E-2</v>
      </c>
      <c r="F708" s="62">
        <f t="shared" si="42"/>
        <v>0.96197848671751507</v>
      </c>
      <c r="G708" s="50">
        <f t="shared" si="43"/>
        <v>96197.848671751504</v>
      </c>
      <c r="H708" s="63">
        <f t="shared" si="44"/>
        <v>-3.8763191645994115E-2</v>
      </c>
      <c r="I708" s="51"/>
      <c r="L708" s="52"/>
      <c r="M708"/>
      <c r="N708" s="27"/>
    </row>
    <row r="709" spans="2:14" x14ac:dyDescent="0.2">
      <c r="B709" s="39">
        <v>703</v>
      </c>
      <c r="C709" s="66">
        <f t="shared" si="45"/>
        <v>44172</v>
      </c>
      <c r="D709" s="60">
        <v>4</v>
      </c>
      <c r="E709" s="61">
        <v>-2.2233047682675491E-4</v>
      </c>
      <c r="F709" s="62">
        <f t="shared" si="42"/>
        <v>0.9997776942367621</v>
      </c>
      <c r="G709" s="50">
        <f t="shared" si="43"/>
        <v>99977.769423676204</v>
      </c>
      <c r="H709" s="63">
        <f t="shared" si="44"/>
        <v>-2.2233047682690765E-4</v>
      </c>
      <c r="I709" s="51"/>
      <c r="L709" s="52"/>
      <c r="M709"/>
      <c r="N709" s="27"/>
    </row>
    <row r="710" spans="2:14" x14ac:dyDescent="0.2">
      <c r="B710" s="39">
        <v>704</v>
      </c>
      <c r="C710" s="66">
        <f t="shared" si="45"/>
        <v>44173</v>
      </c>
      <c r="D710" s="60">
        <v>6</v>
      </c>
      <c r="E710" s="61">
        <v>-6.4145597156748405E-2</v>
      </c>
      <c r="F710" s="62">
        <f t="shared" si="42"/>
        <v>0.93786843861146407</v>
      </c>
      <c r="G710" s="50">
        <f t="shared" si="43"/>
        <v>93786.843861146408</v>
      </c>
      <c r="H710" s="63">
        <f t="shared" si="44"/>
        <v>-6.4145597156748377E-2</v>
      </c>
      <c r="I710" s="51"/>
      <c r="L710" s="52"/>
      <c r="M710"/>
      <c r="N710" s="27"/>
    </row>
    <row r="711" spans="2:14" x14ac:dyDescent="0.2">
      <c r="B711" s="39">
        <v>705</v>
      </c>
      <c r="C711" s="66">
        <f t="shared" si="45"/>
        <v>44174</v>
      </c>
      <c r="D711" s="60">
        <v>1</v>
      </c>
      <c r="E711" s="61">
        <v>1.163685515668476E-2</v>
      </c>
      <c r="F711" s="62">
        <f t="shared" si="42"/>
        <v>1.0117048267583368</v>
      </c>
      <c r="G711" s="50">
        <f t="shared" si="43"/>
        <v>101170.48267583369</v>
      </c>
      <c r="H711" s="63">
        <f t="shared" si="44"/>
        <v>1.1636855156684812E-2</v>
      </c>
      <c r="I711" s="51"/>
      <c r="L711" s="52"/>
      <c r="M711"/>
      <c r="N711" s="27"/>
    </row>
    <row r="712" spans="2:14" x14ac:dyDescent="0.2">
      <c r="B712" s="39">
        <v>706</v>
      </c>
      <c r="C712" s="66">
        <f t="shared" si="45"/>
        <v>44175</v>
      </c>
      <c r="D712" s="60">
        <v>5</v>
      </c>
      <c r="E712" s="61">
        <v>0.17835371414141263</v>
      </c>
      <c r="F712" s="62">
        <f t="shared" ref="F712:F775" si="46">EXP(E712)</f>
        <v>1.1952480226007576</v>
      </c>
      <c r="G712" s="50">
        <f t="shared" ref="G712:G775" si="47" xml:space="preserve"> F712*100000</f>
        <v>119524.80226007575</v>
      </c>
      <c r="H712" s="63">
        <f t="shared" ref="H712:H775" si="48">LN(G712/100000)</f>
        <v>0.17835371414141257</v>
      </c>
      <c r="I712" s="51"/>
      <c r="L712" s="52"/>
      <c r="M712"/>
      <c r="N712" s="27"/>
    </row>
    <row r="713" spans="2:14" x14ac:dyDescent="0.2">
      <c r="B713" s="39">
        <v>707</v>
      </c>
      <c r="C713" s="66">
        <f t="shared" ref="C713:C776" si="49">DATE(YEAR(C712),MONTH(C712),DAY(C712)+1)</f>
        <v>44176</v>
      </c>
      <c r="D713" s="60">
        <v>4</v>
      </c>
      <c r="E713" s="61">
        <v>8.3258198679250203E-2</v>
      </c>
      <c r="F713" s="62">
        <f t="shared" si="46"/>
        <v>1.0868223884292738</v>
      </c>
      <c r="G713" s="50">
        <f t="shared" si="47"/>
        <v>108682.23884292739</v>
      </c>
      <c r="H713" s="63">
        <f t="shared" si="48"/>
        <v>8.3258198679250106E-2</v>
      </c>
      <c r="I713" s="51"/>
      <c r="L713" s="52"/>
      <c r="M713"/>
      <c r="N713" s="27"/>
    </row>
    <row r="714" spans="2:14" x14ac:dyDescent="0.2">
      <c r="B714" s="39">
        <v>708</v>
      </c>
      <c r="C714" s="66">
        <f t="shared" si="49"/>
        <v>44177</v>
      </c>
      <c r="D714" s="60">
        <v>2</v>
      </c>
      <c r="E714" s="61">
        <v>2.9414293344889302E-2</v>
      </c>
      <c r="F714" s="62">
        <f t="shared" si="46"/>
        <v>1.0298511665905801</v>
      </c>
      <c r="G714" s="50">
        <f t="shared" si="47"/>
        <v>102985.11665905801</v>
      </c>
      <c r="H714" s="63">
        <f t="shared" si="48"/>
        <v>2.9414293344889233E-2</v>
      </c>
      <c r="I714" s="51"/>
      <c r="L714" s="52"/>
      <c r="M714"/>
      <c r="N714" s="27"/>
    </row>
    <row r="715" spans="2:14" x14ac:dyDescent="0.2">
      <c r="B715" s="39">
        <v>709</v>
      </c>
      <c r="C715" s="66">
        <f t="shared" si="49"/>
        <v>44178</v>
      </c>
      <c r="D715" s="60">
        <v>0</v>
      </c>
      <c r="E715" s="61">
        <v>-0.23430631467315835</v>
      </c>
      <c r="F715" s="62">
        <f t="shared" si="46"/>
        <v>0.79111944728202421</v>
      </c>
      <c r="G715" s="50">
        <f t="shared" si="47"/>
        <v>79111.944728202419</v>
      </c>
      <c r="H715" s="63">
        <f t="shared" si="48"/>
        <v>-0.23430631467315835</v>
      </c>
      <c r="I715" s="51"/>
      <c r="L715" s="52"/>
      <c r="M715"/>
      <c r="N715" s="27"/>
    </row>
    <row r="716" spans="2:14" x14ac:dyDescent="0.2">
      <c r="B716" s="39">
        <v>710</v>
      </c>
      <c r="C716" s="66">
        <f t="shared" si="49"/>
        <v>44179</v>
      </c>
      <c r="D716" s="60">
        <v>2</v>
      </c>
      <c r="E716" s="61">
        <v>-3.8518821788311466E-2</v>
      </c>
      <c r="F716" s="62">
        <f t="shared" si="46"/>
        <v>0.96221359398880324</v>
      </c>
      <c r="G716" s="50">
        <f t="shared" si="47"/>
        <v>96221.359398880319</v>
      </c>
      <c r="H716" s="63">
        <f t="shared" si="48"/>
        <v>-3.8518821788311453E-2</v>
      </c>
      <c r="I716" s="51"/>
      <c r="L716" s="52"/>
      <c r="M716"/>
      <c r="N716" s="27"/>
    </row>
    <row r="717" spans="2:14" x14ac:dyDescent="0.2">
      <c r="B717" s="39">
        <v>711</v>
      </c>
      <c r="C717" s="66">
        <f t="shared" si="49"/>
        <v>44180</v>
      </c>
      <c r="D717" s="60">
        <v>3</v>
      </c>
      <c r="E717" s="61">
        <v>4.5610233933548447E-2</v>
      </c>
      <c r="F717" s="62">
        <f t="shared" si="46"/>
        <v>1.0466663764066728</v>
      </c>
      <c r="G717" s="50">
        <f t="shared" si="47"/>
        <v>104666.63764066728</v>
      </c>
      <c r="H717" s="63">
        <f t="shared" si="48"/>
        <v>4.5610233933548391E-2</v>
      </c>
      <c r="I717" s="51"/>
      <c r="L717" s="52"/>
      <c r="M717"/>
      <c r="N717" s="27"/>
    </row>
    <row r="718" spans="2:14" x14ac:dyDescent="0.2">
      <c r="B718" s="39">
        <v>712</v>
      </c>
      <c r="C718" s="66">
        <f t="shared" si="49"/>
        <v>44181</v>
      </c>
      <c r="D718" s="60">
        <v>3</v>
      </c>
      <c r="E718" s="61">
        <v>0.11775288845048636</v>
      </c>
      <c r="F718" s="62">
        <f t="shared" si="46"/>
        <v>1.124966084904591</v>
      </c>
      <c r="G718" s="50">
        <f t="shared" si="47"/>
        <v>112496.60849045911</v>
      </c>
      <c r="H718" s="63">
        <f t="shared" si="48"/>
        <v>0.11775288845048638</v>
      </c>
      <c r="I718" s="51"/>
      <c r="L718" s="52"/>
      <c r="M718"/>
      <c r="N718" s="27"/>
    </row>
    <row r="719" spans="2:14" x14ac:dyDescent="0.2">
      <c r="B719" s="39">
        <v>713</v>
      </c>
      <c r="C719" s="66">
        <f t="shared" si="49"/>
        <v>44182</v>
      </c>
      <c r="D719" s="60">
        <v>3</v>
      </c>
      <c r="E719" s="61">
        <v>3.0184066923102364E-2</v>
      </c>
      <c r="F719" s="62">
        <f t="shared" si="46"/>
        <v>1.0306442240062752</v>
      </c>
      <c r="G719" s="50">
        <f t="shared" si="47"/>
        <v>103064.42240062752</v>
      </c>
      <c r="H719" s="63">
        <f t="shared" si="48"/>
        <v>3.0184066923102396E-2</v>
      </c>
      <c r="I719" s="51"/>
      <c r="L719" s="52"/>
      <c r="M719"/>
      <c r="N719" s="27"/>
    </row>
    <row r="720" spans="2:14" x14ac:dyDescent="0.2">
      <c r="B720" s="39">
        <v>714</v>
      </c>
      <c r="C720" s="66">
        <f t="shared" si="49"/>
        <v>44183</v>
      </c>
      <c r="D720" s="60">
        <v>3</v>
      </c>
      <c r="E720" s="61">
        <v>-2.3599470700428355E-2</v>
      </c>
      <c r="F720" s="62">
        <f t="shared" si="46"/>
        <v>0.97667681910956916</v>
      </c>
      <c r="G720" s="50">
        <f t="shared" si="47"/>
        <v>97667.681910956919</v>
      </c>
      <c r="H720" s="63">
        <f t="shared" si="48"/>
        <v>-2.3599470700428386E-2</v>
      </c>
      <c r="I720" s="51"/>
      <c r="L720" s="52"/>
      <c r="M720"/>
      <c r="N720" s="27"/>
    </row>
    <row r="721" spans="2:14" x14ac:dyDescent="0.2">
      <c r="B721" s="39">
        <v>715</v>
      </c>
      <c r="C721" s="66">
        <f t="shared" si="49"/>
        <v>44184</v>
      </c>
      <c r="D721" s="60">
        <v>5</v>
      </c>
      <c r="E721" s="61">
        <v>9.7182335189718291E-2</v>
      </c>
      <c r="F721" s="62">
        <f t="shared" si="46"/>
        <v>1.102061299858683</v>
      </c>
      <c r="G721" s="50">
        <f t="shared" si="47"/>
        <v>110206.12998586829</v>
      </c>
      <c r="H721" s="63">
        <f t="shared" si="48"/>
        <v>9.7182335189718222E-2</v>
      </c>
      <c r="I721" s="51"/>
      <c r="L721" s="52"/>
      <c r="M721"/>
      <c r="N721" s="27"/>
    </row>
    <row r="722" spans="2:14" x14ac:dyDescent="0.2">
      <c r="B722" s="39">
        <v>716</v>
      </c>
      <c r="C722" s="66">
        <f t="shared" si="49"/>
        <v>44185</v>
      </c>
      <c r="D722" s="60">
        <v>1</v>
      </c>
      <c r="E722" s="61">
        <v>-0.11788564956485061</v>
      </c>
      <c r="F722" s="62">
        <f t="shared" si="46"/>
        <v>0.88879768120547542</v>
      </c>
      <c r="G722" s="50">
        <f t="shared" si="47"/>
        <v>88879.768120547538</v>
      </c>
      <c r="H722" s="63">
        <f t="shared" si="48"/>
        <v>-0.11788564956485063</v>
      </c>
      <c r="I722" s="51"/>
      <c r="L722" s="52"/>
      <c r="M722"/>
      <c r="N722" s="27"/>
    </row>
    <row r="723" spans="2:14" x14ac:dyDescent="0.2">
      <c r="B723" s="39">
        <v>717</v>
      </c>
      <c r="C723" s="66">
        <f t="shared" si="49"/>
        <v>44186</v>
      </c>
      <c r="D723" s="60">
        <v>3</v>
      </c>
      <c r="E723" s="61">
        <v>-9.9587070912530176E-2</v>
      </c>
      <c r="F723" s="62">
        <f t="shared" si="46"/>
        <v>0.90521112887802613</v>
      </c>
      <c r="G723" s="50">
        <f t="shared" si="47"/>
        <v>90521.112887802607</v>
      </c>
      <c r="H723" s="63">
        <f t="shared" si="48"/>
        <v>-9.9587070912530246E-2</v>
      </c>
      <c r="I723" s="51"/>
      <c r="L723" s="52"/>
      <c r="M723"/>
      <c r="N723" s="27"/>
    </row>
    <row r="724" spans="2:14" x14ac:dyDescent="0.2">
      <c r="B724" s="39">
        <v>718</v>
      </c>
      <c r="C724" s="66">
        <f t="shared" si="49"/>
        <v>44187</v>
      </c>
      <c r="D724" s="60">
        <v>4</v>
      </c>
      <c r="E724" s="61">
        <v>-0.20123060716694455</v>
      </c>
      <c r="F724" s="62">
        <f t="shared" si="46"/>
        <v>0.81772383683169314</v>
      </c>
      <c r="G724" s="50">
        <f t="shared" si="47"/>
        <v>81772.383683169319</v>
      </c>
      <c r="H724" s="63">
        <f t="shared" si="48"/>
        <v>-0.20123060716694452</v>
      </c>
      <c r="I724" s="51"/>
      <c r="L724" s="52"/>
      <c r="M724"/>
      <c r="N724" s="27"/>
    </row>
    <row r="725" spans="2:14" x14ac:dyDescent="0.2">
      <c r="B725" s="39">
        <v>719</v>
      </c>
      <c r="C725" s="66">
        <f t="shared" si="49"/>
        <v>44188</v>
      </c>
      <c r="D725" s="60">
        <v>3</v>
      </c>
      <c r="E725" s="61">
        <v>4.601848336780677E-2</v>
      </c>
      <c r="F725" s="62">
        <f t="shared" si="46"/>
        <v>1.0470937645972556</v>
      </c>
      <c r="G725" s="50">
        <f t="shared" si="47"/>
        <v>104709.37645972555</v>
      </c>
      <c r="H725" s="63">
        <f t="shared" si="48"/>
        <v>4.6018483367806701E-2</v>
      </c>
      <c r="I725" s="51"/>
      <c r="L725" s="52"/>
      <c r="M725"/>
      <c r="N725" s="27"/>
    </row>
    <row r="726" spans="2:14" x14ac:dyDescent="0.2">
      <c r="B726" s="39">
        <v>720</v>
      </c>
      <c r="C726" s="66">
        <f t="shared" si="49"/>
        <v>44189</v>
      </c>
      <c r="D726" s="60">
        <v>4</v>
      </c>
      <c r="E726" s="61">
        <v>0.10841567478157231</v>
      </c>
      <c r="F726" s="62">
        <f t="shared" si="46"/>
        <v>1.1145109231986909</v>
      </c>
      <c r="G726" s="50">
        <f t="shared" si="47"/>
        <v>111451.09231986909</v>
      </c>
      <c r="H726" s="63">
        <f t="shared" si="48"/>
        <v>0.10841567478157225</v>
      </c>
      <c r="I726" s="51"/>
      <c r="L726" s="52"/>
      <c r="M726"/>
      <c r="N726" s="27"/>
    </row>
    <row r="727" spans="2:14" x14ac:dyDescent="0.2">
      <c r="B727" s="39">
        <v>721</v>
      </c>
      <c r="C727" s="66">
        <f t="shared" si="49"/>
        <v>44190</v>
      </c>
      <c r="D727" s="60">
        <v>6</v>
      </c>
      <c r="E727" s="61">
        <v>-6.3988197729922827E-2</v>
      </c>
      <c r="F727" s="62">
        <f t="shared" si="46"/>
        <v>0.93801607018439703</v>
      </c>
      <c r="G727" s="50">
        <f t="shared" si="47"/>
        <v>93801.60701843971</v>
      </c>
      <c r="H727" s="63">
        <f t="shared" si="48"/>
        <v>-6.3988197729922661E-2</v>
      </c>
      <c r="I727" s="51"/>
      <c r="L727" s="52"/>
      <c r="M727"/>
      <c r="N727" s="27"/>
    </row>
    <row r="728" spans="2:14" x14ac:dyDescent="0.2">
      <c r="B728" s="39">
        <v>722</v>
      </c>
      <c r="C728" s="66">
        <f t="shared" si="49"/>
        <v>44191</v>
      </c>
      <c r="D728" s="60">
        <v>7</v>
      </c>
      <c r="E728" s="61">
        <v>1.7117186012474122E-2</v>
      </c>
      <c r="F728" s="62">
        <f t="shared" si="46"/>
        <v>1.0172645245139489</v>
      </c>
      <c r="G728" s="50">
        <f t="shared" si="47"/>
        <v>101726.45245139489</v>
      </c>
      <c r="H728" s="63">
        <f t="shared" si="48"/>
        <v>1.7117186012474087E-2</v>
      </c>
      <c r="I728" s="51"/>
      <c r="L728" s="52"/>
      <c r="M728"/>
      <c r="N728" s="27"/>
    </row>
    <row r="729" spans="2:14" x14ac:dyDescent="0.2">
      <c r="B729" s="39">
        <v>723</v>
      </c>
      <c r="C729" s="66">
        <f t="shared" si="49"/>
        <v>44192</v>
      </c>
      <c r="D729" s="60">
        <v>3</v>
      </c>
      <c r="E729" s="61">
        <v>7.5630721362831541E-2</v>
      </c>
      <c r="F729" s="62">
        <f t="shared" si="46"/>
        <v>1.0785642098865778</v>
      </c>
      <c r="G729" s="50">
        <f t="shared" si="47"/>
        <v>107856.42098865777</v>
      </c>
      <c r="H729" s="63">
        <f t="shared" si="48"/>
        <v>7.5630721362831513E-2</v>
      </c>
      <c r="I729" s="51"/>
      <c r="L729" s="52"/>
      <c r="M729"/>
      <c r="N729" s="27"/>
    </row>
    <row r="730" spans="2:14" x14ac:dyDescent="0.2">
      <c r="B730" s="39">
        <v>724</v>
      </c>
      <c r="C730" s="66">
        <f t="shared" si="49"/>
        <v>44193</v>
      </c>
      <c r="D730" s="60">
        <v>2</v>
      </c>
      <c r="E730" s="61">
        <v>-3.6386170399491671E-2</v>
      </c>
      <c r="F730" s="62">
        <f t="shared" si="46"/>
        <v>0.96426784987360015</v>
      </c>
      <c r="G730" s="50">
        <f t="shared" si="47"/>
        <v>96426.784987360021</v>
      </c>
      <c r="H730" s="63">
        <f t="shared" si="48"/>
        <v>-3.6386170399491505E-2</v>
      </c>
      <c r="I730" s="51"/>
      <c r="L730" s="52"/>
      <c r="M730"/>
      <c r="N730" s="27"/>
    </row>
    <row r="731" spans="2:14" x14ac:dyDescent="0.2">
      <c r="B731" s="39">
        <v>725</v>
      </c>
      <c r="C731" s="66">
        <f t="shared" si="49"/>
        <v>44194</v>
      </c>
      <c r="D731" s="60">
        <v>4</v>
      </c>
      <c r="E731" s="61">
        <v>-0.13456384971912486</v>
      </c>
      <c r="F731" s="62">
        <f t="shared" si="46"/>
        <v>0.87409706624261307</v>
      </c>
      <c r="G731" s="50">
        <f t="shared" si="47"/>
        <v>87409.706624261307</v>
      </c>
      <c r="H731" s="63">
        <f t="shared" si="48"/>
        <v>-0.13456384971912491</v>
      </c>
      <c r="I731" s="51"/>
      <c r="L731" s="52"/>
      <c r="M731"/>
      <c r="N731" s="27"/>
    </row>
    <row r="732" spans="2:14" x14ac:dyDescent="0.2">
      <c r="B732" s="39">
        <v>726</v>
      </c>
      <c r="C732" s="66">
        <f t="shared" si="49"/>
        <v>44195</v>
      </c>
      <c r="D732" s="60">
        <v>6</v>
      </c>
      <c r="E732" s="61">
        <v>8.4727316839707786E-2</v>
      </c>
      <c r="F732" s="62">
        <f t="shared" si="46"/>
        <v>1.0884202323606893</v>
      </c>
      <c r="G732" s="50">
        <f t="shared" si="47"/>
        <v>108842.02323606893</v>
      </c>
      <c r="H732" s="63">
        <f t="shared" si="48"/>
        <v>8.4727316839707842E-2</v>
      </c>
      <c r="I732" s="51"/>
      <c r="L732" s="52"/>
      <c r="M732"/>
      <c r="N732" s="27"/>
    </row>
    <row r="733" spans="2:14" x14ac:dyDescent="0.2">
      <c r="B733" s="39">
        <v>727</v>
      </c>
      <c r="C733" s="66">
        <f t="shared" si="49"/>
        <v>44196</v>
      </c>
      <c r="D733" s="60">
        <v>3</v>
      </c>
      <c r="E733" s="61">
        <v>1.357424940171768E-2</v>
      </c>
      <c r="F733" s="62">
        <f t="shared" si="46"/>
        <v>1.0136667978093945</v>
      </c>
      <c r="G733" s="50">
        <f t="shared" si="47"/>
        <v>101366.67978093945</v>
      </c>
      <c r="H733" s="63">
        <f t="shared" si="48"/>
        <v>1.3574249401717725E-2</v>
      </c>
      <c r="I733" s="51"/>
      <c r="L733" s="52"/>
      <c r="M733"/>
      <c r="N733" s="27"/>
    </row>
    <row r="734" spans="2:14" x14ac:dyDescent="0.2">
      <c r="B734" s="39">
        <v>728</v>
      </c>
      <c r="C734" s="66">
        <f t="shared" si="49"/>
        <v>44197</v>
      </c>
      <c r="D734" s="60">
        <v>6</v>
      </c>
      <c r="E734" s="61">
        <v>-3.5639588936173819E-2</v>
      </c>
      <c r="F734" s="62">
        <f t="shared" si="46"/>
        <v>0.96498802317655719</v>
      </c>
      <c r="G734" s="50">
        <f t="shared" si="47"/>
        <v>96498.802317655718</v>
      </c>
      <c r="H734" s="63">
        <f t="shared" si="48"/>
        <v>-3.5639588936173819E-2</v>
      </c>
      <c r="I734" s="51"/>
      <c r="L734" s="52"/>
      <c r="M734"/>
      <c r="N734" s="27"/>
    </row>
    <row r="735" spans="2:14" x14ac:dyDescent="0.2">
      <c r="B735" s="39">
        <v>729</v>
      </c>
      <c r="C735" s="66">
        <f t="shared" si="49"/>
        <v>44198</v>
      </c>
      <c r="D735" s="60">
        <v>4</v>
      </c>
      <c r="E735" s="61">
        <v>-6.8492754457547558E-2</v>
      </c>
      <c r="F735" s="62">
        <f t="shared" si="46"/>
        <v>0.9338002259681909</v>
      </c>
      <c r="G735" s="50">
        <f t="shared" si="47"/>
        <v>93380.022596819093</v>
      </c>
      <c r="H735" s="63">
        <f t="shared" si="48"/>
        <v>-6.8492754457547614E-2</v>
      </c>
      <c r="I735" s="51"/>
      <c r="L735" s="52"/>
      <c r="M735"/>
      <c r="N735" s="27"/>
    </row>
    <row r="736" spans="2:14" x14ac:dyDescent="0.2">
      <c r="B736" s="39">
        <v>730</v>
      </c>
      <c r="C736" s="66">
        <f t="shared" si="49"/>
        <v>44199</v>
      </c>
      <c r="D736" s="60">
        <v>0</v>
      </c>
      <c r="E736" s="61">
        <v>0.15444332580547779</v>
      </c>
      <c r="F736" s="62">
        <f t="shared" si="46"/>
        <v>1.167008136937103</v>
      </c>
      <c r="G736" s="50">
        <f t="shared" si="47"/>
        <v>116700.8136937103</v>
      </c>
      <c r="H736" s="63">
        <f t="shared" si="48"/>
        <v>0.15444332580547776</v>
      </c>
      <c r="I736" s="51"/>
      <c r="L736" s="52"/>
      <c r="M736"/>
      <c r="N736" s="27"/>
    </row>
    <row r="737" spans="2:14" x14ac:dyDescent="0.2">
      <c r="B737" s="39">
        <v>731</v>
      </c>
      <c r="C737" s="66">
        <f t="shared" si="49"/>
        <v>44200</v>
      </c>
      <c r="D737" s="60">
        <v>2</v>
      </c>
      <c r="E737" s="61">
        <v>0.1934190391289303</v>
      </c>
      <c r="F737" s="62">
        <f t="shared" si="46"/>
        <v>1.2133911453706303</v>
      </c>
      <c r="G737" s="50">
        <f t="shared" si="47"/>
        <v>121339.11453706303</v>
      </c>
      <c r="H737" s="63">
        <f t="shared" si="48"/>
        <v>0.19341903912893035</v>
      </c>
      <c r="I737" s="51"/>
      <c r="L737" s="52"/>
      <c r="M737"/>
      <c r="N737" s="27"/>
    </row>
    <row r="738" spans="2:14" x14ac:dyDescent="0.2">
      <c r="B738" s="39">
        <v>732</v>
      </c>
      <c r="C738" s="66">
        <f t="shared" si="49"/>
        <v>44201</v>
      </c>
      <c r="D738" s="60">
        <v>8</v>
      </c>
      <c r="E738" s="61">
        <v>-0.2373417532403255</v>
      </c>
      <c r="F738" s="62">
        <f t="shared" si="46"/>
        <v>0.78872169375832091</v>
      </c>
      <c r="G738" s="50">
        <f t="shared" si="47"/>
        <v>78872.169375832091</v>
      </c>
      <c r="H738" s="63">
        <f t="shared" si="48"/>
        <v>-0.23734175324032547</v>
      </c>
      <c r="I738" s="51"/>
      <c r="L738" s="52"/>
      <c r="M738"/>
      <c r="N738" s="27"/>
    </row>
    <row r="739" spans="2:14" x14ac:dyDescent="0.2">
      <c r="B739" s="39">
        <v>733</v>
      </c>
      <c r="C739" s="66">
        <f t="shared" si="49"/>
        <v>44202</v>
      </c>
      <c r="D739" s="60">
        <v>2</v>
      </c>
      <c r="E739" s="61">
        <v>8.2246272136690099E-2</v>
      </c>
      <c r="F739" s="62">
        <f t="shared" si="46"/>
        <v>1.0857231602702493</v>
      </c>
      <c r="G739" s="50">
        <f t="shared" si="47"/>
        <v>108572.31602702494</v>
      </c>
      <c r="H739" s="63">
        <f t="shared" si="48"/>
        <v>8.224627213669003E-2</v>
      </c>
      <c r="I739" s="51"/>
      <c r="L739" s="52"/>
      <c r="M739"/>
      <c r="N739" s="27"/>
    </row>
    <row r="740" spans="2:14" x14ac:dyDescent="0.2">
      <c r="B740" s="39">
        <v>734</v>
      </c>
      <c r="C740" s="66">
        <f t="shared" si="49"/>
        <v>44203</v>
      </c>
      <c r="D740" s="60">
        <v>0</v>
      </c>
      <c r="E740" s="61">
        <v>-0.18961579139111565</v>
      </c>
      <c r="F740" s="62">
        <f t="shared" si="46"/>
        <v>0.82727691980594176</v>
      </c>
      <c r="G740" s="50">
        <f t="shared" si="47"/>
        <v>82727.691980594172</v>
      </c>
      <c r="H740" s="63">
        <f t="shared" si="48"/>
        <v>-0.1896157913911157</v>
      </c>
      <c r="I740" s="51"/>
      <c r="L740" s="52"/>
      <c r="M740"/>
      <c r="N740" s="27"/>
    </row>
    <row r="741" spans="2:14" x14ac:dyDescent="0.2">
      <c r="B741" s="39">
        <v>735</v>
      </c>
      <c r="C741" s="66">
        <f t="shared" si="49"/>
        <v>44204</v>
      </c>
      <c r="D741" s="60">
        <v>8</v>
      </c>
      <c r="E741" s="61">
        <v>0.11514803878118983</v>
      </c>
      <c r="F741" s="62">
        <f t="shared" si="46"/>
        <v>1.1220395306420903</v>
      </c>
      <c r="G741" s="50">
        <f t="shared" si="47"/>
        <v>112203.95306420902</v>
      </c>
      <c r="H741" s="63">
        <f t="shared" si="48"/>
        <v>0.11514803878118986</v>
      </c>
      <c r="I741" s="51"/>
      <c r="L741" s="52"/>
      <c r="M741"/>
      <c r="N741" s="27"/>
    </row>
    <row r="742" spans="2:14" x14ac:dyDescent="0.2">
      <c r="B742" s="39">
        <v>736</v>
      </c>
      <c r="C742" s="66">
        <f t="shared" si="49"/>
        <v>44205</v>
      </c>
      <c r="D742" s="60">
        <v>2</v>
      </c>
      <c r="E742" s="61">
        <v>0.1663500893805758</v>
      </c>
      <c r="F742" s="62">
        <f t="shared" si="46"/>
        <v>1.1809864801846655</v>
      </c>
      <c r="G742" s="50">
        <f t="shared" si="47"/>
        <v>118098.64801846654</v>
      </c>
      <c r="H742" s="63">
        <f t="shared" si="48"/>
        <v>0.1663500893805758</v>
      </c>
      <c r="I742" s="51"/>
      <c r="L742" s="52"/>
      <c r="M742"/>
      <c r="N742" s="27"/>
    </row>
    <row r="743" spans="2:14" x14ac:dyDescent="0.2">
      <c r="B743" s="39">
        <v>737</v>
      </c>
      <c r="C743" s="66">
        <f t="shared" si="49"/>
        <v>44206</v>
      </c>
      <c r="D743" s="60">
        <v>8</v>
      </c>
      <c r="E743" s="61">
        <v>-4.9821908255107697E-2</v>
      </c>
      <c r="F743" s="62">
        <f t="shared" si="46"/>
        <v>0.95139884569452648</v>
      </c>
      <c r="G743" s="50">
        <f t="shared" si="47"/>
        <v>95139.884569452654</v>
      </c>
      <c r="H743" s="63">
        <f t="shared" si="48"/>
        <v>-4.9821908255107676E-2</v>
      </c>
      <c r="I743" s="51"/>
      <c r="L743" s="52"/>
      <c r="M743"/>
      <c r="N743" s="27"/>
    </row>
    <row r="744" spans="2:14" x14ac:dyDescent="0.2">
      <c r="B744" s="39">
        <v>738</v>
      </c>
      <c r="C744" s="66">
        <f t="shared" si="49"/>
        <v>44207</v>
      </c>
      <c r="D744" s="60">
        <v>1</v>
      </c>
      <c r="E744" s="61">
        <v>5.3911817354237432E-2</v>
      </c>
      <c r="F744" s="62">
        <f t="shared" si="46"/>
        <v>1.0553915308339983</v>
      </c>
      <c r="G744" s="50">
        <f t="shared" si="47"/>
        <v>105539.15308339983</v>
      </c>
      <c r="H744" s="63">
        <f t="shared" si="48"/>
        <v>5.3911817354237383E-2</v>
      </c>
      <c r="I744" s="51"/>
      <c r="L744" s="52"/>
      <c r="M744"/>
      <c r="N744" s="27"/>
    </row>
    <row r="745" spans="2:14" x14ac:dyDescent="0.2">
      <c r="B745" s="39">
        <v>739</v>
      </c>
      <c r="C745" s="66">
        <f t="shared" si="49"/>
        <v>44208</v>
      </c>
      <c r="D745" s="60">
        <v>4</v>
      </c>
      <c r="E745" s="61">
        <v>3.825679873945774E-2</v>
      </c>
      <c r="F745" s="62">
        <f t="shared" si="46"/>
        <v>1.0389980120025417</v>
      </c>
      <c r="G745" s="50">
        <f t="shared" si="47"/>
        <v>103899.80120025417</v>
      </c>
      <c r="H745" s="63">
        <f t="shared" si="48"/>
        <v>3.825679873945783E-2</v>
      </c>
      <c r="I745" s="51"/>
      <c r="L745" s="52"/>
      <c r="M745"/>
      <c r="N745" s="27"/>
    </row>
    <row r="746" spans="2:14" x14ac:dyDescent="0.2">
      <c r="B746" s="39">
        <v>740</v>
      </c>
      <c r="C746" s="66">
        <f t="shared" si="49"/>
        <v>44209</v>
      </c>
      <c r="D746" s="60">
        <v>3</v>
      </c>
      <c r="E746" s="61">
        <v>4.7311443773214709E-2</v>
      </c>
      <c r="F746" s="62">
        <f t="shared" si="46"/>
        <v>1.048448490990693</v>
      </c>
      <c r="G746" s="50">
        <f t="shared" si="47"/>
        <v>104844.84909906931</v>
      </c>
      <c r="H746" s="63">
        <f t="shared" si="48"/>
        <v>4.7311443773214813E-2</v>
      </c>
      <c r="I746" s="51"/>
      <c r="L746" s="52"/>
      <c r="M746"/>
      <c r="N746" s="27"/>
    </row>
    <row r="747" spans="2:14" x14ac:dyDescent="0.2">
      <c r="B747" s="39">
        <v>741</v>
      </c>
      <c r="C747" s="66">
        <f t="shared" si="49"/>
        <v>44210</v>
      </c>
      <c r="D747" s="60">
        <v>2</v>
      </c>
      <c r="E747" s="61">
        <v>6.3082081901957285E-2</v>
      </c>
      <c r="F747" s="62">
        <f t="shared" si="46"/>
        <v>1.0651142622477798</v>
      </c>
      <c r="G747" s="50">
        <f t="shared" si="47"/>
        <v>106511.42622477798</v>
      </c>
      <c r="H747" s="63">
        <f t="shared" si="48"/>
        <v>6.308208190195734E-2</v>
      </c>
      <c r="I747" s="51"/>
      <c r="L747" s="52"/>
      <c r="M747"/>
      <c r="N747" s="27"/>
    </row>
    <row r="748" spans="2:14" x14ac:dyDescent="0.2">
      <c r="B748" s="39">
        <v>742</v>
      </c>
      <c r="C748" s="66">
        <f t="shared" si="49"/>
        <v>44211</v>
      </c>
      <c r="D748" s="60">
        <v>4</v>
      </c>
      <c r="E748" s="61">
        <v>-0.15418301467841958</v>
      </c>
      <c r="F748" s="62">
        <f t="shared" si="46"/>
        <v>0.85711514200423233</v>
      </c>
      <c r="G748" s="50">
        <f t="shared" si="47"/>
        <v>85711.514200423233</v>
      </c>
      <c r="H748" s="63">
        <f t="shared" si="48"/>
        <v>-0.15418301467841958</v>
      </c>
      <c r="I748" s="51"/>
      <c r="L748" s="52"/>
      <c r="M748"/>
      <c r="N748" s="27"/>
    </row>
    <row r="749" spans="2:14" x14ac:dyDescent="0.2">
      <c r="B749" s="39">
        <v>743</v>
      </c>
      <c r="C749" s="66">
        <f t="shared" si="49"/>
        <v>44212</v>
      </c>
      <c r="D749" s="60">
        <v>4</v>
      </c>
      <c r="E749" s="61">
        <v>1.8647354004788213E-2</v>
      </c>
      <c r="F749" s="62">
        <f t="shared" si="46"/>
        <v>1.0188223016554872</v>
      </c>
      <c r="G749" s="50">
        <f t="shared" si="47"/>
        <v>101882.23016554871</v>
      </c>
      <c r="H749" s="63">
        <f t="shared" si="48"/>
        <v>1.8647354004788116E-2</v>
      </c>
      <c r="I749" s="51"/>
      <c r="L749" s="52"/>
      <c r="M749"/>
      <c r="N749" s="27"/>
    </row>
    <row r="750" spans="2:14" x14ac:dyDescent="0.2">
      <c r="B750" s="39">
        <v>744</v>
      </c>
      <c r="C750" s="66">
        <f t="shared" si="49"/>
        <v>44213</v>
      </c>
      <c r="D750" s="60">
        <v>4</v>
      </c>
      <c r="E750" s="61">
        <v>-0.25586406758928204</v>
      </c>
      <c r="F750" s="62">
        <f t="shared" si="46"/>
        <v>0.77424720692877902</v>
      </c>
      <c r="G750" s="50">
        <f t="shared" si="47"/>
        <v>77424.720692877905</v>
      </c>
      <c r="H750" s="63">
        <f t="shared" si="48"/>
        <v>-0.25586406758928198</v>
      </c>
      <c r="I750" s="51"/>
      <c r="L750" s="52"/>
      <c r="M750"/>
      <c r="N750" s="27"/>
    </row>
    <row r="751" spans="2:14" x14ac:dyDescent="0.2">
      <c r="B751" s="39">
        <v>745</v>
      </c>
      <c r="C751" s="66">
        <f t="shared" si="49"/>
        <v>44214</v>
      </c>
      <c r="D751" s="60">
        <v>3</v>
      </c>
      <c r="E751" s="61">
        <v>0.14707164387393276</v>
      </c>
      <c r="F751" s="62">
        <f t="shared" si="46"/>
        <v>1.1584369549680487</v>
      </c>
      <c r="G751" s="50">
        <f t="shared" si="47"/>
        <v>115843.69549680487</v>
      </c>
      <c r="H751" s="63">
        <f t="shared" si="48"/>
        <v>0.14707164387393282</v>
      </c>
      <c r="I751" s="51"/>
      <c r="L751" s="52"/>
      <c r="M751"/>
      <c r="N751" s="27"/>
    </row>
    <row r="752" spans="2:14" x14ac:dyDescent="0.2">
      <c r="B752" s="39">
        <v>746</v>
      </c>
      <c r="C752" s="66">
        <f t="shared" si="49"/>
        <v>44215</v>
      </c>
      <c r="D752" s="60">
        <v>3</v>
      </c>
      <c r="E752" s="61">
        <v>3.2409657301759584E-2</v>
      </c>
      <c r="F752" s="62">
        <f t="shared" si="46"/>
        <v>1.032940570290275</v>
      </c>
      <c r="G752" s="50">
        <f t="shared" si="47"/>
        <v>103294.05702902749</v>
      </c>
      <c r="H752" s="63">
        <f t="shared" si="48"/>
        <v>3.2409657301759688E-2</v>
      </c>
      <c r="I752" s="51"/>
      <c r="L752" s="52"/>
      <c r="M752"/>
      <c r="N752" s="27"/>
    </row>
    <row r="753" spans="2:14" x14ac:dyDescent="0.2">
      <c r="B753" s="39">
        <v>747</v>
      </c>
      <c r="C753" s="66">
        <f t="shared" si="49"/>
        <v>44216</v>
      </c>
      <c r="D753" s="60">
        <v>1</v>
      </c>
      <c r="E753" s="61">
        <v>5.048569396923995E-2</v>
      </c>
      <c r="F753" s="62">
        <f t="shared" si="46"/>
        <v>1.051781816424354</v>
      </c>
      <c r="G753" s="50">
        <f t="shared" si="47"/>
        <v>105178.1816424354</v>
      </c>
      <c r="H753" s="63">
        <f t="shared" si="48"/>
        <v>5.0485693969239909E-2</v>
      </c>
      <c r="I753" s="51"/>
      <c r="L753" s="52"/>
      <c r="M753"/>
      <c r="N753" s="27"/>
    </row>
    <row r="754" spans="2:14" x14ac:dyDescent="0.2">
      <c r="B754" s="39">
        <v>748</v>
      </c>
      <c r="C754" s="66">
        <f t="shared" si="49"/>
        <v>44217</v>
      </c>
      <c r="D754" s="60">
        <v>4</v>
      </c>
      <c r="E754" s="61">
        <v>0.20781418020807904</v>
      </c>
      <c r="F754" s="62">
        <f t="shared" si="46"/>
        <v>1.230984407028852</v>
      </c>
      <c r="G754" s="50">
        <f t="shared" si="47"/>
        <v>123098.4407028852</v>
      </c>
      <c r="H754" s="63">
        <f t="shared" si="48"/>
        <v>0.20781418020807907</v>
      </c>
      <c r="I754" s="51"/>
      <c r="L754" s="52"/>
      <c r="M754"/>
      <c r="N754" s="27"/>
    </row>
    <row r="755" spans="2:14" x14ac:dyDescent="0.2">
      <c r="B755" s="39">
        <v>749</v>
      </c>
      <c r="C755" s="66">
        <f t="shared" si="49"/>
        <v>44218</v>
      </c>
      <c r="D755" s="60">
        <v>2</v>
      </c>
      <c r="E755" s="61">
        <v>0.1286860947907553</v>
      </c>
      <c r="F755" s="62">
        <f t="shared" si="46"/>
        <v>1.1373330533553754</v>
      </c>
      <c r="G755" s="50">
        <f t="shared" si="47"/>
        <v>113733.30533553755</v>
      </c>
      <c r="H755" s="63">
        <f t="shared" si="48"/>
        <v>0.12868609479075521</v>
      </c>
      <c r="I755" s="51"/>
      <c r="L755" s="52"/>
      <c r="M755"/>
      <c r="N755" s="27"/>
    </row>
    <row r="756" spans="2:14" x14ac:dyDescent="0.2">
      <c r="B756" s="39">
        <v>750</v>
      </c>
      <c r="C756" s="66">
        <f t="shared" si="49"/>
        <v>44219</v>
      </c>
      <c r="D756" s="60">
        <v>5</v>
      </c>
      <c r="E756" s="61">
        <v>-0.12511715562548489</v>
      </c>
      <c r="F756" s="62">
        <f t="shared" si="46"/>
        <v>0.88239351916407749</v>
      </c>
      <c r="G756" s="50">
        <f t="shared" si="47"/>
        <v>88239.351916407744</v>
      </c>
      <c r="H756" s="63">
        <f t="shared" si="48"/>
        <v>-0.12511715562548492</v>
      </c>
      <c r="I756" s="51"/>
      <c r="L756" s="52"/>
      <c r="M756"/>
      <c r="N756" s="27"/>
    </row>
    <row r="757" spans="2:14" x14ac:dyDescent="0.2">
      <c r="B757" s="39">
        <v>751</v>
      </c>
      <c r="C757" s="66">
        <f t="shared" si="49"/>
        <v>44220</v>
      </c>
      <c r="D757" s="60">
        <v>1</v>
      </c>
      <c r="E757" s="61">
        <v>-0.22250493879662828</v>
      </c>
      <c r="F757" s="62">
        <f t="shared" si="46"/>
        <v>0.80051105317917548</v>
      </c>
      <c r="G757" s="50">
        <f t="shared" si="47"/>
        <v>80051.105317917551</v>
      </c>
      <c r="H757" s="63">
        <f t="shared" si="48"/>
        <v>-0.22250493879662828</v>
      </c>
      <c r="I757" s="51"/>
      <c r="L757" s="52"/>
      <c r="M757"/>
      <c r="N757" s="27"/>
    </row>
    <row r="758" spans="2:14" x14ac:dyDescent="0.2">
      <c r="B758" s="39">
        <v>752</v>
      </c>
      <c r="C758" s="66">
        <f t="shared" si="49"/>
        <v>44221</v>
      </c>
      <c r="D758" s="60">
        <v>3</v>
      </c>
      <c r="E758" s="61">
        <v>-6.0696963777882043E-2</v>
      </c>
      <c r="F758" s="62">
        <f t="shared" si="46"/>
        <v>0.94110838649898299</v>
      </c>
      <c r="G758" s="50">
        <f t="shared" si="47"/>
        <v>94110.838649898302</v>
      </c>
      <c r="H758" s="63">
        <f t="shared" si="48"/>
        <v>-6.0696963777882015E-2</v>
      </c>
      <c r="I758" s="51"/>
      <c r="L758" s="52"/>
      <c r="M758"/>
      <c r="N758" s="27"/>
    </row>
    <row r="759" spans="2:14" x14ac:dyDescent="0.2">
      <c r="B759" s="39">
        <v>753</v>
      </c>
      <c r="C759" s="66">
        <f t="shared" si="49"/>
        <v>44222</v>
      </c>
      <c r="D759" s="60">
        <v>8</v>
      </c>
      <c r="E759" s="61">
        <v>-0.26461909096222369</v>
      </c>
      <c r="F759" s="62">
        <f t="shared" si="46"/>
        <v>0.76749824132071065</v>
      </c>
      <c r="G759" s="50">
        <f t="shared" si="47"/>
        <v>76749.824132071066</v>
      </c>
      <c r="H759" s="63">
        <f t="shared" si="48"/>
        <v>-0.26461909096222369</v>
      </c>
      <c r="I759" s="51"/>
      <c r="L759" s="52"/>
      <c r="M759"/>
      <c r="N759" s="27"/>
    </row>
    <row r="760" spans="2:14" x14ac:dyDescent="0.2">
      <c r="B760" s="39">
        <v>754</v>
      </c>
      <c r="C760" s="66">
        <f t="shared" si="49"/>
        <v>44223</v>
      </c>
      <c r="D760" s="60">
        <v>8</v>
      </c>
      <c r="E760" s="61">
        <v>-2.0476586039876524E-4</v>
      </c>
      <c r="F760" s="62">
        <f t="shared" si="46"/>
        <v>0.99979525510269918</v>
      </c>
      <c r="G760" s="50">
        <f t="shared" si="47"/>
        <v>99979.525510269916</v>
      </c>
      <c r="H760" s="63">
        <f t="shared" si="48"/>
        <v>-2.0476586039874943E-4</v>
      </c>
      <c r="I760" s="51"/>
      <c r="L760" s="52"/>
      <c r="M760"/>
      <c r="N760" s="27"/>
    </row>
    <row r="761" spans="2:14" x14ac:dyDescent="0.2">
      <c r="B761" s="39">
        <v>755</v>
      </c>
      <c r="C761" s="66">
        <f t="shared" si="49"/>
        <v>44224</v>
      </c>
      <c r="D761" s="60">
        <v>4</v>
      </c>
      <c r="E761" s="61">
        <v>-0.20338372218655423</v>
      </c>
      <c r="F761" s="62">
        <f t="shared" si="46"/>
        <v>0.81596507744180036</v>
      </c>
      <c r="G761" s="50">
        <f t="shared" si="47"/>
        <v>81596.507744180039</v>
      </c>
      <c r="H761" s="63">
        <f t="shared" si="48"/>
        <v>-0.20338372218655423</v>
      </c>
      <c r="I761" s="51"/>
      <c r="L761" s="52"/>
      <c r="M761"/>
      <c r="N761" s="27"/>
    </row>
    <row r="762" spans="2:14" x14ac:dyDescent="0.2">
      <c r="B762" s="39">
        <v>756</v>
      </c>
      <c r="C762" s="66">
        <f t="shared" si="49"/>
        <v>44225</v>
      </c>
      <c r="D762" s="60">
        <v>3</v>
      </c>
      <c r="E762" s="61">
        <v>1.1249580943986075E-2</v>
      </c>
      <c r="F762" s="62">
        <f t="shared" si="46"/>
        <v>1.011313095426688</v>
      </c>
      <c r="G762" s="50">
        <f t="shared" si="47"/>
        <v>101131.30954266879</v>
      </c>
      <c r="H762" s="63">
        <f t="shared" si="48"/>
        <v>1.1249580943986039E-2</v>
      </c>
      <c r="I762" s="51"/>
      <c r="L762" s="52"/>
      <c r="M762"/>
      <c r="N762" s="27"/>
    </row>
    <row r="763" spans="2:14" x14ac:dyDescent="0.2">
      <c r="B763" s="39">
        <v>757</v>
      </c>
      <c r="C763" s="66">
        <f t="shared" si="49"/>
        <v>44226</v>
      </c>
      <c r="D763" s="60">
        <v>2</v>
      </c>
      <c r="E763" s="61">
        <v>4.837521151377587E-2</v>
      </c>
      <c r="F763" s="62">
        <f t="shared" si="46"/>
        <v>1.0495643900965548</v>
      </c>
      <c r="G763" s="50">
        <f t="shared" si="47"/>
        <v>104956.43900965547</v>
      </c>
      <c r="H763" s="63">
        <f t="shared" si="48"/>
        <v>4.8375211513775968E-2</v>
      </c>
      <c r="I763" s="51"/>
      <c r="L763" s="52"/>
      <c r="M763"/>
      <c r="N763" s="27"/>
    </row>
    <row r="764" spans="2:14" x14ac:dyDescent="0.2">
      <c r="B764" s="39">
        <v>758</v>
      </c>
      <c r="C764" s="66">
        <f t="shared" si="49"/>
        <v>44227</v>
      </c>
      <c r="D764" s="60">
        <v>7</v>
      </c>
      <c r="E764" s="61">
        <v>-3.6808232784533171E-2</v>
      </c>
      <c r="F764" s="62">
        <f t="shared" si="46"/>
        <v>0.96386095455870735</v>
      </c>
      <c r="G764" s="50">
        <f t="shared" si="47"/>
        <v>96386.095455870731</v>
      </c>
      <c r="H764" s="63">
        <f t="shared" si="48"/>
        <v>-3.6808232784533206E-2</v>
      </c>
      <c r="I764" s="51"/>
      <c r="L764" s="52"/>
      <c r="M764"/>
      <c r="N764" s="27"/>
    </row>
    <row r="765" spans="2:14" x14ac:dyDescent="0.2">
      <c r="B765" s="39">
        <v>759</v>
      </c>
      <c r="C765" s="66">
        <f t="shared" si="49"/>
        <v>44228</v>
      </c>
      <c r="D765" s="60">
        <v>7</v>
      </c>
      <c r="E765" s="61">
        <v>5.0756154956179675E-2</v>
      </c>
      <c r="F765" s="62">
        <f t="shared" si="46"/>
        <v>1.0520663208444083</v>
      </c>
      <c r="G765" s="50">
        <f t="shared" si="47"/>
        <v>105206.63208444083</v>
      </c>
      <c r="H765" s="63">
        <f t="shared" si="48"/>
        <v>5.0756154956179737E-2</v>
      </c>
      <c r="I765" s="51"/>
      <c r="L765" s="52"/>
      <c r="M765"/>
      <c r="N765" s="27"/>
    </row>
    <row r="766" spans="2:14" x14ac:dyDescent="0.2">
      <c r="B766" s="39">
        <v>760</v>
      </c>
      <c r="C766" s="66">
        <f t="shared" si="49"/>
        <v>44229</v>
      </c>
      <c r="D766" s="60">
        <v>2</v>
      </c>
      <c r="E766" s="61">
        <v>0.11064825690074941</v>
      </c>
      <c r="F766" s="62">
        <f t="shared" si="46"/>
        <v>1.1170019400225717</v>
      </c>
      <c r="G766" s="50">
        <f t="shared" si="47"/>
        <v>111700.19400225717</v>
      </c>
      <c r="H766" s="63">
        <f t="shared" si="48"/>
        <v>0.11064825690074939</v>
      </c>
      <c r="I766" s="51"/>
      <c r="L766" s="52"/>
      <c r="M766"/>
      <c r="N766" s="27"/>
    </row>
    <row r="767" spans="2:14" x14ac:dyDescent="0.2">
      <c r="B767" s="39">
        <v>761</v>
      </c>
      <c r="C767" s="66">
        <f t="shared" si="49"/>
        <v>44230</v>
      </c>
      <c r="D767" s="60">
        <v>6</v>
      </c>
      <c r="E767" s="61">
        <v>0.14699661056103649</v>
      </c>
      <c r="F767" s="62">
        <f t="shared" si="46"/>
        <v>1.1583500368664532</v>
      </c>
      <c r="G767" s="50">
        <f t="shared" si="47"/>
        <v>115835.00368664532</v>
      </c>
      <c r="H767" s="63">
        <f t="shared" si="48"/>
        <v>0.14699661056103649</v>
      </c>
      <c r="I767" s="51"/>
      <c r="L767" s="52"/>
      <c r="M767"/>
      <c r="N767" s="27"/>
    </row>
    <row r="768" spans="2:14" x14ac:dyDescent="0.2">
      <c r="B768" s="39">
        <v>762</v>
      </c>
      <c r="C768" s="66">
        <f t="shared" si="49"/>
        <v>44231</v>
      </c>
      <c r="D768" s="60">
        <v>0</v>
      </c>
      <c r="E768" s="61">
        <v>-0.11439967005979269</v>
      </c>
      <c r="F768" s="62">
        <f t="shared" si="46"/>
        <v>0.89190141834526571</v>
      </c>
      <c r="G768" s="50">
        <f t="shared" si="47"/>
        <v>89190.14183452657</v>
      </c>
      <c r="H768" s="63">
        <f t="shared" si="48"/>
        <v>-0.11439967005979267</v>
      </c>
      <c r="I768" s="51"/>
      <c r="L768" s="52"/>
      <c r="M768"/>
      <c r="N768" s="27"/>
    </row>
    <row r="769" spans="2:14" x14ac:dyDescent="0.2">
      <c r="B769" s="39">
        <v>763</v>
      </c>
      <c r="C769" s="66">
        <f t="shared" si="49"/>
        <v>44232</v>
      </c>
      <c r="D769" s="60">
        <v>2</v>
      </c>
      <c r="E769" s="61">
        <v>-7.2497118203318674E-3</v>
      </c>
      <c r="F769" s="62">
        <f t="shared" si="46"/>
        <v>0.99277650394989203</v>
      </c>
      <c r="G769" s="50">
        <f t="shared" si="47"/>
        <v>99277.650394989207</v>
      </c>
      <c r="H769" s="63">
        <f t="shared" si="48"/>
        <v>-7.2497118203318492E-3</v>
      </c>
      <c r="I769" s="51"/>
      <c r="L769" s="52"/>
      <c r="M769"/>
      <c r="N769" s="27"/>
    </row>
    <row r="770" spans="2:14" x14ac:dyDescent="0.2">
      <c r="B770" s="39">
        <v>764</v>
      </c>
      <c r="C770" s="66">
        <f t="shared" si="49"/>
        <v>44233</v>
      </c>
      <c r="D770" s="60">
        <v>5</v>
      </c>
      <c r="E770" s="61">
        <v>-0.17350341062818189</v>
      </c>
      <c r="F770" s="62">
        <f t="shared" si="46"/>
        <v>0.84071428379316226</v>
      </c>
      <c r="G770" s="50">
        <f t="shared" si="47"/>
        <v>84071.428379316232</v>
      </c>
      <c r="H770" s="63">
        <f t="shared" si="48"/>
        <v>-0.17350341062818175</v>
      </c>
      <c r="I770" s="51"/>
      <c r="L770" s="52"/>
      <c r="M770"/>
      <c r="N770" s="27"/>
    </row>
    <row r="771" spans="2:14" x14ac:dyDescent="0.2">
      <c r="B771" s="39">
        <v>765</v>
      </c>
      <c r="C771" s="66">
        <f t="shared" si="49"/>
        <v>44234</v>
      </c>
      <c r="D771" s="60">
        <v>4</v>
      </c>
      <c r="E771" s="61">
        <v>0.17800753772055031</v>
      </c>
      <c r="F771" s="62">
        <f t="shared" si="46"/>
        <v>1.1948343275281221</v>
      </c>
      <c r="G771" s="50">
        <f t="shared" si="47"/>
        <v>119483.43275281221</v>
      </c>
      <c r="H771" s="63">
        <f t="shared" si="48"/>
        <v>0.17800753772055034</v>
      </c>
      <c r="I771" s="51"/>
      <c r="L771" s="52"/>
      <c r="M771"/>
      <c r="N771" s="27"/>
    </row>
    <row r="772" spans="2:14" x14ac:dyDescent="0.2">
      <c r="B772" s="39">
        <v>766</v>
      </c>
      <c r="C772" s="66">
        <f t="shared" si="49"/>
        <v>44235</v>
      </c>
      <c r="D772" s="60">
        <v>3</v>
      </c>
      <c r="E772" s="61">
        <v>0.14114094261050922</v>
      </c>
      <c r="F772" s="62">
        <f t="shared" si="46"/>
        <v>1.1515869442173945</v>
      </c>
      <c r="G772" s="50">
        <f t="shared" si="47"/>
        <v>115158.69442173945</v>
      </c>
      <c r="H772" s="63">
        <f t="shared" si="48"/>
        <v>0.14114094261050925</v>
      </c>
      <c r="I772" s="51"/>
      <c r="L772" s="52"/>
      <c r="M772"/>
      <c r="N772" s="27"/>
    </row>
    <row r="773" spans="2:14" x14ac:dyDescent="0.2">
      <c r="B773" s="39">
        <v>767</v>
      </c>
      <c r="C773" s="66">
        <f t="shared" si="49"/>
        <v>44236</v>
      </c>
      <c r="D773" s="60">
        <v>4</v>
      </c>
      <c r="E773" s="61">
        <v>-7.2964910436421629E-2</v>
      </c>
      <c r="F773" s="62">
        <f t="shared" si="46"/>
        <v>0.92963344988552543</v>
      </c>
      <c r="G773" s="50">
        <f t="shared" si="47"/>
        <v>92963.344988552548</v>
      </c>
      <c r="H773" s="63">
        <f t="shared" si="48"/>
        <v>-7.2964910436421573E-2</v>
      </c>
      <c r="I773" s="51"/>
      <c r="L773" s="52"/>
      <c r="M773"/>
      <c r="N773" s="27"/>
    </row>
    <row r="774" spans="2:14" x14ac:dyDescent="0.2">
      <c r="B774" s="39">
        <v>768</v>
      </c>
      <c r="C774" s="66">
        <f t="shared" si="49"/>
        <v>44237</v>
      </c>
      <c r="D774" s="60">
        <v>3</v>
      </c>
      <c r="E774" s="61">
        <v>-4.440313882194459E-2</v>
      </c>
      <c r="F774" s="62">
        <f t="shared" si="46"/>
        <v>0.95656824993404099</v>
      </c>
      <c r="G774" s="50">
        <f t="shared" si="47"/>
        <v>95656.824993404094</v>
      </c>
      <c r="H774" s="63">
        <f t="shared" si="48"/>
        <v>-4.4403138821944618E-2</v>
      </c>
      <c r="I774" s="51"/>
      <c r="L774" s="52"/>
      <c r="M774"/>
      <c r="N774" s="27"/>
    </row>
    <row r="775" spans="2:14" x14ac:dyDescent="0.2">
      <c r="B775" s="39">
        <v>769</v>
      </c>
      <c r="C775" s="66">
        <f t="shared" si="49"/>
        <v>44238</v>
      </c>
      <c r="D775" s="60">
        <v>5</v>
      </c>
      <c r="E775" s="61">
        <v>0.10903793968784158</v>
      </c>
      <c r="F775" s="62">
        <f t="shared" si="46"/>
        <v>1.1152046600555161</v>
      </c>
      <c r="G775" s="50">
        <f t="shared" si="47"/>
        <v>111520.46600555161</v>
      </c>
      <c r="H775" s="63">
        <f t="shared" si="48"/>
        <v>0.10903793968784163</v>
      </c>
      <c r="I775" s="51"/>
      <c r="L775" s="52"/>
      <c r="M775"/>
      <c r="N775" s="27"/>
    </row>
    <row r="776" spans="2:14" x14ac:dyDescent="0.2">
      <c r="B776" s="39">
        <v>770</v>
      </c>
      <c r="C776" s="66">
        <f t="shared" si="49"/>
        <v>44239</v>
      </c>
      <c r="D776" s="60">
        <v>1</v>
      </c>
      <c r="E776" s="61">
        <v>7.3104486141819511E-2</v>
      </c>
      <c r="F776" s="62">
        <f t="shared" ref="F776:F839" si="50">EXP(E776)</f>
        <v>1.0758429417204132</v>
      </c>
      <c r="G776" s="50">
        <f t="shared" ref="G776:G839" si="51" xml:space="preserve"> F776*100000</f>
        <v>107584.29417204132</v>
      </c>
      <c r="H776" s="63">
        <f t="shared" ref="H776:H839" si="52">LN(G776/100000)</f>
        <v>7.310448614181958E-2</v>
      </c>
      <c r="I776" s="51"/>
      <c r="L776" s="52"/>
      <c r="M776"/>
      <c r="N776" s="27"/>
    </row>
    <row r="777" spans="2:14" x14ac:dyDescent="0.2">
      <c r="B777" s="39">
        <v>771</v>
      </c>
      <c r="C777" s="66">
        <f t="shared" ref="C777:C840" si="53">DATE(YEAR(C776),MONTH(C776),DAY(C776)+1)</f>
        <v>44240</v>
      </c>
      <c r="D777" s="60">
        <v>1</v>
      </c>
      <c r="E777" s="61">
        <v>6.2550368561933287E-2</v>
      </c>
      <c r="F777" s="62">
        <f t="shared" si="50"/>
        <v>1.0645480773232707</v>
      </c>
      <c r="G777" s="50">
        <f t="shared" si="51"/>
        <v>106454.80773232707</v>
      </c>
      <c r="H777" s="63">
        <f t="shared" si="52"/>
        <v>6.2550368561933287E-2</v>
      </c>
      <c r="I777" s="51"/>
      <c r="L777" s="52"/>
      <c r="M777"/>
      <c r="N777" s="27"/>
    </row>
    <row r="778" spans="2:14" x14ac:dyDescent="0.2">
      <c r="B778" s="39">
        <v>772</v>
      </c>
      <c r="C778" s="66">
        <f t="shared" si="53"/>
        <v>44241</v>
      </c>
      <c r="D778" s="60">
        <v>2</v>
      </c>
      <c r="E778" s="61">
        <v>-5.6505841661855807E-2</v>
      </c>
      <c r="F778" s="62">
        <f t="shared" si="50"/>
        <v>0.94506096375243831</v>
      </c>
      <c r="G778" s="50">
        <f t="shared" si="51"/>
        <v>94506.096375243826</v>
      </c>
      <c r="H778" s="63">
        <f t="shared" si="52"/>
        <v>-5.6505841661855773E-2</v>
      </c>
      <c r="I778" s="51"/>
      <c r="L778" s="52"/>
      <c r="M778"/>
      <c r="N778" s="27"/>
    </row>
    <row r="779" spans="2:14" x14ac:dyDescent="0.2">
      <c r="B779" s="39">
        <v>773</v>
      </c>
      <c r="C779" s="66">
        <f t="shared" si="53"/>
        <v>44242</v>
      </c>
      <c r="D779" s="60">
        <v>4</v>
      </c>
      <c r="E779" s="61">
        <v>-4.2629112562717633E-2</v>
      </c>
      <c r="F779" s="62">
        <f t="shared" si="50"/>
        <v>0.95826673325972589</v>
      </c>
      <c r="G779" s="50">
        <f t="shared" si="51"/>
        <v>95826.673325972588</v>
      </c>
      <c r="H779" s="63">
        <f t="shared" si="52"/>
        <v>-4.2629112562717668E-2</v>
      </c>
      <c r="I779" s="51"/>
      <c r="L779" s="52"/>
      <c r="M779"/>
      <c r="N779" s="27"/>
    </row>
    <row r="780" spans="2:14" x14ac:dyDescent="0.2">
      <c r="B780" s="39">
        <v>774</v>
      </c>
      <c r="C780" s="66">
        <f t="shared" si="53"/>
        <v>44243</v>
      </c>
      <c r="D780" s="60">
        <v>4</v>
      </c>
      <c r="E780" s="61">
        <v>-9.2164229904010422E-2</v>
      </c>
      <c r="F780" s="62">
        <f t="shared" si="50"/>
        <v>0.9119553669036643</v>
      </c>
      <c r="G780" s="50">
        <f t="shared" si="51"/>
        <v>91195.536690366425</v>
      </c>
      <c r="H780" s="63">
        <f t="shared" si="52"/>
        <v>-9.2164229904010381E-2</v>
      </c>
      <c r="I780" s="51"/>
      <c r="L780" s="52"/>
      <c r="M780"/>
      <c r="N780" s="27"/>
    </row>
    <row r="781" spans="2:14" x14ac:dyDescent="0.2">
      <c r="B781" s="39">
        <v>775</v>
      </c>
      <c r="C781" s="66">
        <f t="shared" si="53"/>
        <v>44244</v>
      </c>
      <c r="D781" s="60">
        <v>7</v>
      </c>
      <c r="E781" s="61">
        <v>-7.6862549980869513E-2</v>
      </c>
      <c r="F781" s="62">
        <f t="shared" si="50"/>
        <v>0.92601712593117769</v>
      </c>
      <c r="G781" s="50">
        <f t="shared" si="51"/>
        <v>92601.712593117772</v>
      </c>
      <c r="H781" s="63">
        <f t="shared" si="52"/>
        <v>-7.6862549980869499E-2</v>
      </c>
      <c r="I781" s="51"/>
      <c r="L781" s="52"/>
      <c r="M781"/>
      <c r="N781" s="27"/>
    </row>
    <row r="782" spans="2:14" x14ac:dyDescent="0.2">
      <c r="B782" s="39">
        <v>776</v>
      </c>
      <c r="C782" s="66">
        <f t="shared" si="53"/>
        <v>44245</v>
      </c>
      <c r="D782" s="60">
        <v>2</v>
      </c>
      <c r="E782" s="61">
        <v>0.10645952220831532</v>
      </c>
      <c r="F782" s="62">
        <f t="shared" si="50"/>
        <v>1.1123329007549796</v>
      </c>
      <c r="G782" s="50">
        <f t="shared" si="51"/>
        <v>111233.29007549796</v>
      </c>
      <c r="H782" s="63">
        <f t="shared" si="52"/>
        <v>0.10645952220831528</v>
      </c>
      <c r="I782" s="51"/>
      <c r="L782" s="52"/>
      <c r="M782"/>
      <c r="N782" s="27"/>
    </row>
    <row r="783" spans="2:14" x14ac:dyDescent="0.2">
      <c r="B783" s="39">
        <v>777</v>
      </c>
      <c r="C783" s="66">
        <f t="shared" si="53"/>
        <v>44246</v>
      </c>
      <c r="D783" s="60">
        <v>5</v>
      </c>
      <c r="E783" s="61">
        <v>2.4025196176371538E-2</v>
      </c>
      <c r="F783" s="62">
        <f t="shared" si="50"/>
        <v>1.0243161264152634</v>
      </c>
      <c r="G783" s="50">
        <f t="shared" si="51"/>
        <v>102431.61264152634</v>
      </c>
      <c r="H783" s="63">
        <f t="shared" si="52"/>
        <v>2.4025196176371444E-2</v>
      </c>
      <c r="I783" s="51"/>
      <c r="L783" s="52"/>
      <c r="M783"/>
      <c r="N783" s="27"/>
    </row>
    <row r="784" spans="2:14" x14ac:dyDescent="0.2">
      <c r="B784" s="39">
        <v>778</v>
      </c>
      <c r="C784" s="66">
        <f t="shared" si="53"/>
        <v>44247</v>
      </c>
      <c r="D784" s="60">
        <v>4</v>
      </c>
      <c r="E784" s="61">
        <v>-1.4035963381029432E-2</v>
      </c>
      <c r="F784" s="62">
        <f t="shared" si="50"/>
        <v>0.98606208149882968</v>
      </c>
      <c r="G784" s="50">
        <f t="shared" si="51"/>
        <v>98606.208149882965</v>
      </c>
      <c r="H784" s="63">
        <f t="shared" si="52"/>
        <v>-1.4035963381029413E-2</v>
      </c>
      <c r="I784" s="51"/>
      <c r="L784" s="52"/>
      <c r="M784"/>
      <c r="N784" s="27"/>
    </row>
    <row r="785" spans="2:14" x14ac:dyDescent="0.2">
      <c r="B785" s="39">
        <v>779</v>
      </c>
      <c r="C785" s="66">
        <f t="shared" si="53"/>
        <v>44248</v>
      </c>
      <c r="D785" s="60">
        <v>4</v>
      </c>
      <c r="E785" s="61">
        <v>-0.24029601940535941</v>
      </c>
      <c r="F785" s="62">
        <f t="shared" si="50"/>
        <v>0.78639503841659264</v>
      </c>
      <c r="G785" s="50">
        <f t="shared" si="51"/>
        <v>78639.503841659258</v>
      </c>
      <c r="H785" s="63">
        <f t="shared" si="52"/>
        <v>-0.24029601940535961</v>
      </c>
      <c r="I785" s="51"/>
      <c r="L785" s="52"/>
      <c r="M785"/>
      <c r="N785" s="27"/>
    </row>
    <row r="786" spans="2:14" x14ac:dyDescent="0.2">
      <c r="B786" s="39">
        <v>780</v>
      </c>
      <c r="C786" s="66">
        <f t="shared" si="53"/>
        <v>44249</v>
      </c>
      <c r="D786" s="60">
        <v>1</v>
      </c>
      <c r="E786" s="61">
        <v>0.17808529951755189</v>
      </c>
      <c r="F786" s="62">
        <f t="shared" si="50"/>
        <v>1.1949272436051637</v>
      </c>
      <c r="G786" s="50">
        <f t="shared" si="51"/>
        <v>119492.72436051637</v>
      </c>
      <c r="H786" s="63">
        <f t="shared" si="52"/>
        <v>0.17808529951755192</v>
      </c>
      <c r="I786" s="51"/>
      <c r="L786" s="52"/>
      <c r="M786"/>
      <c r="N786" s="27"/>
    </row>
    <row r="787" spans="2:14" x14ac:dyDescent="0.2">
      <c r="B787" s="39">
        <v>781</v>
      </c>
      <c r="C787" s="66">
        <f t="shared" si="53"/>
        <v>44250</v>
      </c>
      <c r="D787" s="60">
        <v>4</v>
      </c>
      <c r="E787" s="61">
        <v>0.13798988452937919</v>
      </c>
      <c r="F787" s="62">
        <f t="shared" si="50"/>
        <v>1.1479639380199582</v>
      </c>
      <c r="G787" s="50">
        <f t="shared" si="51"/>
        <v>114796.39380199582</v>
      </c>
      <c r="H787" s="63">
        <f t="shared" si="52"/>
        <v>0.13798988452937913</v>
      </c>
      <c r="I787" s="51"/>
      <c r="L787" s="52"/>
      <c r="M787"/>
      <c r="N787" s="27"/>
    </row>
    <row r="788" spans="2:14" x14ac:dyDescent="0.2">
      <c r="B788" s="39">
        <v>782</v>
      </c>
      <c r="C788" s="66">
        <f t="shared" si="53"/>
        <v>44251</v>
      </c>
      <c r="D788" s="60">
        <v>6</v>
      </c>
      <c r="E788" s="61">
        <v>0.12372673386882525</v>
      </c>
      <c r="F788" s="62">
        <f t="shared" si="50"/>
        <v>1.1317065716641199</v>
      </c>
      <c r="G788" s="50">
        <f t="shared" si="51"/>
        <v>113170.657166412</v>
      </c>
      <c r="H788" s="63">
        <f t="shared" si="52"/>
        <v>0.12372673386882531</v>
      </c>
      <c r="I788" s="51"/>
      <c r="L788" s="52"/>
      <c r="M788"/>
      <c r="N788" s="27"/>
    </row>
    <row r="789" spans="2:14" x14ac:dyDescent="0.2">
      <c r="B789" s="39">
        <v>783</v>
      </c>
      <c r="C789" s="66">
        <f t="shared" si="53"/>
        <v>44252</v>
      </c>
      <c r="D789" s="60">
        <v>4</v>
      </c>
      <c r="E789" s="61">
        <v>7.1749793783528734E-2</v>
      </c>
      <c r="F789" s="62">
        <f t="shared" si="50"/>
        <v>1.0743864922517647</v>
      </c>
      <c r="G789" s="50">
        <f t="shared" si="51"/>
        <v>107438.64922517647</v>
      </c>
      <c r="H789" s="63">
        <f t="shared" si="52"/>
        <v>7.1749793783528762E-2</v>
      </c>
      <c r="I789" s="51"/>
      <c r="L789" s="52"/>
      <c r="M789"/>
      <c r="N789" s="27"/>
    </row>
    <row r="790" spans="2:14" x14ac:dyDescent="0.2">
      <c r="B790" s="39">
        <v>784</v>
      </c>
      <c r="C790" s="66">
        <f t="shared" si="53"/>
        <v>44253</v>
      </c>
      <c r="D790" s="60">
        <v>0</v>
      </c>
      <c r="E790" s="61">
        <v>7.4477254707308024E-2</v>
      </c>
      <c r="F790" s="62">
        <f t="shared" si="50"/>
        <v>1.0773208392657656</v>
      </c>
      <c r="G790" s="50">
        <f t="shared" si="51"/>
        <v>107732.08392657655</v>
      </c>
      <c r="H790" s="63">
        <f t="shared" si="52"/>
        <v>7.4477254707308108E-2</v>
      </c>
      <c r="I790" s="51"/>
      <c r="L790" s="52"/>
      <c r="M790"/>
      <c r="N790" s="27"/>
    </row>
    <row r="791" spans="2:14" x14ac:dyDescent="0.2">
      <c r="B791" s="39">
        <v>785</v>
      </c>
      <c r="C791" s="66">
        <f t="shared" si="53"/>
        <v>44254</v>
      </c>
      <c r="D791" s="60">
        <v>2</v>
      </c>
      <c r="E791" s="61">
        <v>-0.13603518477291801</v>
      </c>
      <c r="F791" s="62">
        <f t="shared" si="50"/>
        <v>0.87281192225917148</v>
      </c>
      <c r="G791" s="50">
        <f t="shared" si="51"/>
        <v>87281.192225917155</v>
      </c>
      <c r="H791" s="63">
        <f t="shared" si="52"/>
        <v>-0.13603518477291784</v>
      </c>
      <c r="I791" s="51"/>
      <c r="L791" s="52"/>
      <c r="M791"/>
      <c r="N791" s="27"/>
    </row>
    <row r="792" spans="2:14" x14ac:dyDescent="0.2">
      <c r="B792" s="39">
        <v>786</v>
      </c>
      <c r="C792" s="66">
        <f t="shared" si="53"/>
        <v>44255</v>
      </c>
      <c r="D792" s="60">
        <v>4</v>
      </c>
      <c r="E792" s="61">
        <v>-0.11352314454095903</v>
      </c>
      <c r="F792" s="62">
        <f t="shared" si="50"/>
        <v>0.89268353542144241</v>
      </c>
      <c r="G792" s="50">
        <f t="shared" si="51"/>
        <v>89268.353542144236</v>
      </c>
      <c r="H792" s="63">
        <f t="shared" si="52"/>
        <v>-0.11352314454095901</v>
      </c>
      <c r="I792" s="51"/>
      <c r="L792" s="52"/>
      <c r="M792"/>
      <c r="N792" s="27"/>
    </row>
    <row r="793" spans="2:14" x14ac:dyDescent="0.2">
      <c r="B793" s="39">
        <v>787</v>
      </c>
      <c r="C793" s="66">
        <f t="shared" si="53"/>
        <v>44256</v>
      </c>
      <c r="D793" s="60">
        <v>3</v>
      </c>
      <c r="E793" s="61">
        <v>0.10776117965680897</v>
      </c>
      <c r="F793" s="62">
        <f t="shared" si="50"/>
        <v>1.1137817198889979</v>
      </c>
      <c r="G793" s="50">
        <f t="shared" si="51"/>
        <v>111378.17198889979</v>
      </c>
      <c r="H793" s="63">
        <f t="shared" si="52"/>
        <v>0.10776117965680894</v>
      </c>
      <c r="I793" s="51"/>
      <c r="L793" s="52"/>
      <c r="M793"/>
      <c r="N793" s="27"/>
    </row>
    <row r="794" spans="2:14" x14ac:dyDescent="0.2">
      <c r="B794" s="39">
        <v>788</v>
      </c>
      <c r="C794" s="66">
        <f t="shared" si="53"/>
        <v>44257</v>
      </c>
      <c r="D794" s="60">
        <v>1</v>
      </c>
      <c r="E794" s="61">
        <v>8.4115283748833466E-2</v>
      </c>
      <c r="F794" s="62">
        <f t="shared" si="50"/>
        <v>1.0877542869728021</v>
      </c>
      <c r="G794" s="50">
        <f t="shared" si="51"/>
        <v>108775.42869728021</v>
      </c>
      <c r="H794" s="63">
        <f t="shared" si="52"/>
        <v>8.4115283748833383E-2</v>
      </c>
      <c r="I794" s="51"/>
      <c r="L794" s="52"/>
      <c r="M794"/>
      <c r="N794" s="27"/>
    </row>
    <row r="795" spans="2:14" x14ac:dyDescent="0.2">
      <c r="B795" s="39">
        <v>789</v>
      </c>
      <c r="C795" s="66">
        <f t="shared" si="53"/>
        <v>44258</v>
      </c>
      <c r="D795" s="60">
        <v>4</v>
      </c>
      <c r="E795" s="61">
        <v>3.3073872651148126E-2</v>
      </c>
      <c r="F795" s="62">
        <f t="shared" si="50"/>
        <v>1.0336268931799339</v>
      </c>
      <c r="G795" s="50">
        <f t="shared" si="51"/>
        <v>103362.6893179934</v>
      </c>
      <c r="H795" s="63">
        <f t="shared" si="52"/>
        <v>3.3073872651148063E-2</v>
      </c>
      <c r="I795" s="51"/>
      <c r="L795" s="52"/>
      <c r="M795"/>
      <c r="N795" s="27"/>
    </row>
    <row r="796" spans="2:14" x14ac:dyDescent="0.2">
      <c r="B796" s="39">
        <v>790</v>
      </c>
      <c r="C796" s="66">
        <f t="shared" si="53"/>
        <v>44259</v>
      </c>
      <c r="D796" s="60">
        <v>1</v>
      </c>
      <c r="E796" s="61">
        <v>-0.12657655356131728</v>
      </c>
      <c r="F796" s="62">
        <f t="shared" si="50"/>
        <v>0.88110669510619888</v>
      </c>
      <c r="G796" s="50">
        <f t="shared" si="51"/>
        <v>88110.669510619889</v>
      </c>
      <c r="H796" s="63">
        <f t="shared" si="52"/>
        <v>-0.12657655356131728</v>
      </c>
      <c r="I796" s="51"/>
      <c r="L796" s="52"/>
      <c r="M796"/>
      <c r="N796" s="27"/>
    </row>
    <row r="797" spans="2:14" x14ac:dyDescent="0.2">
      <c r="B797" s="39">
        <v>791</v>
      </c>
      <c r="C797" s="66">
        <f t="shared" si="53"/>
        <v>44260</v>
      </c>
      <c r="D797" s="60">
        <v>4</v>
      </c>
      <c r="E797" s="61">
        <v>-2.1271732698078267E-2</v>
      </c>
      <c r="F797" s="62">
        <f t="shared" si="50"/>
        <v>0.97895291490704106</v>
      </c>
      <c r="G797" s="50">
        <f t="shared" si="51"/>
        <v>97895.291490704112</v>
      </c>
      <c r="H797" s="63">
        <f t="shared" si="52"/>
        <v>-2.1271732698078173E-2</v>
      </c>
      <c r="I797" s="51"/>
      <c r="L797" s="52"/>
      <c r="M797"/>
      <c r="N797" s="27"/>
    </row>
    <row r="798" spans="2:14" x14ac:dyDescent="0.2">
      <c r="B798" s="39">
        <v>792</v>
      </c>
      <c r="C798" s="66">
        <f t="shared" si="53"/>
        <v>44261</v>
      </c>
      <c r="D798" s="60">
        <v>2</v>
      </c>
      <c r="E798" s="61">
        <v>8.2511617215932351E-2</v>
      </c>
      <c r="F798" s="62">
        <f t="shared" si="50"/>
        <v>1.0860112897934315</v>
      </c>
      <c r="G798" s="50">
        <f t="shared" si="51"/>
        <v>108601.12897934315</v>
      </c>
      <c r="H798" s="63">
        <f t="shared" si="52"/>
        <v>8.251161721593242E-2</v>
      </c>
      <c r="I798" s="51"/>
      <c r="L798" s="52"/>
      <c r="M798"/>
      <c r="N798" s="27"/>
    </row>
    <row r="799" spans="2:14" x14ac:dyDescent="0.2">
      <c r="B799" s="39">
        <v>793</v>
      </c>
      <c r="C799" s="66">
        <f t="shared" si="53"/>
        <v>44262</v>
      </c>
      <c r="D799" s="60">
        <v>1</v>
      </c>
      <c r="E799" s="61">
        <v>0.28016778065240944</v>
      </c>
      <c r="F799" s="62">
        <f t="shared" si="50"/>
        <v>1.3233518265448967</v>
      </c>
      <c r="G799" s="50">
        <f t="shared" si="51"/>
        <v>132335.18265448968</v>
      </c>
      <c r="H799" s="63">
        <f t="shared" si="52"/>
        <v>0.28016778065240938</v>
      </c>
      <c r="I799" s="51"/>
      <c r="L799" s="52"/>
      <c r="M799"/>
      <c r="N799" s="27"/>
    </row>
    <row r="800" spans="2:14" x14ac:dyDescent="0.2">
      <c r="B800" s="39">
        <v>794</v>
      </c>
      <c r="C800" s="66">
        <f t="shared" si="53"/>
        <v>44263</v>
      </c>
      <c r="D800" s="60">
        <v>4</v>
      </c>
      <c r="E800" s="61">
        <v>0.19198965451825642</v>
      </c>
      <c r="F800" s="62">
        <f t="shared" si="50"/>
        <v>1.2116579817145299</v>
      </c>
      <c r="G800" s="50">
        <f t="shared" si="51"/>
        <v>121165.79817145299</v>
      </c>
      <c r="H800" s="63">
        <f t="shared" si="52"/>
        <v>0.1919896545182565</v>
      </c>
      <c r="I800" s="51"/>
      <c r="L800" s="52"/>
      <c r="M800"/>
      <c r="N800" s="27"/>
    </row>
    <row r="801" spans="2:14" x14ac:dyDescent="0.2">
      <c r="B801" s="39">
        <v>795</v>
      </c>
      <c r="C801" s="66">
        <f t="shared" si="53"/>
        <v>44264</v>
      </c>
      <c r="D801" s="60">
        <v>2</v>
      </c>
      <c r="E801" s="61">
        <v>-0.16050968719762751</v>
      </c>
      <c r="F801" s="62">
        <f t="shared" si="50"/>
        <v>0.8517095728530345</v>
      </c>
      <c r="G801" s="50">
        <f t="shared" si="51"/>
        <v>85170.957285303448</v>
      </c>
      <c r="H801" s="63">
        <f t="shared" si="52"/>
        <v>-0.16050968719762751</v>
      </c>
      <c r="I801" s="51"/>
      <c r="L801" s="52"/>
      <c r="M801"/>
      <c r="N801" s="27"/>
    </row>
    <row r="802" spans="2:14" x14ac:dyDescent="0.2">
      <c r="B802" s="39">
        <v>796</v>
      </c>
      <c r="C802" s="66">
        <f t="shared" si="53"/>
        <v>44265</v>
      </c>
      <c r="D802" s="60">
        <v>2</v>
      </c>
      <c r="E802" s="61">
        <v>0.22429661162779665</v>
      </c>
      <c r="F802" s="62">
        <f t="shared" si="50"/>
        <v>1.2514421566790153</v>
      </c>
      <c r="G802" s="50">
        <f t="shared" si="51"/>
        <v>125144.21566790153</v>
      </c>
      <c r="H802" s="63">
        <f t="shared" si="52"/>
        <v>0.22429661162779671</v>
      </c>
      <c r="I802" s="51"/>
      <c r="L802" s="52"/>
      <c r="M802"/>
      <c r="N802" s="27"/>
    </row>
    <row r="803" spans="2:14" x14ac:dyDescent="0.2">
      <c r="B803" s="39">
        <v>797</v>
      </c>
      <c r="C803" s="66">
        <f t="shared" si="53"/>
        <v>44266</v>
      </c>
      <c r="D803" s="60">
        <v>1</v>
      </c>
      <c r="E803" s="61">
        <v>8.9022319621290084E-3</v>
      </c>
      <c r="F803" s="62">
        <f t="shared" si="50"/>
        <v>1.0089419746744901</v>
      </c>
      <c r="G803" s="50">
        <f t="shared" si="51"/>
        <v>100894.197467449</v>
      </c>
      <c r="H803" s="63">
        <f t="shared" si="52"/>
        <v>8.9022319621289946E-3</v>
      </c>
      <c r="I803" s="51"/>
      <c r="L803" s="52"/>
      <c r="M803"/>
      <c r="N803" s="27"/>
    </row>
    <row r="804" spans="2:14" x14ac:dyDescent="0.2">
      <c r="B804" s="39">
        <v>798</v>
      </c>
      <c r="C804" s="66">
        <f t="shared" si="53"/>
        <v>44267</v>
      </c>
      <c r="D804" s="60">
        <v>1</v>
      </c>
      <c r="E804" s="61">
        <v>0.19532079255033749</v>
      </c>
      <c r="F804" s="62">
        <f t="shared" si="50"/>
        <v>1.2157009117397539</v>
      </c>
      <c r="G804" s="50">
        <f t="shared" si="51"/>
        <v>121570.09117397539</v>
      </c>
      <c r="H804" s="63">
        <f t="shared" si="52"/>
        <v>0.19532079255033757</v>
      </c>
      <c r="I804" s="51"/>
      <c r="L804" s="52"/>
      <c r="M804"/>
      <c r="N804" s="27"/>
    </row>
    <row r="805" spans="2:14" x14ac:dyDescent="0.2">
      <c r="B805" s="39">
        <v>799</v>
      </c>
      <c r="C805" s="66">
        <f t="shared" si="53"/>
        <v>44268</v>
      </c>
      <c r="D805" s="60">
        <v>4</v>
      </c>
      <c r="E805" s="61">
        <v>-6.0017571235657666E-2</v>
      </c>
      <c r="F805" s="62">
        <f t="shared" si="50"/>
        <v>0.94174798576307828</v>
      </c>
      <c r="G805" s="50">
        <f t="shared" si="51"/>
        <v>94174.798576307832</v>
      </c>
      <c r="H805" s="63">
        <f t="shared" si="52"/>
        <v>-6.0017571235657721E-2</v>
      </c>
      <c r="I805" s="51"/>
      <c r="L805" s="52"/>
      <c r="M805"/>
      <c r="N805" s="27"/>
    </row>
    <row r="806" spans="2:14" x14ac:dyDescent="0.2">
      <c r="B806" s="39">
        <v>800</v>
      </c>
      <c r="C806" s="66">
        <f t="shared" si="53"/>
        <v>44269</v>
      </c>
      <c r="D806" s="60">
        <v>3</v>
      </c>
      <c r="E806" s="61">
        <v>-3.9648584738170026E-2</v>
      </c>
      <c r="F806" s="62">
        <f t="shared" si="50"/>
        <v>0.96112713455683063</v>
      </c>
      <c r="G806" s="50">
        <f t="shared" si="51"/>
        <v>96112.713455683057</v>
      </c>
      <c r="H806" s="63">
        <f t="shared" si="52"/>
        <v>-3.9648584738170164E-2</v>
      </c>
      <c r="I806" s="51"/>
      <c r="L806" s="52"/>
      <c r="M806"/>
      <c r="N806" s="27"/>
    </row>
    <row r="807" spans="2:14" x14ac:dyDescent="0.2">
      <c r="B807" s="39">
        <v>801</v>
      </c>
      <c r="C807" s="66">
        <f t="shared" si="53"/>
        <v>44270</v>
      </c>
      <c r="D807" s="60">
        <v>4</v>
      </c>
      <c r="E807" s="61">
        <v>0.16668978565168799</v>
      </c>
      <c r="F807" s="62">
        <f t="shared" si="50"/>
        <v>1.1813877250350493</v>
      </c>
      <c r="G807" s="50">
        <f t="shared" si="51"/>
        <v>118138.77250350492</v>
      </c>
      <c r="H807" s="63">
        <f t="shared" si="52"/>
        <v>0.16668978565168791</v>
      </c>
      <c r="I807" s="51"/>
      <c r="L807" s="52"/>
      <c r="M807"/>
      <c r="N807" s="27"/>
    </row>
    <row r="808" spans="2:14" x14ac:dyDescent="0.2">
      <c r="B808" s="39">
        <v>802</v>
      </c>
      <c r="C808" s="66">
        <f t="shared" si="53"/>
        <v>44271</v>
      </c>
      <c r="D808" s="60">
        <v>2</v>
      </c>
      <c r="E808" s="61">
        <v>0.11852726634562714</v>
      </c>
      <c r="F808" s="62">
        <f t="shared" si="50"/>
        <v>1.1258375711598205</v>
      </c>
      <c r="G808" s="50">
        <f t="shared" si="51"/>
        <v>112583.75711598205</v>
      </c>
      <c r="H808" s="63">
        <f t="shared" si="52"/>
        <v>0.11852726634562719</v>
      </c>
      <c r="I808" s="51"/>
      <c r="L808" s="52"/>
      <c r="M808"/>
      <c r="N808" s="27"/>
    </row>
    <row r="809" spans="2:14" x14ac:dyDescent="0.2">
      <c r="B809" s="39">
        <v>803</v>
      </c>
      <c r="C809" s="66">
        <f t="shared" si="53"/>
        <v>44272</v>
      </c>
      <c r="D809" s="60">
        <v>2</v>
      </c>
      <c r="E809" s="61">
        <v>1.1663457876711619E-2</v>
      </c>
      <c r="F809" s="62">
        <f t="shared" si="50"/>
        <v>1.0117317412165903</v>
      </c>
      <c r="G809" s="50">
        <f t="shared" si="51"/>
        <v>101173.17412165903</v>
      </c>
      <c r="H809" s="63">
        <f t="shared" si="52"/>
        <v>1.1663457876711709E-2</v>
      </c>
      <c r="I809" s="51"/>
      <c r="L809" s="52"/>
      <c r="M809"/>
      <c r="N809" s="27"/>
    </row>
    <row r="810" spans="2:14" x14ac:dyDescent="0.2">
      <c r="B810" s="39">
        <v>804</v>
      </c>
      <c r="C810" s="66">
        <f t="shared" si="53"/>
        <v>44273</v>
      </c>
      <c r="D810" s="60">
        <v>3</v>
      </c>
      <c r="E810" s="61">
        <v>-0.22792916519800202</v>
      </c>
      <c r="F810" s="62">
        <f t="shared" si="50"/>
        <v>0.79618065513711633</v>
      </c>
      <c r="G810" s="50">
        <f t="shared" si="51"/>
        <v>79618.065513711626</v>
      </c>
      <c r="H810" s="63">
        <f t="shared" si="52"/>
        <v>-0.22792916519800221</v>
      </c>
      <c r="I810" s="51"/>
      <c r="L810" s="52"/>
      <c r="M810"/>
      <c r="N810" s="27"/>
    </row>
    <row r="811" spans="2:14" x14ac:dyDescent="0.2">
      <c r="B811" s="39">
        <v>805</v>
      </c>
      <c r="C811" s="66">
        <f t="shared" si="53"/>
        <v>44274</v>
      </c>
      <c r="D811" s="60">
        <v>0</v>
      </c>
      <c r="E811" s="61">
        <v>4.4333303372259256E-2</v>
      </c>
      <c r="F811" s="62">
        <f t="shared" si="50"/>
        <v>1.0453307090818682</v>
      </c>
      <c r="G811" s="50">
        <f t="shared" si="51"/>
        <v>104533.07090818683</v>
      </c>
      <c r="H811" s="63">
        <f t="shared" si="52"/>
        <v>4.4333303372259165E-2</v>
      </c>
      <c r="I811" s="51"/>
      <c r="L811" s="52"/>
      <c r="M811"/>
      <c r="N811" s="27"/>
    </row>
    <row r="812" spans="2:14" x14ac:dyDescent="0.2">
      <c r="B812" s="39">
        <v>806</v>
      </c>
      <c r="C812" s="66">
        <f t="shared" si="53"/>
        <v>44275</v>
      </c>
      <c r="D812" s="60">
        <v>0</v>
      </c>
      <c r="E812" s="61">
        <v>3.226473432296189E-3</v>
      </c>
      <c r="F812" s="62">
        <f t="shared" si="50"/>
        <v>1.0032316841002209</v>
      </c>
      <c r="G812" s="50">
        <f t="shared" si="51"/>
        <v>100323.16841002209</v>
      </c>
      <c r="H812" s="63">
        <f t="shared" si="52"/>
        <v>3.2264734322961296E-3</v>
      </c>
      <c r="I812" s="51"/>
      <c r="L812" s="52"/>
      <c r="M812"/>
      <c r="N812" s="27"/>
    </row>
    <row r="813" spans="2:14" x14ac:dyDescent="0.2">
      <c r="B813" s="39">
        <v>807</v>
      </c>
      <c r="C813" s="66">
        <f t="shared" si="53"/>
        <v>44276</v>
      </c>
      <c r="D813" s="60">
        <v>7</v>
      </c>
      <c r="E813" s="61">
        <v>-6.702960485607036E-2</v>
      </c>
      <c r="F813" s="62">
        <f t="shared" si="50"/>
        <v>0.93516751542726395</v>
      </c>
      <c r="G813" s="50">
        <f t="shared" si="51"/>
        <v>93516.751542726401</v>
      </c>
      <c r="H813" s="63">
        <f t="shared" si="52"/>
        <v>-6.7029604856070416E-2</v>
      </c>
      <c r="I813" s="51"/>
      <c r="L813" s="52"/>
      <c r="M813"/>
      <c r="N813" s="27"/>
    </row>
    <row r="814" spans="2:14" x14ac:dyDescent="0.2">
      <c r="B814" s="39">
        <v>808</v>
      </c>
      <c r="C814" s="66">
        <f t="shared" si="53"/>
        <v>44277</v>
      </c>
      <c r="D814" s="60">
        <v>1</v>
      </c>
      <c r="E814" s="61">
        <v>0.24232165974855888</v>
      </c>
      <c r="F814" s="62">
        <f t="shared" si="50"/>
        <v>1.274203987039592</v>
      </c>
      <c r="G814" s="50">
        <f t="shared" si="51"/>
        <v>127420.3987039592</v>
      </c>
      <c r="H814" s="63">
        <f t="shared" si="52"/>
        <v>0.2423216597485589</v>
      </c>
      <c r="I814" s="51"/>
      <c r="L814" s="52"/>
      <c r="M814"/>
      <c r="N814" s="27"/>
    </row>
    <row r="815" spans="2:14" x14ac:dyDescent="0.2">
      <c r="B815" s="39">
        <v>809</v>
      </c>
      <c r="C815" s="66">
        <f t="shared" si="53"/>
        <v>44278</v>
      </c>
      <c r="D815" s="60">
        <v>0</v>
      </c>
      <c r="E815" s="61">
        <v>0.13703457403200445</v>
      </c>
      <c r="F815" s="62">
        <f t="shared" si="50"/>
        <v>1.1468677996789549</v>
      </c>
      <c r="G815" s="50">
        <f t="shared" si="51"/>
        <v>114686.77996789549</v>
      </c>
      <c r="H815" s="63">
        <f t="shared" si="52"/>
        <v>0.13703457403200436</v>
      </c>
      <c r="I815" s="51"/>
      <c r="L815" s="52"/>
      <c r="M815"/>
      <c r="N815" s="27"/>
    </row>
    <row r="816" spans="2:14" x14ac:dyDescent="0.2">
      <c r="B816" s="39">
        <v>810</v>
      </c>
      <c r="C816" s="66">
        <f t="shared" si="53"/>
        <v>44279</v>
      </c>
      <c r="D816" s="60">
        <v>4</v>
      </c>
      <c r="E816" s="61">
        <v>-4.2448691551253429E-2</v>
      </c>
      <c r="F816" s="62">
        <f t="shared" si="50"/>
        <v>0.95843964031055662</v>
      </c>
      <c r="G816" s="50">
        <f t="shared" si="51"/>
        <v>95843.964031055657</v>
      </c>
      <c r="H816" s="63">
        <f t="shared" si="52"/>
        <v>-4.2448691551253415E-2</v>
      </c>
      <c r="I816" s="51"/>
      <c r="L816" s="52"/>
      <c r="M816"/>
      <c r="N816" s="27"/>
    </row>
    <row r="817" spans="2:14" x14ac:dyDescent="0.2">
      <c r="B817" s="39">
        <v>811</v>
      </c>
      <c r="C817" s="66">
        <f t="shared" si="53"/>
        <v>44280</v>
      </c>
      <c r="D817" s="60">
        <v>4</v>
      </c>
      <c r="E817" s="61">
        <v>6.5987235353095461E-2</v>
      </c>
      <c r="F817" s="62">
        <f t="shared" si="50"/>
        <v>1.0682130817161608</v>
      </c>
      <c r="G817" s="50">
        <f t="shared" si="51"/>
        <v>106821.30817161608</v>
      </c>
      <c r="H817" s="63">
        <f t="shared" si="52"/>
        <v>6.598723535309553E-2</v>
      </c>
      <c r="I817" s="51"/>
      <c r="L817" s="52"/>
      <c r="M817"/>
      <c r="N817" s="27"/>
    </row>
    <row r="818" spans="2:14" x14ac:dyDescent="0.2">
      <c r="B818" s="39">
        <v>812</v>
      </c>
      <c r="C818" s="66">
        <f t="shared" si="53"/>
        <v>44281</v>
      </c>
      <c r="D818" s="60">
        <v>0</v>
      </c>
      <c r="E818" s="61">
        <v>-2.6418335841735825E-2</v>
      </c>
      <c r="F818" s="62">
        <f t="shared" si="50"/>
        <v>0.97392757556371368</v>
      </c>
      <c r="G818" s="50">
        <f t="shared" si="51"/>
        <v>97392.757556371362</v>
      </c>
      <c r="H818" s="63">
        <f t="shared" si="52"/>
        <v>-2.6418335841735967E-2</v>
      </c>
      <c r="I818" s="51"/>
      <c r="L818" s="52"/>
      <c r="M818"/>
      <c r="N818" s="27"/>
    </row>
    <row r="819" spans="2:14" x14ac:dyDescent="0.2">
      <c r="B819" s="39">
        <v>813</v>
      </c>
      <c r="C819" s="66">
        <f t="shared" si="53"/>
        <v>44282</v>
      </c>
      <c r="D819" s="60">
        <v>3</v>
      </c>
      <c r="E819" s="61">
        <v>-8.565815955487778E-2</v>
      </c>
      <c r="F819" s="62">
        <f t="shared" si="50"/>
        <v>0.91790795565938876</v>
      </c>
      <c r="G819" s="50">
        <f t="shared" si="51"/>
        <v>91790.795565938883</v>
      </c>
      <c r="H819" s="63">
        <f t="shared" si="52"/>
        <v>-8.5658159554877725E-2</v>
      </c>
      <c r="I819" s="51"/>
      <c r="L819" s="52"/>
      <c r="M819"/>
      <c r="N819" s="27"/>
    </row>
    <row r="820" spans="2:14" x14ac:dyDescent="0.2">
      <c r="B820" s="39">
        <v>814</v>
      </c>
      <c r="C820" s="66">
        <f t="shared" si="53"/>
        <v>44283</v>
      </c>
      <c r="D820" s="60">
        <v>5</v>
      </c>
      <c r="E820" s="61">
        <v>9.3793557930912361E-2</v>
      </c>
      <c r="F820" s="62">
        <f t="shared" si="50"/>
        <v>1.0983329803779891</v>
      </c>
      <c r="G820" s="50">
        <f t="shared" si="51"/>
        <v>109833.29803779892</v>
      </c>
      <c r="H820" s="63">
        <f t="shared" si="52"/>
        <v>9.3793557930912347E-2</v>
      </c>
      <c r="I820" s="51"/>
      <c r="L820" s="52"/>
      <c r="M820"/>
      <c r="N820" s="27"/>
    </row>
    <row r="821" spans="2:14" x14ac:dyDescent="0.2">
      <c r="B821" s="39">
        <v>815</v>
      </c>
      <c r="C821" s="66">
        <f t="shared" si="53"/>
        <v>44284</v>
      </c>
      <c r="D821" s="60">
        <v>2</v>
      </c>
      <c r="E821" s="61">
        <v>0.10695064934727271</v>
      </c>
      <c r="F821" s="62">
        <f t="shared" si="50"/>
        <v>1.1128793318026706</v>
      </c>
      <c r="G821" s="50">
        <f t="shared" si="51"/>
        <v>111287.93318026706</v>
      </c>
      <c r="H821" s="63">
        <f t="shared" si="52"/>
        <v>0.10695064934727272</v>
      </c>
      <c r="I821" s="51"/>
      <c r="L821" s="52"/>
      <c r="M821"/>
      <c r="N821" s="27"/>
    </row>
    <row r="822" spans="2:14" x14ac:dyDescent="0.2">
      <c r="B822" s="39">
        <v>816</v>
      </c>
      <c r="C822" s="66">
        <f t="shared" si="53"/>
        <v>44285</v>
      </c>
      <c r="D822" s="60">
        <v>4</v>
      </c>
      <c r="E822" s="61">
        <v>-0.18579727788572201</v>
      </c>
      <c r="F822" s="62">
        <f t="shared" si="50"/>
        <v>0.83044192686225748</v>
      </c>
      <c r="G822" s="50">
        <f t="shared" si="51"/>
        <v>83044.192686225753</v>
      </c>
      <c r="H822" s="63">
        <f t="shared" si="52"/>
        <v>-0.18579727788572201</v>
      </c>
      <c r="I822" s="51"/>
      <c r="L822" s="52"/>
      <c r="M822"/>
      <c r="N822" s="27"/>
    </row>
    <row r="823" spans="2:14" x14ac:dyDescent="0.2">
      <c r="B823" s="39">
        <v>817</v>
      </c>
      <c r="C823" s="66">
        <f t="shared" si="53"/>
        <v>44286</v>
      </c>
      <c r="D823" s="60">
        <v>8</v>
      </c>
      <c r="E823" s="61">
        <v>-0.12054592156753642</v>
      </c>
      <c r="F823" s="62">
        <f t="shared" si="50"/>
        <v>0.88643637986262513</v>
      </c>
      <c r="G823" s="50">
        <f t="shared" si="51"/>
        <v>88643.637986262518</v>
      </c>
      <c r="H823" s="63">
        <f t="shared" si="52"/>
        <v>-0.12054592156753646</v>
      </c>
      <c r="I823" s="51"/>
      <c r="L823" s="52"/>
      <c r="M823"/>
      <c r="N823" s="27"/>
    </row>
    <row r="824" spans="2:14" x14ac:dyDescent="0.2">
      <c r="B824" s="39">
        <v>818</v>
      </c>
      <c r="C824" s="66">
        <f t="shared" si="53"/>
        <v>44287</v>
      </c>
      <c r="D824" s="60">
        <v>4</v>
      </c>
      <c r="E824" s="61">
        <v>0.21938465811719651</v>
      </c>
      <c r="F824" s="62">
        <f t="shared" si="50"/>
        <v>1.2453102032482384</v>
      </c>
      <c r="G824" s="50">
        <f t="shared" si="51"/>
        <v>124531.02032482384</v>
      </c>
      <c r="H824" s="63">
        <f t="shared" si="52"/>
        <v>0.21938465811719646</v>
      </c>
      <c r="I824" s="51"/>
      <c r="L824" s="52"/>
      <c r="M824"/>
      <c r="N824" s="27"/>
    </row>
    <row r="825" spans="2:14" x14ac:dyDescent="0.2">
      <c r="B825" s="39">
        <v>819</v>
      </c>
      <c r="C825" s="66">
        <f t="shared" si="53"/>
        <v>44288</v>
      </c>
      <c r="D825" s="60">
        <v>4</v>
      </c>
      <c r="E825" s="61">
        <v>8.6310349211562429E-2</v>
      </c>
      <c r="F825" s="62">
        <f t="shared" si="50"/>
        <v>1.0901446013285419</v>
      </c>
      <c r="G825" s="50">
        <f t="shared" si="51"/>
        <v>109014.46013285419</v>
      </c>
      <c r="H825" s="63">
        <f t="shared" si="52"/>
        <v>8.6310349211562429E-2</v>
      </c>
      <c r="I825" s="51"/>
      <c r="L825" s="52"/>
      <c r="M825"/>
      <c r="N825" s="27"/>
    </row>
    <row r="826" spans="2:14" x14ac:dyDescent="0.2">
      <c r="B826" s="39">
        <v>820</v>
      </c>
      <c r="C826" s="66">
        <f t="shared" si="53"/>
        <v>44289</v>
      </c>
      <c r="D826" s="60">
        <v>3</v>
      </c>
      <c r="E826" s="61">
        <v>0.14708085250778821</v>
      </c>
      <c r="F826" s="62">
        <f t="shared" si="50"/>
        <v>1.1584476226389289</v>
      </c>
      <c r="G826" s="50">
        <f t="shared" si="51"/>
        <v>115844.76226389289</v>
      </c>
      <c r="H826" s="63">
        <f t="shared" si="52"/>
        <v>0.14708085250778827</v>
      </c>
      <c r="I826" s="51"/>
      <c r="L826" s="52"/>
      <c r="M826"/>
      <c r="N826" s="27"/>
    </row>
    <row r="827" spans="2:14" x14ac:dyDescent="0.2">
      <c r="B827" s="39">
        <v>821</v>
      </c>
      <c r="C827" s="66">
        <f t="shared" si="53"/>
        <v>44290</v>
      </c>
      <c r="D827" s="60">
        <v>3</v>
      </c>
      <c r="E827" s="61">
        <v>0.15237649909569881</v>
      </c>
      <c r="F827" s="62">
        <f t="shared" si="50"/>
        <v>1.1645986242295037</v>
      </c>
      <c r="G827" s="50">
        <f t="shared" si="51"/>
        <v>116459.86242295036</v>
      </c>
      <c r="H827" s="63">
        <f t="shared" si="52"/>
        <v>0.15237649909569881</v>
      </c>
      <c r="I827" s="51"/>
      <c r="L827" s="52"/>
      <c r="M827"/>
      <c r="N827" s="27"/>
    </row>
    <row r="828" spans="2:14" x14ac:dyDescent="0.2">
      <c r="B828" s="39">
        <v>822</v>
      </c>
      <c r="C828" s="66">
        <f t="shared" si="53"/>
        <v>44291</v>
      </c>
      <c r="D828" s="60">
        <v>2</v>
      </c>
      <c r="E828" s="61">
        <v>8.5845654262375323E-2</v>
      </c>
      <c r="F828" s="62">
        <f t="shared" si="50"/>
        <v>1.0896381343238644</v>
      </c>
      <c r="G828" s="50">
        <f t="shared" si="51"/>
        <v>108963.81343238644</v>
      </c>
      <c r="H828" s="63">
        <f t="shared" si="52"/>
        <v>8.5845654262375365E-2</v>
      </c>
      <c r="I828" s="51"/>
      <c r="L828" s="52"/>
      <c r="M828"/>
      <c r="N828" s="27"/>
    </row>
    <row r="829" spans="2:14" x14ac:dyDescent="0.2">
      <c r="B829" s="39">
        <v>823</v>
      </c>
      <c r="C829" s="66">
        <f t="shared" si="53"/>
        <v>44292</v>
      </c>
      <c r="D829" s="60">
        <v>4</v>
      </c>
      <c r="E829" s="61">
        <v>0.27146528059849517</v>
      </c>
      <c r="F829" s="62">
        <f t="shared" si="50"/>
        <v>1.3118853231925149</v>
      </c>
      <c r="G829" s="50">
        <f t="shared" si="51"/>
        <v>131188.53231925151</v>
      </c>
      <c r="H829" s="63">
        <f t="shared" si="52"/>
        <v>0.2714652805984954</v>
      </c>
      <c r="I829" s="51"/>
      <c r="L829" s="52"/>
      <c r="M829"/>
      <c r="N829" s="27"/>
    </row>
    <row r="830" spans="2:14" x14ac:dyDescent="0.2">
      <c r="B830" s="39">
        <v>824</v>
      </c>
      <c r="C830" s="66">
        <f t="shared" si="53"/>
        <v>44293</v>
      </c>
      <c r="D830" s="60">
        <v>3</v>
      </c>
      <c r="E830" s="61">
        <v>0.36044114727294074</v>
      </c>
      <c r="F830" s="62">
        <f t="shared" si="50"/>
        <v>1.433961863414086</v>
      </c>
      <c r="G830" s="50">
        <f t="shared" si="51"/>
        <v>143396.18634140861</v>
      </c>
      <c r="H830" s="63">
        <f t="shared" si="52"/>
        <v>0.36044114727294074</v>
      </c>
      <c r="I830" s="51"/>
      <c r="L830" s="52"/>
      <c r="M830"/>
      <c r="N830" s="27"/>
    </row>
    <row r="831" spans="2:14" x14ac:dyDescent="0.2">
      <c r="B831" s="39">
        <v>825</v>
      </c>
      <c r="C831" s="66">
        <f t="shared" si="53"/>
        <v>44294</v>
      </c>
      <c r="D831" s="60">
        <v>2</v>
      </c>
      <c r="E831" s="61">
        <v>0.1314804035751149</v>
      </c>
      <c r="F831" s="62">
        <f t="shared" si="50"/>
        <v>1.1405155574759271</v>
      </c>
      <c r="G831" s="50">
        <f t="shared" si="51"/>
        <v>114051.55574759272</v>
      </c>
      <c r="H831" s="63">
        <f t="shared" si="52"/>
        <v>0.1314804035751149</v>
      </c>
      <c r="I831" s="51"/>
      <c r="L831" s="52"/>
      <c r="M831"/>
      <c r="N831" s="27"/>
    </row>
    <row r="832" spans="2:14" x14ac:dyDescent="0.2">
      <c r="B832" s="39">
        <v>826</v>
      </c>
      <c r="C832" s="66">
        <f t="shared" si="53"/>
        <v>44295</v>
      </c>
      <c r="D832" s="60">
        <v>2</v>
      </c>
      <c r="E832" s="61">
        <v>5.2112893677549441E-2</v>
      </c>
      <c r="F832" s="62">
        <f t="shared" si="50"/>
        <v>1.0534946686876587</v>
      </c>
      <c r="G832" s="50">
        <f t="shared" si="51"/>
        <v>105349.46686876587</v>
      </c>
      <c r="H832" s="63">
        <f t="shared" si="52"/>
        <v>5.2112893677549427E-2</v>
      </c>
      <c r="I832" s="51"/>
      <c r="L832" s="52"/>
      <c r="M832"/>
      <c r="N832" s="27"/>
    </row>
    <row r="833" spans="2:14" x14ac:dyDescent="0.2">
      <c r="B833" s="39">
        <v>827</v>
      </c>
      <c r="C833" s="66">
        <f t="shared" si="53"/>
        <v>44296</v>
      </c>
      <c r="D833" s="60">
        <v>2</v>
      </c>
      <c r="E833" s="61">
        <v>-0.21232087187352591</v>
      </c>
      <c r="F833" s="62">
        <f t="shared" si="50"/>
        <v>0.80870516518892221</v>
      </c>
      <c r="G833" s="50">
        <f t="shared" si="51"/>
        <v>80870.516518892226</v>
      </c>
      <c r="H833" s="63">
        <f t="shared" si="52"/>
        <v>-0.21232087187352594</v>
      </c>
      <c r="I833" s="51"/>
      <c r="L833" s="52"/>
      <c r="M833"/>
      <c r="N833" s="27"/>
    </row>
    <row r="834" spans="2:14" x14ac:dyDescent="0.2">
      <c r="B834" s="39">
        <v>828</v>
      </c>
      <c r="C834" s="66">
        <f t="shared" si="53"/>
        <v>44297</v>
      </c>
      <c r="D834" s="60">
        <v>4</v>
      </c>
      <c r="E834" s="61">
        <v>-9.6620328299468379E-3</v>
      </c>
      <c r="F834" s="62">
        <f t="shared" si="50"/>
        <v>0.99038449463870326</v>
      </c>
      <c r="G834" s="50">
        <f t="shared" si="51"/>
        <v>99038.449463870333</v>
      </c>
      <c r="H834" s="63">
        <f t="shared" si="52"/>
        <v>-9.662032829946746E-3</v>
      </c>
      <c r="I834" s="51"/>
      <c r="L834" s="52"/>
      <c r="M834"/>
      <c r="N834" s="27"/>
    </row>
    <row r="835" spans="2:14" x14ac:dyDescent="0.2">
      <c r="B835" s="39">
        <v>829</v>
      </c>
      <c r="C835" s="66">
        <f t="shared" si="53"/>
        <v>44298</v>
      </c>
      <c r="D835" s="60">
        <v>3</v>
      </c>
      <c r="E835" s="61">
        <v>-0.11238911833468591</v>
      </c>
      <c r="F835" s="62">
        <f t="shared" si="50"/>
        <v>0.89369643616396155</v>
      </c>
      <c r="G835" s="50">
        <f t="shared" si="51"/>
        <v>89369.643616396148</v>
      </c>
      <c r="H835" s="63">
        <f t="shared" si="52"/>
        <v>-0.11238911833468603</v>
      </c>
      <c r="I835" s="51"/>
      <c r="L835" s="52"/>
      <c r="M835"/>
      <c r="N835" s="27"/>
    </row>
    <row r="836" spans="2:14" x14ac:dyDescent="0.2">
      <c r="B836" s="39">
        <v>830</v>
      </c>
      <c r="C836" s="66">
        <f t="shared" si="53"/>
        <v>44299</v>
      </c>
      <c r="D836" s="60">
        <v>2</v>
      </c>
      <c r="E836" s="61">
        <v>0.25774782675900498</v>
      </c>
      <c r="F836" s="62">
        <f t="shared" si="50"/>
        <v>1.2940124621603126</v>
      </c>
      <c r="G836" s="50">
        <f t="shared" si="51"/>
        <v>129401.24621603126</v>
      </c>
      <c r="H836" s="63">
        <f t="shared" si="52"/>
        <v>0.25774782675900493</v>
      </c>
      <c r="I836" s="51"/>
      <c r="L836" s="52"/>
      <c r="M836"/>
      <c r="N836" s="27"/>
    </row>
    <row r="837" spans="2:14" x14ac:dyDescent="0.2">
      <c r="B837" s="39">
        <v>831</v>
      </c>
      <c r="C837" s="66">
        <f t="shared" si="53"/>
        <v>44300</v>
      </c>
      <c r="D837" s="60">
        <v>3</v>
      </c>
      <c r="E837" s="61">
        <v>8.1914420257380702E-2</v>
      </c>
      <c r="F837" s="62">
        <f t="shared" si="50"/>
        <v>1.0853629207754867</v>
      </c>
      <c r="G837" s="50">
        <f t="shared" si="51"/>
        <v>108536.29207754867</v>
      </c>
      <c r="H837" s="63">
        <f t="shared" si="52"/>
        <v>8.1914420257380785E-2</v>
      </c>
      <c r="I837" s="51"/>
      <c r="L837" s="52"/>
      <c r="M837"/>
      <c r="N837" s="27"/>
    </row>
    <row r="838" spans="2:14" x14ac:dyDescent="0.2">
      <c r="B838" s="39">
        <v>832</v>
      </c>
      <c r="C838" s="66">
        <f t="shared" si="53"/>
        <v>44301</v>
      </c>
      <c r="D838" s="60">
        <v>3</v>
      </c>
      <c r="E838" s="61">
        <v>6.0535240259196148E-3</v>
      </c>
      <c r="F838" s="62">
        <f t="shared" si="50"/>
        <v>1.0060718836305589</v>
      </c>
      <c r="G838" s="50">
        <f t="shared" si="51"/>
        <v>100607.18836305589</v>
      </c>
      <c r="H838" s="63">
        <f t="shared" si="52"/>
        <v>6.0535240259195905E-3</v>
      </c>
      <c r="I838" s="51"/>
      <c r="L838" s="52"/>
      <c r="M838"/>
      <c r="N838" s="27"/>
    </row>
    <row r="839" spans="2:14" x14ac:dyDescent="0.2">
      <c r="B839" s="39">
        <v>833</v>
      </c>
      <c r="C839" s="66">
        <f t="shared" si="53"/>
        <v>44302</v>
      </c>
      <c r="D839" s="60">
        <v>1</v>
      </c>
      <c r="E839" s="61">
        <v>0.35510150387883188</v>
      </c>
      <c r="F839" s="62">
        <f t="shared" si="50"/>
        <v>1.4263254244970496</v>
      </c>
      <c r="G839" s="50">
        <f t="shared" si="51"/>
        <v>142632.54244970495</v>
      </c>
      <c r="H839" s="63">
        <f t="shared" si="52"/>
        <v>0.35510150387883188</v>
      </c>
      <c r="I839" s="51"/>
      <c r="L839" s="52"/>
      <c r="M839"/>
      <c r="N839" s="27"/>
    </row>
    <row r="840" spans="2:14" x14ac:dyDescent="0.2">
      <c r="B840" s="39">
        <v>834</v>
      </c>
      <c r="C840" s="66">
        <f t="shared" si="53"/>
        <v>44303</v>
      </c>
      <c r="D840" s="60">
        <v>3</v>
      </c>
      <c r="E840" s="61">
        <v>0.18324179341609123</v>
      </c>
      <c r="F840" s="62">
        <f t="shared" ref="F840:F903" si="54">EXP(E840)</f>
        <v>1.2011047922037221</v>
      </c>
      <c r="G840" s="50">
        <f t="shared" ref="G840:G903" si="55" xml:space="preserve"> F840*100000</f>
        <v>120110.47922037222</v>
      </c>
      <c r="H840" s="63">
        <f t="shared" ref="H840:H903" si="56">LN(G840/100000)</f>
        <v>0.18324179341609131</v>
      </c>
      <c r="I840" s="51"/>
      <c r="L840" s="52"/>
      <c r="M840"/>
      <c r="N840" s="27"/>
    </row>
    <row r="841" spans="2:14" x14ac:dyDescent="0.2">
      <c r="B841" s="39">
        <v>835</v>
      </c>
      <c r="C841" s="66">
        <f t="shared" ref="C841:C904" si="57">DATE(YEAR(C840),MONTH(C840),DAY(C840)+1)</f>
        <v>44304</v>
      </c>
      <c r="D841" s="60">
        <v>4</v>
      </c>
      <c r="E841" s="61">
        <v>8.29118517281313E-2</v>
      </c>
      <c r="F841" s="62">
        <f t="shared" si="54"/>
        <v>1.0864460359866563</v>
      </c>
      <c r="G841" s="50">
        <f t="shared" si="55"/>
        <v>108644.60359866564</v>
      </c>
      <c r="H841" s="63">
        <f t="shared" si="56"/>
        <v>8.2911851728131286E-2</v>
      </c>
      <c r="I841" s="51"/>
      <c r="L841" s="52"/>
      <c r="M841"/>
      <c r="N841" s="27"/>
    </row>
    <row r="842" spans="2:14" x14ac:dyDescent="0.2">
      <c r="B842" s="39">
        <v>836</v>
      </c>
      <c r="C842" s="66">
        <f t="shared" si="57"/>
        <v>44305</v>
      </c>
      <c r="D842" s="60">
        <v>6</v>
      </c>
      <c r="E842" s="61">
        <v>-3.7321358326589685E-2</v>
      </c>
      <c r="F842" s="62">
        <f t="shared" si="54"/>
        <v>0.96336649975347644</v>
      </c>
      <c r="G842" s="50">
        <f t="shared" si="55"/>
        <v>96336.649975347638</v>
      </c>
      <c r="H842" s="63">
        <f t="shared" si="56"/>
        <v>-3.7321358326589636E-2</v>
      </c>
      <c r="I842" s="51"/>
      <c r="L842" s="52"/>
      <c r="M842"/>
      <c r="N842" s="27"/>
    </row>
    <row r="843" spans="2:14" x14ac:dyDescent="0.2">
      <c r="B843" s="39">
        <v>837</v>
      </c>
      <c r="C843" s="66">
        <f t="shared" si="57"/>
        <v>44306</v>
      </c>
      <c r="D843" s="60">
        <v>5</v>
      </c>
      <c r="E843" s="61">
        <v>-8.413089057692559E-2</v>
      </c>
      <c r="F843" s="62">
        <f t="shared" si="54"/>
        <v>0.91931091908323326</v>
      </c>
      <c r="G843" s="50">
        <f t="shared" si="55"/>
        <v>91931.091908323331</v>
      </c>
      <c r="H843" s="63">
        <f t="shared" si="56"/>
        <v>-8.4130890576925549E-2</v>
      </c>
      <c r="I843" s="51"/>
      <c r="L843" s="52"/>
      <c r="M843"/>
      <c r="N843" s="27"/>
    </row>
    <row r="844" spans="2:14" x14ac:dyDescent="0.2">
      <c r="B844" s="39">
        <v>838</v>
      </c>
      <c r="C844" s="66">
        <f t="shared" si="57"/>
        <v>44307</v>
      </c>
      <c r="D844" s="60">
        <v>3</v>
      </c>
      <c r="E844" s="61">
        <v>-0.13397381503134967</v>
      </c>
      <c r="F844" s="62">
        <f t="shared" si="54"/>
        <v>0.87461296601659266</v>
      </c>
      <c r="G844" s="50">
        <f t="shared" si="55"/>
        <v>87461.296601659269</v>
      </c>
      <c r="H844" s="63">
        <f t="shared" si="56"/>
        <v>-0.13397381503134967</v>
      </c>
      <c r="I844" s="51"/>
      <c r="L844" s="52"/>
      <c r="M844"/>
      <c r="N844" s="27"/>
    </row>
    <row r="845" spans="2:14" x14ac:dyDescent="0.2">
      <c r="B845" s="39">
        <v>839</v>
      </c>
      <c r="C845" s="66">
        <f t="shared" si="57"/>
        <v>44308</v>
      </c>
      <c r="D845" s="60">
        <v>0</v>
      </c>
      <c r="E845" s="61">
        <v>-0.10158056961197871</v>
      </c>
      <c r="F845" s="62">
        <f t="shared" si="54"/>
        <v>0.90340838914654931</v>
      </c>
      <c r="G845" s="50">
        <f t="shared" si="55"/>
        <v>90340.838914654931</v>
      </c>
      <c r="H845" s="63">
        <f t="shared" si="56"/>
        <v>-0.1015805696119787</v>
      </c>
      <c r="I845" s="51"/>
      <c r="L845" s="52"/>
      <c r="M845"/>
      <c r="N845" s="27"/>
    </row>
    <row r="846" spans="2:14" x14ac:dyDescent="0.2">
      <c r="B846" s="39">
        <v>840</v>
      </c>
      <c r="C846" s="66">
        <f t="shared" si="57"/>
        <v>44309</v>
      </c>
      <c r="D846" s="60">
        <v>0</v>
      </c>
      <c r="E846" s="61">
        <v>4.3922837044665361E-2</v>
      </c>
      <c r="F846" s="62">
        <f t="shared" si="54"/>
        <v>1.044901724072564</v>
      </c>
      <c r="G846" s="50">
        <f t="shared" si="55"/>
        <v>104490.1724072564</v>
      </c>
      <c r="H846" s="63">
        <f t="shared" si="56"/>
        <v>4.3922837044665285E-2</v>
      </c>
      <c r="I846" s="51"/>
      <c r="L846" s="52"/>
      <c r="M846"/>
      <c r="N846" s="27"/>
    </row>
    <row r="847" spans="2:14" x14ac:dyDescent="0.2">
      <c r="B847" s="39">
        <v>841</v>
      </c>
      <c r="C847" s="66">
        <f t="shared" si="57"/>
        <v>44310</v>
      </c>
      <c r="D847" s="60">
        <v>6</v>
      </c>
      <c r="E847" s="61">
        <v>-4.2223762142821211E-2</v>
      </c>
      <c r="F847" s="62">
        <f t="shared" si="54"/>
        <v>0.95865524581897033</v>
      </c>
      <c r="G847" s="50">
        <f t="shared" si="55"/>
        <v>95865.524581897029</v>
      </c>
      <c r="H847" s="63">
        <f t="shared" si="56"/>
        <v>-4.2223762142821253E-2</v>
      </c>
      <c r="I847" s="51"/>
      <c r="L847" s="52"/>
      <c r="M847"/>
      <c r="N847" s="27"/>
    </row>
    <row r="848" spans="2:14" x14ac:dyDescent="0.2">
      <c r="B848" s="39">
        <v>842</v>
      </c>
      <c r="C848" s="66">
        <f t="shared" si="57"/>
        <v>44311</v>
      </c>
      <c r="D848" s="60">
        <v>3</v>
      </c>
      <c r="E848" s="61">
        <v>0.17230807548505253</v>
      </c>
      <c r="F848" s="62">
        <f t="shared" si="54"/>
        <v>1.1880437840057989</v>
      </c>
      <c r="G848" s="50">
        <f t="shared" si="55"/>
        <v>118804.3784005799</v>
      </c>
      <c r="H848" s="63">
        <f t="shared" si="56"/>
        <v>0.17230807548505256</v>
      </c>
      <c r="I848" s="51"/>
      <c r="L848" s="52"/>
      <c r="M848"/>
      <c r="N848" s="27"/>
    </row>
    <row r="849" spans="2:14" x14ac:dyDescent="0.2">
      <c r="B849" s="39">
        <v>843</v>
      </c>
      <c r="C849" s="66">
        <f t="shared" si="57"/>
        <v>44312</v>
      </c>
      <c r="D849" s="60">
        <v>1</v>
      </c>
      <c r="E849" s="61">
        <v>4.8874183044536043E-2</v>
      </c>
      <c r="F849" s="62">
        <f t="shared" si="54"/>
        <v>1.050088223525028</v>
      </c>
      <c r="G849" s="50">
        <f t="shared" si="55"/>
        <v>105008.8223525028</v>
      </c>
      <c r="H849" s="63">
        <f t="shared" si="56"/>
        <v>4.8874183044535988E-2</v>
      </c>
      <c r="I849" s="51"/>
      <c r="L849" s="52"/>
      <c r="M849"/>
      <c r="N849" s="27"/>
    </row>
    <row r="850" spans="2:14" x14ac:dyDescent="0.2">
      <c r="B850" s="39">
        <v>844</v>
      </c>
      <c r="C850" s="66">
        <f t="shared" si="57"/>
        <v>44313</v>
      </c>
      <c r="D850" s="60">
        <v>1</v>
      </c>
      <c r="E850" s="61">
        <v>-7.927043720381334E-2</v>
      </c>
      <c r="F850" s="62">
        <f t="shared" si="54"/>
        <v>0.92379006345908399</v>
      </c>
      <c r="G850" s="50">
        <f t="shared" si="55"/>
        <v>92379.006345908405</v>
      </c>
      <c r="H850" s="63">
        <f t="shared" si="56"/>
        <v>-7.9270437203813243E-2</v>
      </c>
      <c r="I850" s="51"/>
      <c r="L850" s="52"/>
      <c r="M850"/>
      <c r="N850" s="27"/>
    </row>
    <row r="851" spans="2:14" x14ac:dyDescent="0.2">
      <c r="B851" s="39">
        <v>845</v>
      </c>
      <c r="C851" s="66">
        <f t="shared" si="57"/>
        <v>44314</v>
      </c>
      <c r="D851" s="60">
        <v>7</v>
      </c>
      <c r="E851" s="61">
        <v>0.14330326626397435</v>
      </c>
      <c r="F851" s="62">
        <f t="shared" si="54"/>
        <v>1.1540797420524724</v>
      </c>
      <c r="G851" s="50">
        <f t="shared" si="55"/>
        <v>115407.97420524724</v>
      </c>
      <c r="H851" s="63">
        <f t="shared" si="56"/>
        <v>0.14330326626397444</v>
      </c>
      <c r="I851" s="51"/>
      <c r="L851" s="52"/>
      <c r="M851"/>
      <c r="N851" s="27"/>
    </row>
    <row r="852" spans="2:14" x14ac:dyDescent="0.2">
      <c r="B852" s="39">
        <v>846</v>
      </c>
      <c r="C852" s="66">
        <f t="shared" si="57"/>
        <v>44315</v>
      </c>
      <c r="D852" s="60">
        <v>1</v>
      </c>
      <c r="E852" s="61">
        <v>6.5118554226064593E-2</v>
      </c>
      <c r="F852" s="62">
        <f t="shared" si="54"/>
        <v>1.0672855480962284</v>
      </c>
      <c r="G852" s="50">
        <f t="shared" si="55"/>
        <v>106728.55480962284</v>
      </c>
      <c r="H852" s="63">
        <f t="shared" si="56"/>
        <v>6.5118554226064509E-2</v>
      </c>
      <c r="I852" s="51"/>
      <c r="L852" s="52"/>
      <c r="M852"/>
      <c r="N852" s="27"/>
    </row>
    <row r="853" spans="2:14" x14ac:dyDescent="0.2">
      <c r="B853" s="39">
        <v>847</v>
      </c>
      <c r="C853" s="66">
        <f t="shared" si="57"/>
        <v>44316</v>
      </c>
      <c r="D853" s="60">
        <v>3</v>
      </c>
      <c r="E853" s="61">
        <v>-5.8387301982729692E-2</v>
      </c>
      <c r="F853" s="62">
        <f t="shared" si="54"/>
        <v>0.94328454070709655</v>
      </c>
      <c r="G853" s="50">
        <f t="shared" si="55"/>
        <v>94328.45407070966</v>
      </c>
      <c r="H853" s="63">
        <f t="shared" si="56"/>
        <v>-5.838730198272974E-2</v>
      </c>
      <c r="I853" s="51"/>
      <c r="L853" s="52"/>
      <c r="M853"/>
      <c r="N853" s="27"/>
    </row>
    <row r="854" spans="2:14" x14ac:dyDescent="0.2">
      <c r="B854" s="39">
        <v>848</v>
      </c>
      <c r="C854" s="66">
        <f t="shared" si="57"/>
        <v>44317</v>
      </c>
      <c r="D854" s="60">
        <v>4</v>
      </c>
      <c r="E854" s="61">
        <v>0.11405835044162814</v>
      </c>
      <c r="F854" s="62">
        <f t="shared" si="54"/>
        <v>1.1208175231735866</v>
      </c>
      <c r="G854" s="50">
        <f t="shared" si="55"/>
        <v>112081.75231735867</v>
      </c>
      <c r="H854" s="63">
        <f t="shared" si="56"/>
        <v>0.1140583504416281</v>
      </c>
      <c r="I854" s="51"/>
      <c r="L854" s="52"/>
      <c r="M854"/>
      <c r="N854" s="27"/>
    </row>
    <row r="855" spans="2:14" x14ac:dyDescent="0.2">
      <c r="B855" s="39">
        <v>849</v>
      </c>
      <c r="C855" s="66">
        <f t="shared" si="57"/>
        <v>44318</v>
      </c>
      <c r="D855" s="60">
        <v>4</v>
      </c>
      <c r="E855" s="61">
        <v>0.22722086446767206</v>
      </c>
      <c r="F855" s="62">
        <f t="shared" si="54"/>
        <v>1.2551070458793332</v>
      </c>
      <c r="G855" s="50">
        <f t="shared" si="55"/>
        <v>125510.70458793332</v>
      </c>
      <c r="H855" s="63">
        <f t="shared" si="56"/>
        <v>0.22722086446767209</v>
      </c>
      <c r="I855" s="51"/>
      <c r="L855" s="52"/>
      <c r="M855"/>
      <c r="N855" s="27"/>
    </row>
    <row r="856" spans="2:14" x14ac:dyDescent="0.2">
      <c r="B856" s="39">
        <v>850</v>
      </c>
      <c r="C856" s="66">
        <f t="shared" si="57"/>
        <v>44319</v>
      </c>
      <c r="D856" s="60">
        <v>5</v>
      </c>
      <c r="E856" s="61">
        <v>1.7438294485618826E-2</v>
      </c>
      <c r="F856" s="62">
        <f t="shared" si="54"/>
        <v>1.0175912292232179</v>
      </c>
      <c r="G856" s="50">
        <f t="shared" si="55"/>
        <v>101759.12292232178</v>
      </c>
      <c r="H856" s="63">
        <f t="shared" si="56"/>
        <v>1.7438294485618878E-2</v>
      </c>
      <c r="I856" s="51"/>
      <c r="L856" s="52"/>
      <c r="M856"/>
      <c r="N856" s="27"/>
    </row>
    <row r="857" spans="2:14" x14ac:dyDescent="0.2">
      <c r="B857" s="39">
        <v>851</v>
      </c>
      <c r="C857" s="66">
        <f t="shared" si="57"/>
        <v>44320</v>
      </c>
      <c r="D857" s="60">
        <v>1</v>
      </c>
      <c r="E857" s="61">
        <v>0.41291808207053693</v>
      </c>
      <c r="F857" s="62">
        <f t="shared" si="54"/>
        <v>1.5112212247496024</v>
      </c>
      <c r="G857" s="50">
        <f t="shared" si="55"/>
        <v>151122.12247496026</v>
      </c>
      <c r="H857" s="63">
        <f t="shared" si="56"/>
        <v>0.41291808207053704</v>
      </c>
      <c r="I857" s="51"/>
      <c r="L857" s="52"/>
      <c r="M857"/>
      <c r="N857" s="27"/>
    </row>
    <row r="858" spans="2:14" x14ac:dyDescent="0.2">
      <c r="B858" s="39">
        <v>852</v>
      </c>
      <c r="C858" s="66">
        <f t="shared" si="57"/>
        <v>44321</v>
      </c>
      <c r="D858" s="60">
        <v>1</v>
      </c>
      <c r="E858" s="61">
        <v>0.35130072552012281</v>
      </c>
      <c r="F858" s="62">
        <f t="shared" si="54"/>
        <v>1.4209145669400283</v>
      </c>
      <c r="G858" s="50">
        <f t="shared" si="55"/>
        <v>142091.45669400282</v>
      </c>
      <c r="H858" s="63">
        <f t="shared" si="56"/>
        <v>0.35130072552012276</v>
      </c>
      <c r="I858" s="51"/>
      <c r="L858" s="52"/>
      <c r="M858"/>
      <c r="N858" s="27"/>
    </row>
    <row r="859" spans="2:14" x14ac:dyDescent="0.2">
      <c r="B859" s="39">
        <v>853</v>
      </c>
      <c r="C859" s="66">
        <f t="shared" si="57"/>
        <v>44322</v>
      </c>
      <c r="D859" s="60">
        <v>3</v>
      </c>
      <c r="E859" s="61">
        <v>1.6599824953300417E-3</v>
      </c>
      <c r="F859" s="62">
        <f t="shared" si="54"/>
        <v>1.0016613610289475</v>
      </c>
      <c r="G859" s="50">
        <f t="shared" si="55"/>
        <v>100166.13610289476</v>
      </c>
      <c r="H859" s="63">
        <f t="shared" si="56"/>
        <v>1.6599824953301083E-3</v>
      </c>
      <c r="I859" s="51"/>
      <c r="L859" s="52"/>
      <c r="M859"/>
      <c r="N859" s="27"/>
    </row>
    <row r="860" spans="2:14" x14ac:dyDescent="0.2">
      <c r="B860" s="39">
        <v>854</v>
      </c>
      <c r="C860" s="66">
        <f t="shared" si="57"/>
        <v>44323</v>
      </c>
      <c r="D860" s="60">
        <v>3</v>
      </c>
      <c r="E860" s="61">
        <v>0.11514479870631476</v>
      </c>
      <c r="F860" s="62">
        <f t="shared" si="54"/>
        <v>1.1220358951558878</v>
      </c>
      <c r="G860" s="50">
        <f t="shared" si="55"/>
        <v>112203.58951558877</v>
      </c>
      <c r="H860" s="63">
        <f t="shared" si="56"/>
        <v>0.11514479870631471</v>
      </c>
      <c r="I860" s="51"/>
      <c r="L860" s="52"/>
      <c r="M860"/>
      <c r="N860" s="27"/>
    </row>
    <row r="861" spans="2:14" x14ac:dyDescent="0.2">
      <c r="B861" s="39">
        <v>855</v>
      </c>
      <c r="C861" s="66">
        <f t="shared" si="57"/>
        <v>44324</v>
      </c>
      <c r="D861" s="60">
        <v>5</v>
      </c>
      <c r="E861" s="61">
        <v>0.10636163784103701</v>
      </c>
      <c r="F861" s="62">
        <f t="shared" si="54"/>
        <v>1.1122240260814376</v>
      </c>
      <c r="G861" s="50">
        <f t="shared" si="55"/>
        <v>111222.40260814376</v>
      </c>
      <c r="H861" s="63">
        <f t="shared" si="56"/>
        <v>0.106361637841037</v>
      </c>
      <c r="I861" s="51"/>
      <c r="L861" s="52"/>
      <c r="M861"/>
      <c r="N861" s="27"/>
    </row>
    <row r="862" spans="2:14" x14ac:dyDescent="0.2">
      <c r="B862" s="39">
        <v>856</v>
      </c>
      <c r="C862" s="66">
        <f t="shared" si="57"/>
        <v>44325</v>
      </c>
      <c r="D862" s="60">
        <v>1</v>
      </c>
      <c r="E862" s="61">
        <v>0.15092358130961656</v>
      </c>
      <c r="F862" s="62">
        <f t="shared" si="54"/>
        <v>1.1629077867960462</v>
      </c>
      <c r="G862" s="50">
        <f t="shared" si="55"/>
        <v>116290.77867960463</v>
      </c>
      <c r="H862" s="63">
        <f t="shared" si="56"/>
        <v>0.15092358130961658</v>
      </c>
      <c r="I862" s="51"/>
      <c r="L862" s="52"/>
      <c r="M862"/>
      <c r="N862" s="27"/>
    </row>
    <row r="863" spans="2:14" x14ac:dyDescent="0.2">
      <c r="B863" s="39">
        <v>857</v>
      </c>
      <c r="C863" s="66">
        <f t="shared" si="57"/>
        <v>44326</v>
      </c>
      <c r="D863" s="60">
        <v>4</v>
      </c>
      <c r="E863" s="61">
        <v>1.4334814346075291E-2</v>
      </c>
      <c r="F863" s="62">
        <f t="shared" si="54"/>
        <v>1.0144380504977684</v>
      </c>
      <c r="G863" s="50">
        <f t="shared" si="55"/>
        <v>101443.80504977684</v>
      </c>
      <c r="H863" s="63">
        <f t="shared" si="56"/>
        <v>1.43348143460753E-2</v>
      </c>
      <c r="I863" s="51"/>
      <c r="L863" s="52"/>
      <c r="M863"/>
      <c r="N863" s="27"/>
    </row>
    <row r="864" spans="2:14" x14ac:dyDescent="0.2">
      <c r="B864" s="39">
        <v>858</v>
      </c>
      <c r="C864" s="66">
        <f t="shared" si="57"/>
        <v>44327</v>
      </c>
      <c r="D864" s="60">
        <v>2</v>
      </c>
      <c r="E864" s="61">
        <v>-4.9065606567164646E-2</v>
      </c>
      <c r="F864" s="62">
        <f t="shared" si="54"/>
        <v>0.95211866241242094</v>
      </c>
      <c r="G864" s="50">
        <f t="shared" si="55"/>
        <v>95211.866241242096</v>
      </c>
      <c r="H864" s="63">
        <f t="shared" si="56"/>
        <v>-4.9065606567164598E-2</v>
      </c>
      <c r="I864" s="51"/>
      <c r="L864" s="52"/>
      <c r="M864"/>
      <c r="N864" s="27"/>
    </row>
    <row r="865" spans="2:14" x14ac:dyDescent="0.2">
      <c r="B865" s="39">
        <v>859</v>
      </c>
      <c r="C865" s="66">
        <f t="shared" si="57"/>
        <v>44328</v>
      </c>
      <c r="D865" s="60">
        <v>6</v>
      </c>
      <c r="E865" s="61">
        <v>0.27932877179002391</v>
      </c>
      <c r="F865" s="62">
        <f t="shared" si="54"/>
        <v>1.3222419882815455</v>
      </c>
      <c r="G865" s="50">
        <f t="shared" si="55"/>
        <v>132224.19882815453</v>
      </c>
      <c r="H865" s="63">
        <f t="shared" si="56"/>
        <v>0.27932877179002374</v>
      </c>
      <c r="I865" s="51"/>
      <c r="L865" s="52"/>
      <c r="M865"/>
      <c r="N865" s="27"/>
    </row>
    <row r="866" spans="2:14" x14ac:dyDescent="0.2">
      <c r="B866" s="39">
        <v>860</v>
      </c>
      <c r="C866" s="66">
        <f t="shared" si="57"/>
        <v>44329</v>
      </c>
      <c r="D866" s="60">
        <v>4</v>
      </c>
      <c r="E866" s="61">
        <v>1.8582723037543474E-2</v>
      </c>
      <c r="F866" s="62">
        <f t="shared" si="54"/>
        <v>1.0187564563125278</v>
      </c>
      <c r="G866" s="50">
        <f t="shared" si="55"/>
        <v>101875.64563125277</v>
      </c>
      <c r="H866" s="63">
        <f t="shared" si="56"/>
        <v>1.8582723037543464E-2</v>
      </c>
      <c r="I866" s="51"/>
      <c r="L866" s="52"/>
      <c r="M866"/>
      <c r="N866" s="27"/>
    </row>
    <row r="867" spans="2:14" x14ac:dyDescent="0.2">
      <c r="B867" s="39">
        <v>861</v>
      </c>
      <c r="C867" s="66">
        <f t="shared" si="57"/>
        <v>44330</v>
      </c>
      <c r="D867" s="60">
        <v>1</v>
      </c>
      <c r="E867" s="61">
        <v>-0.13653279206162552</v>
      </c>
      <c r="F867" s="62">
        <f t="shared" si="54"/>
        <v>0.87237771272685816</v>
      </c>
      <c r="G867" s="50">
        <f t="shared" si="55"/>
        <v>87237.771272685815</v>
      </c>
      <c r="H867" s="63">
        <f t="shared" si="56"/>
        <v>-0.13653279206162555</v>
      </c>
      <c r="I867" s="51"/>
      <c r="L867" s="52"/>
      <c r="M867"/>
      <c r="N867" s="27"/>
    </row>
    <row r="868" spans="2:14" x14ac:dyDescent="0.2">
      <c r="B868" s="39">
        <v>862</v>
      </c>
      <c r="C868" s="66">
        <f t="shared" si="57"/>
        <v>44331</v>
      </c>
      <c r="D868" s="60">
        <v>3</v>
      </c>
      <c r="E868" s="61">
        <v>-7.5911502739909334E-2</v>
      </c>
      <c r="F868" s="62">
        <f t="shared" si="54"/>
        <v>0.92689823088368084</v>
      </c>
      <c r="G868" s="50">
        <f t="shared" si="55"/>
        <v>92689.823088368081</v>
      </c>
      <c r="H868" s="63">
        <f t="shared" si="56"/>
        <v>-7.5911502739909306E-2</v>
      </c>
      <c r="I868" s="51"/>
      <c r="L868" s="52"/>
      <c r="M868"/>
      <c r="N868" s="27"/>
    </row>
    <row r="869" spans="2:14" x14ac:dyDescent="0.2">
      <c r="B869" s="39">
        <v>863</v>
      </c>
      <c r="C869" s="66">
        <f t="shared" si="57"/>
        <v>44332</v>
      </c>
      <c r="D869" s="60">
        <v>3</v>
      </c>
      <c r="E869" s="61">
        <v>-5.8082905474730065E-2</v>
      </c>
      <c r="F869" s="62">
        <f t="shared" si="54"/>
        <v>0.94357171693284059</v>
      </c>
      <c r="G869" s="50">
        <f t="shared" si="55"/>
        <v>94357.171693284065</v>
      </c>
      <c r="H869" s="63">
        <f t="shared" si="56"/>
        <v>-5.8082905474729968E-2</v>
      </c>
      <c r="I869" s="51"/>
      <c r="L869" s="52"/>
      <c r="M869"/>
      <c r="N869" s="27"/>
    </row>
    <row r="870" spans="2:14" x14ac:dyDescent="0.2">
      <c r="B870" s="39">
        <v>864</v>
      </c>
      <c r="C870" s="66">
        <f t="shared" si="57"/>
        <v>44333</v>
      </c>
      <c r="D870" s="60">
        <v>1</v>
      </c>
      <c r="E870" s="61">
        <v>6.1175894693878949E-2</v>
      </c>
      <c r="F870" s="62">
        <f t="shared" si="54"/>
        <v>1.0630858889097792</v>
      </c>
      <c r="G870" s="50">
        <f t="shared" si="55"/>
        <v>106308.58889097792</v>
      </c>
      <c r="H870" s="63">
        <f t="shared" si="56"/>
        <v>6.1175894693878907E-2</v>
      </c>
      <c r="I870" s="51"/>
      <c r="L870" s="52"/>
      <c r="M870"/>
      <c r="N870" s="27"/>
    </row>
    <row r="871" spans="2:14" x14ac:dyDescent="0.2">
      <c r="B871" s="39">
        <v>865</v>
      </c>
      <c r="C871" s="66">
        <f t="shared" si="57"/>
        <v>44334</v>
      </c>
      <c r="D871" s="60">
        <v>3</v>
      </c>
      <c r="E871" s="61">
        <v>-0.10085752132406924</v>
      </c>
      <c r="F871" s="62">
        <f t="shared" si="54"/>
        <v>0.90406183324295397</v>
      </c>
      <c r="G871" s="50">
        <f t="shared" si="55"/>
        <v>90406.183324295402</v>
      </c>
      <c r="H871" s="63">
        <f t="shared" si="56"/>
        <v>-0.10085752132406929</v>
      </c>
      <c r="I871" s="51"/>
      <c r="L871" s="52"/>
      <c r="M871"/>
      <c r="N871" s="27"/>
    </row>
    <row r="872" spans="2:14" x14ac:dyDescent="0.2">
      <c r="B872" s="39">
        <v>866</v>
      </c>
      <c r="C872" s="66">
        <f t="shared" si="57"/>
        <v>44335</v>
      </c>
      <c r="D872" s="60">
        <v>4</v>
      </c>
      <c r="E872" s="61">
        <v>0.19893262338475323</v>
      </c>
      <c r="F872" s="62">
        <f t="shared" si="54"/>
        <v>1.220099756938537</v>
      </c>
      <c r="G872" s="50">
        <f t="shared" si="55"/>
        <v>122009.9756938537</v>
      </c>
      <c r="H872" s="63">
        <f t="shared" si="56"/>
        <v>0.19893262338475332</v>
      </c>
      <c r="I872" s="51"/>
      <c r="L872" s="52"/>
      <c r="M872"/>
      <c r="N872" s="27"/>
    </row>
    <row r="873" spans="2:14" x14ac:dyDescent="0.2">
      <c r="B873" s="39">
        <v>867</v>
      </c>
      <c r="C873" s="66">
        <f t="shared" si="57"/>
        <v>44336</v>
      </c>
      <c r="D873" s="60">
        <v>4</v>
      </c>
      <c r="E873" s="61">
        <v>9.7471213444368918E-2</v>
      </c>
      <c r="F873" s="62">
        <f t="shared" si="54"/>
        <v>1.1023797073917962</v>
      </c>
      <c r="G873" s="50">
        <f t="shared" si="55"/>
        <v>110237.97073917963</v>
      </c>
      <c r="H873" s="63">
        <f t="shared" si="56"/>
        <v>9.7471213444369015E-2</v>
      </c>
      <c r="I873" s="51"/>
      <c r="L873" s="52"/>
      <c r="M873"/>
      <c r="N873" s="27"/>
    </row>
    <row r="874" spans="2:14" x14ac:dyDescent="0.2">
      <c r="B874" s="39">
        <v>868</v>
      </c>
      <c r="C874" s="66">
        <f t="shared" si="57"/>
        <v>44337</v>
      </c>
      <c r="D874" s="60">
        <v>4</v>
      </c>
      <c r="E874" s="61">
        <v>1.6221561104903231E-2</v>
      </c>
      <c r="F874" s="62">
        <f t="shared" si="54"/>
        <v>1.0163538449427341</v>
      </c>
      <c r="G874" s="50">
        <f t="shared" si="55"/>
        <v>101635.3844942734</v>
      </c>
      <c r="H874" s="63">
        <f t="shared" si="56"/>
        <v>1.6221561104903248E-2</v>
      </c>
      <c r="I874" s="51"/>
      <c r="L874" s="52"/>
      <c r="M874"/>
      <c r="N874" s="27"/>
    </row>
    <row r="875" spans="2:14" x14ac:dyDescent="0.2">
      <c r="B875" s="39">
        <v>869</v>
      </c>
      <c r="C875" s="66">
        <f t="shared" si="57"/>
        <v>44338</v>
      </c>
      <c r="D875" s="60">
        <v>5</v>
      </c>
      <c r="E875" s="61">
        <v>6.6813624976493888E-2</v>
      </c>
      <c r="F875" s="62">
        <f t="shared" si="54"/>
        <v>1.0690962067749032</v>
      </c>
      <c r="G875" s="50">
        <f t="shared" si="55"/>
        <v>106909.62067749033</v>
      </c>
      <c r="H875" s="63">
        <f t="shared" si="56"/>
        <v>6.6813624976493971E-2</v>
      </c>
      <c r="I875" s="51"/>
      <c r="L875" s="52"/>
      <c r="M875"/>
      <c r="N875" s="27"/>
    </row>
    <row r="876" spans="2:14" x14ac:dyDescent="0.2">
      <c r="B876" s="39">
        <v>870</v>
      </c>
      <c r="C876" s="66">
        <f t="shared" si="57"/>
        <v>44339</v>
      </c>
      <c r="D876" s="60">
        <v>2</v>
      </c>
      <c r="E876" s="61">
        <v>5.5971993384009697E-2</v>
      </c>
      <c r="F876" s="62">
        <f t="shared" si="54"/>
        <v>1.0575680644191809</v>
      </c>
      <c r="G876" s="50">
        <f t="shared" si="55"/>
        <v>105756.80644191809</v>
      </c>
      <c r="H876" s="63">
        <f t="shared" si="56"/>
        <v>5.5971993384009676E-2</v>
      </c>
      <c r="I876" s="51"/>
      <c r="L876" s="52"/>
      <c r="M876"/>
      <c r="N876" s="27"/>
    </row>
    <row r="877" spans="2:14" x14ac:dyDescent="0.2">
      <c r="B877" s="39">
        <v>871</v>
      </c>
      <c r="C877" s="66">
        <f t="shared" si="57"/>
        <v>44340</v>
      </c>
      <c r="D877" s="60">
        <v>1</v>
      </c>
      <c r="E877" s="61">
        <v>-0.12418674254557117</v>
      </c>
      <c r="F877" s="62">
        <f t="shared" si="54"/>
        <v>0.88321489168455414</v>
      </c>
      <c r="G877" s="50">
        <f t="shared" si="55"/>
        <v>88321.489168455417</v>
      </c>
      <c r="H877" s="63">
        <f t="shared" si="56"/>
        <v>-0.12418674254557115</v>
      </c>
      <c r="I877" s="51"/>
      <c r="L877" s="52"/>
      <c r="M877"/>
      <c r="N877" s="27"/>
    </row>
    <row r="878" spans="2:14" x14ac:dyDescent="0.2">
      <c r="B878" s="39">
        <v>872</v>
      </c>
      <c r="C878" s="66">
        <f t="shared" si="57"/>
        <v>44341</v>
      </c>
      <c r="D878" s="60">
        <v>3</v>
      </c>
      <c r="E878" s="61">
        <v>-0.11794669939670711</v>
      </c>
      <c r="F878" s="62">
        <f t="shared" si="54"/>
        <v>0.88874342191276057</v>
      </c>
      <c r="G878" s="50">
        <f t="shared" si="55"/>
        <v>88874.342191276053</v>
      </c>
      <c r="H878" s="63">
        <f t="shared" si="56"/>
        <v>-0.11794669939670716</v>
      </c>
      <c r="I878" s="51"/>
      <c r="L878" s="52"/>
      <c r="M878"/>
      <c r="N878" s="27"/>
    </row>
    <row r="879" spans="2:14" x14ac:dyDescent="0.2">
      <c r="B879" s="39">
        <v>873</v>
      </c>
      <c r="C879" s="66">
        <f t="shared" si="57"/>
        <v>44342</v>
      </c>
      <c r="D879" s="60">
        <v>2</v>
      </c>
      <c r="E879" s="61">
        <v>-8.6368049273733045E-3</v>
      </c>
      <c r="F879" s="62">
        <f t="shared" si="54"/>
        <v>0.9914003851275377</v>
      </c>
      <c r="G879" s="50">
        <f t="shared" si="55"/>
        <v>99140.038512753774</v>
      </c>
      <c r="H879" s="63">
        <f t="shared" si="56"/>
        <v>-8.6368049273733479E-3</v>
      </c>
      <c r="I879" s="51"/>
      <c r="L879" s="52"/>
      <c r="M879"/>
      <c r="N879" s="27"/>
    </row>
    <row r="880" spans="2:14" x14ac:dyDescent="0.2">
      <c r="B880" s="39">
        <v>874</v>
      </c>
      <c r="C880" s="66">
        <f t="shared" si="57"/>
        <v>44343</v>
      </c>
      <c r="D880" s="60">
        <v>3</v>
      </c>
      <c r="E880" s="61">
        <v>-0.12955026017560159</v>
      </c>
      <c r="F880" s="62">
        <f t="shared" si="54"/>
        <v>0.87849043422316864</v>
      </c>
      <c r="G880" s="50">
        <f t="shared" si="55"/>
        <v>87849.04342231687</v>
      </c>
      <c r="H880" s="63">
        <f t="shared" si="56"/>
        <v>-0.12955026017560139</v>
      </c>
      <c r="I880" s="51"/>
      <c r="L880" s="52"/>
      <c r="M880"/>
      <c r="N880" s="27"/>
    </row>
    <row r="881" spans="2:14" x14ac:dyDescent="0.2">
      <c r="B881" s="39">
        <v>875</v>
      </c>
      <c r="C881" s="66">
        <f t="shared" si="57"/>
        <v>44344</v>
      </c>
      <c r="D881" s="60">
        <v>3</v>
      </c>
      <c r="E881" s="61">
        <v>0.11206280537910061</v>
      </c>
      <c r="F881" s="62">
        <f t="shared" si="54"/>
        <v>1.1185831114753289</v>
      </c>
      <c r="G881" s="50">
        <f t="shared" si="55"/>
        <v>111858.31114753289</v>
      </c>
      <c r="H881" s="63">
        <f t="shared" si="56"/>
        <v>0.11206280537910063</v>
      </c>
      <c r="I881" s="51"/>
      <c r="L881" s="52"/>
      <c r="M881"/>
      <c r="N881" s="27"/>
    </row>
    <row r="882" spans="2:14" x14ac:dyDescent="0.2">
      <c r="B882" s="39">
        <v>876</v>
      </c>
      <c r="C882" s="66">
        <f t="shared" si="57"/>
        <v>44345</v>
      </c>
      <c r="D882" s="60">
        <v>0</v>
      </c>
      <c r="E882" s="61">
        <v>-4.4964865487127095E-2</v>
      </c>
      <c r="F882" s="62">
        <f t="shared" si="54"/>
        <v>0.95603107092899664</v>
      </c>
      <c r="G882" s="50">
        <f t="shared" si="55"/>
        <v>95603.107092899663</v>
      </c>
      <c r="H882" s="63">
        <f t="shared" si="56"/>
        <v>-4.4964865487127095E-2</v>
      </c>
      <c r="I882" s="51"/>
      <c r="L882" s="52"/>
      <c r="M882"/>
      <c r="N882" s="27"/>
    </row>
    <row r="883" spans="2:14" x14ac:dyDescent="0.2">
      <c r="B883" s="39">
        <v>877</v>
      </c>
      <c r="C883" s="66">
        <f t="shared" si="57"/>
        <v>44346</v>
      </c>
      <c r="D883" s="60">
        <v>3</v>
      </c>
      <c r="E883" s="61">
        <v>0.17099772099347318</v>
      </c>
      <c r="F883" s="62">
        <f t="shared" si="54"/>
        <v>1.186488045004632</v>
      </c>
      <c r="G883" s="50">
        <f t="shared" si="55"/>
        <v>118648.8045004632</v>
      </c>
      <c r="H883" s="63">
        <f t="shared" si="56"/>
        <v>0.17099772099347324</v>
      </c>
      <c r="I883" s="51"/>
      <c r="L883" s="52"/>
      <c r="M883"/>
      <c r="N883" s="27"/>
    </row>
    <row r="884" spans="2:14" x14ac:dyDescent="0.2">
      <c r="B884" s="39">
        <v>878</v>
      </c>
      <c r="C884" s="66">
        <f t="shared" si="57"/>
        <v>44347</v>
      </c>
      <c r="D884" s="60">
        <v>4</v>
      </c>
      <c r="E884" s="61">
        <v>-1.725213628087658E-3</v>
      </c>
      <c r="F884" s="62">
        <f t="shared" si="54"/>
        <v>0.99827627369750249</v>
      </c>
      <c r="G884" s="50">
        <f t="shared" si="55"/>
        <v>99827.627369750247</v>
      </c>
      <c r="H884" s="63">
        <f t="shared" si="56"/>
        <v>-1.7252136280876988E-3</v>
      </c>
      <c r="I884" s="51"/>
      <c r="L884" s="52"/>
      <c r="M884"/>
      <c r="N884" s="27"/>
    </row>
    <row r="885" spans="2:14" x14ac:dyDescent="0.2">
      <c r="B885" s="39">
        <v>879</v>
      </c>
      <c r="C885" s="66">
        <f t="shared" si="57"/>
        <v>44348</v>
      </c>
      <c r="D885" s="60">
        <v>1</v>
      </c>
      <c r="E885" s="61">
        <v>0.12674307304725516</v>
      </c>
      <c r="F885" s="62">
        <f t="shared" si="54"/>
        <v>1.135125336019071</v>
      </c>
      <c r="G885" s="50">
        <f t="shared" si="55"/>
        <v>113512.5336019071</v>
      </c>
      <c r="H885" s="63">
        <f t="shared" si="56"/>
        <v>0.12674307304725518</v>
      </c>
      <c r="I885" s="51"/>
      <c r="L885" s="52"/>
      <c r="M885"/>
      <c r="N885" s="27"/>
    </row>
    <row r="886" spans="2:14" x14ac:dyDescent="0.2">
      <c r="B886" s="39">
        <v>880</v>
      </c>
      <c r="C886" s="66">
        <f t="shared" si="57"/>
        <v>44349</v>
      </c>
      <c r="D886" s="60">
        <v>4</v>
      </c>
      <c r="E886" s="61">
        <v>-0.22639507500978653</v>
      </c>
      <c r="F886" s="62">
        <f t="shared" si="54"/>
        <v>0.79740300542627518</v>
      </c>
      <c r="G886" s="50">
        <f t="shared" si="55"/>
        <v>79740.300542627519</v>
      </c>
      <c r="H886" s="63">
        <f t="shared" si="56"/>
        <v>-0.22639507500978656</v>
      </c>
      <c r="I886" s="51"/>
      <c r="L886" s="52"/>
      <c r="M886"/>
      <c r="N886" s="27"/>
    </row>
    <row r="887" spans="2:14" x14ac:dyDescent="0.2">
      <c r="B887" s="39">
        <v>881</v>
      </c>
      <c r="C887" s="66">
        <f t="shared" si="57"/>
        <v>44350</v>
      </c>
      <c r="D887" s="60">
        <v>3</v>
      </c>
      <c r="E887" s="61">
        <v>-0.10332782262092223</v>
      </c>
      <c r="F887" s="62">
        <f t="shared" si="54"/>
        <v>0.90183128432211079</v>
      </c>
      <c r="G887" s="50">
        <f t="shared" si="55"/>
        <v>90183.128432211073</v>
      </c>
      <c r="H887" s="63">
        <f t="shared" si="56"/>
        <v>-0.10332782262092237</v>
      </c>
      <c r="I887" s="51"/>
      <c r="L887" s="52"/>
      <c r="M887"/>
      <c r="N887" s="27"/>
    </row>
    <row r="888" spans="2:14" x14ac:dyDescent="0.2">
      <c r="B888" s="39">
        <v>882</v>
      </c>
      <c r="C888" s="66">
        <f t="shared" si="57"/>
        <v>44351</v>
      </c>
      <c r="D888" s="60">
        <v>1</v>
      </c>
      <c r="E888" s="61">
        <v>5.856882813124685E-2</v>
      </c>
      <c r="F888" s="62">
        <f t="shared" si="54"/>
        <v>1.0603179628870396</v>
      </c>
      <c r="G888" s="50">
        <f t="shared" si="55"/>
        <v>106031.79628870396</v>
      </c>
      <c r="H888" s="63">
        <f t="shared" si="56"/>
        <v>5.8568828131246878E-2</v>
      </c>
      <c r="I888" s="51"/>
      <c r="L888" s="52"/>
      <c r="M888"/>
      <c r="N888" s="27"/>
    </row>
    <row r="889" spans="2:14" x14ac:dyDescent="0.2">
      <c r="B889" s="39">
        <v>883</v>
      </c>
      <c r="C889" s="66">
        <f t="shared" si="57"/>
        <v>44352</v>
      </c>
      <c r="D889" s="60">
        <v>3</v>
      </c>
      <c r="E889" s="61">
        <v>0.10930481953939307</v>
      </c>
      <c r="F889" s="62">
        <f t="shared" si="54"/>
        <v>1.1155023254283196</v>
      </c>
      <c r="G889" s="50">
        <f t="shared" si="55"/>
        <v>111550.23254283196</v>
      </c>
      <c r="H889" s="63">
        <f t="shared" si="56"/>
        <v>0.10930481953939301</v>
      </c>
      <c r="I889" s="51"/>
      <c r="L889" s="52"/>
      <c r="M889"/>
      <c r="N889" s="27"/>
    </row>
    <row r="890" spans="2:14" x14ac:dyDescent="0.2">
      <c r="B890" s="39">
        <v>884</v>
      </c>
      <c r="C890" s="66">
        <f t="shared" si="57"/>
        <v>44353</v>
      </c>
      <c r="D890" s="60">
        <v>2</v>
      </c>
      <c r="E890" s="61">
        <v>7.2432426400628178E-2</v>
      </c>
      <c r="F890" s="62">
        <f t="shared" si="54"/>
        <v>1.0751201538969415</v>
      </c>
      <c r="G890" s="50">
        <f t="shared" si="55"/>
        <v>107512.01538969415</v>
      </c>
      <c r="H890" s="63">
        <f t="shared" si="56"/>
        <v>7.2432426400628136E-2</v>
      </c>
      <c r="I890" s="51"/>
      <c r="L890" s="52"/>
      <c r="M890"/>
      <c r="N890" s="27"/>
    </row>
    <row r="891" spans="2:14" x14ac:dyDescent="0.2">
      <c r="B891" s="39">
        <v>885</v>
      </c>
      <c r="C891" s="66">
        <f t="shared" si="57"/>
        <v>44354</v>
      </c>
      <c r="D891" s="60">
        <v>4</v>
      </c>
      <c r="E891" s="61">
        <v>-2.8919332584773656E-2</v>
      </c>
      <c r="F891" s="62">
        <f t="shared" si="54"/>
        <v>0.97149482928260278</v>
      </c>
      <c r="G891" s="50">
        <f t="shared" si="55"/>
        <v>97149.482928260273</v>
      </c>
      <c r="H891" s="63">
        <f t="shared" si="56"/>
        <v>-2.8919332584773617E-2</v>
      </c>
      <c r="I891" s="51"/>
      <c r="L891" s="52"/>
      <c r="M891"/>
      <c r="N891" s="27"/>
    </row>
    <row r="892" spans="2:14" x14ac:dyDescent="0.2">
      <c r="B892" s="39">
        <v>886</v>
      </c>
      <c r="C892" s="66">
        <f t="shared" si="57"/>
        <v>44355</v>
      </c>
      <c r="D892" s="60">
        <v>2</v>
      </c>
      <c r="E892" s="61">
        <v>0.26586915969848635</v>
      </c>
      <c r="F892" s="62">
        <f t="shared" si="54"/>
        <v>1.3045643579259669</v>
      </c>
      <c r="G892" s="50">
        <f t="shared" si="55"/>
        <v>130456.43579259669</v>
      </c>
      <c r="H892" s="63">
        <f t="shared" si="56"/>
        <v>0.26586915969848635</v>
      </c>
      <c r="I892" s="51"/>
      <c r="L892" s="52"/>
      <c r="M892"/>
      <c r="N892" s="27"/>
    </row>
    <row r="893" spans="2:14" x14ac:dyDescent="0.2">
      <c r="B893" s="39">
        <v>887</v>
      </c>
      <c r="C893" s="66">
        <f t="shared" si="57"/>
        <v>44356</v>
      </c>
      <c r="D893" s="60">
        <v>3</v>
      </c>
      <c r="E893" s="61">
        <v>8.9622899445676016E-2</v>
      </c>
      <c r="F893" s="62">
        <f t="shared" si="54"/>
        <v>1.0937617477649526</v>
      </c>
      <c r="G893" s="50">
        <f t="shared" si="55"/>
        <v>109376.17477649526</v>
      </c>
      <c r="H893" s="63">
        <f t="shared" si="56"/>
        <v>8.962289944567596E-2</v>
      </c>
      <c r="I893" s="51"/>
      <c r="L893" s="52"/>
      <c r="M893"/>
      <c r="N893" s="27"/>
    </row>
    <row r="894" spans="2:14" x14ac:dyDescent="0.2">
      <c r="B894" s="39">
        <v>888</v>
      </c>
      <c r="C894" s="66">
        <f t="shared" si="57"/>
        <v>44357</v>
      </c>
      <c r="D894" s="60">
        <v>3</v>
      </c>
      <c r="E894" s="61">
        <v>-6.4031996266567144E-3</v>
      </c>
      <c r="F894" s="62">
        <f t="shared" si="54"/>
        <v>0.99361725716980032</v>
      </c>
      <c r="G894" s="50">
        <f t="shared" si="55"/>
        <v>99361.725716980029</v>
      </c>
      <c r="H894" s="63">
        <f t="shared" si="56"/>
        <v>-6.4031996266566641E-3</v>
      </c>
      <c r="I894" s="51"/>
      <c r="L894" s="52"/>
      <c r="M894"/>
      <c r="N894" s="27"/>
    </row>
    <row r="895" spans="2:14" x14ac:dyDescent="0.2">
      <c r="B895" s="39">
        <v>889</v>
      </c>
      <c r="C895" s="66">
        <f t="shared" si="57"/>
        <v>44358</v>
      </c>
      <c r="D895" s="60">
        <v>2</v>
      </c>
      <c r="E895" s="61">
        <v>-4.1026810271869177E-2</v>
      </c>
      <c r="F895" s="62">
        <f t="shared" si="54"/>
        <v>0.95980339701283213</v>
      </c>
      <c r="G895" s="50">
        <f t="shared" si="55"/>
        <v>95980.339701283214</v>
      </c>
      <c r="H895" s="63">
        <f t="shared" si="56"/>
        <v>-4.1026810271869142E-2</v>
      </c>
      <c r="I895" s="51"/>
      <c r="L895" s="52"/>
      <c r="M895"/>
      <c r="N895" s="27"/>
    </row>
    <row r="896" spans="2:14" x14ac:dyDescent="0.2">
      <c r="B896" s="39">
        <v>890</v>
      </c>
      <c r="C896" s="66">
        <f t="shared" si="57"/>
        <v>44359</v>
      </c>
      <c r="D896" s="60">
        <v>3</v>
      </c>
      <c r="E896" s="61">
        <v>-0.30631305657560004</v>
      </c>
      <c r="F896" s="62">
        <f t="shared" si="54"/>
        <v>0.7361561248635019</v>
      </c>
      <c r="G896" s="50">
        <f t="shared" si="55"/>
        <v>73615.61248635019</v>
      </c>
      <c r="H896" s="63">
        <f t="shared" si="56"/>
        <v>-0.30631305657559998</v>
      </c>
      <c r="I896" s="51"/>
      <c r="L896" s="52"/>
      <c r="M896"/>
      <c r="N896" s="27"/>
    </row>
    <row r="897" spans="2:14" x14ac:dyDescent="0.2">
      <c r="B897" s="39">
        <v>891</v>
      </c>
      <c r="C897" s="66">
        <f t="shared" si="57"/>
        <v>44360</v>
      </c>
      <c r="D897" s="60">
        <v>4</v>
      </c>
      <c r="E897" s="61">
        <v>0.11065661288332194</v>
      </c>
      <c r="F897" s="62">
        <f t="shared" si="54"/>
        <v>1.1170112737103119</v>
      </c>
      <c r="G897" s="50">
        <f t="shared" si="55"/>
        <v>111701.12737103119</v>
      </c>
      <c r="H897" s="63">
        <f t="shared" si="56"/>
        <v>0.11065661288332186</v>
      </c>
      <c r="I897" s="51"/>
      <c r="L897" s="52"/>
      <c r="M897"/>
      <c r="N897" s="27"/>
    </row>
    <row r="898" spans="2:14" x14ac:dyDescent="0.2">
      <c r="B898" s="39">
        <v>892</v>
      </c>
      <c r="C898" s="66">
        <f t="shared" si="57"/>
        <v>44361</v>
      </c>
      <c r="D898" s="60">
        <v>2</v>
      </c>
      <c r="E898" s="61">
        <v>-0.15871366253530142</v>
      </c>
      <c r="F898" s="62">
        <f t="shared" si="54"/>
        <v>0.85324063875551415</v>
      </c>
      <c r="G898" s="50">
        <f t="shared" si="55"/>
        <v>85324.063875551408</v>
      </c>
      <c r="H898" s="63">
        <f t="shared" si="56"/>
        <v>-0.15871366253530159</v>
      </c>
      <c r="I898" s="51"/>
      <c r="L898" s="52"/>
      <c r="M898"/>
      <c r="N898" s="27"/>
    </row>
    <row r="899" spans="2:14" x14ac:dyDescent="0.2">
      <c r="B899" s="39">
        <v>893</v>
      </c>
      <c r="C899" s="66">
        <f t="shared" si="57"/>
        <v>44362</v>
      </c>
      <c r="D899" s="60">
        <v>5</v>
      </c>
      <c r="E899" s="61">
        <v>-0.16746970908978256</v>
      </c>
      <c r="F899" s="62">
        <f t="shared" si="54"/>
        <v>0.84580223702044299</v>
      </c>
      <c r="G899" s="50">
        <f t="shared" si="55"/>
        <v>84580.223702044299</v>
      </c>
      <c r="H899" s="63">
        <f t="shared" si="56"/>
        <v>-0.16746970908978254</v>
      </c>
      <c r="I899" s="51"/>
      <c r="L899" s="52"/>
      <c r="M899"/>
      <c r="N899" s="27"/>
    </row>
    <row r="900" spans="2:14" x14ac:dyDescent="0.2">
      <c r="B900" s="39">
        <v>894</v>
      </c>
      <c r="C900" s="66">
        <f t="shared" si="57"/>
        <v>44363</v>
      </c>
      <c r="D900" s="60">
        <v>3</v>
      </c>
      <c r="E900" s="61">
        <v>-6.8513729679107196E-2</v>
      </c>
      <c r="F900" s="62">
        <f t="shared" si="54"/>
        <v>0.93378063950697476</v>
      </c>
      <c r="G900" s="50">
        <f t="shared" si="55"/>
        <v>93378.063950697469</v>
      </c>
      <c r="H900" s="63">
        <f t="shared" si="56"/>
        <v>-6.851372967910728E-2</v>
      </c>
      <c r="I900" s="51"/>
      <c r="L900" s="52"/>
      <c r="M900"/>
      <c r="N900" s="27"/>
    </row>
    <row r="901" spans="2:14" x14ac:dyDescent="0.2">
      <c r="B901" s="39">
        <v>895</v>
      </c>
      <c r="C901" s="66">
        <f t="shared" si="57"/>
        <v>44364</v>
      </c>
      <c r="D901" s="60">
        <v>1</v>
      </c>
      <c r="E901" s="61">
        <v>-0.26292333809076807</v>
      </c>
      <c r="F901" s="62">
        <f t="shared" si="54"/>
        <v>0.76880083279173916</v>
      </c>
      <c r="G901" s="50">
        <f t="shared" si="55"/>
        <v>76880.083279173923</v>
      </c>
      <c r="H901" s="63">
        <f t="shared" si="56"/>
        <v>-0.26292333809076784</v>
      </c>
      <c r="I901" s="51"/>
      <c r="L901" s="52"/>
      <c r="M901"/>
      <c r="N901" s="27"/>
    </row>
    <row r="902" spans="2:14" x14ac:dyDescent="0.2">
      <c r="B902" s="39">
        <v>896</v>
      </c>
      <c r="C902" s="66">
        <f t="shared" si="57"/>
        <v>44365</v>
      </c>
      <c r="D902" s="60">
        <v>4</v>
      </c>
      <c r="E902" s="61">
        <v>-0.16283026292920114</v>
      </c>
      <c r="F902" s="62">
        <f t="shared" si="54"/>
        <v>0.84973540777362777</v>
      </c>
      <c r="G902" s="50">
        <f t="shared" si="55"/>
        <v>84973.540777362781</v>
      </c>
      <c r="H902" s="63">
        <f t="shared" si="56"/>
        <v>-0.16283026292920116</v>
      </c>
      <c r="I902" s="51"/>
      <c r="L902" s="52"/>
      <c r="M902"/>
      <c r="N902" s="27"/>
    </row>
    <row r="903" spans="2:14" x14ac:dyDescent="0.2">
      <c r="B903" s="39">
        <v>897</v>
      </c>
      <c r="C903" s="66">
        <f t="shared" si="57"/>
        <v>44366</v>
      </c>
      <c r="D903" s="60">
        <v>5</v>
      </c>
      <c r="E903" s="61">
        <v>-0.17758795133384411</v>
      </c>
      <c r="F903" s="62">
        <f t="shared" si="54"/>
        <v>0.83728735555753497</v>
      </c>
      <c r="G903" s="50">
        <f t="shared" si="55"/>
        <v>83728.73555575349</v>
      </c>
      <c r="H903" s="63">
        <f t="shared" si="56"/>
        <v>-0.17758795133384425</v>
      </c>
      <c r="I903" s="51"/>
      <c r="L903" s="52"/>
      <c r="M903"/>
      <c r="N903" s="27"/>
    </row>
    <row r="904" spans="2:14" x14ac:dyDescent="0.2">
      <c r="B904" s="39">
        <v>898</v>
      </c>
      <c r="C904" s="66">
        <f t="shared" si="57"/>
        <v>44367</v>
      </c>
      <c r="D904" s="60">
        <v>1</v>
      </c>
      <c r="E904" s="61">
        <v>0.14064197107974905</v>
      </c>
      <c r="F904" s="62">
        <f t="shared" ref="F904:F967" si="58">EXP(E904)</f>
        <v>1.1510124784499853</v>
      </c>
      <c r="G904" s="50">
        <f t="shared" ref="G904:G967" si="59" xml:space="preserve"> F904*100000</f>
        <v>115101.24784499854</v>
      </c>
      <c r="H904" s="63">
        <f t="shared" ref="H904:H967" si="60">LN(G904/100000)</f>
        <v>0.14064197107974899</v>
      </c>
      <c r="I904" s="51"/>
      <c r="L904" s="52"/>
      <c r="M904"/>
      <c r="N904" s="27"/>
    </row>
    <row r="905" spans="2:14" x14ac:dyDescent="0.2">
      <c r="B905" s="39">
        <v>899</v>
      </c>
      <c r="C905" s="66">
        <f t="shared" ref="C905:C968" si="61">DATE(YEAR(C904),MONTH(C904),DAY(C904)+1)</f>
        <v>44368</v>
      </c>
      <c r="D905" s="60">
        <v>1</v>
      </c>
      <c r="E905" s="61">
        <v>-0.13482032722502482</v>
      </c>
      <c r="F905" s="62">
        <f t="shared" si="58"/>
        <v>0.87387290875405432</v>
      </c>
      <c r="G905" s="50">
        <f t="shared" si="59"/>
        <v>87387.290875405437</v>
      </c>
      <c r="H905" s="63">
        <f t="shared" si="60"/>
        <v>-0.13482032722502479</v>
      </c>
      <c r="I905" s="51"/>
      <c r="L905" s="52"/>
      <c r="M905"/>
      <c r="N905" s="27"/>
    </row>
    <row r="906" spans="2:14" x14ac:dyDescent="0.2">
      <c r="B906" s="39">
        <v>900</v>
      </c>
      <c r="C906" s="66">
        <f t="shared" si="61"/>
        <v>44369</v>
      </c>
      <c r="D906" s="60">
        <v>1</v>
      </c>
      <c r="E906" s="61">
        <v>0.24639596863882615</v>
      </c>
      <c r="F906" s="62">
        <f t="shared" si="58"/>
        <v>1.2794060779383791</v>
      </c>
      <c r="G906" s="50">
        <f t="shared" si="59"/>
        <v>127940.60779383792</v>
      </c>
      <c r="H906" s="63">
        <f t="shared" si="60"/>
        <v>0.2463959686388261</v>
      </c>
      <c r="I906" s="51"/>
      <c r="L906" s="52"/>
      <c r="M906"/>
      <c r="N906" s="27"/>
    </row>
    <row r="907" spans="2:14" x14ac:dyDescent="0.2">
      <c r="B907" s="39">
        <v>901</v>
      </c>
      <c r="C907" s="66">
        <f t="shared" si="61"/>
        <v>44370</v>
      </c>
      <c r="D907" s="60">
        <v>5</v>
      </c>
      <c r="E907" s="61">
        <v>-6.5426449913938992E-2</v>
      </c>
      <c r="F907" s="62">
        <f t="shared" si="58"/>
        <v>0.93666793623350397</v>
      </c>
      <c r="G907" s="50">
        <f t="shared" si="59"/>
        <v>93666.793623350401</v>
      </c>
      <c r="H907" s="63">
        <f t="shared" si="60"/>
        <v>-6.5426449913939019E-2</v>
      </c>
      <c r="I907" s="51"/>
      <c r="L907" s="52"/>
      <c r="M907"/>
      <c r="N907" s="27"/>
    </row>
    <row r="908" spans="2:14" x14ac:dyDescent="0.2">
      <c r="B908" s="39">
        <v>902</v>
      </c>
      <c r="C908" s="66">
        <f t="shared" si="61"/>
        <v>44371</v>
      </c>
      <c r="D908" s="60">
        <v>3</v>
      </c>
      <c r="E908" s="61">
        <v>8.9055374751769709E-2</v>
      </c>
      <c r="F908" s="62">
        <f t="shared" si="58"/>
        <v>1.0931411870722605</v>
      </c>
      <c r="G908" s="50">
        <f t="shared" si="59"/>
        <v>109314.11870722605</v>
      </c>
      <c r="H908" s="63">
        <f t="shared" si="60"/>
        <v>8.9055374751769611E-2</v>
      </c>
      <c r="I908" s="51"/>
      <c r="L908" s="52"/>
      <c r="M908"/>
      <c r="N908" s="27"/>
    </row>
    <row r="909" spans="2:14" x14ac:dyDescent="0.2">
      <c r="B909" s="39">
        <v>903</v>
      </c>
      <c r="C909" s="66">
        <f t="shared" si="61"/>
        <v>44372</v>
      </c>
      <c r="D909" s="60">
        <v>5</v>
      </c>
      <c r="E909" s="61">
        <v>6.9569734983379025E-2</v>
      </c>
      <c r="F909" s="62">
        <f t="shared" si="58"/>
        <v>1.0720468177651852</v>
      </c>
      <c r="G909" s="50">
        <f t="shared" si="59"/>
        <v>107204.68177651851</v>
      </c>
      <c r="H909" s="63">
        <f t="shared" si="60"/>
        <v>6.9569734983378956E-2</v>
      </c>
      <c r="I909" s="51"/>
      <c r="L909" s="52"/>
      <c r="M909"/>
      <c r="N909" s="27"/>
    </row>
    <row r="910" spans="2:14" x14ac:dyDescent="0.2">
      <c r="B910" s="39">
        <v>904</v>
      </c>
      <c r="C910" s="66">
        <f t="shared" si="61"/>
        <v>44373</v>
      </c>
      <c r="D910" s="60">
        <v>5</v>
      </c>
      <c r="E910" s="61">
        <v>5.56275222657132E-2</v>
      </c>
      <c r="F910" s="62">
        <f t="shared" si="58"/>
        <v>1.0572038255038507</v>
      </c>
      <c r="G910" s="50">
        <f t="shared" si="59"/>
        <v>105720.38255038507</v>
      </c>
      <c r="H910" s="63">
        <f t="shared" si="60"/>
        <v>5.5627522265713124E-2</v>
      </c>
      <c r="I910" s="51"/>
      <c r="L910" s="52"/>
      <c r="M910"/>
      <c r="N910" s="27"/>
    </row>
    <row r="911" spans="2:14" x14ac:dyDescent="0.2">
      <c r="B911" s="39">
        <v>905</v>
      </c>
      <c r="C911" s="66">
        <f t="shared" si="61"/>
        <v>44374</v>
      </c>
      <c r="D911" s="60">
        <v>4</v>
      </c>
      <c r="E911" s="61">
        <v>-0.10264706583664519</v>
      </c>
      <c r="F911" s="62">
        <f t="shared" si="58"/>
        <v>0.9024454211023587</v>
      </c>
      <c r="G911" s="50">
        <f t="shared" si="59"/>
        <v>90244.542110235867</v>
      </c>
      <c r="H911" s="63">
        <f t="shared" si="60"/>
        <v>-0.10264706583664523</v>
      </c>
      <c r="I911" s="51"/>
      <c r="L911" s="52"/>
      <c r="M911"/>
      <c r="N911" s="27"/>
    </row>
    <row r="912" spans="2:14" x14ac:dyDescent="0.2">
      <c r="B912" s="39">
        <v>906</v>
      </c>
      <c r="C912" s="66">
        <f t="shared" si="61"/>
        <v>44375</v>
      </c>
      <c r="D912" s="60">
        <v>1</v>
      </c>
      <c r="E912" s="61">
        <v>-4.3749496348464159E-2</v>
      </c>
      <c r="F912" s="62">
        <f t="shared" si="58"/>
        <v>0.95719370796167802</v>
      </c>
      <c r="G912" s="50">
        <f t="shared" si="59"/>
        <v>95719.370796167801</v>
      </c>
      <c r="H912" s="63">
        <f t="shared" si="60"/>
        <v>-4.3749496348464187E-2</v>
      </c>
      <c r="I912" s="51"/>
      <c r="L912" s="52"/>
      <c r="M912"/>
      <c r="N912" s="27"/>
    </row>
    <row r="913" spans="2:14" x14ac:dyDescent="0.2">
      <c r="B913" s="39">
        <v>907</v>
      </c>
      <c r="C913" s="66">
        <f t="shared" si="61"/>
        <v>44376</v>
      </c>
      <c r="D913" s="60">
        <v>2</v>
      </c>
      <c r="E913" s="61">
        <v>-1.8772782318119425E-2</v>
      </c>
      <c r="F913" s="62">
        <f t="shared" si="58"/>
        <v>0.98140232887302503</v>
      </c>
      <c r="G913" s="50">
        <f t="shared" si="59"/>
        <v>98140.232887302496</v>
      </c>
      <c r="H913" s="63">
        <f t="shared" si="60"/>
        <v>-1.8772782318119536E-2</v>
      </c>
      <c r="I913" s="51"/>
      <c r="L913" s="52"/>
      <c r="M913"/>
      <c r="N913" s="27"/>
    </row>
    <row r="914" spans="2:14" x14ac:dyDescent="0.2">
      <c r="B914" s="39">
        <v>908</v>
      </c>
      <c r="C914" s="66">
        <f t="shared" si="61"/>
        <v>44377</v>
      </c>
      <c r="D914" s="60">
        <v>3</v>
      </c>
      <c r="E914" s="61">
        <v>5.572628702357179E-3</v>
      </c>
      <c r="F914" s="62">
        <f t="shared" si="58"/>
        <v>1.0055881846801566</v>
      </c>
      <c r="G914" s="50">
        <f t="shared" si="59"/>
        <v>100558.81846801567</v>
      </c>
      <c r="H914" s="63">
        <f t="shared" si="60"/>
        <v>5.5726287023571798E-3</v>
      </c>
      <c r="I914" s="51"/>
      <c r="L914" s="52"/>
      <c r="M914"/>
      <c r="N914" s="27"/>
    </row>
    <row r="915" spans="2:14" x14ac:dyDescent="0.2">
      <c r="B915" s="39">
        <v>909</v>
      </c>
      <c r="C915" s="66">
        <f t="shared" si="61"/>
        <v>44378</v>
      </c>
      <c r="D915" s="60">
        <v>5</v>
      </c>
      <c r="E915" s="61">
        <v>5.2423429274786035E-2</v>
      </c>
      <c r="F915" s="62">
        <f t="shared" si="58"/>
        <v>1.0538218670845307</v>
      </c>
      <c r="G915" s="50">
        <f t="shared" si="59"/>
        <v>105382.18670845307</v>
      </c>
      <c r="H915" s="63">
        <f t="shared" si="60"/>
        <v>5.2423429274786118E-2</v>
      </c>
      <c r="I915" s="51"/>
      <c r="L915" s="52"/>
      <c r="M915"/>
      <c r="N915" s="27"/>
    </row>
    <row r="916" spans="2:14" x14ac:dyDescent="0.2">
      <c r="B916" s="39">
        <v>910</v>
      </c>
      <c r="C916" s="66">
        <f t="shared" si="61"/>
        <v>44379</v>
      </c>
      <c r="D916" s="60">
        <v>2</v>
      </c>
      <c r="E916" s="61">
        <v>6.7694413751742108E-2</v>
      </c>
      <c r="F916" s="62">
        <f t="shared" si="58"/>
        <v>1.0700382695317383</v>
      </c>
      <c r="G916" s="50">
        <f t="shared" si="59"/>
        <v>107003.82695317383</v>
      </c>
      <c r="H916" s="63">
        <f t="shared" si="60"/>
        <v>6.7694413751742066E-2</v>
      </c>
      <c r="I916" s="51"/>
      <c r="L916" s="52"/>
      <c r="M916"/>
      <c r="N916" s="27"/>
    </row>
    <row r="917" spans="2:14" x14ac:dyDescent="0.2">
      <c r="B917" s="39">
        <v>911</v>
      </c>
      <c r="C917" s="66">
        <f t="shared" si="61"/>
        <v>44380</v>
      </c>
      <c r="D917" s="60">
        <v>1</v>
      </c>
      <c r="E917" s="61">
        <v>-0.21138227334129625</v>
      </c>
      <c r="F917" s="62">
        <f t="shared" si="58"/>
        <v>0.80946457100281533</v>
      </c>
      <c r="G917" s="50">
        <f t="shared" si="59"/>
        <v>80946.457100281536</v>
      </c>
      <c r="H917" s="63">
        <f t="shared" si="60"/>
        <v>-0.2113822733412962</v>
      </c>
      <c r="I917" s="51"/>
      <c r="L917" s="52"/>
      <c r="M917"/>
      <c r="N917" s="27"/>
    </row>
    <row r="918" spans="2:14" x14ac:dyDescent="0.2">
      <c r="B918" s="39">
        <v>912</v>
      </c>
      <c r="C918" s="66">
        <f t="shared" si="61"/>
        <v>44381</v>
      </c>
      <c r="D918" s="60">
        <v>1</v>
      </c>
      <c r="E918" s="61">
        <v>-0.14958074411377312</v>
      </c>
      <c r="F918" s="62">
        <f t="shared" si="58"/>
        <v>0.86106890896675581</v>
      </c>
      <c r="G918" s="50">
        <f t="shared" si="59"/>
        <v>86106.890896675584</v>
      </c>
      <c r="H918" s="63">
        <f t="shared" si="60"/>
        <v>-0.14958074411377315</v>
      </c>
      <c r="I918" s="51"/>
      <c r="L918" s="52"/>
      <c r="M918"/>
      <c r="N918" s="27"/>
    </row>
    <row r="919" spans="2:14" x14ac:dyDescent="0.2">
      <c r="B919" s="39">
        <v>913</v>
      </c>
      <c r="C919" s="66">
        <f t="shared" si="61"/>
        <v>44382</v>
      </c>
      <c r="D919" s="60">
        <v>2</v>
      </c>
      <c r="E919" s="61">
        <v>-0.10543898719741264</v>
      </c>
      <c r="F919" s="62">
        <f t="shared" si="58"/>
        <v>0.89992937838530196</v>
      </c>
      <c r="G919" s="50">
        <f t="shared" si="59"/>
        <v>89992.937838530197</v>
      </c>
      <c r="H919" s="63">
        <f t="shared" si="60"/>
        <v>-0.10543898719741263</v>
      </c>
      <c r="I919" s="51"/>
      <c r="L919" s="52"/>
      <c r="M919"/>
      <c r="N919" s="27"/>
    </row>
    <row r="920" spans="2:14" x14ac:dyDescent="0.2">
      <c r="B920" s="39">
        <v>914</v>
      </c>
      <c r="C920" s="66">
        <f t="shared" si="61"/>
        <v>44383</v>
      </c>
      <c r="D920" s="60">
        <v>2</v>
      </c>
      <c r="E920" s="61">
        <v>9.0930184392636879E-2</v>
      </c>
      <c r="F920" s="62">
        <f t="shared" si="58"/>
        <v>1.0951925410568657</v>
      </c>
      <c r="G920" s="50">
        <f t="shared" si="59"/>
        <v>109519.25410568657</v>
      </c>
      <c r="H920" s="63">
        <f t="shared" si="60"/>
        <v>9.0930184392636892E-2</v>
      </c>
      <c r="I920" s="51"/>
      <c r="L920" s="52"/>
      <c r="M920"/>
      <c r="N920" s="27"/>
    </row>
    <row r="921" spans="2:14" x14ac:dyDescent="0.2">
      <c r="B921" s="39">
        <v>915</v>
      </c>
      <c r="C921" s="66">
        <f t="shared" si="61"/>
        <v>44384</v>
      </c>
      <c r="D921" s="60">
        <v>0</v>
      </c>
      <c r="E921" s="61">
        <v>0.14044893082929774</v>
      </c>
      <c r="F921" s="62">
        <f t="shared" si="58"/>
        <v>1.1507903081574673</v>
      </c>
      <c r="G921" s="50">
        <f t="shared" si="59"/>
        <v>115079.03081574674</v>
      </c>
      <c r="H921" s="63">
        <f t="shared" si="60"/>
        <v>0.1404489308292978</v>
      </c>
      <c r="I921" s="51"/>
      <c r="L921" s="52"/>
      <c r="M921"/>
      <c r="N921" s="27"/>
    </row>
    <row r="922" spans="2:14" x14ac:dyDescent="0.2">
      <c r="B922" s="39">
        <v>916</v>
      </c>
      <c r="C922" s="66">
        <f t="shared" si="61"/>
        <v>44385</v>
      </c>
      <c r="D922" s="60">
        <v>3</v>
      </c>
      <c r="E922" s="61">
        <v>0.21700303255376638</v>
      </c>
      <c r="F922" s="62">
        <f t="shared" si="58"/>
        <v>1.2423478696187626</v>
      </c>
      <c r="G922" s="50">
        <f t="shared" si="59"/>
        <v>124234.78696187626</v>
      </c>
      <c r="H922" s="63">
        <f t="shared" si="60"/>
        <v>0.21700303255376638</v>
      </c>
      <c r="I922" s="51"/>
      <c r="L922" s="52"/>
      <c r="M922"/>
      <c r="N922" s="27"/>
    </row>
    <row r="923" spans="2:14" x14ac:dyDescent="0.2">
      <c r="B923" s="39">
        <v>917</v>
      </c>
      <c r="C923" s="66">
        <f t="shared" si="61"/>
        <v>44386</v>
      </c>
      <c r="D923" s="60">
        <v>1</v>
      </c>
      <c r="E923" s="61">
        <v>-0.10570944818435236</v>
      </c>
      <c r="F923" s="62">
        <f t="shared" si="58"/>
        <v>0.89968601550901317</v>
      </c>
      <c r="G923" s="50">
        <f t="shared" si="59"/>
        <v>89968.601550901323</v>
      </c>
      <c r="H923" s="63">
        <f t="shared" si="60"/>
        <v>-0.10570944818435221</v>
      </c>
      <c r="I923" s="51"/>
      <c r="L923" s="52"/>
      <c r="M923"/>
      <c r="N923" s="27"/>
    </row>
    <row r="924" spans="2:14" x14ac:dyDescent="0.2">
      <c r="B924" s="39">
        <v>918</v>
      </c>
      <c r="C924" s="66">
        <f t="shared" si="61"/>
        <v>44387</v>
      </c>
      <c r="D924" s="60">
        <v>4</v>
      </c>
      <c r="E924" s="61">
        <v>-0.12304794149211375</v>
      </c>
      <c r="F924" s="62">
        <f t="shared" si="58"/>
        <v>0.88422127065758938</v>
      </c>
      <c r="G924" s="50">
        <f t="shared" si="59"/>
        <v>88422.127065758934</v>
      </c>
      <c r="H924" s="63">
        <f t="shared" si="60"/>
        <v>-0.12304794149211377</v>
      </c>
      <c r="I924" s="51"/>
      <c r="L924" s="52"/>
      <c r="M924"/>
      <c r="N924" s="27"/>
    </row>
    <row r="925" spans="2:14" x14ac:dyDescent="0.2">
      <c r="B925" s="39">
        <v>919</v>
      </c>
      <c r="C925" s="66">
        <f t="shared" si="61"/>
        <v>44388</v>
      </c>
      <c r="D925" s="60">
        <v>5</v>
      </c>
      <c r="E925" s="61">
        <v>-3.0454787015041802E-2</v>
      </c>
      <c r="F925" s="62">
        <f t="shared" si="58"/>
        <v>0.97000428786505388</v>
      </c>
      <c r="G925" s="50">
        <f t="shared" si="59"/>
        <v>97000.428786505392</v>
      </c>
      <c r="H925" s="63">
        <f t="shared" si="60"/>
        <v>-3.0454787015041843E-2</v>
      </c>
      <c r="I925" s="51"/>
      <c r="L925" s="52"/>
      <c r="M925"/>
      <c r="N925" s="27"/>
    </row>
    <row r="926" spans="2:14" x14ac:dyDescent="0.2">
      <c r="B926" s="39">
        <v>920</v>
      </c>
      <c r="C926" s="66">
        <f t="shared" si="61"/>
        <v>44389</v>
      </c>
      <c r="D926" s="60">
        <v>3</v>
      </c>
      <c r="E926" s="61">
        <v>0.33062700145412238</v>
      </c>
      <c r="F926" s="62">
        <f t="shared" si="58"/>
        <v>1.3918405409763408</v>
      </c>
      <c r="G926" s="50">
        <f t="shared" si="59"/>
        <v>139184.05409763407</v>
      </c>
      <c r="H926" s="63">
        <f t="shared" si="60"/>
        <v>0.33062700145412233</v>
      </c>
      <c r="I926" s="51"/>
      <c r="L926" s="52"/>
      <c r="M926"/>
      <c r="N926" s="27"/>
    </row>
    <row r="927" spans="2:14" x14ac:dyDescent="0.2">
      <c r="B927" s="39">
        <v>921</v>
      </c>
      <c r="C927" s="66">
        <f t="shared" si="61"/>
        <v>44390</v>
      </c>
      <c r="D927" s="60">
        <v>4</v>
      </c>
      <c r="E927" s="61">
        <v>3.3430280887405392E-2</v>
      </c>
      <c r="F927" s="62">
        <f t="shared" si="58"/>
        <v>1.0339953519748546</v>
      </c>
      <c r="G927" s="50">
        <f t="shared" si="59"/>
        <v>103399.53519748546</v>
      </c>
      <c r="H927" s="63">
        <f t="shared" si="60"/>
        <v>3.3430280887405364E-2</v>
      </c>
      <c r="I927" s="51"/>
      <c r="L927" s="52"/>
      <c r="M927"/>
      <c r="N927" s="27"/>
    </row>
    <row r="928" spans="2:14" x14ac:dyDescent="0.2">
      <c r="B928" s="39">
        <v>922</v>
      </c>
      <c r="C928" s="66">
        <f t="shared" si="61"/>
        <v>44391</v>
      </c>
      <c r="D928" s="60">
        <v>5</v>
      </c>
      <c r="E928" s="61">
        <v>-0.24524685381446035</v>
      </c>
      <c r="F928" s="62">
        <f t="shared" si="58"/>
        <v>0.7825113484868027</v>
      </c>
      <c r="G928" s="50">
        <f t="shared" si="59"/>
        <v>78251.134848680274</v>
      </c>
      <c r="H928" s="63">
        <f t="shared" si="60"/>
        <v>-0.2452468538144604</v>
      </c>
      <c r="I928" s="51"/>
      <c r="L928" s="52"/>
      <c r="M928"/>
      <c r="N928" s="27"/>
    </row>
    <row r="929" spans="2:14" x14ac:dyDescent="0.2">
      <c r="B929" s="39">
        <v>923</v>
      </c>
      <c r="C929" s="66">
        <f t="shared" si="61"/>
        <v>44392</v>
      </c>
      <c r="D929" s="60">
        <v>2</v>
      </c>
      <c r="E929" s="61">
        <v>-0.13872990388743348</v>
      </c>
      <c r="F929" s="62">
        <f t="shared" si="58"/>
        <v>0.87046310541104099</v>
      </c>
      <c r="G929" s="50">
        <f t="shared" si="59"/>
        <v>87046.310541104103</v>
      </c>
      <c r="H929" s="63">
        <f t="shared" si="60"/>
        <v>-0.13872990388743353</v>
      </c>
      <c r="I929" s="51"/>
      <c r="L929" s="52"/>
      <c r="M929"/>
      <c r="N929" s="27"/>
    </row>
    <row r="930" spans="2:14" x14ac:dyDescent="0.2">
      <c r="B930" s="39">
        <v>924</v>
      </c>
      <c r="C930" s="66">
        <f t="shared" si="61"/>
        <v>44393</v>
      </c>
      <c r="D930" s="60">
        <v>3</v>
      </c>
      <c r="E930" s="61">
        <v>0.10503184290020727</v>
      </c>
      <c r="F930" s="62">
        <f t="shared" si="58"/>
        <v>1.1107459791659497</v>
      </c>
      <c r="G930" s="50">
        <f t="shared" si="59"/>
        <v>111074.59791659497</v>
      </c>
      <c r="H930" s="63">
        <f t="shared" si="60"/>
        <v>0.10503184290020731</v>
      </c>
      <c r="I930" s="51"/>
      <c r="L930" s="52"/>
      <c r="M930"/>
      <c r="N930" s="27"/>
    </row>
    <row r="931" spans="2:14" x14ac:dyDescent="0.2">
      <c r="B931" s="39">
        <v>925</v>
      </c>
      <c r="C931" s="66">
        <f t="shared" si="61"/>
        <v>44394</v>
      </c>
      <c r="D931" s="60">
        <v>3</v>
      </c>
      <c r="E931" s="61">
        <v>-5.2507418735767711E-2</v>
      </c>
      <c r="F931" s="62">
        <f t="shared" si="58"/>
        <v>0.94884728178242261</v>
      </c>
      <c r="G931" s="50">
        <f t="shared" si="59"/>
        <v>94884.728178242265</v>
      </c>
      <c r="H931" s="63">
        <f t="shared" si="60"/>
        <v>-5.2507418735767697E-2</v>
      </c>
      <c r="I931" s="51"/>
      <c r="L931" s="52"/>
      <c r="M931"/>
      <c r="N931" s="27"/>
    </row>
    <row r="932" spans="2:14" x14ac:dyDescent="0.2">
      <c r="B932" s="39">
        <v>926</v>
      </c>
      <c r="C932" s="66">
        <f t="shared" si="61"/>
        <v>44395</v>
      </c>
      <c r="D932" s="60">
        <v>3</v>
      </c>
      <c r="E932" s="61">
        <v>-4.7770599798677718E-2</v>
      </c>
      <c r="F932" s="62">
        <f t="shared" si="58"/>
        <v>0.95335246124113704</v>
      </c>
      <c r="G932" s="50">
        <f t="shared" si="59"/>
        <v>95335.246124113706</v>
      </c>
      <c r="H932" s="63">
        <f t="shared" si="60"/>
        <v>-4.7770599798677683E-2</v>
      </c>
      <c r="I932" s="51"/>
      <c r="L932" s="52"/>
      <c r="M932"/>
      <c r="N932" s="27"/>
    </row>
    <row r="933" spans="2:14" x14ac:dyDescent="0.2">
      <c r="B933" s="39">
        <v>927</v>
      </c>
      <c r="C933" s="66">
        <f t="shared" si="61"/>
        <v>44396</v>
      </c>
      <c r="D933" s="60">
        <v>3</v>
      </c>
      <c r="E933" s="61">
        <v>-0.15122090412158287</v>
      </c>
      <c r="F933" s="62">
        <f t="shared" si="58"/>
        <v>0.85965777573678859</v>
      </c>
      <c r="G933" s="50">
        <f t="shared" si="59"/>
        <v>85965.777573678861</v>
      </c>
      <c r="H933" s="63">
        <f t="shared" si="60"/>
        <v>-0.15122090412158293</v>
      </c>
      <c r="I933" s="51"/>
      <c r="L933" s="52"/>
      <c r="M933"/>
      <c r="N933" s="27"/>
    </row>
    <row r="934" spans="2:14" x14ac:dyDescent="0.2">
      <c r="B934" s="39">
        <v>928</v>
      </c>
      <c r="C934" s="66">
        <f t="shared" si="61"/>
        <v>44397</v>
      </c>
      <c r="D934" s="60">
        <v>6</v>
      </c>
      <c r="E934" s="61">
        <v>0.11821383173402865</v>
      </c>
      <c r="F934" s="62">
        <f t="shared" si="58"/>
        <v>1.1254847499940519</v>
      </c>
      <c r="G934" s="50">
        <f t="shared" si="59"/>
        <v>112548.4749994052</v>
      </c>
      <c r="H934" s="63">
        <f t="shared" si="60"/>
        <v>0.11821383173402855</v>
      </c>
      <c r="I934" s="51"/>
      <c r="L934" s="52"/>
      <c r="M934"/>
      <c r="N934" s="27"/>
    </row>
    <row r="935" spans="2:14" x14ac:dyDescent="0.2">
      <c r="B935" s="39">
        <v>929</v>
      </c>
      <c r="C935" s="66">
        <f t="shared" si="61"/>
        <v>44398</v>
      </c>
      <c r="D935" s="60">
        <v>6</v>
      </c>
      <c r="E935" s="61">
        <v>-0.12308989193523302</v>
      </c>
      <c r="F935" s="62">
        <f t="shared" si="58"/>
        <v>0.88418417796150284</v>
      </c>
      <c r="G935" s="50">
        <f t="shared" si="59"/>
        <v>88418.417796150286</v>
      </c>
      <c r="H935" s="63">
        <f t="shared" si="60"/>
        <v>-0.12308989193523297</v>
      </c>
      <c r="I935" s="51"/>
      <c r="L935" s="52"/>
      <c r="M935"/>
      <c r="N935" s="27"/>
    </row>
    <row r="936" spans="2:14" x14ac:dyDescent="0.2">
      <c r="B936" s="39">
        <v>930</v>
      </c>
      <c r="C936" s="66">
        <f t="shared" si="61"/>
        <v>44399</v>
      </c>
      <c r="D936" s="60">
        <v>3</v>
      </c>
      <c r="E936" s="61">
        <v>-0.12007252957526361</v>
      </c>
      <c r="F936" s="62">
        <f t="shared" si="58"/>
        <v>0.88685611108737328</v>
      </c>
      <c r="G936" s="50">
        <f t="shared" si="59"/>
        <v>88685.611108737328</v>
      </c>
      <c r="H936" s="63">
        <f t="shared" si="60"/>
        <v>-0.12007252957526364</v>
      </c>
      <c r="I936" s="51"/>
      <c r="L936" s="52"/>
      <c r="M936"/>
      <c r="N936" s="27"/>
    </row>
    <row r="937" spans="2:14" x14ac:dyDescent="0.2">
      <c r="B937" s="39">
        <v>931</v>
      </c>
      <c r="C937" s="66">
        <f t="shared" si="61"/>
        <v>44400</v>
      </c>
      <c r="D937" s="60">
        <v>3</v>
      </c>
      <c r="E937" s="61">
        <v>4.6900124794337902E-2</v>
      </c>
      <c r="F937" s="62">
        <f t="shared" si="58"/>
        <v>1.048017332905804</v>
      </c>
      <c r="G937" s="50">
        <f t="shared" si="59"/>
        <v>104801.73329058041</v>
      </c>
      <c r="H937" s="63">
        <f t="shared" si="60"/>
        <v>4.6900124794337868E-2</v>
      </c>
      <c r="I937" s="51"/>
      <c r="L937" s="52"/>
      <c r="M937"/>
      <c r="N937" s="27"/>
    </row>
    <row r="938" spans="2:14" x14ac:dyDescent="0.2">
      <c r="B938" s="39">
        <v>932</v>
      </c>
      <c r="C938" s="66">
        <f t="shared" si="61"/>
        <v>44401</v>
      </c>
      <c r="D938" s="60">
        <v>7</v>
      </c>
      <c r="E938" s="61">
        <v>3.0055828170152381E-2</v>
      </c>
      <c r="F938" s="62">
        <f t="shared" si="58"/>
        <v>1.030512063950455</v>
      </c>
      <c r="G938" s="50">
        <f t="shared" si="59"/>
        <v>103051.2063950455</v>
      </c>
      <c r="H938" s="63">
        <f t="shared" si="60"/>
        <v>3.0055828170152416E-2</v>
      </c>
      <c r="I938" s="51"/>
      <c r="L938" s="52"/>
      <c r="M938"/>
      <c r="N938" s="27"/>
    </row>
    <row r="939" spans="2:14" x14ac:dyDescent="0.2">
      <c r="B939" s="39">
        <v>933</v>
      </c>
      <c r="C939" s="66">
        <f t="shared" si="61"/>
        <v>44402</v>
      </c>
      <c r="D939" s="60">
        <v>5</v>
      </c>
      <c r="E939" s="61">
        <v>8.2071478623693114E-2</v>
      </c>
      <c r="F939" s="62">
        <f t="shared" si="58"/>
        <v>1.0855333994898835</v>
      </c>
      <c r="G939" s="50">
        <f t="shared" si="59"/>
        <v>108553.33994898834</v>
      </c>
      <c r="H939" s="63">
        <f t="shared" si="60"/>
        <v>8.2071478623693184E-2</v>
      </c>
      <c r="I939" s="51"/>
      <c r="L939" s="52"/>
      <c r="M939"/>
      <c r="N939" s="27"/>
    </row>
    <row r="940" spans="2:14" x14ac:dyDescent="0.2">
      <c r="B940" s="39">
        <v>934</v>
      </c>
      <c r="C940" s="66">
        <f t="shared" si="61"/>
        <v>44403</v>
      </c>
      <c r="D940" s="60">
        <v>2</v>
      </c>
      <c r="E940" s="61">
        <v>0.2217686711042188</v>
      </c>
      <c r="F940" s="62">
        <f t="shared" si="58"/>
        <v>1.2482825806309985</v>
      </c>
      <c r="G940" s="50">
        <f t="shared" si="59"/>
        <v>124828.25806309986</v>
      </c>
      <c r="H940" s="63">
        <f t="shared" si="60"/>
        <v>0.2217686711042188</v>
      </c>
      <c r="I940" s="51"/>
      <c r="L940" s="52"/>
      <c r="M940"/>
      <c r="N940" s="27"/>
    </row>
    <row r="941" spans="2:14" x14ac:dyDescent="0.2">
      <c r="B941" s="39">
        <v>935</v>
      </c>
      <c r="C941" s="66">
        <f t="shared" si="61"/>
        <v>44404</v>
      </c>
      <c r="D941" s="60">
        <v>3</v>
      </c>
      <c r="E941" s="61">
        <v>-7.5356426754733544E-2</v>
      </c>
      <c r="F941" s="62">
        <f t="shared" si="58"/>
        <v>0.92741287265177563</v>
      </c>
      <c r="G941" s="50">
        <f t="shared" si="59"/>
        <v>92741.287265177569</v>
      </c>
      <c r="H941" s="63">
        <f t="shared" si="60"/>
        <v>-7.5356426754733571E-2</v>
      </c>
      <c r="I941" s="51"/>
      <c r="L941" s="52"/>
      <c r="M941"/>
      <c r="N941" s="27"/>
    </row>
    <row r="942" spans="2:14" x14ac:dyDescent="0.2">
      <c r="B942" s="39">
        <v>936</v>
      </c>
      <c r="C942" s="66">
        <f t="shared" si="61"/>
        <v>44405</v>
      </c>
      <c r="D942" s="60">
        <v>3</v>
      </c>
      <c r="E942" s="61">
        <v>3.9170840914739533E-2</v>
      </c>
      <c r="F942" s="62">
        <f t="shared" si="58"/>
        <v>1.0399481341652599</v>
      </c>
      <c r="G942" s="50">
        <f t="shared" si="59"/>
        <v>103994.81341652598</v>
      </c>
      <c r="H942" s="63">
        <f t="shared" si="60"/>
        <v>3.9170840914739463E-2</v>
      </c>
      <c r="I942" s="51"/>
      <c r="L942" s="52"/>
      <c r="M942"/>
      <c r="N942" s="27"/>
    </row>
    <row r="943" spans="2:14" x14ac:dyDescent="0.2">
      <c r="B943" s="39">
        <v>937</v>
      </c>
      <c r="C943" s="66">
        <f t="shared" si="61"/>
        <v>44406</v>
      </c>
      <c r="D943" s="60">
        <v>3</v>
      </c>
      <c r="E943" s="61">
        <v>-0.15999400370172226</v>
      </c>
      <c r="F943" s="62">
        <f t="shared" si="58"/>
        <v>0.85214889868986521</v>
      </c>
      <c r="G943" s="50">
        <f t="shared" si="59"/>
        <v>85214.889868986516</v>
      </c>
      <c r="H943" s="63">
        <f t="shared" si="60"/>
        <v>-0.15999400370172226</v>
      </c>
      <c r="I943" s="51"/>
      <c r="L943" s="52"/>
      <c r="M943"/>
      <c r="N943" s="27"/>
    </row>
    <row r="944" spans="2:14" x14ac:dyDescent="0.2">
      <c r="B944" s="39">
        <v>938</v>
      </c>
      <c r="C944" s="66">
        <f t="shared" si="61"/>
        <v>44407</v>
      </c>
      <c r="D944" s="60">
        <v>4</v>
      </c>
      <c r="E944" s="61">
        <v>-0.16643493149284042</v>
      </c>
      <c r="F944" s="62">
        <f t="shared" si="58"/>
        <v>0.84667790721056646</v>
      </c>
      <c r="G944" s="50">
        <f t="shared" si="59"/>
        <v>84667.790721056648</v>
      </c>
      <c r="H944" s="63">
        <f t="shared" si="60"/>
        <v>-0.16643493149284036</v>
      </c>
      <c r="I944" s="51"/>
      <c r="L944" s="52"/>
      <c r="M944"/>
      <c r="N944" s="27"/>
    </row>
    <row r="945" spans="2:14" x14ac:dyDescent="0.2">
      <c r="B945" s="39">
        <v>939</v>
      </c>
      <c r="C945" s="66">
        <f t="shared" si="61"/>
        <v>44408</v>
      </c>
      <c r="D945" s="60">
        <v>3</v>
      </c>
      <c r="E945" s="61">
        <v>3.9028789211006373E-2</v>
      </c>
      <c r="F945" s="62">
        <f t="shared" si="58"/>
        <v>1.0398004182529046</v>
      </c>
      <c r="G945" s="50">
        <f t="shared" si="59"/>
        <v>103980.04182529046</v>
      </c>
      <c r="H945" s="63">
        <f t="shared" si="60"/>
        <v>3.9028789211006401E-2</v>
      </c>
      <c r="I945" s="51"/>
      <c r="L945" s="52"/>
      <c r="M945"/>
      <c r="N945" s="27"/>
    </row>
    <row r="946" spans="2:14" x14ac:dyDescent="0.2">
      <c r="B946" s="39">
        <v>940</v>
      </c>
      <c r="C946" s="66">
        <f t="shared" si="61"/>
        <v>44409</v>
      </c>
      <c r="D946" s="60">
        <v>0</v>
      </c>
      <c r="E946" s="61">
        <v>0.15299040801939554</v>
      </c>
      <c r="F946" s="62">
        <f t="shared" si="58"/>
        <v>1.1653138012217503</v>
      </c>
      <c r="G946" s="50">
        <f t="shared" si="59"/>
        <v>116531.38012217503</v>
      </c>
      <c r="H946" s="63">
        <f t="shared" si="60"/>
        <v>0.15299040801939556</v>
      </c>
      <c r="I946" s="51"/>
      <c r="L946" s="52"/>
      <c r="M946"/>
      <c r="N946" s="27"/>
    </row>
    <row r="947" spans="2:14" x14ac:dyDescent="0.2">
      <c r="B947" s="39">
        <v>941</v>
      </c>
      <c r="C947" s="66">
        <f t="shared" si="61"/>
        <v>44410</v>
      </c>
      <c r="D947" s="60">
        <v>5</v>
      </c>
      <c r="E947" s="61">
        <v>-9.2342945612908803E-2</v>
      </c>
      <c r="F947" s="62">
        <f t="shared" si="58"/>
        <v>0.91179240071652701</v>
      </c>
      <c r="G947" s="50">
        <f t="shared" si="59"/>
        <v>91179.240071652705</v>
      </c>
      <c r="H947" s="63">
        <f t="shared" si="60"/>
        <v>-9.2342945612908775E-2</v>
      </c>
      <c r="I947" s="51"/>
      <c r="L947" s="52"/>
      <c r="M947"/>
      <c r="N947" s="27"/>
    </row>
    <row r="948" spans="2:14" x14ac:dyDescent="0.2">
      <c r="B948" s="39">
        <v>942</v>
      </c>
      <c r="C948" s="66">
        <f t="shared" si="61"/>
        <v>44411</v>
      </c>
      <c r="D948" s="60">
        <v>3</v>
      </c>
      <c r="E948" s="61">
        <v>-9.1812937575450629E-2</v>
      </c>
      <c r="F948" s="62">
        <f t="shared" si="58"/>
        <v>0.91227578610515503</v>
      </c>
      <c r="G948" s="50">
        <f t="shared" si="59"/>
        <v>91227.578610515498</v>
      </c>
      <c r="H948" s="63">
        <f t="shared" si="60"/>
        <v>-9.1812937575450615E-2</v>
      </c>
      <c r="I948" s="51"/>
      <c r="L948" s="52"/>
      <c r="M948"/>
      <c r="N948" s="27"/>
    </row>
    <row r="949" spans="2:14" x14ac:dyDescent="0.2">
      <c r="B949" s="39">
        <v>943</v>
      </c>
      <c r="C949" s="66">
        <f t="shared" si="61"/>
        <v>44412</v>
      </c>
      <c r="D949" s="60">
        <v>5</v>
      </c>
      <c r="E949" s="61">
        <v>-0.1375624537508702</v>
      </c>
      <c r="F949" s="62">
        <f t="shared" si="58"/>
        <v>0.87147992110765016</v>
      </c>
      <c r="G949" s="50">
        <f t="shared" si="59"/>
        <v>87147.992110765015</v>
      </c>
      <c r="H949" s="63">
        <f t="shared" si="60"/>
        <v>-0.13756245375087023</v>
      </c>
      <c r="I949" s="51"/>
      <c r="L949" s="52"/>
      <c r="M949"/>
      <c r="N949" s="27"/>
    </row>
    <row r="950" spans="2:14" x14ac:dyDescent="0.2">
      <c r="B950" s="39">
        <v>944</v>
      </c>
      <c r="C950" s="66">
        <f t="shared" si="61"/>
        <v>44413</v>
      </c>
      <c r="D950" s="60">
        <v>3</v>
      </c>
      <c r="E950" s="61">
        <v>7.7020201893465132E-2</v>
      </c>
      <c r="F950" s="62">
        <f t="shared" si="58"/>
        <v>1.0800638955079584</v>
      </c>
      <c r="G950" s="50">
        <f t="shared" si="59"/>
        <v>108006.38955079585</v>
      </c>
      <c r="H950" s="63">
        <f t="shared" si="60"/>
        <v>7.7020201893465146E-2</v>
      </c>
      <c r="I950" s="51"/>
      <c r="L950" s="52"/>
      <c r="M950"/>
      <c r="N950" s="27"/>
    </row>
    <row r="951" spans="2:14" x14ac:dyDescent="0.2">
      <c r="B951" s="39">
        <v>945</v>
      </c>
      <c r="C951" s="66">
        <f t="shared" si="61"/>
        <v>44414</v>
      </c>
      <c r="D951" s="60">
        <v>4</v>
      </c>
      <c r="E951" s="61">
        <v>-8.8354925032472234E-2</v>
      </c>
      <c r="F951" s="62">
        <f t="shared" si="58"/>
        <v>0.91543590793760765</v>
      </c>
      <c r="G951" s="50">
        <f t="shared" si="59"/>
        <v>91543.59079376077</v>
      </c>
      <c r="H951" s="63">
        <f t="shared" si="60"/>
        <v>-8.8354925032472206E-2</v>
      </c>
      <c r="I951" s="51"/>
      <c r="L951" s="52"/>
      <c r="M951"/>
      <c r="N951" s="27"/>
    </row>
    <row r="952" spans="2:14" x14ac:dyDescent="0.2">
      <c r="B952" s="39">
        <v>946</v>
      </c>
      <c r="C952" s="66">
        <f t="shared" si="61"/>
        <v>44415</v>
      </c>
      <c r="D952" s="60">
        <v>0</v>
      </c>
      <c r="E952" s="61">
        <v>-9.4074850898759901E-2</v>
      </c>
      <c r="F952" s="62">
        <f t="shared" si="58"/>
        <v>0.91021462930782504</v>
      </c>
      <c r="G952" s="50">
        <f t="shared" si="59"/>
        <v>91021.462930782509</v>
      </c>
      <c r="H952" s="63">
        <f t="shared" si="60"/>
        <v>-9.4074850898759874E-2</v>
      </c>
      <c r="I952" s="51"/>
      <c r="L952" s="52"/>
      <c r="M952"/>
      <c r="N952" s="27"/>
    </row>
    <row r="953" spans="2:14" x14ac:dyDescent="0.2">
      <c r="B953" s="39">
        <v>947</v>
      </c>
      <c r="C953" s="66">
        <f t="shared" si="61"/>
        <v>44416</v>
      </c>
      <c r="D953" s="60">
        <v>3</v>
      </c>
      <c r="E953" s="61">
        <v>0.38978326534153895</v>
      </c>
      <c r="F953" s="62">
        <f t="shared" si="58"/>
        <v>1.476660715642004</v>
      </c>
      <c r="G953" s="50">
        <f t="shared" si="59"/>
        <v>147666.07156420039</v>
      </c>
      <c r="H953" s="63">
        <f t="shared" si="60"/>
        <v>0.38978326534153895</v>
      </c>
      <c r="I953" s="51"/>
      <c r="L953" s="52"/>
      <c r="M953"/>
      <c r="N953" s="27"/>
    </row>
    <row r="954" spans="2:14" x14ac:dyDescent="0.2">
      <c r="B954" s="39">
        <v>948</v>
      </c>
      <c r="C954" s="66">
        <f t="shared" si="61"/>
        <v>44417</v>
      </c>
      <c r="D954" s="60">
        <v>2</v>
      </c>
      <c r="E954" s="61">
        <v>0.24452627490565645</v>
      </c>
      <c r="F954" s="62">
        <f t="shared" si="58"/>
        <v>1.2770162152641089</v>
      </c>
      <c r="G954" s="50">
        <f t="shared" si="59"/>
        <v>127701.62152641089</v>
      </c>
      <c r="H954" s="63">
        <f t="shared" si="60"/>
        <v>0.24452627490565643</v>
      </c>
      <c r="I954" s="51"/>
      <c r="L954" s="52"/>
      <c r="M954"/>
      <c r="N954" s="27"/>
    </row>
    <row r="955" spans="2:14" x14ac:dyDescent="0.2">
      <c r="B955" s="39">
        <v>949</v>
      </c>
      <c r="C955" s="66">
        <f t="shared" si="61"/>
        <v>44418</v>
      </c>
      <c r="D955" s="60">
        <v>3</v>
      </c>
      <c r="E955" s="61">
        <v>-6.9568800376582654E-2</v>
      </c>
      <c r="F955" s="62">
        <f t="shared" si="58"/>
        <v>0.93279595446387242</v>
      </c>
      <c r="G955" s="50">
        <f t="shared" si="59"/>
        <v>93279.595446387248</v>
      </c>
      <c r="H955" s="63">
        <f t="shared" si="60"/>
        <v>-6.9568800376582696E-2</v>
      </c>
      <c r="I955" s="51"/>
      <c r="L955" s="52"/>
      <c r="M955"/>
      <c r="N955" s="27"/>
    </row>
    <row r="956" spans="2:14" x14ac:dyDescent="0.2">
      <c r="B956" s="39">
        <v>950</v>
      </c>
      <c r="C956" s="66">
        <f t="shared" si="61"/>
        <v>44419</v>
      </c>
      <c r="D956" s="60">
        <v>0</v>
      </c>
      <c r="E956" s="61">
        <v>1.3836354406084866E-2</v>
      </c>
      <c r="F956" s="62">
        <f t="shared" si="58"/>
        <v>1.013932519771868</v>
      </c>
      <c r="G956" s="50">
        <f t="shared" si="59"/>
        <v>101393.25197718681</v>
      </c>
      <c r="H956" s="63">
        <f t="shared" si="60"/>
        <v>1.3836354406084921E-2</v>
      </c>
      <c r="I956" s="51"/>
      <c r="L956" s="52"/>
      <c r="M956"/>
      <c r="N956" s="27"/>
    </row>
    <row r="957" spans="2:14" x14ac:dyDescent="0.2">
      <c r="B957" s="39">
        <v>951</v>
      </c>
      <c r="C957" s="66">
        <f t="shared" si="61"/>
        <v>44420</v>
      </c>
      <c r="D957" s="60">
        <v>3</v>
      </c>
      <c r="E957" s="61">
        <v>-0.2139170350751374</v>
      </c>
      <c r="F957" s="62">
        <f t="shared" si="58"/>
        <v>0.80741536939942127</v>
      </c>
      <c r="G957" s="50">
        <f t="shared" si="59"/>
        <v>80741.536939942132</v>
      </c>
      <c r="H957" s="63">
        <f t="shared" si="60"/>
        <v>-0.21391703507513729</v>
      </c>
      <c r="I957" s="51"/>
      <c r="L957" s="52"/>
      <c r="M957"/>
      <c r="N957" s="27"/>
    </row>
    <row r="958" spans="2:14" x14ac:dyDescent="0.2">
      <c r="B958" s="39">
        <v>952</v>
      </c>
      <c r="C958" s="66">
        <f t="shared" si="61"/>
        <v>44421</v>
      </c>
      <c r="D958" s="60">
        <v>1</v>
      </c>
      <c r="E958" s="61">
        <v>-0.17779531612584834</v>
      </c>
      <c r="F958" s="62">
        <f t="shared" si="58"/>
        <v>0.83711374963970164</v>
      </c>
      <c r="G958" s="50">
        <f t="shared" si="59"/>
        <v>83711.374963970171</v>
      </c>
      <c r="H958" s="63">
        <f t="shared" si="60"/>
        <v>-0.1777953161258482</v>
      </c>
      <c r="I958" s="51"/>
      <c r="L958" s="52"/>
      <c r="M958"/>
      <c r="N958" s="27"/>
    </row>
    <row r="959" spans="2:14" x14ac:dyDescent="0.2">
      <c r="B959" s="39">
        <v>953</v>
      </c>
      <c r="C959" s="66">
        <f t="shared" si="61"/>
        <v>44422</v>
      </c>
      <c r="D959" s="60">
        <v>2</v>
      </c>
      <c r="E959" s="61">
        <v>0.21759750102821271</v>
      </c>
      <c r="F959" s="62">
        <f t="shared" si="58"/>
        <v>1.2430866258234277</v>
      </c>
      <c r="G959" s="50">
        <f t="shared" si="59"/>
        <v>124308.66258234276</v>
      </c>
      <c r="H959" s="63">
        <f t="shared" si="60"/>
        <v>0.21759750102821274</v>
      </c>
      <c r="I959" s="51"/>
      <c r="L959" s="52"/>
      <c r="M959"/>
      <c r="N959" s="27"/>
    </row>
    <row r="960" spans="2:14" x14ac:dyDescent="0.2">
      <c r="B960" s="39">
        <v>954</v>
      </c>
      <c r="C960" s="66">
        <f t="shared" si="61"/>
        <v>44423</v>
      </c>
      <c r="D960" s="60">
        <v>3</v>
      </c>
      <c r="E960" s="61">
        <v>-2.2299689084757119E-2</v>
      </c>
      <c r="F960" s="62">
        <f t="shared" si="58"/>
        <v>0.97794711105571985</v>
      </c>
      <c r="G960" s="50">
        <f t="shared" si="59"/>
        <v>97794.711105571987</v>
      </c>
      <c r="H960" s="63">
        <f t="shared" si="60"/>
        <v>-2.2299689084757063E-2</v>
      </c>
      <c r="I960" s="51"/>
      <c r="L960" s="52"/>
      <c r="M960"/>
      <c r="N960" s="27"/>
    </row>
    <row r="961" spans="2:14" x14ac:dyDescent="0.2">
      <c r="B961" s="39">
        <v>955</v>
      </c>
      <c r="C961" s="66">
        <f t="shared" si="61"/>
        <v>44424</v>
      </c>
      <c r="D961" s="60">
        <v>5</v>
      </c>
      <c r="E961" s="61">
        <v>6.313412136951229E-3</v>
      </c>
      <c r="F961" s="62">
        <f t="shared" si="58"/>
        <v>1.0063333837308694</v>
      </c>
      <c r="G961" s="50">
        <f t="shared" si="59"/>
        <v>100633.33837308694</v>
      </c>
      <c r="H961" s="63">
        <f t="shared" si="60"/>
        <v>6.313412136951301E-3</v>
      </c>
      <c r="I961" s="51"/>
      <c r="L961" s="52"/>
      <c r="M961"/>
      <c r="N961" s="27"/>
    </row>
    <row r="962" spans="2:14" x14ac:dyDescent="0.2">
      <c r="B962" s="39">
        <v>956</v>
      </c>
      <c r="C962" s="66">
        <f t="shared" si="61"/>
        <v>44425</v>
      </c>
      <c r="D962" s="60">
        <v>3</v>
      </c>
      <c r="E962" s="61">
        <v>4.0858749394392366E-2</v>
      </c>
      <c r="F962" s="62">
        <f t="shared" si="58"/>
        <v>1.041704953697506</v>
      </c>
      <c r="G962" s="50">
        <f t="shared" si="59"/>
        <v>104170.4953697506</v>
      </c>
      <c r="H962" s="63">
        <f t="shared" si="60"/>
        <v>4.0858749394392269E-2</v>
      </c>
      <c r="I962" s="51"/>
      <c r="L962" s="52"/>
      <c r="M962"/>
      <c r="N962" s="27"/>
    </row>
    <row r="963" spans="2:14" x14ac:dyDescent="0.2">
      <c r="B963" s="39">
        <v>957</v>
      </c>
      <c r="C963" s="66">
        <f t="shared" si="61"/>
        <v>44426</v>
      </c>
      <c r="D963" s="60">
        <v>3</v>
      </c>
      <c r="E963" s="61">
        <v>0.20668254142539808</v>
      </c>
      <c r="F963" s="62">
        <f t="shared" si="58"/>
        <v>1.229592165238961</v>
      </c>
      <c r="G963" s="50">
        <f t="shared" si="59"/>
        <v>122959.2165238961</v>
      </c>
      <c r="H963" s="63">
        <f t="shared" si="60"/>
        <v>0.20668254142539813</v>
      </c>
      <c r="I963" s="51"/>
      <c r="L963" s="52"/>
      <c r="M963"/>
      <c r="N963" s="27"/>
    </row>
    <row r="964" spans="2:14" x14ac:dyDescent="0.2">
      <c r="B964" s="39">
        <v>958</v>
      </c>
      <c r="C964" s="66">
        <f t="shared" si="61"/>
        <v>44427</v>
      </c>
      <c r="D964" s="60">
        <v>1</v>
      </c>
      <c r="E964" s="61">
        <v>4.0821232737944232E-2</v>
      </c>
      <c r="F964" s="62">
        <f t="shared" si="58"/>
        <v>1.0416658731437285</v>
      </c>
      <c r="G964" s="50">
        <f t="shared" si="59"/>
        <v>104166.58731437285</v>
      </c>
      <c r="H964" s="63">
        <f t="shared" si="60"/>
        <v>4.082123273794433E-2</v>
      </c>
      <c r="I964" s="51"/>
      <c r="L964" s="52"/>
      <c r="M964"/>
      <c r="N964" s="27"/>
    </row>
    <row r="965" spans="2:14" x14ac:dyDescent="0.2">
      <c r="B965" s="39">
        <v>959</v>
      </c>
      <c r="C965" s="66">
        <f t="shared" si="61"/>
        <v>44428</v>
      </c>
      <c r="D965" s="60">
        <v>4</v>
      </c>
      <c r="E965" s="61">
        <v>-9.0125711216824125E-2</v>
      </c>
      <c r="F965" s="62">
        <f t="shared" si="58"/>
        <v>0.91381630109110057</v>
      </c>
      <c r="G965" s="50">
        <f t="shared" si="59"/>
        <v>91381.630109110061</v>
      </c>
      <c r="H965" s="63">
        <f t="shared" si="60"/>
        <v>-9.0125711216824111E-2</v>
      </c>
      <c r="I965" s="51"/>
      <c r="L965" s="52"/>
      <c r="M965"/>
      <c r="N965" s="27"/>
    </row>
    <row r="966" spans="2:14" x14ac:dyDescent="0.2">
      <c r="B966" s="39">
        <v>960</v>
      </c>
      <c r="C966" s="66">
        <f t="shared" si="61"/>
        <v>44429</v>
      </c>
      <c r="D966" s="60">
        <v>5</v>
      </c>
      <c r="E966" s="61">
        <v>2.2213482730439865E-2</v>
      </c>
      <c r="F966" s="62">
        <f t="shared" si="58"/>
        <v>1.0224620391606969</v>
      </c>
      <c r="G966" s="50">
        <f t="shared" si="59"/>
        <v>102246.20391606969</v>
      </c>
      <c r="H966" s="63">
        <f t="shared" si="60"/>
        <v>2.2213482730439896E-2</v>
      </c>
      <c r="I966" s="51"/>
      <c r="L966" s="52"/>
      <c r="M966"/>
      <c r="N966" s="27"/>
    </row>
    <row r="967" spans="2:14" x14ac:dyDescent="0.2">
      <c r="B967" s="39">
        <v>961</v>
      </c>
      <c r="C967" s="66">
        <f t="shared" si="61"/>
        <v>44430</v>
      </c>
      <c r="D967" s="60">
        <v>3</v>
      </c>
      <c r="E967" s="61">
        <v>-2.168762825458543E-3</v>
      </c>
      <c r="F967" s="62">
        <f t="shared" si="58"/>
        <v>0.99783358724141846</v>
      </c>
      <c r="G967" s="50">
        <f t="shared" si="59"/>
        <v>99783.358724141843</v>
      </c>
      <c r="H967" s="63">
        <f t="shared" si="60"/>
        <v>-2.1687628254585221E-3</v>
      </c>
      <c r="I967" s="51"/>
      <c r="L967" s="52"/>
      <c r="M967"/>
      <c r="N967" s="27"/>
    </row>
    <row r="968" spans="2:14" x14ac:dyDescent="0.2">
      <c r="B968" s="39">
        <v>962</v>
      </c>
      <c r="C968" s="66">
        <f t="shared" si="61"/>
        <v>44431</v>
      </c>
      <c r="D968" s="60">
        <v>5</v>
      </c>
      <c r="E968" s="61">
        <v>-0.1352251660541515</v>
      </c>
      <c r="F968" s="62">
        <f t="shared" ref="F968:F1006" si="62">EXP(E968)</f>
        <v>0.87351920267067795</v>
      </c>
      <c r="G968" s="50">
        <f t="shared" ref="G968:G1006" si="63" xml:space="preserve"> F968*100000</f>
        <v>87351.920267067791</v>
      </c>
      <c r="H968" s="63">
        <f t="shared" ref="H968:H1006" si="64">LN(G968/100000)</f>
        <v>-0.13522516605415152</v>
      </c>
      <c r="I968" s="51"/>
      <c r="L968" s="52"/>
      <c r="M968"/>
      <c r="N968" s="27"/>
    </row>
    <row r="969" spans="2:14" x14ac:dyDescent="0.2">
      <c r="B969" s="39">
        <v>963</v>
      </c>
      <c r="C969" s="66">
        <f t="shared" ref="C969:C1006" si="65">DATE(YEAR(C968),MONTH(C968),DAY(C968)+1)</f>
        <v>44432</v>
      </c>
      <c r="D969" s="60">
        <v>4</v>
      </c>
      <c r="E969" s="61">
        <v>-5.0831106313562482E-2</v>
      </c>
      <c r="F969" s="62">
        <f t="shared" si="62"/>
        <v>0.95043918015438544</v>
      </c>
      <c r="G969" s="50">
        <f t="shared" si="63"/>
        <v>95043.918015438539</v>
      </c>
      <c r="H969" s="63">
        <f t="shared" si="64"/>
        <v>-5.0831106313562475E-2</v>
      </c>
      <c r="I969" s="51"/>
      <c r="L969" s="52"/>
      <c r="M969"/>
      <c r="N969" s="27"/>
    </row>
    <row r="970" spans="2:14" x14ac:dyDescent="0.2">
      <c r="B970" s="39">
        <v>964</v>
      </c>
      <c r="C970" s="66">
        <f t="shared" si="65"/>
        <v>44433</v>
      </c>
      <c r="D970" s="60">
        <v>2</v>
      </c>
      <c r="E970" s="61">
        <v>-0.12481975085800513</v>
      </c>
      <c r="F970" s="62">
        <f t="shared" si="62"/>
        <v>0.88265598623101404</v>
      </c>
      <c r="G970" s="50">
        <f t="shared" si="63"/>
        <v>88265.59862310141</v>
      </c>
      <c r="H970" s="63">
        <f t="shared" si="64"/>
        <v>-0.12481975085800504</v>
      </c>
      <c r="I970" s="51"/>
      <c r="L970" s="52"/>
      <c r="M970"/>
      <c r="N970" s="27"/>
    </row>
    <row r="971" spans="2:14" x14ac:dyDescent="0.2">
      <c r="B971" s="39">
        <v>965</v>
      </c>
      <c r="C971" s="66">
        <f t="shared" si="65"/>
        <v>44434</v>
      </c>
      <c r="D971" s="60">
        <v>5</v>
      </c>
      <c r="E971" s="61">
        <v>-2.0283339330926537E-2</v>
      </c>
      <c r="F971" s="62">
        <f t="shared" si="62"/>
        <v>0.97992098381252102</v>
      </c>
      <c r="G971" s="50">
        <f t="shared" si="63"/>
        <v>97992.098381252101</v>
      </c>
      <c r="H971" s="63">
        <f t="shared" si="64"/>
        <v>-2.0283339330926527E-2</v>
      </c>
      <c r="I971" s="51"/>
      <c r="L971" s="52"/>
      <c r="M971"/>
      <c r="N971" s="27"/>
    </row>
    <row r="972" spans="2:14" x14ac:dyDescent="0.2">
      <c r="B972" s="39">
        <v>966</v>
      </c>
      <c r="C972" s="66">
        <f t="shared" si="65"/>
        <v>44435</v>
      </c>
      <c r="D972" s="60">
        <v>3</v>
      </c>
      <c r="E972" s="61">
        <v>-8.3771071735536676E-2</v>
      </c>
      <c r="F972" s="62">
        <f t="shared" si="62"/>
        <v>0.91964176399156017</v>
      </c>
      <c r="G972" s="50">
        <f t="shared" si="63"/>
        <v>91964.176399156015</v>
      </c>
      <c r="H972" s="63">
        <f t="shared" si="64"/>
        <v>-8.3771071735536703E-2</v>
      </c>
      <c r="I972" s="51"/>
      <c r="L972" s="52"/>
      <c r="M972"/>
      <c r="N972" s="27"/>
    </row>
    <row r="973" spans="2:14" x14ac:dyDescent="0.2">
      <c r="B973" s="39">
        <v>967</v>
      </c>
      <c r="C973" s="66">
        <f t="shared" si="65"/>
        <v>44436</v>
      </c>
      <c r="D973" s="60">
        <v>4</v>
      </c>
      <c r="E973" s="61">
        <v>0.14751024769386276</v>
      </c>
      <c r="F973" s="62">
        <f t="shared" si="62"/>
        <v>1.1589451612841144</v>
      </c>
      <c r="G973" s="50">
        <f t="shared" si="63"/>
        <v>115894.51612841144</v>
      </c>
      <c r="H973" s="63">
        <f t="shared" si="64"/>
        <v>0.14751024769386284</v>
      </c>
      <c r="I973" s="51"/>
      <c r="L973" s="52"/>
      <c r="M973"/>
      <c r="N973" s="27"/>
    </row>
    <row r="974" spans="2:14" x14ac:dyDescent="0.2">
      <c r="B974" s="39">
        <v>968</v>
      </c>
      <c r="C974" s="66">
        <f t="shared" si="65"/>
        <v>44437</v>
      </c>
      <c r="D974" s="60">
        <v>4</v>
      </c>
      <c r="E974" s="61">
        <v>-0.10196716170365107</v>
      </c>
      <c r="F974" s="62">
        <f t="shared" si="62"/>
        <v>0.90305920610780432</v>
      </c>
      <c r="G974" s="50">
        <f t="shared" si="63"/>
        <v>90305.920610780435</v>
      </c>
      <c r="H974" s="63">
        <f t="shared" si="64"/>
        <v>-0.10196716170365107</v>
      </c>
      <c r="I974" s="51"/>
      <c r="L974" s="52"/>
      <c r="M974"/>
      <c r="N974" s="27"/>
    </row>
    <row r="975" spans="2:14" x14ac:dyDescent="0.2">
      <c r="B975" s="39">
        <v>969</v>
      </c>
      <c r="C975" s="66">
        <f t="shared" si="65"/>
        <v>44438</v>
      </c>
      <c r="D975" s="60">
        <v>4</v>
      </c>
      <c r="E975" s="61">
        <v>-0.14463161500723801</v>
      </c>
      <c r="F975" s="62">
        <f t="shared" si="62"/>
        <v>0.86534101304414368</v>
      </c>
      <c r="G975" s="50">
        <f t="shared" si="63"/>
        <v>86534.101304414362</v>
      </c>
      <c r="H975" s="63">
        <f t="shared" si="64"/>
        <v>-0.14463161500723809</v>
      </c>
      <c r="I975" s="51"/>
      <c r="L975" s="52"/>
      <c r="M975"/>
      <c r="N975" s="27"/>
    </row>
    <row r="976" spans="2:14" x14ac:dyDescent="0.2">
      <c r="B976" s="39">
        <v>970</v>
      </c>
      <c r="C976" s="66">
        <f t="shared" si="65"/>
        <v>44439</v>
      </c>
      <c r="D976" s="60">
        <v>4</v>
      </c>
      <c r="E976" s="61">
        <v>-0.14106241673696787</v>
      </c>
      <c r="F976" s="62">
        <f t="shared" si="62"/>
        <v>0.86843510512045663</v>
      </c>
      <c r="G976" s="50">
        <f t="shared" si="63"/>
        <v>86843.510512045657</v>
      </c>
      <c r="H976" s="63">
        <f t="shared" si="64"/>
        <v>-0.14106241673696807</v>
      </c>
      <c r="I976" s="51"/>
      <c r="L976" s="52"/>
      <c r="M976"/>
      <c r="N976" s="27"/>
    </row>
    <row r="977" spans="2:14" x14ac:dyDescent="0.2">
      <c r="B977" s="39">
        <v>971</v>
      </c>
      <c r="C977" s="66">
        <f t="shared" si="65"/>
        <v>44440</v>
      </c>
      <c r="D977" s="60">
        <v>2</v>
      </c>
      <c r="E977" s="61">
        <v>7.57601538275776E-2</v>
      </c>
      <c r="F977" s="62">
        <f t="shared" si="62"/>
        <v>1.0787038201455053</v>
      </c>
      <c r="G977" s="50">
        <f t="shared" si="63"/>
        <v>107870.38201455053</v>
      </c>
      <c r="H977" s="63">
        <f t="shared" si="64"/>
        <v>7.5760153827577531E-2</v>
      </c>
      <c r="I977" s="51"/>
      <c r="L977" s="52"/>
      <c r="M977"/>
      <c r="N977" s="27"/>
    </row>
    <row r="978" spans="2:14" x14ac:dyDescent="0.2">
      <c r="B978" s="39">
        <v>972</v>
      </c>
      <c r="C978" s="66">
        <f t="shared" si="65"/>
        <v>44441</v>
      </c>
      <c r="D978" s="60">
        <v>3</v>
      </c>
      <c r="E978" s="61">
        <v>0.12297299013473094</v>
      </c>
      <c r="F978" s="62">
        <f t="shared" si="62"/>
        <v>1.1308538763241496</v>
      </c>
      <c r="G978" s="50">
        <f t="shared" si="63"/>
        <v>113085.38763241496</v>
      </c>
      <c r="H978" s="63">
        <f t="shared" si="64"/>
        <v>0.12297299013473093</v>
      </c>
      <c r="I978" s="51"/>
      <c r="L978" s="52"/>
      <c r="M978"/>
      <c r="N978" s="27"/>
    </row>
    <row r="979" spans="2:14" x14ac:dyDescent="0.2">
      <c r="B979" s="39">
        <v>973</v>
      </c>
      <c r="C979" s="66">
        <f t="shared" si="65"/>
        <v>44442</v>
      </c>
      <c r="D979" s="60">
        <v>4</v>
      </c>
      <c r="E979" s="61">
        <v>-0.20506310415337795</v>
      </c>
      <c r="F979" s="62">
        <f t="shared" si="62"/>
        <v>0.8145959104041941</v>
      </c>
      <c r="G979" s="50">
        <f t="shared" si="63"/>
        <v>81459.591040419415</v>
      </c>
      <c r="H979" s="63">
        <f t="shared" si="64"/>
        <v>-0.20506310415337797</v>
      </c>
      <c r="I979" s="51"/>
      <c r="L979" s="52"/>
      <c r="M979"/>
      <c r="N979" s="27"/>
    </row>
    <row r="980" spans="2:14" x14ac:dyDescent="0.2">
      <c r="B980" s="39">
        <v>974</v>
      </c>
      <c r="C980" s="66">
        <f t="shared" si="65"/>
        <v>44443</v>
      </c>
      <c r="D980" s="60">
        <v>4</v>
      </c>
      <c r="E980" s="61">
        <v>0.22850666260230354</v>
      </c>
      <c r="F980" s="62">
        <f t="shared" si="62"/>
        <v>1.2567218981422181</v>
      </c>
      <c r="G980" s="50">
        <f t="shared" si="63"/>
        <v>125672.18981422181</v>
      </c>
      <c r="H980" s="63">
        <f t="shared" si="64"/>
        <v>0.22850666260230354</v>
      </c>
      <c r="I980" s="51"/>
      <c r="L980" s="52"/>
      <c r="M980"/>
      <c r="N980" s="27"/>
    </row>
    <row r="981" spans="2:14" x14ac:dyDescent="0.2">
      <c r="B981" s="39">
        <v>975</v>
      </c>
      <c r="C981" s="66">
        <f t="shared" si="65"/>
        <v>44444</v>
      </c>
      <c r="D981" s="60">
        <v>4</v>
      </c>
      <c r="E981" s="61">
        <v>1.8136615886323853E-2</v>
      </c>
      <c r="F981" s="62">
        <f t="shared" si="62"/>
        <v>1.0183020831291143</v>
      </c>
      <c r="G981" s="50">
        <f t="shared" si="63"/>
        <v>101830.20831291143</v>
      </c>
      <c r="H981" s="63">
        <f t="shared" si="64"/>
        <v>1.8136615886323881E-2</v>
      </c>
      <c r="I981" s="51"/>
      <c r="L981" s="52"/>
      <c r="M981"/>
      <c r="N981" s="27"/>
    </row>
    <row r="982" spans="2:14" x14ac:dyDescent="0.2">
      <c r="B982" s="39">
        <v>976</v>
      </c>
      <c r="C982" s="66">
        <f t="shared" si="65"/>
        <v>44445</v>
      </c>
      <c r="D982" s="60">
        <v>1</v>
      </c>
      <c r="E982" s="61">
        <v>-0.102059077511949</v>
      </c>
      <c r="F982" s="62">
        <f t="shared" si="62"/>
        <v>0.90297620450557214</v>
      </c>
      <c r="G982" s="50">
        <f t="shared" si="63"/>
        <v>90297.62045055721</v>
      </c>
      <c r="H982" s="63">
        <f t="shared" si="64"/>
        <v>-0.10205907751194901</v>
      </c>
      <c r="I982" s="51"/>
      <c r="L982" s="52"/>
      <c r="M982"/>
      <c r="N982" s="27"/>
    </row>
    <row r="983" spans="2:14" x14ac:dyDescent="0.2">
      <c r="B983" s="39">
        <v>977</v>
      </c>
      <c r="C983" s="66">
        <f t="shared" si="65"/>
        <v>44446</v>
      </c>
      <c r="D983" s="60">
        <v>2</v>
      </c>
      <c r="E983" s="61">
        <v>-0.11638907603308325</v>
      </c>
      <c r="F983" s="62">
        <f t="shared" si="62"/>
        <v>0.89012882812143335</v>
      </c>
      <c r="G983" s="50">
        <f t="shared" si="63"/>
        <v>89012.882812143333</v>
      </c>
      <c r="H983" s="63">
        <f t="shared" si="64"/>
        <v>-0.11638907603308327</v>
      </c>
      <c r="I983" s="51"/>
      <c r="L983" s="52"/>
      <c r="M983"/>
      <c r="N983" s="27"/>
    </row>
    <row r="984" spans="2:14" x14ac:dyDescent="0.2">
      <c r="B984" s="39">
        <v>978</v>
      </c>
      <c r="C984" s="66">
        <f t="shared" si="65"/>
        <v>44447</v>
      </c>
      <c r="D984" s="60">
        <v>0</v>
      </c>
      <c r="E984" s="61">
        <v>-7.7074348559544884E-2</v>
      </c>
      <c r="F984" s="62">
        <f t="shared" si="62"/>
        <v>0.92582101758854363</v>
      </c>
      <c r="G984" s="50">
        <f t="shared" si="63"/>
        <v>92582.101758854362</v>
      </c>
      <c r="H984" s="63">
        <f t="shared" si="64"/>
        <v>-7.707434855954487E-2</v>
      </c>
      <c r="I984" s="51"/>
      <c r="L984" s="52"/>
      <c r="M984"/>
      <c r="N984" s="27"/>
    </row>
    <row r="985" spans="2:14" x14ac:dyDescent="0.2">
      <c r="B985" s="39">
        <v>979</v>
      </c>
      <c r="C985" s="66">
        <f t="shared" si="65"/>
        <v>44448</v>
      </c>
      <c r="D985" s="60">
        <v>4</v>
      </c>
      <c r="E985" s="61">
        <v>-0.25192209017812273</v>
      </c>
      <c r="F985" s="62">
        <f t="shared" si="62"/>
        <v>0.77730529542701998</v>
      </c>
      <c r="G985" s="50">
        <f t="shared" si="63"/>
        <v>77730.529542702003</v>
      </c>
      <c r="H985" s="63">
        <f t="shared" si="64"/>
        <v>-0.25192209017812278</v>
      </c>
      <c r="I985" s="51"/>
      <c r="L985" s="52"/>
      <c r="M985"/>
      <c r="N985" s="27"/>
    </row>
    <row r="986" spans="2:14" x14ac:dyDescent="0.2">
      <c r="B986" s="39">
        <v>980</v>
      </c>
      <c r="C986" s="66">
        <f t="shared" si="65"/>
        <v>44449</v>
      </c>
      <c r="D986" s="60">
        <v>4</v>
      </c>
      <c r="E986" s="61">
        <v>-0.19775417735625525</v>
      </c>
      <c r="F986" s="62">
        <f t="shared" si="62"/>
        <v>0.82057154341298055</v>
      </c>
      <c r="G986" s="50">
        <f t="shared" si="63"/>
        <v>82057.154341298054</v>
      </c>
      <c r="H986" s="63">
        <f t="shared" si="64"/>
        <v>-0.19775417735625522</v>
      </c>
      <c r="I986" s="51"/>
      <c r="L986" s="52"/>
      <c r="M986"/>
      <c r="N986" s="27"/>
    </row>
    <row r="987" spans="2:14" x14ac:dyDescent="0.2">
      <c r="B987" s="39">
        <v>981</v>
      </c>
      <c r="C987" s="66">
        <f t="shared" si="65"/>
        <v>44450</v>
      </c>
      <c r="D987" s="60">
        <v>1</v>
      </c>
      <c r="E987" s="61">
        <v>0.17216994597722077</v>
      </c>
      <c r="F987" s="62">
        <f t="shared" si="62"/>
        <v>1.1878796914359053</v>
      </c>
      <c r="G987" s="50">
        <f t="shared" si="63"/>
        <v>118787.96914359053</v>
      </c>
      <c r="H987" s="63">
        <f t="shared" si="64"/>
        <v>0.17216994597722068</v>
      </c>
      <c r="I987" s="51"/>
      <c r="L987" s="52"/>
      <c r="M987"/>
      <c r="N987" s="27"/>
    </row>
    <row r="988" spans="2:14" x14ac:dyDescent="0.2">
      <c r="B988" s="39">
        <v>982</v>
      </c>
      <c r="C988" s="66">
        <f t="shared" si="65"/>
        <v>44451</v>
      </c>
      <c r="D988" s="60">
        <v>1</v>
      </c>
      <c r="E988" s="61">
        <v>0.19900561033457051</v>
      </c>
      <c r="F988" s="62">
        <f t="shared" si="62"/>
        <v>1.2201888115481412</v>
      </c>
      <c r="G988" s="50">
        <f t="shared" si="63"/>
        <v>122018.88115481412</v>
      </c>
      <c r="H988" s="63">
        <f t="shared" si="64"/>
        <v>0.19900561033457043</v>
      </c>
      <c r="I988" s="51"/>
      <c r="L988" s="52"/>
      <c r="M988"/>
      <c r="N988" s="27"/>
    </row>
    <row r="989" spans="2:14" x14ac:dyDescent="0.2">
      <c r="B989" s="39">
        <v>983</v>
      </c>
      <c r="C989" s="66">
        <f t="shared" si="65"/>
        <v>44452</v>
      </c>
      <c r="D989" s="60">
        <v>4</v>
      </c>
      <c r="E989" s="61">
        <v>-5.6245441960054446E-2</v>
      </c>
      <c r="F989" s="62">
        <f t="shared" si="62"/>
        <v>0.94530708938971397</v>
      </c>
      <c r="G989" s="50">
        <f t="shared" si="63"/>
        <v>94530.708938971395</v>
      </c>
      <c r="H989" s="63">
        <f t="shared" si="64"/>
        <v>-5.6245441960054501E-2</v>
      </c>
      <c r="I989" s="51"/>
      <c r="L989" s="52"/>
      <c r="M989"/>
      <c r="N989" s="27"/>
    </row>
    <row r="990" spans="2:14" x14ac:dyDescent="0.2">
      <c r="B990" s="39">
        <v>984</v>
      </c>
      <c r="C990" s="66">
        <f t="shared" si="65"/>
        <v>44453</v>
      </c>
      <c r="D990" s="60">
        <v>4</v>
      </c>
      <c r="E990" s="61">
        <v>4.1777736947115049E-2</v>
      </c>
      <c r="F990" s="62">
        <f t="shared" si="62"/>
        <v>1.0426627075981154</v>
      </c>
      <c r="G990" s="50">
        <f t="shared" si="63"/>
        <v>104266.27075981154</v>
      </c>
      <c r="H990" s="63">
        <f t="shared" si="64"/>
        <v>4.1777736947115104E-2</v>
      </c>
      <c r="I990" s="51"/>
      <c r="L990" s="52"/>
      <c r="M990"/>
      <c r="N990" s="27"/>
    </row>
    <row r="991" spans="2:14" x14ac:dyDescent="0.2">
      <c r="B991" s="39">
        <v>985</v>
      </c>
      <c r="C991" s="66">
        <f t="shared" si="65"/>
        <v>44454</v>
      </c>
      <c r="D991" s="60">
        <v>4</v>
      </c>
      <c r="E991" s="61">
        <v>4.3051597963785757E-2</v>
      </c>
      <c r="F991" s="62">
        <f t="shared" si="62"/>
        <v>1.0439917613099936</v>
      </c>
      <c r="G991" s="50">
        <f t="shared" si="63"/>
        <v>104399.17613099936</v>
      </c>
      <c r="H991" s="63">
        <f t="shared" si="64"/>
        <v>4.3051597963785833E-2</v>
      </c>
      <c r="I991" s="51"/>
      <c r="L991" s="52"/>
      <c r="M991"/>
      <c r="N991" s="27"/>
    </row>
    <row r="992" spans="2:14" x14ac:dyDescent="0.2">
      <c r="B992" s="39">
        <v>986</v>
      </c>
      <c r="C992" s="66">
        <f t="shared" si="65"/>
        <v>44455</v>
      </c>
      <c r="D992" s="60">
        <v>3</v>
      </c>
      <c r="E992" s="61">
        <v>0.18620322185190161</v>
      </c>
      <c r="F992" s="62">
        <f t="shared" si="62"/>
        <v>1.2046670501723304</v>
      </c>
      <c r="G992" s="50">
        <f t="shared" si="63"/>
        <v>120466.70501723305</v>
      </c>
      <c r="H992" s="63">
        <f t="shared" si="64"/>
        <v>0.18620322185190166</v>
      </c>
      <c r="I992" s="51"/>
      <c r="L992" s="52"/>
      <c r="M992"/>
      <c r="N992" s="27"/>
    </row>
    <row r="993" spans="2:14" x14ac:dyDescent="0.2">
      <c r="B993" s="39">
        <v>987</v>
      </c>
      <c r="C993" s="66">
        <f t="shared" si="65"/>
        <v>44456</v>
      </c>
      <c r="D993" s="60">
        <v>2</v>
      </c>
      <c r="E993" s="61">
        <v>-0.17426738617767115</v>
      </c>
      <c r="F993" s="62">
        <f t="shared" si="62"/>
        <v>0.84007224391884849</v>
      </c>
      <c r="G993" s="50">
        <f t="shared" si="63"/>
        <v>84007.224391884854</v>
      </c>
      <c r="H993" s="63">
        <f t="shared" si="64"/>
        <v>-0.17426738617767112</v>
      </c>
      <c r="I993" s="51"/>
      <c r="L993" s="52"/>
      <c r="M993"/>
      <c r="N993" s="27"/>
    </row>
    <row r="994" spans="2:14" x14ac:dyDescent="0.2">
      <c r="B994" s="39">
        <v>988</v>
      </c>
      <c r="C994" s="66">
        <f t="shared" si="65"/>
        <v>44457</v>
      </c>
      <c r="D994" s="60">
        <v>1</v>
      </c>
      <c r="E994" s="61">
        <v>-0.23697136152302847</v>
      </c>
      <c r="F994" s="62">
        <f t="shared" si="62"/>
        <v>0.78901388384999593</v>
      </c>
      <c r="G994" s="50">
        <f t="shared" si="63"/>
        <v>78901.388384999591</v>
      </c>
      <c r="H994" s="63">
        <f t="shared" si="64"/>
        <v>-0.23697136152302845</v>
      </c>
      <c r="I994" s="51"/>
      <c r="L994" s="52"/>
      <c r="M994"/>
      <c r="N994" s="27"/>
    </row>
    <row r="995" spans="2:14" x14ac:dyDescent="0.2">
      <c r="B995" s="39">
        <v>989</v>
      </c>
      <c r="C995" s="66">
        <f t="shared" si="65"/>
        <v>44458</v>
      </c>
      <c r="D995" s="60">
        <v>2</v>
      </c>
      <c r="E995" s="61">
        <v>8.4402654970472217E-3</v>
      </c>
      <c r="F995" s="62">
        <f t="shared" si="62"/>
        <v>1.0084759849610747</v>
      </c>
      <c r="G995" s="50">
        <f t="shared" si="63"/>
        <v>100847.59849610747</v>
      </c>
      <c r="H995" s="63">
        <f t="shared" si="64"/>
        <v>8.4402654970471454E-3</v>
      </c>
      <c r="I995" s="51"/>
      <c r="L995" s="52"/>
      <c r="M995"/>
      <c r="N995" s="27"/>
    </row>
    <row r="996" spans="2:14" x14ac:dyDescent="0.2">
      <c r="B996" s="39">
        <v>990</v>
      </c>
      <c r="C996" s="66">
        <f t="shared" si="65"/>
        <v>44459</v>
      </c>
      <c r="D996" s="60">
        <v>3</v>
      </c>
      <c r="E996" s="61">
        <v>-6.3176132648077324E-2</v>
      </c>
      <c r="F996" s="62">
        <f t="shared" si="62"/>
        <v>0.93877810965214781</v>
      </c>
      <c r="G996" s="50">
        <f t="shared" si="63"/>
        <v>93877.810965214783</v>
      </c>
      <c r="H996" s="63">
        <f t="shared" si="64"/>
        <v>-6.3176132648077338E-2</v>
      </c>
      <c r="I996" s="51"/>
      <c r="L996" s="52"/>
      <c r="M996"/>
      <c r="N996" s="27"/>
    </row>
    <row r="997" spans="2:14" x14ac:dyDescent="0.2">
      <c r="B997" s="39">
        <v>991</v>
      </c>
      <c r="C997" s="66">
        <f t="shared" si="65"/>
        <v>44460</v>
      </c>
      <c r="D997" s="60">
        <v>5</v>
      </c>
      <c r="E997" s="61">
        <v>4.8781755645468369E-2</v>
      </c>
      <c r="F997" s="62">
        <f t="shared" si="62"/>
        <v>1.0499911710869574</v>
      </c>
      <c r="G997" s="50">
        <f t="shared" si="63"/>
        <v>104999.11710869573</v>
      </c>
      <c r="H997" s="63">
        <f t="shared" si="64"/>
        <v>4.8781755645468453E-2</v>
      </c>
      <c r="I997" s="51"/>
      <c r="L997" s="52"/>
      <c r="M997"/>
      <c r="N997" s="27"/>
    </row>
    <row r="998" spans="2:14" x14ac:dyDescent="0.2">
      <c r="B998" s="39">
        <v>992</v>
      </c>
      <c r="C998" s="66">
        <f t="shared" si="65"/>
        <v>44461</v>
      </c>
      <c r="D998" s="60">
        <v>1</v>
      </c>
      <c r="E998" s="61">
        <v>-0.10617329048225656</v>
      </c>
      <c r="F998" s="62">
        <f t="shared" si="62"/>
        <v>0.89926879984880281</v>
      </c>
      <c r="G998" s="50">
        <f t="shared" si="63"/>
        <v>89926.879984880288</v>
      </c>
      <c r="H998" s="63">
        <f t="shared" si="64"/>
        <v>-0.10617329048225639</v>
      </c>
      <c r="I998" s="51"/>
      <c r="L998" s="52"/>
      <c r="M998"/>
      <c r="N998" s="27"/>
    </row>
    <row r="999" spans="2:14" x14ac:dyDescent="0.2">
      <c r="B999" s="39">
        <v>993</v>
      </c>
      <c r="C999" s="66">
        <f t="shared" si="65"/>
        <v>44462</v>
      </c>
      <c r="D999" s="60">
        <v>4</v>
      </c>
      <c r="E999" s="61">
        <v>5.3318031000817431E-2</v>
      </c>
      <c r="F999" s="62">
        <f t="shared" si="62"/>
        <v>1.0547650397648052</v>
      </c>
      <c r="G999" s="50">
        <f t="shared" si="63"/>
        <v>105476.50397648051</v>
      </c>
      <c r="H999" s="63">
        <f t="shared" si="64"/>
        <v>5.3318031000817369E-2</v>
      </c>
      <c r="I999" s="51"/>
      <c r="L999" s="52"/>
      <c r="M999"/>
      <c r="N999" s="27"/>
    </row>
    <row r="1000" spans="2:14" x14ac:dyDescent="0.2">
      <c r="B1000" s="39">
        <v>994</v>
      </c>
      <c r="C1000" s="66">
        <f t="shared" si="65"/>
        <v>44463</v>
      </c>
      <c r="D1000" s="60">
        <v>2</v>
      </c>
      <c r="E1000" s="61">
        <v>8.2775939113635108E-2</v>
      </c>
      <c r="F1000" s="62">
        <f t="shared" si="62"/>
        <v>1.0862983842994871</v>
      </c>
      <c r="G1000" s="50">
        <f t="shared" si="63"/>
        <v>108629.83842994871</v>
      </c>
      <c r="H1000" s="63">
        <f t="shared" si="64"/>
        <v>8.2775939113635122E-2</v>
      </c>
      <c r="I1000" s="51"/>
      <c r="L1000" s="52"/>
      <c r="M1000"/>
      <c r="N1000" s="27"/>
    </row>
    <row r="1001" spans="2:14" x14ac:dyDescent="0.2">
      <c r="B1001" s="39">
        <v>995</v>
      </c>
      <c r="C1001" s="66">
        <f t="shared" si="65"/>
        <v>44464</v>
      </c>
      <c r="D1001" s="60">
        <v>4</v>
      </c>
      <c r="E1001" s="61">
        <v>0.1399243797600502</v>
      </c>
      <c r="F1001" s="62">
        <f t="shared" si="62"/>
        <v>1.1501868181653416</v>
      </c>
      <c r="G1001" s="50">
        <f t="shared" si="63"/>
        <v>115018.68181653417</v>
      </c>
      <c r="H1001" s="63">
        <f t="shared" si="64"/>
        <v>0.13992437976005026</v>
      </c>
      <c r="I1001" s="51"/>
      <c r="L1001" s="52"/>
      <c r="M1001"/>
      <c r="N1001" s="27"/>
    </row>
    <row r="1002" spans="2:14" x14ac:dyDescent="0.2">
      <c r="B1002" s="39">
        <v>996</v>
      </c>
      <c r="C1002" s="66">
        <f t="shared" si="65"/>
        <v>44465</v>
      </c>
      <c r="D1002" s="60">
        <v>2</v>
      </c>
      <c r="E1002" s="61">
        <v>0.20846424154617124</v>
      </c>
      <c r="F1002" s="62">
        <f t="shared" si="62"/>
        <v>1.2317848825505615</v>
      </c>
      <c r="G1002" s="50">
        <f t="shared" si="63"/>
        <v>123178.48825505615</v>
      </c>
      <c r="H1002" s="63">
        <f t="shared" si="64"/>
        <v>0.2084642415461713</v>
      </c>
      <c r="I1002" s="51"/>
      <c r="L1002" s="52"/>
      <c r="M1002"/>
      <c r="N1002" s="27"/>
    </row>
    <row r="1003" spans="2:14" x14ac:dyDescent="0.2">
      <c r="B1003" s="39">
        <v>997</v>
      </c>
      <c r="C1003" s="66">
        <f t="shared" si="65"/>
        <v>44466</v>
      </c>
      <c r="D1003" s="60">
        <v>1</v>
      </c>
      <c r="E1003" s="61">
        <v>0.49235516831278803</v>
      </c>
      <c r="F1003" s="62">
        <f t="shared" si="62"/>
        <v>1.6361651300294904</v>
      </c>
      <c r="G1003" s="50">
        <f t="shared" si="63"/>
        <v>163616.51300294904</v>
      </c>
      <c r="H1003" s="63">
        <f t="shared" si="64"/>
        <v>0.49235516831278803</v>
      </c>
      <c r="I1003" s="51"/>
      <c r="L1003" s="52"/>
      <c r="M1003"/>
      <c r="N1003" s="27"/>
    </row>
    <row r="1004" spans="2:14" x14ac:dyDescent="0.2">
      <c r="B1004" s="39">
        <v>998</v>
      </c>
      <c r="C1004" s="66">
        <f t="shared" si="65"/>
        <v>44467</v>
      </c>
      <c r="D1004" s="60">
        <v>3</v>
      </c>
      <c r="E1004" s="61">
        <v>-9.1425151771982197E-2</v>
      </c>
      <c r="F1004" s="62">
        <f t="shared" si="62"/>
        <v>0.91262962230574818</v>
      </c>
      <c r="G1004" s="50">
        <f t="shared" si="63"/>
        <v>91262.96223057482</v>
      </c>
      <c r="H1004" s="63">
        <f t="shared" si="64"/>
        <v>-9.1425151771982197E-2</v>
      </c>
      <c r="I1004" s="51"/>
      <c r="L1004" s="52"/>
      <c r="M1004"/>
      <c r="N1004" s="27"/>
    </row>
    <row r="1005" spans="2:14" x14ac:dyDescent="0.2">
      <c r="B1005" s="39">
        <v>999</v>
      </c>
      <c r="C1005" s="66">
        <f t="shared" si="65"/>
        <v>44468</v>
      </c>
      <c r="D1005" s="60">
        <v>3</v>
      </c>
      <c r="E1005" s="61">
        <v>-6.2209908214281309E-2</v>
      </c>
      <c r="F1005" s="62">
        <f t="shared" si="62"/>
        <v>0.93968561835754572</v>
      </c>
      <c r="G1005" s="50">
        <f t="shared" si="63"/>
        <v>93968.561835754575</v>
      </c>
      <c r="H1005" s="63">
        <f t="shared" si="64"/>
        <v>-6.2209908214281275E-2</v>
      </c>
      <c r="I1005" s="51"/>
      <c r="L1005" s="52"/>
      <c r="M1005"/>
      <c r="N1005" s="27"/>
    </row>
    <row r="1006" spans="2:14" x14ac:dyDescent="0.2">
      <c r="B1006" s="39">
        <v>1000</v>
      </c>
      <c r="C1006" s="66">
        <f t="shared" si="65"/>
        <v>44469</v>
      </c>
      <c r="D1006" s="60">
        <v>4</v>
      </c>
      <c r="E1006" s="61">
        <v>8.8278438902780185E-2</v>
      </c>
      <c r="F1006" s="62">
        <f t="shared" si="62"/>
        <v>1.0922922163366222</v>
      </c>
      <c r="G1006" s="50">
        <f t="shared" si="63"/>
        <v>109229.22163366222</v>
      </c>
      <c r="H1006" s="63">
        <f t="shared" si="64"/>
        <v>8.8278438902780268E-2</v>
      </c>
      <c r="I1006" s="51"/>
      <c r="L1006" s="52"/>
      <c r="M1006"/>
      <c r="N1006" s="27"/>
    </row>
    <row r="1007" spans="2:14" x14ac:dyDescent="0.2">
      <c r="K1007" s="52"/>
      <c r="L1007"/>
      <c r="M1007" s="27"/>
    </row>
    <row r="1008" spans="2:14" x14ac:dyDescent="0.2">
      <c r="K1008"/>
      <c r="L1008"/>
      <c r="M1008" s="27"/>
    </row>
  </sheetData>
  <sortState xmlns:xlrd2="http://schemas.microsoft.com/office/spreadsheetml/2017/richdata2" ref="L8:L33">
    <sortCondition ref="L8"/>
  </sortState>
  <conditionalFormatting sqref="F2:G4">
    <cfRule type="colorScale" priority="4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00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{B66B1D84-CEC9-CB4F-81AA-FCE8E0DEDB56}</x14:id>
        </ext>
      </extLst>
    </cfRule>
  </conditionalFormatting>
  <conditionalFormatting sqref="H7:H10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{45466C3B-D163-024B-9490-E74E6E56C195}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B1D84-CEC9-CB4F-81AA-FCE8E0DED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G7:G1006</xm:sqref>
        </x14:conditionalFormatting>
        <x14:conditionalFormatting xmlns:xm="http://schemas.microsoft.com/office/excel/2006/main">
          <x14:cfRule type="dataBar" id="{45466C3B-D163-024B-9490-E74E6E56C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20</vt:i4>
      </vt:variant>
    </vt:vector>
  </HeadingPairs>
  <TitlesOfParts>
    <vt:vector size="25" baseType="lpstr">
      <vt:lpstr>Feuil1</vt:lpstr>
      <vt:lpstr>Cash Flow</vt:lpstr>
      <vt:lpstr>Output</vt:lpstr>
      <vt:lpstr>Param</vt:lpstr>
      <vt:lpstr>LDA</vt:lpstr>
      <vt:lpstr>beta</vt:lpstr>
      <vt:lpstr>CoST_SB</vt:lpstr>
      <vt:lpstr>Couts</vt:lpstr>
      <vt:lpstr>Couts_SB</vt:lpstr>
      <vt:lpstr>EAD</vt:lpstr>
      <vt:lpstr>EAD_C</vt:lpstr>
      <vt:lpstr>EL</vt:lpstr>
      <vt:lpstr>fi</vt:lpstr>
      <vt:lpstr>GRD</vt:lpstr>
      <vt:lpstr>LGD</vt:lpstr>
      <vt:lpstr>LGD_C</vt:lpstr>
      <vt:lpstr>montant</vt:lpstr>
      <vt:lpstr>PD</vt:lpstr>
      <vt:lpstr>PD_C</vt:lpstr>
      <vt:lpstr>PNB</vt:lpstr>
      <vt:lpstr>PNB_SB</vt:lpstr>
      <vt:lpstr>Price</vt:lpstr>
      <vt:lpstr>rho</vt:lpstr>
      <vt:lpstr>TSR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</dc:creator>
  <cp:lastModifiedBy>Microsoft Office User</cp:lastModifiedBy>
  <dcterms:created xsi:type="dcterms:W3CDTF">2021-09-24T12:05:20Z</dcterms:created>
  <dcterms:modified xsi:type="dcterms:W3CDTF">2021-11-02T11:22:25Z</dcterms:modified>
</cp:coreProperties>
</file>