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4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real Project\DOC\FeatureImportance\"/>
    </mc:Choice>
  </mc:AlternateContent>
  <xr:revisionPtr revIDLastSave="0" documentId="13_ncr:1_{C4D23B3F-75DC-4EBC-BFC5-1A123BC42B92}" xr6:coauthVersionLast="47" xr6:coauthVersionMax="47" xr10:uidLastSave="{00000000-0000-0000-0000-000000000000}"/>
  <bookViews>
    <workbookView xWindow="28680" yWindow="-120" windowWidth="29040" windowHeight="15720" activeTab="3" xr2:uid="{86861494-5C43-41B7-AAF7-26BB5C5279ED}"/>
  </bookViews>
  <sheets>
    <sheet name="processed_dataset_importance_V1" sheetId="6" r:id="rId1"/>
    <sheet name="xgboost_doc_model_V2" sheetId="1" r:id="rId2"/>
    <sheet name="V3_aug10_data128" sheetId="3" r:id="rId3"/>
    <sheet name="V4_aug10_data128" sheetId="4" r:id="rId4"/>
  </sheets>
  <definedNames>
    <definedName name="_xlnm._FilterDatabase" localSheetId="0" hidden="1">processed_dataset_importance_V1!$A$1:$B$36</definedName>
  </definedNames>
  <calcPr calcId="181029"/>
  <pivotCaches>
    <pivotCache cacheId="0" r:id="rId5"/>
    <pivotCache cacheId="10" r:id="rId6"/>
    <pivotCache cacheId="14" r:id="rId7"/>
    <pivotCache cacheId="15" r:id="rId8"/>
  </pivotCaches>
</workbook>
</file>

<file path=xl/calcChain.xml><?xml version="1.0" encoding="utf-8"?>
<calcChain xmlns="http://schemas.openxmlformats.org/spreadsheetml/2006/main">
  <c r="C2" i="6" l="1"/>
  <c r="G2" i="6"/>
  <c r="C3" i="6"/>
  <c r="G3" i="6"/>
  <c r="C4" i="6"/>
  <c r="G4" i="6"/>
  <c r="C5" i="6"/>
  <c r="G5" i="6"/>
  <c r="C6" i="6"/>
  <c r="G6" i="6"/>
  <c r="C7" i="6"/>
  <c r="G7" i="6"/>
  <c r="C8" i="6"/>
  <c r="G8" i="6"/>
  <c r="C9" i="6"/>
  <c r="G9" i="6"/>
  <c r="C10" i="6"/>
  <c r="G10" i="6"/>
  <c r="C11" i="6"/>
  <c r="G11" i="6"/>
  <c r="C12" i="6"/>
  <c r="G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B37" i="6"/>
  <c r="G2" i="4"/>
  <c r="G3" i="4" s="1"/>
  <c r="B102" i="4"/>
  <c r="C64" i="4"/>
  <c r="C22" i="4"/>
  <c r="C69" i="4"/>
  <c r="C71" i="4"/>
  <c r="C34" i="4"/>
  <c r="C68" i="4"/>
  <c r="C78" i="4"/>
  <c r="C50" i="4"/>
  <c r="C73" i="4"/>
  <c r="C57" i="4"/>
  <c r="C10" i="4"/>
  <c r="C36" i="4"/>
  <c r="C70" i="4"/>
  <c r="C82" i="4"/>
  <c r="C80" i="4"/>
  <c r="C96" i="4"/>
  <c r="C62" i="4"/>
  <c r="C85" i="4"/>
  <c r="C63" i="4"/>
  <c r="C53" i="4"/>
  <c r="C41" i="4"/>
  <c r="C99" i="4"/>
  <c r="C97" i="4"/>
  <c r="C92" i="4"/>
  <c r="C55" i="4"/>
  <c r="C93" i="4"/>
  <c r="C59" i="4"/>
  <c r="C79" i="4"/>
  <c r="C45" i="4"/>
  <c r="C31" i="4"/>
  <c r="C90" i="4"/>
  <c r="C46" i="4"/>
  <c r="C39" i="4"/>
  <c r="C87" i="4"/>
  <c r="C83" i="4"/>
  <c r="C91" i="4"/>
  <c r="C60" i="4"/>
  <c r="C48" i="4"/>
  <c r="C49" i="4"/>
  <c r="C33" i="4"/>
  <c r="C95" i="4"/>
  <c r="C98" i="4"/>
  <c r="C84" i="4"/>
  <c r="C101" i="4"/>
  <c r="C88" i="4"/>
  <c r="C89" i="4"/>
  <c r="C66" i="4"/>
  <c r="C29" i="4"/>
  <c r="C32" i="4"/>
  <c r="C16" i="4"/>
  <c r="C24" i="4"/>
  <c r="C23" i="4"/>
  <c r="C4" i="4"/>
  <c r="C3" i="4"/>
  <c r="C28" i="4"/>
  <c r="C37" i="4"/>
  <c r="C12" i="4"/>
  <c r="C2" i="4"/>
  <c r="C19" i="4"/>
  <c r="C47" i="4"/>
  <c r="C21" i="4"/>
  <c r="C35" i="4"/>
  <c r="C9" i="4"/>
  <c r="C51" i="4"/>
  <c r="C94" i="4"/>
  <c r="C54" i="4"/>
  <c r="C30" i="4"/>
  <c r="C81" i="4"/>
  <c r="C26" i="4"/>
  <c r="C13" i="4"/>
  <c r="C8" i="4"/>
  <c r="C27" i="4"/>
  <c r="C40" i="4"/>
  <c r="C15" i="4"/>
  <c r="C52" i="4"/>
  <c r="C61" i="4"/>
  <c r="C18" i="4"/>
  <c r="C38" i="4"/>
  <c r="C72" i="4"/>
  <c r="C56" i="4"/>
  <c r="C11" i="4"/>
  <c r="C7" i="4"/>
  <c r="C20" i="4"/>
  <c r="C65" i="4"/>
  <c r="C6" i="4"/>
  <c r="C5" i="4"/>
  <c r="C42" i="4"/>
  <c r="C14" i="4"/>
  <c r="C44" i="4"/>
  <c r="C43" i="4"/>
  <c r="C74" i="4"/>
  <c r="C76" i="4"/>
  <c r="C25" i="4"/>
  <c r="C58" i="4"/>
  <c r="C100" i="4"/>
  <c r="C67" i="4"/>
  <c r="C77" i="4"/>
  <c r="C86" i="4"/>
  <c r="C75" i="4"/>
  <c r="C17" i="4"/>
  <c r="G10" i="3"/>
  <c r="G3" i="3"/>
  <c r="G2" i="3"/>
  <c r="B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1" i="1"/>
  <c r="C70" i="1"/>
  <c r="C79" i="1"/>
  <c r="C54" i="1"/>
  <c r="C11" i="1"/>
  <c r="C23" i="1"/>
  <c r="C78" i="1"/>
  <c r="C8" i="1"/>
  <c r="C56" i="1"/>
  <c r="C53" i="1"/>
  <c r="C94" i="1"/>
  <c r="C41" i="1"/>
  <c r="C22" i="1"/>
  <c r="C35" i="1"/>
  <c r="C4" i="1"/>
  <c r="C97" i="1"/>
  <c r="C32" i="1"/>
  <c r="C10" i="1"/>
  <c r="C69" i="1"/>
  <c r="C68" i="1"/>
  <c r="C29" i="1"/>
  <c r="C49" i="1"/>
  <c r="C51" i="1"/>
  <c r="C37" i="1"/>
  <c r="C61" i="1"/>
  <c r="C14" i="1"/>
  <c r="C48" i="1"/>
  <c r="C67" i="1"/>
  <c r="C12" i="1"/>
  <c r="C91" i="1"/>
  <c r="C88" i="1"/>
  <c r="C33" i="1"/>
  <c r="C39" i="1"/>
  <c r="C34" i="1"/>
  <c r="C2" i="1"/>
  <c r="C17" i="1"/>
  <c r="C21" i="1"/>
  <c r="C65" i="1"/>
  <c r="C86" i="1"/>
  <c r="C52" i="1"/>
  <c r="C38" i="1"/>
  <c r="C36" i="1"/>
  <c r="C7" i="1"/>
  <c r="C40" i="1"/>
  <c r="C46" i="1"/>
  <c r="C9" i="1"/>
  <c r="C93" i="1"/>
  <c r="C90" i="1"/>
  <c r="C101" i="1"/>
  <c r="C100" i="1"/>
  <c r="C83" i="1"/>
  <c r="C96" i="1"/>
  <c r="C20" i="1"/>
  <c r="C6" i="1"/>
  <c r="C89" i="1"/>
  <c r="C75" i="1"/>
  <c r="C72" i="1"/>
  <c r="C84" i="1"/>
  <c r="C44" i="1"/>
  <c r="C92" i="1"/>
  <c r="C24" i="1"/>
  <c r="C55" i="1"/>
  <c r="C19" i="1"/>
  <c r="C43" i="1"/>
  <c r="C73" i="1"/>
  <c r="C16" i="1"/>
  <c r="C58" i="1"/>
  <c r="C28" i="1"/>
  <c r="C50" i="1"/>
  <c r="C15" i="1"/>
  <c r="C95" i="1"/>
  <c r="C47" i="1"/>
  <c r="C18" i="1"/>
  <c r="C42" i="1"/>
  <c r="C80" i="1"/>
  <c r="C98" i="1"/>
  <c r="C85" i="1"/>
  <c r="C66" i="1"/>
  <c r="C87" i="1"/>
  <c r="C74" i="1"/>
  <c r="C30" i="1"/>
  <c r="C82" i="1"/>
  <c r="C64" i="1"/>
  <c r="C26" i="1"/>
  <c r="C45" i="1"/>
  <c r="C62" i="1"/>
  <c r="C13" i="1"/>
  <c r="C27" i="1"/>
  <c r="C77" i="1"/>
  <c r="C63" i="1"/>
  <c r="C3" i="1"/>
  <c r="C81" i="1"/>
  <c r="C99" i="1"/>
  <c r="C5" i="1"/>
  <c r="C76" i="1"/>
  <c r="C31" i="1"/>
  <c r="C60" i="1"/>
  <c r="C25" i="1"/>
  <c r="C57" i="1"/>
  <c r="C59" i="1"/>
  <c r="G3" i="1"/>
  <c r="G10" i="1"/>
  <c r="G7" i="1"/>
  <c r="G8" i="1"/>
  <c r="G9" i="1"/>
  <c r="G4" i="1"/>
  <c r="G5" i="1"/>
  <c r="G6" i="1"/>
  <c r="G2" i="1"/>
  <c r="B102" i="1"/>
  <c r="G10" i="4"/>
  <c r="G9" i="4"/>
  <c r="G8" i="4"/>
  <c r="G7" i="4"/>
  <c r="G6" i="4"/>
  <c r="G5" i="4"/>
  <c r="G4" i="4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<sst xmlns="http://schemas.openxmlformats.org/spreadsheetml/2006/main" count="447" uniqueCount="173">
  <si>
    <t>Feature</t>
  </si>
  <si>
    <t>Importance</t>
  </si>
  <si>
    <t>PlayerForwardRadian_0</t>
  </si>
  <si>
    <t>PlayerVelocity_0</t>
  </si>
  <si>
    <t>PlayerRelativeDirectionRadian_0</t>
  </si>
  <si>
    <t>RelativeDistance_0</t>
  </si>
  <si>
    <t>Dist_from_Top_0</t>
  </si>
  <si>
    <t>Dist_from_Bottom_0</t>
  </si>
  <si>
    <t>Dist_from_Left_0</t>
  </si>
  <si>
    <t>Dist_from_Right_0</t>
  </si>
  <si>
    <t>PlayerHP_0</t>
  </si>
  <si>
    <t>PlayerStamina_0</t>
  </si>
  <si>
    <t>PlayerForwardRadian_1</t>
  </si>
  <si>
    <t>PlayerVelocity_1</t>
  </si>
  <si>
    <t>PlayerRelativeDirectionRadian_1</t>
  </si>
  <si>
    <t>RelativeDistance_1</t>
  </si>
  <si>
    <t>Dist_from_Top_1</t>
  </si>
  <si>
    <t>Dist_from_Bottom_1</t>
  </si>
  <si>
    <t>Dist_from_Left_1</t>
  </si>
  <si>
    <t>Dist_from_Right_1</t>
  </si>
  <si>
    <t>PlayerHP_1</t>
  </si>
  <si>
    <t>PlayerStamina_1</t>
  </si>
  <si>
    <t>PlayerForwardRadian_2</t>
  </si>
  <si>
    <t>PlayerVelocity_2</t>
  </si>
  <si>
    <t>PlayerRelativeDirectionRadian_2</t>
  </si>
  <si>
    <t>RelativeDistance_2</t>
  </si>
  <si>
    <t>Dist_from_Top_2</t>
  </si>
  <si>
    <t>Dist_from_Bottom_2</t>
  </si>
  <si>
    <t>Dist_from_Left_2</t>
  </si>
  <si>
    <t>Dist_from_Right_2</t>
  </si>
  <si>
    <t>PlayerHP_2</t>
  </si>
  <si>
    <t>PlayerStamina_2</t>
  </si>
  <si>
    <t>PlayerForwardRadian_3</t>
  </si>
  <si>
    <t>PlayerVelocity_3</t>
  </si>
  <si>
    <t>PlayerRelativeDirectionRadian_3</t>
  </si>
  <si>
    <t>RelativeDistance_3</t>
  </si>
  <si>
    <t>Dist_from_Top_3</t>
  </si>
  <si>
    <t>Dist_from_Bottom_3</t>
  </si>
  <si>
    <t>Dist_from_Left_3</t>
  </si>
  <si>
    <t>Dist_from_Right_3</t>
  </si>
  <si>
    <t>PlayerHP_3</t>
  </si>
  <si>
    <t>PlayerStamina_3</t>
  </si>
  <si>
    <t>PlayerForwardRadian_4</t>
  </si>
  <si>
    <t>PlayerVelocity_4</t>
  </si>
  <si>
    <t>PlayerRelativeDirectionRadian_4</t>
  </si>
  <si>
    <t>RelativeDistance_4</t>
  </si>
  <si>
    <t>Dist_from_Top_4</t>
  </si>
  <si>
    <t>Dist_from_Bottom_4</t>
  </si>
  <si>
    <t>Dist_from_Left_4</t>
  </si>
  <si>
    <t>Dist_from_Right_4</t>
  </si>
  <si>
    <t>PlayerHP_4</t>
  </si>
  <si>
    <t>PlayerStamina_4</t>
  </si>
  <si>
    <t>PlayerForwardRadian_5</t>
  </si>
  <si>
    <t>PlayerVelocity_5</t>
  </si>
  <si>
    <t>PlayerRelativeDirectionRadian_5</t>
  </si>
  <si>
    <t>RelativeDistance_5</t>
  </si>
  <si>
    <t>Dist_from_Top_5</t>
  </si>
  <si>
    <t>Dist_from_Bottom_5</t>
  </si>
  <si>
    <t>Dist_from_Left_5</t>
  </si>
  <si>
    <t>Dist_from_Right_5</t>
  </si>
  <si>
    <t>PlayerHP_5</t>
  </si>
  <si>
    <t>PlayerStamina_5</t>
  </si>
  <si>
    <t>PlayerForwardRadian_6</t>
  </si>
  <si>
    <t>PlayerVelocity_6</t>
  </si>
  <si>
    <t>PlayerRelativeDirectionRadian_6</t>
  </si>
  <si>
    <t>RelativeDistance_6</t>
  </si>
  <si>
    <t>Dist_from_Top_6</t>
  </si>
  <si>
    <t>Dist_from_Bottom_6</t>
  </si>
  <si>
    <t>Dist_from_Left_6</t>
  </si>
  <si>
    <t>Dist_from_Right_6</t>
  </si>
  <si>
    <t>PlayerHP_6</t>
  </si>
  <si>
    <t>PlayerStamina_6</t>
  </si>
  <si>
    <t>PlayerForwardRadian_7</t>
  </si>
  <si>
    <t>PlayerVelocity_7</t>
  </si>
  <si>
    <t>PlayerRelativeDirectionRadian_7</t>
  </si>
  <si>
    <t>RelativeDistance_7</t>
  </si>
  <si>
    <t>Dist_from_Top_7</t>
  </si>
  <si>
    <t>Dist_from_Bottom_7</t>
  </si>
  <si>
    <t>Dist_from_Left_7</t>
  </si>
  <si>
    <t>Dist_from_Right_7</t>
  </si>
  <si>
    <t>PlayerHP_7</t>
  </si>
  <si>
    <t>PlayerStamina_7</t>
  </si>
  <si>
    <t>PlayerForwardRadian_8</t>
  </si>
  <si>
    <t>PlayerVelocity_8</t>
  </si>
  <si>
    <t>PlayerRelativeDirectionRadian_8</t>
  </si>
  <si>
    <t>RelativeDistance_8</t>
  </si>
  <si>
    <t>Dist_from_Top_8</t>
  </si>
  <si>
    <t>Dist_from_Bottom_8</t>
  </si>
  <si>
    <t>Dist_from_Left_8</t>
  </si>
  <si>
    <t>Dist_from_Right_8</t>
  </si>
  <si>
    <t>PlayerHP_8</t>
  </si>
  <si>
    <t>PlayerStamina_8</t>
  </si>
  <si>
    <t>PlayerForwardRadian_9</t>
  </si>
  <si>
    <t>PlayerVelocity_9</t>
  </si>
  <si>
    <t>PlayerRelativeDirectionRadian_9</t>
  </si>
  <si>
    <t>RelativeDistance_9</t>
  </si>
  <si>
    <t>Dist_from_Top_9</t>
  </si>
  <si>
    <t>Dist_from_Bottom_9</t>
  </si>
  <si>
    <t>Dist_from_Left_9</t>
  </si>
  <si>
    <t>Dist_from_Right_9</t>
  </si>
  <si>
    <t>PlayerHP_9</t>
  </si>
  <si>
    <t>PlayerStamina_9</t>
  </si>
  <si>
    <t>총합계</t>
  </si>
  <si>
    <t>합계 : Importance</t>
  </si>
  <si>
    <t>Feature Category</t>
    <phoneticPr fontId="18" type="noConversion"/>
  </si>
  <si>
    <t>Dist_from_Bottom</t>
  </si>
  <si>
    <t>Dist_from_Left</t>
  </si>
  <si>
    <t>Dist_from_Right</t>
  </si>
  <si>
    <t>Dist_from_Top</t>
  </si>
  <si>
    <t>PlayerForwardRadian</t>
  </si>
  <si>
    <t>PlayerHP</t>
  </si>
  <si>
    <t>PlayerRelativeDirectionRadian</t>
  </si>
  <si>
    <t>PlayerStamina</t>
  </si>
  <si>
    <t>PlayerVelocity</t>
  </si>
  <si>
    <t>RelativeDistance</t>
  </si>
  <si>
    <t>Feature_Category</t>
  </si>
  <si>
    <t>Distance</t>
    <phoneticPr fontId="18" type="noConversion"/>
  </si>
  <si>
    <t>Distance_Avg</t>
    <phoneticPr fontId="18" type="noConversion"/>
  </si>
  <si>
    <t>Feature</t>
    <phoneticPr fontId="18" type="noConversion"/>
  </si>
  <si>
    <t>Importance</t>
    <phoneticPr fontId="18" type="noConversion"/>
  </si>
  <si>
    <t>Total</t>
    <phoneticPr fontId="18" type="noConversion"/>
  </si>
  <si>
    <t>행 레이블</t>
  </si>
  <si>
    <t>PlayerVelocity_X_0</t>
  </si>
  <si>
    <t>PlayerVelocity_X_1</t>
  </si>
  <si>
    <t>PlayerVelocity_X_2</t>
  </si>
  <si>
    <t>PlayerVelocity_X_3</t>
  </si>
  <si>
    <t>PlayerVelocity_X_4</t>
  </si>
  <si>
    <t>PlayerVelocity_X_5</t>
  </si>
  <si>
    <t>PlayerVelocity_X_6</t>
  </si>
  <si>
    <t>PlayerVelocity_X_7</t>
  </si>
  <si>
    <t>PlayerVelocity_X_8</t>
  </si>
  <si>
    <t>PlayerVelocity_X_9</t>
  </si>
  <si>
    <t>PlayerVelocity_Y_0</t>
  </si>
  <si>
    <t>PlayerVelocity_Y_1</t>
  </si>
  <si>
    <t>PlayerVelocity_Y_2</t>
  </si>
  <si>
    <t>PlayerVelocity_Y_3</t>
  </si>
  <si>
    <t>PlayerVelocity_Y_4</t>
  </si>
  <si>
    <t>PlayerVelocity_Y_5</t>
  </si>
  <si>
    <t>PlayerVelocity_Y_6</t>
  </si>
  <si>
    <t>PlayerVelocity_Y_7</t>
  </si>
  <si>
    <t>PlayerVelocity_Y_8</t>
  </si>
  <si>
    <t>PlayerVelocity_Y_9</t>
  </si>
  <si>
    <t>PlayerVelocity_X</t>
  </si>
  <si>
    <t>PlayerVelocity_Y</t>
  </si>
  <si>
    <t>PlayerButtonSeries_rolling_std_10</t>
  </si>
  <si>
    <t>PlayerButtonSeries_rolling_mean_10</t>
  </si>
  <si>
    <t>PlayerButtonSeries_rolling_std_5</t>
  </si>
  <si>
    <t>PlayerButtonSeries_rolling_mean_5</t>
  </si>
  <si>
    <t>PlayerStamina_lag_3</t>
  </si>
  <si>
    <t>PlayerStamina_lag_2</t>
  </si>
  <si>
    <t>PlayerStamina_lag_1</t>
  </si>
  <si>
    <t>PlayerHP_lag_3</t>
  </si>
  <si>
    <t>PlayerHP_lag_2</t>
  </si>
  <si>
    <t>PlayerHP_lag_1</t>
  </si>
  <si>
    <t>Dist_from_Right_lag_3</t>
  </si>
  <si>
    <t>Dist_from_Right_lag_2</t>
  </si>
  <si>
    <t>Dist_from_Right_lag_1</t>
  </si>
  <si>
    <t>Dist_from_Left_lag_3</t>
  </si>
  <si>
    <t>Dist_from_Left_lag_2</t>
  </si>
  <si>
    <t>Dist_from_Left_lag_1</t>
  </si>
  <si>
    <t>Dist_from_Bottom_lag_3</t>
  </si>
  <si>
    <t>Dist_from_Bottom_lag_2</t>
  </si>
  <si>
    <t>Dist_from_Bottom_lag_1</t>
  </si>
  <si>
    <t>Dist_from_Top_lag_3</t>
  </si>
  <si>
    <t>Dist_from_Top_lag_2</t>
  </si>
  <si>
    <t>Dist_from_Top_lag_1</t>
  </si>
  <si>
    <t>RelativeDistance_lag_3</t>
  </si>
  <si>
    <t>RelativeDistance_lag_2</t>
  </si>
  <si>
    <t>RelativeDistance_lag_1</t>
  </si>
  <si>
    <t>PlayerButtonSeries_lag_3</t>
  </si>
  <si>
    <t>PlayerButtonSeries_lag_2</t>
  </si>
  <si>
    <t>PlayerButtonSeries_lag_1</t>
  </si>
  <si>
    <t>PlayerButtonSeries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</si>
</sst>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">
    <dxf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2"/>
        <charset val="129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5" formatCode="0.00E+00"/>
    </dxf>
    <dxf>
      <numFmt numFmtId="176" formatCode="0.0000000000_ "/>
    </dxf>
    <dxf>
      <numFmt numFmtId="15" formatCode="0.00E+00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rocessed_dataset_importance_V1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woong Park" refreshedDate="45954.760167476852" createdVersion="8" refreshedVersion="8" minRefreshableVersion="3" recordCount="100" xr:uid="{4F178764-0DF6-46B8-A369-BD1388688627}">
  <cacheSource type="worksheet">
    <worksheetSource name="표1"/>
  </cacheSource>
  <cacheFields count="3">
    <cacheField name="Feature" numFmtId="0">
      <sharedItems count="100">
        <s v="Dist_from_Bottom_0"/>
        <s v="Dist_from_Bottom_1"/>
        <s v="Dist_from_Bottom_2"/>
        <s v="Dist_from_Bottom_3"/>
        <s v="Dist_from_Bottom_4"/>
        <s v="Dist_from_Bottom_5"/>
        <s v="Dist_from_Bottom_6"/>
        <s v="Dist_from_Bottom_7"/>
        <s v="Dist_from_Bottom_8"/>
        <s v="Dist_from_Bottom_9"/>
        <s v="Dist_from_Left_0"/>
        <s v="Dist_from_Left_1"/>
        <s v="Dist_from_Left_2"/>
        <s v="Dist_from_Left_3"/>
        <s v="Dist_from_Left_4"/>
        <s v="Dist_from_Left_5"/>
        <s v="Dist_from_Left_6"/>
        <s v="Dist_from_Left_7"/>
        <s v="Dist_from_Left_8"/>
        <s v="Dist_from_Left_9"/>
        <s v="Dist_from_Right_0"/>
        <s v="Dist_from_Right_1"/>
        <s v="Dist_from_Right_2"/>
        <s v="Dist_from_Right_3"/>
        <s v="Dist_from_Right_4"/>
        <s v="Dist_from_Right_5"/>
        <s v="Dist_from_Right_6"/>
        <s v="Dist_from_Right_7"/>
        <s v="Dist_from_Right_8"/>
        <s v="Dist_from_Right_9"/>
        <s v="Dist_from_Top_0"/>
        <s v="Dist_from_Top_1"/>
        <s v="Dist_from_Top_2"/>
        <s v="Dist_from_Top_3"/>
        <s v="Dist_from_Top_4"/>
        <s v="Dist_from_Top_5"/>
        <s v="Dist_from_Top_6"/>
        <s v="Dist_from_Top_7"/>
        <s v="Dist_from_Top_8"/>
        <s v="Dist_from_Top_9"/>
        <s v="PlayerForwardRadian_0"/>
        <s v="PlayerForwardRadian_1"/>
        <s v="PlayerForwardRadian_2"/>
        <s v="PlayerForwardRadian_3"/>
        <s v="PlayerForwardRadian_4"/>
        <s v="PlayerForwardRadian_5"/>
        <s v="PlayerForwardRadian_6"/>
        <s v="PlayerForwardRadian_7"/>
        <s v="PlayerForwardRadian_8"/>
        <s v="PlayerForwardRadian_9"/>
        <s v="PlayerHP_0"/>
        <s v="PlayerHP_1"/>
        <s v="PlayerHP_2"/>
        <s v="PlayerHP_3"/>
        <s v="PlayerHP_4"/>
        <s v="PlayerHP_5"/>
        <s v="PlayerHP_6"/>
        <s v="PlayerHP_7"/>
        <s v="PlayerHP_8"/>
        <s v="PlayerHP_9"/>
        <s v="PlayerRelativeDirectionRadian_0"/>
        <s v="PlayerRelativeDirectionRadian_1"/>
        <s v="PlayerRelativeDirectionRadian_2"/>
        <s v="PlayerRelativeDirectionRadian_3"/>
        <s v="PlayerRelativeDirectionRadian_4"/>
        <s v="PlayerRelativeDirectionRadian_5"/>
        <s v="PlayerRelativeDirectionRadian_6"/>
        <s v="PlayerRelativeDirectionRadian_7"/>
        <s v="PlayerRelativeDirectionRadian_8"/>
        <s v="PlayerRelativeDirectionRadian_9"/>
        <s v="PlayerStamina_0"/>
        <s v="PlayerStamina_1"/>
        <s v="PlayerStamina_2"/>
        <s v="PlayerStamina_3"/>
        <s v="PlayerStamina_4"/>
        <s v="PlayerStamina_5"/>
        <s v="PlayerStamina_6"/>
        <s v="PlayerStamina_7"/>
        <s v="PlayerStamina_8"/>
        <s v="PlayerStamina_9"/>
        <s v="PlayerVelocity_0"/>
        <s v="PlayerVelocity_1"/>
        <s v="PlayerVelocity_2"/>
        <s v="PlayerVelocity_3"/>
        <s v="PlayerVelocity_4"/>
        <s v="PlayerVelocity_5"/>
        <s v="PlayerVelocity_6"/>
        <s v="PlayerVelocity_7"/>
        <s v="PlayerVelocity_8"/>
        <s v="PlayerVelocity_9"/>
        <s v="RelativeDistance_0"/>
        <s v="RelativeDistance_1"/>
        <s v="RelativeDistance_2"/>
        <s v="RelativeDistance_3"/>
        <s v="RelativeDistance_4"/>
        <s v="RelativeDistance_5"/>
        <s v="RelativeDistance_6"/>
        <s v="RelativeDistance_7"/>
        <s v="RelativeDistance_8"/>
        <s v="RelativeDistance_9"/>
      </sharedItems>
    </cacheField>
    <cacheField name="Importance" numFmtId="0">
      <sharedItems containsSemiMixedTypes="0" containsString="0" containsNumber="1" minValue="0" maxValue="0.32494345000000002"/>
    </cacheField>
    <cacheField name="Feature Category" numFmtId="0">
      <sharedItems count="10">
        <s v="Dist_from_Bottom"/>
        <s v="Dist_from_Left"/>
        <s v="Dist_from_Right"/>
        <s v="Dist_from_Top"/>
        <s v="PlayerForwardRadian"/>
        <s v="PlayerHP"/>
        <s v="PlayerRelativeDirectionRadian"/>
        <s v="PlayerStamina"/>
        <s v="PlayerVelocity"/>
        <s v="RelativeDist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woong Park" refreshedDate="45955.807350115741" createdVersion="8" refreshedVersion="8" minRefreshableVersion="3" recordCount="100" xr:uid="{0CBED838-B2B4-4188-BBCC-2695144B750D}">
  <cacheSource type="worksheet">
    <worksheetSource name="표1_3"/>
  </cacheSource>
  <cacheFields count="3">
    <cacheField name="Feature" numFmtId="0">
      <sharedItems count="100">
        <s v="Dist_from_Bottom_0"/>
        <s v="Dist_from_Bottom_1"/>
        <s v="Dist_from_Bottom_2"/>
        <s v="Dist_from_Bottom_3"/>
        <s v="Dist_from_Bottom_4"/>
        <s v="Dist_from_Bottom_5"/>
        <s v="Dist_from_Bottom_6"/>
        <s v="Dist_from_Bottom_7"/>
        <s v="Dist_from_Bottom_8"/>
        <s v="Dist_from_Bottom_9"/>
        <s v="Dist_from_Left_0"/>
        <s v="Dist_from_Left_1"/>
        <s v="Dist_from_Left_2"/>
        <s v="Dist_from_Left_3"/>
        <s v="Dist_from_Left_4"/>
        <s v="Dist_from_Left_5"/>
        <s v="Dist_from_Left_6"/>
        <s v="Dist_from_Left_7"/>
        <s v="Dist_from_Left_8"/>
        <s v="Dist_from_Left_9"/>
        <s v="Dist_from_Right_0"/>
        <s v="Dist_from_Right_1"/>
        <s v="Dist_from_Right_2"/>
        <s v="Dist_from_Right_3"/>
        <s v="Dist_from_Right_4"/>
        <s v="Dist_from_Right_5"/>
        <s v="Dist_from_Right_6"/>
        <s v="Dist_from_Right_7"/>
        <s v="Dist_from_Right_8"/>
        <s v="Dist_from_Right_9"/>
        <s v="Dist_from_Top_0"/>
        <s v="Dist_from_Top_1"/>
        <s v="Dist_from_Top_2"/>
        <s v="Dist_from_Top_3"/>
        <s v="Dist_from_Top_4"/>
        <s v="Dist_from_Top_5"/>
        <s v="Dist_from_Top_6"/>
        <s v="Dist_from_Top_7"/>
        <s v="Dist_from_Top_8"/>
        <s v="Dist_from_Top_9"/>
        <s v="PlayerForwardRadian_0"/>
        <s v="PlayerForwardRadian_1"/>
        <s v="PlayerForwardRadian_2"/>
        <s v="PlayerForwardRadian_3"/>
        <s v="PlayerForwardRadian_4"/>
        <s v="PlayerForwardRadian_5"/>
        <s v="PlayerForwardRadian_6"/>
        <s v="PlayerForwardRadian_7"/>
        <s v="PlayerForwardRadian_8"/>
        <s v="PlayerForwardRadian_9"/>
        <s v="PlayerHP_0"/>
        <s v="PlayerHP_1"/>
        <s v="PlayerHP_2"/>
        <s v="PlayerHP_3"/>
        <s v="PlayerHP_4"/>
        <s v="PlayerHP_5"/>
        <s v="PlayerHP_6"/>
        <s v="PlayerHP_7"/>
        <s v="PlayerHP_8"/>
        <s v="PlayerHP_9"/>
        <s v="PlayerRelativeDirectionRadian_0"/>
        <s v="PlayerRelativeDirectionRadian_1"/>
        <s v="PlayerRelativeDirectionRadian_2"/>
        <s v="PlayerRelativeDirectionRadian_3"/>
        <s v="PlayerRelativeDirectionRadian_4"/>
        <s v="PlayerRelativeDirectionRadian_5"/>
        <s v="PlayerRelativeDirectionRadian_6"/>
        <s v="PlayerRelativeDirectionRadian_7"/>
        <s v="PlayerRelativeDirectionRadian_8"/>
        <s v="PlayerRelativeDirectionRadian_9"/>
        <s v="PlayerStamina_0"/>
        <s v="PlayerStamina_1"/>
        <s v="PlayerStamina_2"/>
        <s v="PlayerStamina_3"/>
        <s v="PlayerStamina_4"/>
        <s v="PlayerStamina_5"/>
        <s v="PlayerStamina_6"/>
        <s v="PlayerStamina_7"/>
        <s v="PlayerStamina_8"/>
        <s v="PlayerStamina_9"/>
        <s v="PlayerVelocity_0"/>
        <s v="PlayerVelocity_1"/>
        <s v="PlayerVelocity_2"/>
        <s v="PlayerVelocity_3"/>
        <s v="PlayerVelocity_4"/>
        <s v="PlayerVelocity_5"/>
        <s v="PlayerVelocity_6"/>
        <s v="PlayerVelocity_7"/>
        <s v="PlayerVelocity_8"/>
        <s v="PlayerVelocity_9"/>
        <s v="RelativeDistance_0"/>
        <s v="RelativeDistance_1"/>
        <s v="RelativeDistance_2"/>
        <s v="RelativeDistance_3"/>
        <s v="RelativeDistance_4"/>
        <s v="RelativeDistance_5"/>
        <s v="RelativeDistance_6"/>
        <s v="RelativeDistance_7"/>
        <s v="RelativeDistance_8"/>
        <s v="RelativeDistance_9"/>
      </sharedItems>
    </cacheField>
    <cacheField name="Importance" numFmtId="0">
      <sharedItems containsSemiMixedTypes="0" containsString="0" containsNumber="1" minValue="4.6146343000000001E-7" maxValue="0.33115852000000001"/>
    </cacheField>
    <cacheField name="Feature Category" numFmtId="0">
      <sharedItems count="10">
        <s v="Dist_from_Bottom"/>
        <s v="Dist_from_Left"/>
        <s v="Dist_from_Right"/>
        <s v="Dist_from_Top"/>
        <s v="PlayerForwardRadian"/>
        <s v="PlayerHP"/>
        <s v="PlayerRelativeDirectionRadian"/>
        <s v="PlayerStamina"/>
        <s v="PlayerVelocity"/>
        <s v="RelativeDist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woong Park" refreshedDate="45955.834268749997" createdVersion="8" refreshedVersion="8" minRefreshableVersion="3" recordCount="100" xr:uid="{9C1055E3-1113-4EF5-8046-18BFA019560D}">
  <cacheSource type="worksheet">
    <worksheetSource name="표1_36"/>
  </cacheSource>
  <cacheFields count="3">
    <cacheField name="Feature" numFmtId="0">
      <sharedItems/>
    </cacheField>
    <cacheField name="Importance" numFmtId="0">
      <sharedItems containsSemiMixedTypes="0" containsString="0" containsNumber="1" minValue="2.9881357000000001E-6" maxValue="0.17802824"/>
    </cacheField>
    <cacheField name="Feature Category" numFmtId="0">
      <sharedItems count="10">
        <s v="Dist_from_Bottom"/>
        <s v="Dist_from_Left"/>
        <s v="Dist_from_Right"/>
        <s v="Dist_from_Top"/>
        <s v="PlayerForwardRadian"/>
        <s v="PlayerHP"/>
        <s v="PlayerStamina"/>
        <s v="PlayerVelocity_X"/>
        <s v="PlayerVelocity_Y"/>
        <s v="RelativeDist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woong Park" refreshedDate="45954.786943981482" createdVersion="8" refreshedVersion="8" minRefreshableVersion="3" recordCount="35" xr:uid="{9468CC3F-8A2C-45B8-B167-A2ECE8BBDDEB}">
  <cacheSource type="worksheet">
    <worksheetSource name="표5" r:id="rId2"/>
  </cacheSource>
  <cacheFields count="3">
    <cacheField name="Feature" numFmtId="0">
      <sharedItems count="35">
        <s v="RelativeDistance"/>
        <s v="Dist_from_Top"/>
        <s v="Dist_from_Bottom"/>
        <s v="Dist_from_Left"/>
        <s v="Dist_from_Right"/>
        <s v="PlayerHP"/>
        <s v="PlayerStamina"/>
        <s v="PlayerButtonSeries_lag_1"/>
        <s v="PlayerButtonSeries_lag_2"/>
        <s v="PlayerButtonSeries_lag_3"/>
        <s v="RelativeDistance_lag_1"/>
        <s v="RelativeDistance_lag_2"/>
        <s v="RelativeDistance_lag_3"/>
        <s v="Dist_from_Top_lag_1"/>
        <s v="Dist_from_Top_lag_2"/>
        <s v="Dist_from_Top_lag_3"/>
        <s v="Dist_from_Bottom_lag_1"/>
        <s v="Dist_from_Bottom_lag_2"/>
        <s v="Dist_from_Bottom_lag_3"/>
        <s v="Dist_from_Left_lag_1"/>
        <s v="Dist_from_Left_lag_2"/>
        <s v="Dist_from_Left_lag_3"/>
        <s v="Dist_from_Right_lag_1"/>
        <s v="Dist_from_Right_lag_2"/>
        <s v="Dist_from_Right_lag_3"/>
        <s v="PlayerHP_lag_1"/>
        <s v="PlayerHP_lag_2"/>
        <s v="PlayerHP_lag_3"/>
        <s v="PlayerStamina_lag_1"/>
        <s v="PlayerStamina_lag_2"/>
        <s v="PlayerStamina_lag_3"/>
        <s v="PlayerButtonSeries_rolling_mean_5"/>
        <s v="PlayerButtonSeries_rolling_std_5"/>
        <s v="PlayerButtonSeries_rolling_mean_10"/>
        <s v="PlayerButtonSeries_rolling_std_10"/>
      </sharedItems>
    </cacheField>
    <cacheField name="Importance" numFmtId="0">
      <sharedItems containsSemiMixedTypes="0" containsString="0" containsNumber="1" minValue="0" maxValue="0.58956045000000001"/>
    </cacheField>
    <cacheField name="Feature Category" numFmtId="0">
      <sharedItems count="12">
        <s v="RelativeDistance"/>
        <s v="Dist_from_Top"/>
        <s v="Dist_from_Bottom"/>
        <s v="Dist_from_Left"/>
        <s v="Dist_from_Right"/>
        <s v="PlayerHP"/>
        <s v="PlayerStamina"/>
        <s v="PlayerButtonSeries"/>
        <s v="PlayerButtonSeries_rolling_mean_5"/>
        <s v="PlayerButtonSeries_rolling_std_5"/>
        <s v="PlayerButtonSeries_rolling_mean_10"/>
        <s v="PlayerButtonSeries_rolling_std_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7.2382899999999997E-3"/>
    <x v="0"/>
  </r>
  <r>
    <x v="1"/>
    <n v="2.3933023E-3"/>
    <x v="0"/>
  </r>
  <r>
    <x v="2"/>
    <n v="1.0022823E-2"/>
    <x v="0"/>
  </r>
  <r>
    <x v="3"/>
    <n v="2.0081156000000002E-3"/>
    <x v="0"/>
  </r>
  <r>
    <x v="4"/>
    <n v="5.1357093999999997E-3"/>
    <x v="0"/>
  </r>
  <r>
    <x v="5"/>
    <n v="6.1441239999999999E-3"/>
    <x v="0"/>
  </r>
  <r>
    <x v="6"/>
    <n v="1.2352017E-2"/>
    <x v="0"/>
  </r>
  <r>
    <x v="7"/>
    <n v="5.9432792000000002E-3"/>
    <x v="0"/>
  </r>
  <r>
    <x v="8"/>
    <n v="8.5165139999999993E-3"/>
    <x v="0"/>
  </r>
  <r>
    <x v="9"/>
    <n v="1.5573246000000001E-2"/>
    <x v="0"/>
  </r>
  <r>
    <x v="10"/>
    <n v="7.4388236E-3"/>
    <x v="1"/>
  </r>
  <r>
    <x v="11"/>
    <n v="2.8319242000000001E-3"/>
    <x v="1"/>
  </r>
  <r>
    <x v="12"/>
    <n v="7.6114303000000003E-3"/>
    <x v="1"/>
  </r>
  <r>
    <x v="13"/>
    <n v="3.9507530000000004E-3"/>
    <x v="1"/>
  </r>
  <r>
    <x v="14"/>
    <n v="4.1638939999999996E-3"/>
    <x v="1"/>
  </r>
  <r>
    <x v="15"/>
    <n v="7.1660112999999996E-3"/>
    <x v="1"/>
  </r>
  <r>
    <x v="16"/>
    <n v="3.8379249999999998E-3"/>
    <x v="1"/>
  </r>
  <r>
    <x v="17"/>
    <n v="4.4928542000000002E-3"/>
    <x v="1"/>
  </r>
  <r>
    <x v="18"/>
    <n v="5.1405189999999996E-3"/>
    <x v="1"/>
  </r>
  <r>
    <x v="19"/>
    <n v="6.8721679999999997E-3"/>
    <x v="1"/>
  </r>
  <r>
    <x v="20"/>
    <n v="1.0388645E-2"/>
    <x v="2"/>
  </r>
  <r>
    <x v="21"/>
    <n v="1.5411352999999999E-2"/>
    <x v="2"/>
  </r>
  <r>
    <x v="22"/>
    <n v="4.7121667000000001E-3"/>
    <x v="2"/>
  </r>
  <r>
    <x v="23"/>
    <n v="1.6598820999999999E-3"/>
    <x v="2"/>
  </r>
  <r>
    <x v="24"/>
    <n v="2.8837225000000002E-3"/>
    <x v="2"/>
  </r>
  <r>
    <x v="25"/>
    <n v="2.8196669000000001E-3"/>
    <x v="2"/>
  </r>
  <r>
    <x v="26"/>
    <n v="3.9649904E-3"/>
    <x v="2"/>
  </r>
  <r>
    <x v="27"/>
    <n v="8.2219179999999999E-3"/>
    <x v="2"/>
  </r>
  <r>
    <x v="28"/>
    <n v="3.4594309999999998E-3"/>
    <x v="2"/>
  </r>
  <r>
    <x v="29"/>
    <n v="1.8800963E-3"/>
    <x v="2"/>
  </r>
  <r>
    <x v="30"/>
    <n v="8.8204949999999994E-3"/>
    <x v="3"/>
  </r>
  <r>
    <x v="31"/>
    <n v="7.2945826999999998E-3"/>
    <x v="3"/>
  </r>
  <r>
    <x v="32"/>
    <n v="7.2600060000000003E-3"/>
    <x v="3"/>
  </r>
  <r>
    <x v="33"/>
    <n v="1.0193371999999999E-2"/>
    <x v="3"/>
  </r>
  <r>
    <x v="34"/>
    <n v="6.326847E-3"/>
    <x v="3"/>
  </r>
  <r>
    <x v="35"/>
    <n v="7.9582769999999997E-3"/>
    <x v="3"/>
  </r>
  <r>
    <x v="36"/>
    <n v="6.4935632999999996E-3"/>
    <x v="3"/>
  </r>
  <r>
    <x v="37"/>
    <n v="7.2918940000000002E-3"/>
    <x v="3"/>
  </r>
  <r>
    <x v="38"/>
    <n v="6.1298823000000002E-3"/>
    <x v="3"/>
  </r>
  <r>
    <x v="39"/>
    <n v="1.08733615E-2"/>
    <x v="3"/>
  </r>
  <r>
    <x v="40"/>
    <n v="3.7620372999999999E-3"/>
    <x v="4"/>
  </r>
  <r>
    <x v="41"/>
    <n v="4.4069922999999999E-3"/>
    <x v="4"/>
  </r>
  <r>
    <x v="42"/>
    <n v="4.8313829999999999E-3"/>
    <x v="4"/>
  </r>
  <r>
    <x v="43"/>
    <n v="2.8755781000000002E-3"/>
    <x v="4"/>
  </r>
  <r>
    <x v="44"/>
    <n v="6.0109654000000002E-3"/>
    <x v="4"/>
  </r>
  <r>
    <x v="45"/>
    <n v="3.8802420999999999E-3"/>
    <x v="4"/>
  </r>
  <r>
    <x v="46"/>
    <n v="7.5322369999999998E-3"/>
    <x v="4"/>
  </r>
  <r>
    <x v="47"/>
    <n v="8.1872630000000002E-3"/>
    <x v="4"/>
  </r>
  <r>
    <x v="48"/>
    <n v="3.9591770000000004E-3"/>
    <x v="4"/>
  </r>
  <r>
    <x v="49"/>
    <n v="8.0056069999999997E-3"/>
    <x v="4"/>
  </r>
  <r>
    <x v="50"/>
    <n v="6.5153620000000002E-3"/>
    <x v="5"/>
  </r>
  <r>
    <x v="51"/>
    <n v="1.2147987000000001E-2"/>
    <x v="5"/>
  </r>
  <r>
    <x v="52"/>
    <n v="1.6719416000000001E-2"/>
    <x v="5"/>
  </r>
  <r>
    <x v="53"/>
    <n v="4.6212403000000001E-3"/>
    <x v="5"/>
  </r>
  <r>
    <x v="54"/>
    <n v="1.2177258999999999E-2"/>
    <x v="5"/>
  </r>
  <r>
    <x v="55"/>
    <n v="2.6340765000000001E-4"/>
    <x v="5"/>
  </r>
  <r>
    <x v="56"/>
    <n v="4.1561710000000002E-3"/>
    <x v="5"/>
  </r>
  <r>
    <x v="57"/>
    <n v="0"/>
    <x v="5"/>
  </r>
  <r>
    <x v="58"/>
    <n v="1.7109149999999999E-3"/>
    <x v="5"/>
  </r>
  <r>
    <x v="59"/>
    <n v="7.7943457000000001E-3"/>
    <x v="5"/>
  </r>
  <r>
    <x v="60"/>
    <n v="2.8592204000000001E-3"/>
    <x v="6"/>
  </r>
  <r>
    <x v="61"/>
    <n v="2.4317151000000001E-3"/>
    <x v="6"/>
  </r>
  <r>
    <x v="62"/>
    <n v="3.296733E-3"/>
    <x v="6"/>
  </r>
  <r>
    <x v="63"/>
    <n v="6.8520949999999999E-3"/>
    <x v="6"/>
  </r>
  <r>
    <x v="64"/>
    <n v="3.6372930000000002E-3"/>
    <x v="6"/>
  </r>
  <r>
    <x v="65"/>
    <n v="7.5286253999999999E-3"/>
    <x v="6"/>
  </r>
  <r>
    <x v="66"/>
    <n v="8.2505489999999994E-3"/>
    <x v="6"/>
  </r>
  <r>
    <x v="67"/>
    <n v="8.2761910000000005E-3"/>
    <x v="6"/>
  </r>
  <r>
    <x v="68"/>
    <n v="7.5927770000000006E-2"/>
    <x v="6"/>
  </r>
  <r>
    <x v="69"/>
    <n v="0.32494345000000002"/>
    <x v="6"/>
  </r>
  <r>
    <x v="70"/>
    <n v="5.0185773999999999E-3"/>
    <x v="7"/>
  </r>
  <r>
    <x v="71"/>
    <n v="4.1775963999999997E-3"/>
    <x v="7"/>
  </r>
  <r>
    <x v="72"/>
    <n v="3.526618E-3"/>
    <x v="7"/>
  </r>
  <r>
    <x v="73"/>
    <n v="5.0280259999999997E-3"/>
    <x v="7"/>
  </r>
  <r>
    <x v="74"/>
    <n v="1.9446204999999999E-3"/>
    <x v="7"/>
  </r>
  <r>
    <x v="75"/>
    <n v="2.7394143E-3"/>
    <x v="7"/>
  </r>
  <r>
    <x v="76"/>
    <n v="1.2985125E-2"/>
    <x v="7"/>
  </r>
  <r>
    <x v="77"/>
    <n v="2.3320884E-2"/>
    <x v="7"/>
  </r>
  <r>
    <x v="78"/>
    <n v="3.7224243999999999E-3"/>
    <x v="7"/>
  </r>
  <r>
    <x v="79"/>
    <n v="2.3428135999999998E-3"/>
    <x v="7"/>
  </r>
  <r>
    <x v="80"/>
    <n v="3.4314190999999998E-3"/>
    <x v="8"/>
  </r>
  <r>
    <x v="81"/>
    <n v="5.2442382999999997E-3"/>
    <x v="8"/>
  </r>
  <r>
    <x v="82"/>
    <n v="4.9687259999999997E-3"/>
    <x v="8"/>
  </r>
  <r>
    <x v="83"/>
    <n v="3.6796236000000001E-3"/>
    <x v="8"/>
  </r>
  <r>
    <x v="84"/>
    <n v="6.5261846999999998E-3"/>
    <x v="8"/>
  </r>
  <r>
    <x v="85"/>
    <n v="3.5356205999999999E-3"/>
    <x v="8"/>
  </r>
  <r>
    <x v="86"/>
    <n v="7.3297513000000003E-3"/>
    <x v="8"/>
  </r>
  <r>
    <x v="87"/>
    <n v="5.1242863000000001E-3"/>
    <x v="8"/>
  </r>
  <r>
    <x v="88"/>
    <n v="5.3973555999999997E-3"/>
    <x v="8"/>
  </r>
  <r>
    <x v="89"/>
    <n v="7.4334554000000004E-3"/>
    <x v="8"/>
  </r>
  <r>
    <x v="90"/>
    <n v="4.7781919999999997E-3"/>
    <x v="9"/>
  </r>
  <r>
    <x v="91"/>
    <n v="5.7406434999999999E-3"/>
    <x v="9"/>
  </r>
  <r>
    <x v="92"/>
    <n v="1.0954414000000001E-2"/>
    <x v="9"/>
  </r>
  <r>
    <x v="93"/>
    <n v="3.9364667999999998E-3"/>
    <x v="9"/>
  </r>
  <r>
    <x v="94"/>
    <n v="5.1709349999999998E-3"/>
    <x v="9"/>
  </r>
  <r>
    <x v="95"/>
    <n v="8.9982650000000001E-3"/>
    <x v="9"/>
  </r>
  <r>
    <x v="96"/>
    <n v="3.7143438E-3"/>
    <x v="9"/>
  </r>
  <r>
    <x v="97"/>
    <n v="2.1451478999999999E-3"/>
    <x v="9"/>
  </r>
  <r>
    <x v="98"/>
    <n v="5.3183566999999996E-3"/>
    <x v="9"/>
  </r>
  <r>
    <x v="99"/>
    <n v="5.3273453000000004E-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2.6449174999999999E-5"/>
    <x v="0"/>
  </r>
  <r>
    <x v="1"/>
    <n v="2.7671206999999999E-5"/>
    <x v="0"/>
  </r>
  <r>
    <x v="2"/>
    <n v="1.7048510000000001E-6"/>
    <x v="0"/>
  </r>
  <r>
    <x v="3"/>
    <n v="3.6207653E-6"/>
    <x v="0"/>
  </r>
  <r>
    <x v="4"/>
    <n v="4.1870567000000002E-6"/>
    <x v="0"/>
  </r>
  <r>
    <x v="5"/>
    <n v="8.9756116000000002E-7"/>
    <x v="0"/>
  </r>
  <r>
    <x v="6"/>
    <n v="3.5970462999999999E-6"/>
    <x v="0"/>
  </r>
  <r>
    <x v="7"/>
    <n v="4.6146343000000001E-7"/>
    <x v="0"/>
  </r>
  <r>
    <x v="8"/>
    <n v="5.1615269999999998E-5"/>
    <x v="0"/>
  </r>
  <r>
    <x v="9"/>
    <n v="1.5598489E-5"/>
    <x v="0"/>
  </r>
  <r>
    <x v="10"/>
    <n v="5.744048E-6"/>
    <x v="1"/>
  </r>
  <r>
    <x v="11"/>
    <n v="2.2490823999999999E-6"/>
    <x v="1"/>
  </r>
  <r>
    <x v="12"/>
    <n v="1.7949933E-6"/>
    <x v="1"/>
  </r>
  <r>
    <x v="13"/>
    <n v="4.4027865000000002E-6"/>
    <x v="1"/>
  </r>
  <r>
    <x v="14"/>
    <n v="8.6445215000000001E-7"/>
    <x v="1"/>
  </r>
  <r>
    <x v="15"/>
    <n v="1.7803276000000001E-6"/>
    <x v="1"/>
  </r>
  <r>
    <x v="16"/>
    <n v="2.5014839999999999E-5"/>
    <x v="1"/>
  </r>
  <r>
    <x v="17"/>
    <n v="5.5275563000000002E-5"/>
    <x v="1"/>
  </r>
  <r>
    <x v="18"/>
    <n v="1.3331758E-5"/>
    <x v="1"/>
  </r>
  <r>
    <x v="19"/>
    <n v="1.1477831E-4"/>
    <x v="1"/>
  </r>
  <r>
    <x v="20"/>
    <n v="2.5722777000000001E-5"/>
    <x v="2"/>
  </r>
  <r>
    <x v="21"/>
    <n v="1.4147578E-6"/>
    <x v="2"/>
  </r>
  <r>
    <x v="22"/>
    <n v="2.3776089999999999E-6"/>
    <x v="2"/>
  </r>
  <r>
    <x v="23"/>
    <n v="8.0331350000000001E-6"/>
    <x v="2"/>
  </r>
  <r>
    <x v="24"/>
    <n v="1.7713288999999999E-6"/>
    <x v="2"/>
  </r>
  <r>
    <x v="25"/>
    <n v="1.1439972999999999E-6"/>
    <x v="2"/>
  </r>
  <r>
    <x v="26"/>
    <n v="1.7378842E-6"/>
    <x v="2"/>
  </r>
  <r>
    <x v="27"/>
    <n v="2.3856344000000001E-5"/>
    <x v="2"/>
  </r>
  <r>
    <x v="28"/>
    <n v="1.0183804999999999E-5"/>
    <x v="2"/>
  </r>
  <r>
    <x v="29"/>
    <n v="2.1314829000000001E-5"/>
    <x v="2"/>
  </r>
  <r>
    <x v="30"/>
    <n v="2.9214112000000002E-5"/>
    <x v="3"/>
  </r>
  <r>
    <x v="31"/>
    <n v="8.6313219999999996E-7"/>
    <x v="3"/>
  </r>
  <r>
    <x v="32"/>
    <n v="1.5037462999999999E-6"/>
    <x v="3"/>
  </r>
  <r>
    <x v="33"/>
    <n v="1.2766687E-6"/>
    <x v="3"/>
  </r>
  <r>
    <x v="34"/>
    <n v="9.3672670000000007E-6"/>
    <x v="3"/>
  </r>
  <r>
    <x v="35"/>
    <n v="9.8329460000000008E-7"/>
    <x v="3"/>
  </r>
  <r>
    <x v="36"/>
    <n v="1.2092244999999999E-6"/>
    <x v="3"/>
  </r>
  <r>
    <x v="37"/>
    <n v="2.2874792000000001E-5"/>
    <x v="3"/>
  </r>
  <r>
    <x v="38"/>
    <n v="7.5689820000000004E-7"/>
    <x v="3"/>
  </r>
  <r>
    <x v="39"/>
    <n v="4.021718E-6"/>
    <x v="3"/>
  </r>
  <r>
    <x v="40"/>
    <n v="1.293012E-4"/>
    <x v="4"/>
  </r>
  <r>
    <x v="41"/>
    <n v="4.7935422999999996E-6"/>
    <x v="4"/>
  </r>
  <r>
    <x v="42"/>
    <n v="2.2801713999999998E-6"/>
    <x v="4"/>
  </r>
  <r>
    <x v="43"/>
    <n v="9.3020080000000003E-6"/>
    <x v="4"/>
  </r>
  <r>
    <x v="44"/>
    <n v="1.0060925000000001E-5"/>
    <x v="4"/>
  </r>
  <r>
    <x v="45"/>
    <n v="3.3680205E-6"/>
    <x v="4"/>
  </r>
  <r>
    <x v="46"/>
    <n v="3.8289063000000003E-6"/>
    <x v="4"/>
  </r>
  <r>
    <x v="47"/>
    <n v="7.8097154999999999E-6"/>
    <x v="4"/>
  </r>
  <r>
    <x v="48"/>
    <n v="9.2435879999999996E-6"/>
    <x v="4"/>
  </r>
  <r>
    <x v="49"/>
    <n v="1.48118015E-5"/>
    <x v="4"/>
  </r>
  <r>
    <x v="50"/>
    <n v="1.6706941E-5"/>
    <x v="5"/>
  </r>
  <r>
    <x v="51"/>
    <n v="9.6360760000000001E-7"/>
    <x v="5"/>
  </r>
  <r>
    <x v="52"/>
    <n v="1.8400285E-6"/>
    <x v="5"/>
  </r>
  <r>
    <x v="53"/>
    <n v="5.5875219999999998E-5"/>
    <x v="5"/>
  </r>
  <r>
    <x v="54"/>
    <n v="7.3357229999999998E-5"/>
    <x v="5"/>
  </r>
  <r>
    <x v="55"/>
    <n v="1.1973991000000001E-6"/>
    <x v="5"/>
  </r>
  <r>
    <x v="56"/>
    <n v="8.9023222999999999E-7"/>
    <x v="5"/>
  </r>
  <r>
    <x v="57"/>
    <n v="1.9129592999999999E-6"/>
    <x v="5"/>
  </r>
  <r>
    <x v="58"/>
    <n v="1.0004551999999999E-6"/>
    <x v="5"/>
  </r>
  <r>
    <x v="59"/>
    <n v="5.4123675999999997E-3"/>
    <x v="5"/>
  </r>
  <r>
    <x v="60"/>
    <n v="2.4068079999999999E-2"/>
    <x v="6"/>
  </r>
  <r>
    <x v="61"/>
    <n v="1.8333840000000001E-2"/>
    <x v="6"/>
  </r>
  <r>
    <x v="62"/>
    <n v="2.8186499000000002E-3"/>
    <x v="6"/>
  </r>
  <r>
    <x v="63"/>
    <n v="2.2546419999999998E-3"/>
    <x v="6"/>
  </r>
  <r>
    <x v="64"/>
    <n v="5.1320282999999997E-5"/>
    <x v="6"/>
  </r>
  <r>
    <x v="65"/>
    <n v="6.3219039999999995E-4"/>
    <x v="6"/>
  </r>
  <r>
    <x v="66"/>
    <n v="0.2510405"/>
    <x v="6"/>
  </r>
  <r>
    <x v="67"/>
    <n v="0.23807421000000001"/>
    <x v="6"/>
  </r>
  <r>
    <x v="68"/>
    <n v="0.33115852000000001"/>
    <x v="6"/>
  </r>
  <r>
    <x v="69"/>
    <n v="0.12168157"/>
    <x v="6"/>
  </r>
  <r>
    <x v="70"/>
    <n v="1.7929974000000001E-3"/>
    <x v="7"/>
  </r>
  <r>
    <x v="71"/>
    <n v="6.286636E-4"/>
    <x v="7"/>
  </r>
  <r>
    <x v="72"/>
    <n v="1.0170025000000001E-3"/>
    <x v="7"/>
  </r>
  <r>
    <x v="73"/>
    <n v="2.0630433999999999E-6"/>
    <x v="7"/>
  </r>
  <r>
    <x v="74"/>
    <n v="6.4700850000000003E-7"/>
    <x v="7"/>
  </r>
  <r>
    <x v="75"/>
    <n v="1.0201392E-5"/>
    <x v="7"/>
  </r>
  <r>
    <x v="76"/>
    <n v="7.6808690000000002E-7"/>
    <x v="7"/>
  </r>
  <r>
    <x v="77"/>
    <n v="3.9168249999999999E-5"/>
    <x v="7"/>
  </r>
  <r>
    <x v="78"/>
    <n v="2.0998819999999999E-6"/>
    <x v="7"/>
  </r>
  <r>
    <x v="79"/>
    <n v="9.5059612999999999E-7"/>
    <x v="7"/>
  </r>
  <r>
    <x v="80"/>
    <n v="1.6067079999999999E-5"/>
    <x v="8"/>
  </r>
  <r>
    <x v="81"/>
    <n v="1.1219654000000001E-6"/>
    <x v="8"/>
  </r>
  <r>
    <x v="82"/>
    <n v="1.1930932999999999E-6"/>
    <x v="8"/>
  </r>
  <r>
    <x v="83"/>
    <n v="1.5533783000000001E-6"/>
    <x v="8"/>
  </r>
  <r>
    <x v="84"/>
    <n v="3.6654140000000001E-6"/>
    <x v="8"/>
  </r>
  <r>
    <x v="85"/>
    <n v="1.6586594999999999E-6"/>
    <x v="8"/>
  </r>
  <r>
    <x v="86"/>
    <n v="2.2052026999999999E-5"/>
    <x v="8"/>
  </r>
  <r>
    <x v="87"/>
    <n v="1.1529349E-6"/>
    <x v="8"/>
  </r>
  <r>
    <x v="88"/>
    <n v="2.1916846000000002E-6"/>
    <x v="8"/>
  </r>
  <r>
    <x v="89"/>
    <n v="1.7864630999999999E-6"/>
    <x v="8"/>
  </r>
  <r>
    <x v="90"/>
    <n v="3.1799652E-6"/>
    <x v="9"/>
  </r>
  <r>
    <x v="91"/>
    <n v="7.0063349999999999E-7"/>
    <x v="9"/>
  </r>
  <r>
    <x v="92"/>
    <n v="1.8393839999999999E-5"/>
    <x v="9"/>
  </r>
  <r>
    <x v="93"/>
    <n v="9.9317980000000007E-7"/>
    <x v="9"/>
  </r>
  <r>
    <x v="94"/>
    <n v="7.0205909999999999E-7"/>
    <x v="9"/>
  </r>
  <r>
    <x v="95"/>
    <n v="3.5318617E-6"/>
    <x v="9"/>
  </r>
  <r>
    <x v="96"/>
    <n v="1.9487085999999999E-6"/>
    <x v="9"/>
  </r>
  <r>
    <x v="97"/>
    <n v="6.729073E-6"/>
    <x v="9"/>
  </r>
  <r>
    <x v="98"/>
    <n v="1.7246322000000001E-6"/>
    <x v="9"/>
  </r>
  <r>
    <x v="99"/>
    <n v="1.0090184999999999E-5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Dist_from_Bottom_0"/>
    <n v="1.7176434000000001E-2"/>
    <x v="0"/>
  </r>
  <r>
    <s v="Dist_from_Bottom_1"/>
    <n v="3.2106833999999998E-4"/>
    <x v="0"/>
  </r>
  <r>
    <s v="Dist_from_Bottom_2"/>
    <n v="1.0190641500000001E-4"/>
    <x v="0"/>
  </r>
  <r>
    <s v="Dist_from_Bottom_3"/>
    <n v="2.7996664999999999E-4"/>
    <x v="0"/>
  </r>
  <r>
    <s v="Dist_from_Bottom_4"/>
    <n v="5.7552510000000005E-4"/>
    <x v="0"/>
  </r>
  <r>
    <s v="Dist_from_Bottom_5"/>
    <n v="6.7268906999999996E-6"/>
    <x v="0"/>
  </r>
  <r>
    <s v="Dist_from_Bottom_6"/>
    <n v="1.200205E-3"/>
    <x v="0"/>
  </r>
  <r>
    <s v="Dist_from_Bottom_7"/>
    <n v="6.7062974000000001E-3"/>
    <x v="0"/>
  </r>
  <r>
    <s v="Dist_from_Bottom_8"/>
    <n v="3.0071622999999997E-4"/>
    <x v="0"/>
  </r>
  <r>
    <s v="Dist_from_Bottom_9"/>
    <n v="3.5448890000000001E-4"/>
    <x v="0"/>
  </r>
  <r>
    <s v="Dist_from_Left_0"/>
    <n v="2.2282775E-3"/>
    <x v="1"/>
  </r>
  <r>
    <s v="Dist_from_Left_1"/>
    <n v="2.1232166E-3"/>
    <x v="1"/>
  </r>
  <r>
    <s v="Dist_from_Left_2"/>
    <n v="2.2484608E-2"/>
    <x v="1"/>
  </r>
  <r>
    <s v="Dist_from_Left_3"/>
    <n v="2.3561760000000002E-3"/>
    <x v="1"/>
  </r>
  <r>
    <s v="Dist_from_Left_4"/>
    <n v="6.6518079999999993E-2"/>
    <x v="1"/>
  </r>
  <r>
    <s v="Dist_from_Left_5"/>
    <n v="5.1494524E-2"/>
    <x v="1"/>
  </r>
  <r>
    <s v="Dist_from_Left_6"/>
    <n v="6.4595590000000001E-4"/>
    <x v="1"/>
  </r>
  <r>
    <s v="Dist_from_Left_7"/>
    <n v="1.1162383999999999E-2"/>
    <x v="1"/>
  </r>
  <r>
    <s v="Dist_from_Left_8"/>
    <n v="4.5552141999999997E-2"/>
    <x v="1"/>
  </r>
  <r>
    <s v="Dist_from_Left_9"/>
    <n v="3.3335733999999999E-2"/>
    <x v="1"/>
  </r>
  <r>
    <s v="Dist_from_Right_0"/>
    <n v="1.2451005E-3"/>
    <x v="2"/>
  </r>
  <r>
    <s v="Dist_from_Right_1"/>
    <n v="3.9390479999999999E-4"/>
    <x v="2"/>
  </r>
  <r>
    <s v="Dist_from_Right_2"/>
    <n v="3.073807E-3"/>
    <x v="2"/>
  </r>
  <r>
    <s v="Dist_from_Right_3"/>
    <n v="1.5192412000000001E-2"/>
    <x v="2"/>
  </r>
  <r>
    <s v="Dist_from_Right_4"/>
    <n v="9.0790309999999998E-4"/>
    <x v="2"/>
  </r>
  <r>
    <s v="Dist_from_Right_5"/>
    <n v="1.5822849999999999E-3"/>
    <x v="2"/>
  </r>
  <r>
    <s v="Dist_from_Right_6"/>
    <n v="2.0629100000000001E-2"/>
    <x v="2"/>
  </r>
  <r>
    <s v="Dist_from_Right_7"/>
    <n v="2.4784636E-3"/>
    <x v="2"/>
  </r>
  <r>
    <s v="Dist_from_Right_8"/>
    <n v="6.311494E-3"/>
    <x v="2"/>
  </r>
  <r>
    <s v="Dist_from_Right_9"/>
    <n v="4.4855427000000003E-2"/>
    <x v="2"/>
  </r>
  <r>
    <s v="Dist_from_Top_0"/>
    <n v="2.9048643999999998E-2"/>
    <x v="3"/>
  </r>
  <r>
    <s v="Dist_from_Top_1"/>
    <n v="6.4096980000000001E-3"/>
    <x v="3"/>
  </r>
  <r>
    <s v="Dist_from_Top_2"/>
    <n v="1.5105132E-4"/>
    <x v="3"/>
  </r>
  <r>
    <s v="Dist_from_Top_3"/>
    <n v="4.5649506999999997E-3"/>
    <x v="3"/>
  </r>
  <r>
    <s v="Dist_from_Top_4"/>
    <n v="1.4740338000000001E-3"/>
    <x v="3"/>
  </r>
  <r>
    <s v="Dist_from_Top_5"/>
    <n v="2.7621299999999999E-5"/>
    <x v="3"/>
  </r>
  <r>
    <s v="Dist_from_Top_6"/>
    <n v="1.6359729E-3"/>
    <x v="3"/>
  </r>
  <r>
    <s v="Dist_from_Top_7"/>
    <n v="3.5567068E-2"/>
    <x v="3"/>
  </r>
  <r>
    <s v="Dist_from_Top_8"/>
    <n v="3.2847660000000002E-3"/>
    <x v="3"/>
  </r>
  <r>
    <s v="Dist_from_Top_9"/>
    <n v="8.1828439999999999E-3"/>
    <x v="3"/>
  </r>
  <r>
    <s v="PlayerForwardRadian_0"/>
    <n v="1.8050413E-3"/>
    <x v="4"/>
  </r>
  <r>
    <s v="PlayerForwardRadian_1"/>
    <n v="1.4222576000000001E-2"/>
    <x v="4"/>
  </r>
  <r>
    <s v="PlayerForwardRadian_2"/>
    <n v="0.17802824"/>
    <x v="4"/>
  </r>
  <r>
    <s v="PlayerForwardRadian_3"/>
    <n v="3.2139040000000001E-2"/>
    <x v="4"/>
  </r>
  <r>
    <s v="PlayerForwardRadian_4"/>
    <n v="3.1000467000000002E-3"/>
    <x v="4"/>
  </r>
  <r>
    <s v="PlayerForwardRadian_5"/>
    <n v="5.7364039999999996E-3"/>
    <x v="4"/>
  </r>
  <r>
    <s v="PlayerForwardRadian_6"/>
    <n v="0.10431056499999999"/>
    <x v="4"/>
  </r>
  <r>
    <s v="PlayerForwardRadian_7"/>
    <n v="8.2401014999999994E-2"/>
    <x v="4"/>
  </r>
  <r>
    <s v="PlayerForwardRadian_8"/>
    <n v="7.6981929999999999E-3"/>
    <x v="4"/>
  </r>
  <r>
    <s v="PlayerForwardRadian_9"/>
    <n v="7.1772994E-3"/>
    <x v="4"/>
  </r>
  <r>
    <s v="PlayerHP_0"/>
    <n v="1.8322169999999999E-2"/>
    <x v="5"/>
  </r>
  <r>
    <s v="PlayerHP_1"/>
    <n v="4.3492614999999998E-3"/>
    <x v="5"/>
  </r>
  <r>
    <s v="PlayerHP_2"/>
    <n v="4.8498760000000004E-3"/>
    <x v="5"/>
  </r>
  <r>
    <s v="PlayerHP_3"/>
    <n v="5.8496044999999997E-4"/>
    <x v="5"/>
  </r>
  <r>
    <s v="PlayerHP_4"/>
    <n v="5.3677332999999999E-5"/>
    <x v="5"/>
  </r>
  <r>
    <s v="PlayerHP_5"/>
    <n v="7.0810245000000005E-5"/>
    <x v="5"/>
  </r>
  <r>
    <s v="PlayerHP_6"/>
    <n v="2.9881357000000001E-6"/>
    <x v="5"/>
  </r>
  <r>
    <s v="PlayerHP_7"/>
    <n v="1.1903462E-4"/>
    <x v="5"/>
  </r>
  <r>
    <s v="PlayerHP_8"/>
    <n v="9.4924859999999994E-6"/>
    <x v="5"/>
  </r>
  <r>
    <s v="PlayerHP_9"/>
    <n v="1.9470102000000001E-5"/>
    <x v="5"/>
  </r>
  <r>
    <s v="PlayerStamina_0"/>
    <n v="3.4393306999999998E-3"/>
    <x v="6"/>
  </r>
  <r>
    <s v="PlayerStamina_1"/>
    <n v="1.7570941999999999E-3"/>
    <x v="6"/>
  </r>
  <r>
    <s v="PlayerStamina_2"/>
    <n v="1.7816577000000001E-3"/>
    <x v="6"/>
  </r>
  <r>
    <s v="PlayerStamina_3"/>
    <n v="1.1650859E-3"/>
    <x v="6"/>
  </r>
  <r>
    <s v="PlayerStamina_4"/>
    <n v="3.9903849999999999E-5"/>
    <x v="6"/>
  </r>
  <r>
    <s v="PlayerStamina_5"/>
    <n v="1.2902437E-4"/>
    <x v="6"/>
  </r>
  <r>
    <s v="PlayerStamina_6"/>
    <n v="7.3734270000000001E-5"/>
    <x v="6"/>
  </r>
  <r>
    <s v="PlayerStamina_7"/>
    <n v="3.0617851000000001E-3"/>
    <x v="6"/>
  </r>
  <r>
    <s v="PlayerStamina_8"/>
    <n v="2.0813604000000001E-3"/>
    <x v="6"/>
  </r>
  <r>
    <s v="PlayerStamina_9"/>
    <n v="4.6533277999999997E-5"/>
    <x v="6"/>
  </r>
  <r>
    <s v="PlayerVelocity_X_0"/>
    <n v="4.4522600000000004E-3"/>
    <x v="7"/>
  </r>
  <r>
    <s v="PlayerVelocity_X_1"/>
    <n v="2.1115564999999998E-3"/>
    <x v="7"/>
  </r>
  <r>
    <s v="PlayerVelocity_X_2"/>
    <n v="2.445565E-4"/>
    <x v="7"/>
  </r>
  <r>
    <s v="PlayerVelocity_X_3"/>
    <n v="1.1792089E-3"/>
    <x v="7"/>
  </r>
  <r>
    <s v="PlayerVelocity_X_4"/>
    <n v="3.0544684999999998E-5"/>
    <x v="7"/>
  </r>
  <r>
    <s v="PlayerVelocity_X_5"/>
    <n v="1.3086295999999999E-3"/>
    <x v="7"/>
  </r>
  <r>
    <s v="PlayerVelocity_X_6"/>
    <n v="3.1954725000000003E-5"/>
    <x v="7"/>
  </r>
  <r>
    <s v="PlayerVelocity_X_7"/>
    <n v="1.4602527E-5"/>
    <x v="7"/>
  </r>
  <r>
    <s v="PlayerVelocity_X_8"/>
    <n v="9.3943290000000002E-6"/>
    <x v="7"/>
  </r>
  <r>
    <s v="PlayerVelocity_X_9"/>
    <n v="2.378032E-3"/>
    <x v="7"/>
  </r>
  <r>
    <s v="PlayerVelocity_Y_0"/>
    <n v="1.5122842000000001E-3"/>
    <x v="8"/>
  </r>
  <r>
    <s v="PlayerVelocity_Y_1"/>
    <n v="7.6872189999999997E-4"/>
    <x v="8"/>
  </r>
  <r>
    <s v="PlayerVelocity_Y_2"/>
    <n v="1.09401284E-4"/>
    <x v="8"/>
  </r>
  <r>
    <s v="PlayerVelocity_Y_3"/>
    <n v="8.2739105000000004E-4"/>
    <x v="8"/>
  </r>
  <r>
    <s v="PlayerVelocity_Y_4"/>
    <n v="1.5737230000000001E-5"/>
    <x v="8"/>
  </r>
  <r>
    <s v="PlayerVelocity_Y_5"/>
    <n v="1.9425285999999999E-4"/>
    <x v="8"/>
  </r>
  <r>
    <s v="PlayerVelocity_Y_6"/>
    <n v="1.3293633000000001E-4"/>
    <x v="8"/>
  </r>
  <r>
    <s v="PlayerVelocity_Y_7"/>
    <n v="4.2767173999999999E-4"/>
    <x v="8"/>
  </r>
  <r>
    <s v="PlayerVelocity_Y_8"/>
    <n v="3.1248264E-3"/>
    <x v="8"/>
  </r>
  <r>
    <s v="PlayerVelocity_Y_9"/>
    <n v="3.3336930000000001E-2"/>
    <x v="8"/>
  </r>
  <r>
    <s v="RelativeDistance_0"/>
    <n v="1.2342786999999999E-3"/>
    <x v="9"/>
  </r>
  <r>
    <s v="RelativeDistance_1"/>
    <n v="3.7587032000000001E-4"/>
    <x v="9"/>
  </r>
  <r>
    <s v="RelativeDistance_2"/>
    <n v="1.6484360999999999E-3"/>
    <x v="9"/>
  </r>
  <r>
    <s v="RelativeDistance_3"/>
    <n v="2.5620302999999997E-4"/>
    <x v="9"/>
  </r>
  <r>
    <s v="RelativeDistance_4"/>
    <n v="5.6174030000000002E-4"/>
    <x v="9"/>
  </r>
  <r>
    <s v="RelativeDistance_5"/>
    <n v="3.4028426999999999E-3"/>
    <x v="9"/>
  </r>
  <r>
    <s v="RelativeDistance_6"/>
    <n v="4.0787297999999997E-4"/>
    <x v="9"/>
  </r>
  <r>
    <s v="RelativeDistance_7"/>
    <n v="5.2838120000000004E-4"/>
    <x v="9"/>
  </r>
  <r>
    <s v="RelativeDistance_8"/>
    <n v="8.1265150000000008E-3"/>
    <x v="9"/>
  </r>
  <r>
    <s v="RelativeDistance_9"/>
    <n v="7.3031953000000005E-4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.4059705E-2"/>
    <x v="0"/>
  </r>
  <r>
    <x v="1"/>
    <n v="9.5258849999999996E-3"/>
    <x v="1"/>
  </r>
  <r>
    <x v="2"/>
    <n v="4.0761340000000004E-3"/>
    <x v="2"/>
  </r>
  <r>
    <x v="3"/>
    <n v="1.535677E-2"/>
    <x v="3"/>
  </r>
  <r>
    <x v="4"/>
    <n v="1.6483339E-2"/>
    <x v="4"/>
  </r>
  <r>
    <x v="5"/>
    <n v="0"/>
    <x v="5"/>
  </r>
  <r>
    <x v="6"/>
    <n v="0"/>
    <x v="6"/>
  </r>
  <r>
    <x v="7"/>
    <n v="0.58956045000000001"/>
    <x v="7"/>
  </r>
  <r>
    <x v="8"/>
    <n v="0.15800086999999999"/>
    <x v="7"/>
  </r>
  <r>
    <x v="9"/>
    <n v="2.0909209999999999E-3"/>
    <x v="7"/>
  </r>
  <r>
    <x v="10"/>
    <n v="2.0568537000000001E-2"/>
    <x v="0"/>
  </r>
  <r>
    <x v="11"/>
    <n v="1.5050721E-2"/>
    <x v="0"/>
  </r>
  <r>
    <x v="12"/>
    <n v="8.9507679999999996E-3"/>
    <x v="0"/>
  </r>
  <r>
    <x v="13"/>
    <n v="2.4900529999999999E-3"/>
    <x v="1"/>
  </r>
  <r>
    <x v="14"/>
    <n v="1.4679478500000001E-2"/>
    <x v="1"/>
  </r>
  <r>
    <x v="15"/>
    <n v="7.8039924000000002E-3"/>
    <x v="1"/>
  </r>
  <r>
    <x v="16"/>
    <n v="3.2154743E-3"/>
    <x v="2"/>
  </r>
  <r>
    <x v="17"/>
    <n v="2.5629364000000002E-3"/>
    <x v="2"/>
  </r>
  <r>
    <x v="18"/>
    <n v="3.5976644000000001E-3"/>
    <x v="2"/>
  </r>
  <r>
    <x v="19"/>
    <n v="8.5992410000000005E-3"/>
    <x v="3"/>
  </r>
  <r>
    <x v="20"/>
    <n v="3.1519056999999998E-3"/>
    <x v="3"/>
  </r>
  <r>
    <x v="21"/>
    <n v="3.5468370000000002E-3"/>
    <x v="3"/>
  </r>
  <r>
    <x v="22"/>
    <n v="4.0799453999999999E-3"/>
    <x v="4"/>
  </r>
  <r>
    <x v="23"/>
    <n v="4.2025539999999998E-3"/>
    <x v="4"/>
  </r>
  <r>
    <x v="24"/>
    <n v="8.9402240000000001E-3"/>
    <x v="4"/>
  </r>
  <r>
    <x v="25"/>
    <n v="0"/>
    <x v="5"/>
  </r>
  <r>
    <x v="26"/>
    <n v="0"/>
    <x v="5"/>
  </r>
  <r>
    <x v="27"/>
    <n v="0"/>
    <x v="5"/>
  </r>
  <r>
    <x v="28"/>
    <n v="0"/>
    <x v="6"/>
  </r>
  <r>
    <x v="29"/>
    <n v="0"/>
    <x v="6"/>
  </r>
  <r>
    <x v="30"/>
    <n v="0"/>
    <x v="6"/>
  </r>
  <r>
    <x v="31"/>
    <n v="5.1033370000000002E-2"/>
    <x v="8"/>
  </r>
  <r>
    <x v="32"/>
    <n v="7.7549754999999996E-3"/>
    <x v="9"/>
  </r>
  <r>
    <x v="33"/>
    <n v="1.4556069E-2"/>
    <x v="10"/>
  </r>
  <r>
    <x v="34"/>
    <n v="6.0612410000000002E-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D59F0-20A5-4FAE-A041-874F7CC1A2EA}" name="피벗 테이블7" cacheId="1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6">
  <location ref="D1:E14" firstHeaderRow="1" firstDataRow="1" firstDataCol="1"/>
  <pivotFields count="3">
    <pivotField showAll="0">
      <items count="36">
        <item x="2"/>
        <item x="16"/>
        <item x="17"/>
        <item x="18"/>
        <item x="3"/>
        <item x="19"/>
        <item x="20"/>
        <item x="21"/>
        <item x="4"/>
        <item x="22"/>
        <item x="23"/>
        <item x="24"/>
        <item x="1"/>
        <item x="13"/>
        <item x="14"/>
        <item x="15"/>
        <item x="7"/>
        <item x="8"/>
        <item x="9"/>
        <item x="33"/>
        <item x="31"/>
        <item x="34"/>
        <item x="32"/>
        <item x="5"/>
        <item x="25"/>
        <item x="26"/>
        <item x="27"/>
        <item x="6"/>
        <item x="28"/>
        <item x="29"/>
        <item x="30"/>
        <item x="0"/>
        <item x="10"/>
        <item x="11"/>
        <item x="12"/>
        <item t="default"/>
      </items>
    </pivotField>
    <pivotField dataField="1" showAll="0"/>
    <pivotField axis="axisRow" showAll="0">
      <items count="13">
        <item x="2"/>
        <item x="3"/>
        <item x="4"/>
        <item x="1"/>
        <item x="7"/>
        <item x="10"/>
        <item x="8"/>
        <item x="11"/>
        <item x="9"/>
        <item x="5"/>
        <item x="6"/>
        <item x="0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합계 : Importance" fld="1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2586D-581A-49EA-B653-351E6B72129F}" name="피벗 테이블5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4" rowHeaderCaption="Feature_Category">
  <location ref="D1:E12" firstHeaderRow="1" firstDataRow="1" firstDataCol="1"/>
  <pivotFields count="3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합계 : Importance" fld="1" baseField="0" baseItem="0"/>
  </dataField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33F30-358B-42EC-AFE0-1E42686EDA12}" name="피벗 테이블3" cacheId="1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D1:E12" firstHeaderRow="1" firstDataRow="1" firstDataCol="1"/>
  <pivotFields count="3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합계 : Importance" fld="1" baseField="0" baseItem="0"/>
  </dataFields>
  <formats count="1">
    <format dxfId="8">
      <pivotArea collapsedLevelsAreSubtotals="1" fieldPosition="0">
        <references count="1">
          <reference field="2" count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70DD3-2B04-4203-95E8-DAD013B8ED59}" name="피벗 테이블4" cacheId="1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D1:E12" firstHeaderRow="1" firstDataRow="1" firstDataCol="1"/>
  <pivotFields count="3"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합계 : Importance" fld="1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036740-7AEA-45DA-A568-BBF030817AB2}" name="표5" displayName="표5" ref="A1:C36" totalsRowShown="0">
  <autoFilter ref="A1:C36" xr:uid="{5A58253B-3722-4537-9548-10E5552BEF7D}"/>
  <tableColumns count="3">
    <tableColumn id="1" xr3:uid="{8888B184-337C-4BD9-8815-BC2B75206638}" name="Feature"/>
    <tableColumn id="2" xr3:uid="{5FA85EB2-566C-4402-821B-D625C0753856}" name="Importance"/>
    <tableColumn id="3" xr3:uid="{36A40C7A-3162-4395-A59E-E74F063142B5}" name="Feature Category" dataDxfId="4">
      <calculatedColumnFormula>IFERROR(LEFT(A2, FIND("_", A2) - 1), 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6328B1-17A5-4C7C-9061-E0BF29CF3100}" name="표7" displayName="표7" ref="F1:G12" totalsRowShown="0" headerRowDxfId="3" headerRowBorderDxfId="1" tableBorderDxfId="2">
  <autoFilter ref="F1:G12" xr:uid="{A40710D4-E24D-4091-9EB3-BD9CD21683D9}"/>
  <tableColumns count="2">
    <tableColumn id="1" xr3:uid="{2505C32C-4C77-4338-8D76-216988D1C94B}" name="Feature" dataDxfId="0"/>
    <tableColumn id="2" xr3:uid="{77770CC0-C7D9-4DE7-9E7E-9592724015AB}" name="Importance">
      <calculatedColumnFormula>E4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E04487-450A-4AE7-9317-B673086C7001}" name="표1" displayName="표1" ref="A1:C102" totalsRowCount="1">
  <autoFilter ref="A1:C101" xr:uid="{EBE04487-450A-4AE7-9317-B673086C7001}"/>
  <sortState xmlns:xlrd2="http://schemas.microsoft.com/office/spreadsheetml/2017/richdata2" ref="A2:C101">
    <sortCondition ref="A1:A101"/>
  </sortState>
  <tableColumns count="3">
    <tableColumn id="1" xr3:uid="{38C3796B-68A9-4151-9EFA-14462B4C3792}" name="Feature"/>
    <tableColumn id="2" xr3:uid="{B20B6837-8A60-46D3-A7B6-3DE7F11077A0}" name="Importance" totalsRowFunction="custom">
      <totalsRowFormula>SUM(표1[Importance])</totalsRowFormula>
    </tableColumn>
    <tableColumn id="3" xr3:uid="{61E0B33D-3C39-421B-A1F4-F94FFEDB4599}" name="Feature Category" dataDxfId="14" totalsRowDxfId="13">
      <calculatedColumnFormula>LEFT(A2,FIND("@",SUBSTITUTE(A2,"_","@",LEN(A2)-LEN(SUBSTITUTE(A2,"_",""))))-1)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9C69F8-12D5-497E-96A9-4C4A9E594DC0}" name="표3" displayName="표3" ref="F1:G10" totalsRowShown="0">
  <autoFilter ref="F1:G10" xr:uid="{5C9C69F8-12D5-497E-96A9-4C4A9E594DC0}"/>
  <tableColumns count="2">
    <tableColumn id="1" xr3:uid="{BD87BFDA-4049-4857-B33C-F5C5F69A7A24}" name="Feature" dataDxfId="12"/>
    <tableColumn id="2" xr3:uid="{726A0485-D223-4A74-9D6E-A2FECB35A4B6}" name="Importance">
      <calculatedColumnFormula>E3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476444-7366-4729-B494-A25C9138F12F}" name="표1_3" displayName="표1_3" ref="A1:C102" totalsRowCount="1">
  <autoFilter ref="A1:C101" xr:uid="{EBE04487-450A-4AE7-9317-B673086C7001}"/>
  <sortState xmlns:xlrd2="http://schemas.microsoft.com/office/spreadsheetml/2017/richdata2" ref="A2:C101">
    <sortCondition ref="A1:A101"/>
  </sortState>
  <tableColumns count="3">
    <tableColumn id="1" xr3:uid="{7AA1CF9B-BB88-4A69-8D0B-82EA1100C944}" name="Feature"/>
    <tableColumn id="2" xr3:uid="{798B8078-586B-4B79-B2BF-1A28604173DC}" name="Importance" totalsRowFunction="custom" dataDxfId="9">
      <totalsRowFormula>SUM(표1_3[Importance])</totalsRowFormula>
    </tableColumn>
    <tableColumn id="3" xr3:uid="{8A05A64B-BCA8-48A5-A13C-6744284B8163}" name="Feature Category" dataDxfId="10">
      <calculatedColumnFormula>LEFT(A2,FIND("@",SUBSTITUTE(A2,"_","@",LEN(A2)-LEN(SUBSTITUTE(A2,"_",""))))-1)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F0430-F286-4F9D-B4A1-3B7EE6DCE625}" name="표3_5" displayName="표3_5" ref="F1:G10" totalsRowShown="0">
  <autoFilter ref="F1:G10" xr:uid="{5C9C69F8-12D5-497E-96A9-4C4A9E594DC0}"/>
  <tableColumns count="2">
    <tableColumn id="1" xr3:uid="{1BB44FA3-BDDC-4444-A2E7-1FDADD3CFA51}" name="Feature" dataDxfId="11"/>
    <tableColumn id="2" xr3:uid="{14B012F7-2A66-4A92-8703-40152765D59A}" name="Importance">
      <calculatedColumnFormula>#REF!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B8A8BC-FCC8-4ACF-AD42-12259FEE0E64}" name="표1_36" displayName="표1_36" ref="A1:C102" totalsRowCount="1">
  <autoFilter ref="A1:C101" xr:uid="{EBE04487-450A-4AE7-9317-B673086C7001}"/>
  <sortState xmlns:xlrd2="http://schemas.microsoft.com/office/spreadsheetml/2017/richdata2" ref="A2:C101">
    <sortCondition descending="1" ref="B1:B101"/>
  </sortState>
  <tableColumns count="3">
    <tableColumn id="1" xr3:uid="{B3A83E68-D338-4CD2-A70A-94702E31D074}" name="Feature"/>
    <tableColumn id="2" xr3:uid="{B6D472F9-F8D1-45D0-BD85-D3045539532C}" name="Importance" totalsRowFunction="custom" dataDxfId="7">
      <totalsRowFormula>SUM(표1_36[Importance])</totalsRowFormula>
    </tableColumn>
    <tableColumn id="3" xr3:uid="{5E299992-AD8E-46CD-A302-7C02D4377150}" name="Feature Category" dataDxfId="6">
      <calculatedColumnFormula>LEFT(A2,FIND("@",SUBSTITUTE(A2,"_","@",LEN(A2)-LEN(SUBSTITUTE(A2,"_",""))))-1)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DBD751-E64F-4AE3-AF22-E0928C566376}" name="표3_57" displayName="표3_57" ref="F1:G10" totalsRowShown="0">
  <autoFilter ref="F1:G10" xr:uid="{5C9C69F8-12D5-497E-96A9-4C4A9E594DC0}"/>
  <tableColumns count="2">
    <tableColumn id="1" xr3:uid="{3917A0CA-C2FD-444A-9CEF-A5566018D838}" name="Feature" dataDxfId="5"/>
    <tableColumn id="2" xr3:uid="{12642791-B7F5-468A-A85C-1AD0774F0568}" name="Importance">
      <calculatedColumnFormula>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FCAB-F779-4B75-A251-D14A5C314662}">
  <dimension ref="A1:G37"/>
  <sheetViews>
    <sheetView workbookViewId="0">
      <selection activeCell="A2" sqref="A2:C36"/>
    </sheetView>
  </sheetViews>
  <sheetFormatPr defaultRowHeight="16.5" x14ac:dyDescent="0.3"/>
  <cols>
    <col min="1" max="1" width="37.375" customWidth="1"/>
    <col min="2" max="2" width="12.375" customWidth="1"/>
    <col min="3" max="3" width="36.25" hidden="1" customWidth="1"/>
    <col min="4" max="6" width="34.125" bestFit="1" customWidth="1"/>
    <col min="7" max="7" width="14" bestFit="1" customWidth="1"/>
  </cols>
  <sheetData>
    <row r="1" spans="1:7" x14ac:dyDescent="0.3">
      <c r="A1" t="s">
        <v>0</v>
      </c>
      <c r="B1" t="s">
        <v>1</v>
      </c>
      <c r="C1" t="s">
        <v>104</v>
      </c>
      <c r="D1" s="1" t="s">
        <v>121</v>
      </c>
      <c r="E1" t="s">
        <v>103</v>
      </c>
      <c r="F1" s="7" t="s">
        <v>118</v>
      </c>
      <c r="G1" s="6" t="s">
        <v>119</v>
      </c>
    </row>
    <row r="2" spans="1:7" x14ac:dyDescent="0.3">
      <c r="A2" t="s">
        <v>114</v>
      </c>
      <c r="B2">
        <v>1.4059705E-2</v>
      </c>
      <c r="C2" t="str">
        <f>IFERROR(LEFT(A2, FIND("@", SUBSTITUTE(A2, "_", "@", LEN(A2) - LEN(SUBSTITUTE(A2, "_", "")))) - 1
     ), A2)</f>
        <v>RelativeDistance</v>
      </c>
      <c r="D2" s="2" t="s">
        <v>105</v>
      </c>
      <c r="E2">
        <v>1.3452209100000001E-2</v>
      </c>
      <c r="F2" t="s">
        <v>116</v>
      </c>
      <c r="G2">
        <f>SUM(E2:E5)</f>
        <v>0.1123124341</v>
      </c>
    </row>
    <row r="3" spans="1:7" x14ac:dyDescent="0.3">
      <c r="A3" t="s">
        <v>108</v>
      </c>
      <c r="B3">
        <v>9.5258849999999996E-3</v>
      </c>
      <c r="C3" t="str">
        <f>IFERROR(LEFT(A3, FIND("lag_", A3) - 1), A3)</f>
        <v>Dist_from_Top</v>
      </c>
      <c r="D3" s="2" t="s">
        <v>106</v>
      </c>
      <c r="E3">
        <v>3.0654753699999999E-2</v>
      </c>
      <c r="F3" t="s">
        <v>117</v>
      </c>
      <c r="G3">
        <f>(SUM(E2:E5)/4)</f>
        <v>2.8078108524999999E-2</v>
      </c>
    </row>
    <row r="4" spans="1:7" x14ac:dyDescent="0.3">
      <c r="A4" t="s">
        <v>105</v>
      </c>
      <c r="B4">
        <v>4.0761340000000004E-3</v>
      </c>
      <c r="C4" t="str">
        <f>IFERROR(LEFT(A4, FIND("lag_", A4) - 1), A4)</f>
        <v>Dist_from_Bottom</v>
      </c>
      <c r="D4" s="2" t="s">
        <v>107</v>
      </c>
      <c r="E4">
        <v>3.37060624E-2</v>
      </c>
      <c r="F4" s="2" t="s">
        <v>172</v>
      </c>
      <c r="G4">
        <f>E6</f>
        <v>0.74965224099999994</v>
      </c>
    </row>
    <row r="5" spans="1:7" x14ac:dyDescent="0.3">
      <c r="A5" t="s">
        <v>106</v>
      </c>
      <c r="B5">
        <v>1.535677E-2</v>
      </c>
      <c r="C5" t="str">
        <f>IFERROR(LEFT(A5, FIND("lag_", A5) - 1), A5)</f>
        <v>Dist_from_Left</v>
      </c>
      <c r="D5" s="2" t="s">
        <v>108</v>
      </c>
      <c r="E5">
        <v>3.44994089E-2</v>
      </c>
      <c r="F5" s="2" t="s">
        <v>145</v>
      </c>
      <c r="G5">
        <f>E7</f>
        <v>1.4556069E-2</v>
      </c>
    </row>
    <row r="6" spans="1:7" x14ac:dyDescent="0.3">
      <c r="A6" t="s">
        <v>107</v>
      </c>
      <c r="B6">
        <v>1.6483339E-2</v>
      </c>
      <c r="C6" t="str">
        <f>IFERROR(LEFT(A6, FIND("lag_", A6) - 1), A6)</f>
        <v>Dist_from_Right</v>
      </c>
      <c r="D6" s="2" t="s">
        <v>172</v>
      </c>
      <c r="E6">
        <v>0.74965224099999994</v>
      </c>
      <c r="F6" s="2" t="s">
        <v>147</v>
      </c>
      <c r="G6">
        <f>E8</f>
        <v>5.1033370000000002E-2</v>
      </c>
    </row>
    <row r="7" spans="1:7" x14ac:dyDescent="0.3">
      <c r="A7" t="s">
        <v>110</v>
      </c>
      <c r="B7">
        <v>0</v>
      </c>
      <c r="C7" t="str">
        <f>IFERROR(LEFT(A7, FIND("_", A7) - 1), A7)</f>
        <v>PlayerHP</v>
      </c>
      <c r="D7" s="2" t="s">
        <v>145</v>
      </c>
      <c r="E7">
        <v>1.4556069E-2</v>
      </c>
      <c r="F7" s="2" t="s">
        <v>144</v>
      </c>
      <c r="G7">
        <f>E9</f>
        <v>6.0612410000000002E-3</v>
      </c>
    </row>
    <row r="8" spans="1:7" x14ac:dyDescent="0.3">
      <c r="A8" t="s">
        <v>112</v>
      </c>
      <c r="B8">
        <v>0</v>
      </c>
      <c r="C8" t="str">
        <f>IFERROR(LEFT(A8, FIND("_", A8) - 1), A8)</f>
        <v>PlayerStamina</v>
      </c>
      <c r="D8" s="2" t="s">
        <v>147</v>
      </c>
      <c r="E8">
        <v>5.1033370000000002E-2</v>
      </c>
      <c r="F8" s="2" t="s">
        <v>146</v>
      </c>
      <c r="G8">
        <f>E10</f>
        <v>7.7549754999999996E-3</v>
      </c>
    </row>
    <row r="9" spans="1:7" x14ac:dyDescent="0.3">
      <c r="A9" t="s">
        <v>171</v>
      </c>
      <c r="B9">
        <v>0.58956045000000001</v>
      </c>
      <c r="C9" t="str">
        <f>IFERROR(LEFT(A9, FIND("_", A9) - 1), A9)</f>
        <v>PlayerButtonSeries</v>
      </c>
      <c r="D9" s="2" t="s">
        <v>144</v>
      </c>
      <c r="E9">
        <v>6.0612410000000002E-3</v>
      </c>
      <c r="F9" s="2" t="s">
        <v>110</v>
      </c>
      <c r="G9">
        <f>E11</f>
        <v>0</v>
      </c>
    </row>
    <row r="10" spans="1:7" x14ac:dyDescent="0.3">
      <c r="A10" t="s">
        <v>170</v>
      </c>
      <c r="B10">
        <v>0.15800086999999999</v>
      </c>
      <c r="C10" t="str">
        <f>IFERROR(LEFT(A10, FIND("_", A10) - 1), A10)</f>
        <v>PlayerButtonSeries</v>
      </c>
      <c r="D10" s="2" t="s">
        <v>146</v>
      </c>
      <c r="E10">
        <v>7.7549754999999996E-3</v>
      </c>
      <c r="F10" s="2" t="s">
        <v>112</v>
      </c>
      <c r="G10">
        <f>E12</f>
        <v>0</v>
      </c>
    </row>
    <row r="11" spans="1:7" x14ac:dyDescent="0.3">
      <c r="A11" t="s">
        <v>169</v>
      </c>
      <c r="B11">
        <v>2.0909209999999999E-3</v>
      </c>
      <c r="C11" t="str">
        <f>IFERROR(LEFT(A11, FIND("_", A11) - 1), A11)</f>
        <v>PlayerButtonSeries</v>
      </c>
      <c r="D11" s="2" t="s">
        <v>110</v>
      </c>
      <c r="E11">
        <v>0</v>
      </c>
      <c r="F11" s="2" t="s">
        <v>114</v>
      </c>
      <c r="G11">
        <f>E13</f>
        <v>5.8629731000000004E-2</v>
      </c>
    </row>
    <row r="12" spans="1:7" x14ac:dyDescent="0.3">
      <c r="A12" t="s">
        <v>168</v>
      </c>
      <c r="B12">
        <v>2.0568537000000001E-2</v>
      </c>
      <c r="C12" t="str">
        <f>IFERROR(LEFT(A12, FIND("_", A12) - 1), A12)</f>
        <v>RelativeDistance</v>
      </c>
      <c r="D12" s="2" t="s">
        <v>112</v>
      </c>
      <c r="E12">
        <v>0</v>
      </c>
      <c r="F12" s="2" t="s">
        <v>120</v>
      </c>
      <c r="G12">
        <f>E14</f>
        <v>1.0000000616</v>
      </c>
    </row>
    <row r="13" spans="1:7" x14ac:dyDescent="0.3">
      <c r="A13" t="s">
        <v>167</v>
      </c>
      <c r="B13">
        <v>1.5050721E-2</v>
      </c>
      <c r="C13" t="str">
        <f>IFERROR(LEFT(A13, FIND("_", A13) - 1), A13)</f>
        <v>RelativeDistance</v>
      </c>
      <c r="D13" s="2" t="s">
        <v>114</v>
      </c>
      <c r="E13">
        <v>5.8629731000000004E-2</v>
      </c>
    </row>
    <row r="14" spans="1:7" x14ac:dyDescent="0.3">
      <c r="A14" t="s">
        <v>166</v>
      </c>
      <c r="B14">
        <v>8.9507679999999996E-3</v>
      </c>
      <c r="C14" t="str">
        <f>IFERROR(LEFT(A14, FIND("_lag", A14) - 1), A14)</f>
        <v>RelativeDistance</v>
      </c>
      <c r="D14" s="2" t="s">
        <v>102</v>
      </c>
      <c r="E14">
        <v>1.0000000616</v>
      </c>
    </row>
    <row r="15" spans="1:7" x14ac:dyDescent="0.3">
      <c r="A15" t="s">
        <v>165</v>
      </c>
      <c r="B15">
        <v>2.4900529999999999E-3</v>
      </c>
      <c r="C15" t="str">
        <f>IFERROR(LEFT(A15, FIND("_lag", A15) - 1), A15)</f>
        <v>Dist_from_Top</v>
      </c>
    </row>
    <row r="16" spans="1:7" x14ac:dyDescent="0.3">
      <c r="A16" t="s">
        <v>164</v>
      </c>
      <c r="B16">
        <v>1.4679478500000001E-2</v>
      </c>
      <c r="C16" t="str">
        <f>IFERROR(LEFT(A16, FIND("_lag", A16) - 1), A16)</f>
        <v>Dist_from_Top</v>
      </c>
    </row>
    <row r="17" spans="1:3" x14ac:dyDescent="0.3">
      <c r="A17" t="s">
        <v>163</v>
      </c>
      <c r="B17">
        <v>7.8039924000000002E-3</v>
      </c>
      <c r="C17" t="str">
        <f>IFERROR(LEFT(A17, FIND("_lag", A17) - 1), A17)</f>
        <v>Dist_from_Top</v>
      </c>
    </row>
    <row r="18" spans="1:3" x14ac:dyDescent="0.3">
      <c r="A18" t="s">
        <v>162</v>
      </c>
      <c r="B18">
        <v>3.2154743E-3</v>
      </c>
      <c r="C18" t="str">
        <f>IFERROR(LEFT(A18, FIND("_lag", A18) - 1), A18)</f>
        <v>Dist_from_Bottom</v>
      </c>
    </row>
    <row r="19" spans="1:3" x14ac:dyDescent="0.3">
      <c r="A19" t="s">
        <v>161</v>
      </c>
      <c r="B19">
        <v>2.5629364000000002E-3</v>
      </c>
      <c r="C19" t="str">
        <f>IFERROR(LEFT(A19, FIND("_lag", A19) - 1), A19)</f>
        <v>Dist_from_Bottom</v>
      </c>
    </row>
    <row r="20" spans="1:3" x14ac:dyDescent="0.3">
      <c r="A20" t="s">
        <v>160</v>
      </c>
      <c r="B20">
        <v>3.5976644000000001E-3</v>
      </c>
      <c r="C20" t="str">
        <f>IFERROR(LEFT(A20, FIND("_lag", A20) - 1), A20)</f>
        <v>Dist_from_Bottom</v>
      </c>
    </row>
    <row r="21" spans="1:3" x14ac:dyDescent="0.3">
      <c r="A21" t="s">
        <v>159</v>
      </c>
      <c r="B21">
        <v>8.5992410000000005E-3</v>
      </c>
      <c r="C21" t="str">
        <f>IFERROR(LEFT(A21, FIND("_lag", A21) - 1), A21)</f>
        <v>Dist_from_Left</v>
      </c>
    </row>
    <row r="22" spans="1:3" x14ac:dyDescent="0.3">
      <c r="A22" t="s">
        <v>158</v>
      </c>
      <c r="B22">
        <v>3.1519056999999998E-3</v>
      </c>
      <c r="C22" t="str">
        <f>IFERROR(LEFT(A22, FIND("_lag", A22) - 1), A22)</f>
        <v>Dist_from_Left</v>
      </c>
    </row>
    <row r="23" spans="1:3" x14ac:dyDescent="0.3">
      <c r="A23" t="s">
        <v>157</v>
      </c>
      <c r="B23">
        <v>3.5468370000000002E-3</v>
      </c>
      <c r="C23" t="str">
        <f>IFERROR(LEFT(A23, FIND("_lag", A23) - 1), A23)</f>
        <v>Dist_from_Left</v>
      </c>
    </row>
    <row r="24" spans="1:3" x14ac:dyDescent="0.3">
      <c r="A24" t="s">
        <v>156</v>
      </c>
      <c r="B24">
        <v>4.0799453999999999E-3</v>
      </c>
      <c r="C24" t="str">
        <f>IFERROR(LEFT(A24, FIND("_lag", A24) - 1), A24)</f>
        <v>Dist_from_Right</v>
      </c>
    </row>
    <row r="25" spans="1:3" x14ac:dyDescent="0.3">
      <c r="A25" t="s">
        <v>155</v>
      </c>
      <c r="B25">
        <v>4.2025539999999998E-3</v>
      </c>
      <c r="C25" t="str">
        <f>IFERROR(LEFT(A25, FIND("_lag", A25) - 1), A25)</f>
        <v>Dist_from_Right</v>
      </c>
    </row>
    <row r="26" spans="1:3" x14ac:dyDescent="0.3">
      <c r="A26" t="s">
        <v>154</v>
      </c>
      <c r="B26">
        <v>8.9402240000000001E-3</v>
      </c>
      <c r="C26" t="str">
        <f>IFERROR(LEFT(A26, FIND("_lag", A26) - 1), A26)</f>
        <v>Dist_from_Right</v>
      </c>
    </row>
    <row r="27" spans="1:3" x14ac:dyDescent="0.3">
      <c r="A27" t="s">
        <v>153</v>
      </c>
      <c r="B27">
        <v>0</v>
      </c>
      <c r="C27" t="str">
        <f>IFERROR(LEFT(A27, FIND("_", A27) - 1), A27)</f>
        <v>PlayerHP</v>
      </c>
    </row>
    <row r="28" spans="1:3" x14ac:dyDescent="0.3">
      <c r="A28" t="s">
        <v>152</v>
      </c>
      <c r="B28">
        <v>0</v>
      </c>
      <c r="C28" t="str">
        <f>IFERROR(LEFT(A28, FIND("_", A28) - 1), A28)</f>
        <v>PlayerHP</v>
      </c>
    </row>
    <row r="29" spans="1:3" x14ac:dyDescent="0.3">
      <c r="A29" t="s">
        <v>151</v>
      </c>
      <c r="B29">
        <v>0</v>
      </c>
      <c r="C29" t="str">
        <f>IFERROR(LEFT(A29, FIND("_", A29) - 1), A29)</f>
        <v>PlayerHP</v>
      </c>
    </row>
    <row r="30" spans="1:3" x14ac:dyDescent="0.3">
      <c r="A30" t="s">
        <v>150</v>
      </c>
      <c r="B30">
        <v>0</v>
      </c>
      <c r="C30" t="str">
        <f>IFERROR(LEFT(A30, FIND("_", A30) - 1), A30)</f>
        <v>PlayerStamina</v>
      </c>
    </row>
    <row r="31" spans="1:3" x14ac:dyDescent="0.3">
      <c r="A31" t="s">
        <v>149</v>
      </c>
      <c r="B31">
        <v>0</v>
      </c>
      <c r="C31" t="str">
        <f>IFERROR(LEFT(A31, FIND("_", A31) - 1), A31)</f>
        <v>PlayerStamina</v>
      </c>
    </row>
    <row r="32" spans="1:3" x14ac:dyDescent="0.3">
      <c r="A32" t="s">
        <v>148</v>
      </c>
      <c r="B32">
        <v>0</v>
      </c>
      <c r="C32" t="str">
        <f>IFERROR(LEFT(A32, FIND("_", A32) - 1), A32)</f>
        <v>PlayerStamina</v>
      </c>
    </row>
    <row r="33" spans="1:3" x14ac:dyDescent="0.3">
      <c r="A33" t="s">
        <v>147</v>
      </c>
      <c r="B33">
        <v>5.1033370000000002E-2</v>
      </c>
      <c r="C33" t="str">
        <f>표5[[#This Row],[Feature]]</f>
        <v>PlayerButtonSeries_rolling_mean_5</v>
      </c>
    </row>
    <row r="34" spans="1:3" x14ac:dyDescent="0.3">
      <c r="A34" t="s">
        <v>146</v>
      </c>
      <c r="B34">
        <v>7.7549754999999996E-3</v>
      </c>
      <c r="C34" t="str">
        <f>표5[[#This Row],[Feature]]</f>
        <v>PlayerButtonSeries_rolling_std_5</v>
      </c>
    </row>
    <row r="35" spans="1:3" x14ac:dyDescent="0.3">
      <c r="A35" t="s">
        <v>145</v>
      </c>
      <c r="B35">
        <v>1.4556069E-2</v>
      </c>
      <c r="C35" t="str">
        <f>표5[[#This Row],[Feature]]</f>
        <v>PlayerButtonSeries_rolling_mean_10</v>
      </c>
    </row>
    <row r="36" spans="1:3" x14ac:dyDescent="0.3">
      <c r="A36" t="s">
        <v>144</v>
      </c>
      <c r="B36">
        <v>6.0612410000000002E-3</v>
      </c>
      <c r="C36" t="str">
        <f>표5[[#This Row],[Feature]]</f>
        <v>PlayerButtonSeries_rolling_std_10</v>
      </c>
    </row>
    <row r="37" spans="1:3" x14ac:dyDescent="0.3">
      <c r="B37">
        <f>SUM(B2:B36)</f>
        <v>1.0000000616000002</v>
      </c>
    </row>
  </sheetData>
  <phoneticPr fontId="18" type="noConversion"/>
  <conditionalFormatting sqref="A1:B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{FAB3C503-98B9-4EFA-8C74-A3C3953D08BD}</x14:id>
        </ext>
      </extLst>
    </cfRule>
  </conditionalFormatting>
  <conditionalFormatting sqref="A1:B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{A1330CCA-76DC-4252-AEE8-54266E19F322}</x14:id>
        </ext>
      </extLst>
    </cfRule>
  </conditionalFormatting>
  <conditionalFormatting sqref="G2:G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{44B8AB7B-23DA-4AC5-AE63-99161CD223E2}</x14:id>
        </ext>
      </extLst>
    </cfRule>
  </conditionalFormatting>
  <conditionalFormatting pivot="1" sqref="E2:E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{8F4280E6-D7CE-4747-AF49-863B9034024B}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3C503-98B9-4EFA-8C74-A3C3953D0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A1:B36</xm:sqref>
        </x14:conditionalFormatting>
        <x14:conditionalFormatting xmlns:xm="http://schemas.microsoft.com/office/excel/2006/main">
          <x14:cfRule type="dataBar" id="{A1330CCA-76DC-4252-AEE8-54266E19F3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A1:B37</xm:sqref>
        </x14:conditionalFormatting>
        <x14:conditionalFormatting xmlns:xm="http://schemas.microsoft.com/office/excel/2006/main">
          <x14:cfRule type="dataBar" id="{44B8AB7B-23DA-4AC5-AE63-99161CD22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G2:G12</xm:sqref>
        </x14:conditionalFormatting>
        <x14:conditionalFormatting xmlns:xm="http://schemas.microsoft.com/office/excel/2006/main" pivot="1">
          <x14:cfRule type="dataBar" id="{8F4280E6-D7CE-4747-AF49-863B90340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D18F-000E-498F-A60A-89E8C80F7F70}">
  <dimension ref="A1:G102"/>
  <sheetViews>
    <sheetView workbookViewId="0">
      <selection activeCell="G10" sqref="G10"/>
    </sheetView>
  </sheetViews>
  <sheetFormatPr defaultRowHeight="16.5" x14ac:dyDescent="0.3"/>
  <cols>
    <col min="1" max="1" width="33.875" customWidth="1"/>
    <col min="2" max="2" width="23.625" customWidth="1"/>
    <col min="3" max="3" width="7.125" customWidth="1"/>
    <col min="4" max="4" width="28.75" bestFit="1" customWidth="1"/>
    <col min="5" max="5" width="18.125" bestFit="1" customWidth="1"/>
    <col min="6" max="6" width="28.75" bestFit="1" customWidth="1"/>
    <col min="7" max="7" width="16.5" bestFit="1" customWidth="1"/>
    <col min="8" max="8" width="15" bestFit="1" customWidth="1"/>
    <col min="9" max="9" width="21.5" bestFit="1" customWidth="1"/>
    <col min="10" max="10" width="14.5" bestFit="1" customWidth="1"/>
    <col min="11" max="11" width="30.125" bestFit="1" customWidth="1"/>
    <col min="12" max="12" width="14.625" bestFit="1" customWidth="1"/>
    <col min="13" max="13" width="14.5" bestFit="1" customWidth="1"/>
    <col min="14" max="14" width="16.875" bestFit="1" customWidth="1"/>
    <col min="15" max="15" width="14.5" bestFit="1" customWidth="1"/>
    <col min="16" max="24" width="17.125" bestFit="1" customWidth="1"/>
    <col min="25" max="34" width="18.625" bestFit="1" customWidth="1"/>
    <col min="35" max="44" width="17" bestFit="1" customWidth="1"/>
    <col min="45" max="54" width="23.5" bestFit="1" customWidth="1"/>
    <col min="55" max="57" width="14.5" bestFit="1" customWidth="1"/>
    <col min="58" max="58" width="13.25" bestFit="1" customWidth="1"/>
    <col min="59" max="61" width="14.5" bestFit="1" customWidth="1"/>
    <col min="62" max="62" width="11.75" bestFit="1" customWidth="1"/>
    <col min="63" max="64" width="14.5" bestFit="1" customWidth="1"/>
    <col min="65" max="74" width="32.125" bestFit="1" customWidth="1"/>
    <col min="75" max="84" width="16.75" bestFit="1" customWidth="1"/>
    <col min="85" max="94" width="16.625" bestFit="1" customWidth="1"/>
    <col min="95" max="104" width="19" bestFit="1" customWidth="1"/>
    <col min="105" max="105" width="14.5" bestFit="1" customWidth="1"/>
  </cols>
  <sheetData>
    <row r="1" spans="1:7" x14ac:dyDescent="0.3">
      <c r="A1" t="s">
        <v>0</v>
      </c>
      <c r="B1" t="s">
        <v>1</v>
      </c>
      <c r="C1" t="s">
        <v>104</v>
      </c>
      <c r="D1" s="1" t="s">
        <v>115</v>
      </c>
      <c r="E1" t="s">
        <v>103</v>
      </c>
      <c r="F1" t="s">
        <v>118</v>
      </c>
      <c r="G1" t="s">
        <v>119</v>
      </c>
    </row>
    <row r="2" spans="1:7" x14ac:dyDescent="0.3">
      <c r="A2" t="s">
        <v>7</v>
      </c>
      <c r="B2">
        <v>7.2382899999999997E-3</v>
      </c>
      <c r="C2" t="str">
        <f>LEFT(A2,FIND("@",SUBSTITUTE(A2,"_","@",LEN(A2)-LEN(SUBSTITUTE(A2,"_",""))))-1)</f>
        <v>Dist_from_Bottom</v>
      </c>
      <c r="D2" s="2" t="s">
        <v>105</v>
      </c>
      <c r="E2">
        <v>7.5327420499999992E-2</v>
      </c>
      <c r="F2" t="s">
        <v>116</v>
      </c>
      <c r="G2">
        <f>SUM(E2:E5)</f>
        <v>0.26287787579999999</v>
      </c>
    </row>
    <row r="3" spans="1:7" x14ac:dyDescent="0.3">
      <c r="A3" t="s">
        <v>17</v>
      </c>
      <c r="B3">
        <v>2.3933023E-3</v>
      </c>
      <c r="C3" t="str">
        <f>LEFT(A3,FIND("@",SUBSTITUTE(A3,"_","@",LEN(A3)-LEN(SUBSTITUTE(A3,"_",""))))-1)</f>
        <v>Dist_from_Bottom</v>
      </c>
      <c r="D3" s="2" t="s">
        <v>106</v>
      </c>
      <c r="E3">
        <v>5.35063026E-2</v>
      </c>
      <c r="F3" t="s">
        <v>117</v>
      </c>
      <c r="G3">
        <f>(SUM(E2:E5)/4)</f>
        <v>6.5719468949999998E-2</v>
      </c>
    </row>
    <row r="4" spans="1:7" x14ac:dyDescent="0.3">
      <c r="A4" t="s">
        <v>27</v>
      </c>
      <c r="B4">
        <v>1.0022823E-2</v>
      </c>
      <c r="C4" t="str">
        <f>LEFT(A4,FIND("@",SUBSTITUTE(A4,"_","@",LEN(A4)-LEN(SUBSTITUTE(A4,"_",""))))-1)</f>
        <v>Dist_from_Bottom</v>
      </c>
      <c r="D4" s="2" t="s">
        <v>107</v>
      </c>
      <c r="E4">
        <v>5.5401871900000003E-2</v>
      </c>
      <c r="F4" s="2" t="s">
        <v>109</v>
      </c>
      <c r="G4">
        <f t="shared" ref="G4:G10" si="0">E6</f>
        <v>5.3451482199999997E-2</v>
      </c>
    </row>
    <row r="5" spans="1:7" x14ac:dyDescent="0.3">
      <c r="A5" t="s">
        <v>37</v>
      </c>
      <c r="B5">
        <v>2.0081156000000002E-3</v>
      </c>
      <c r="C5" t="str">
        <f>LEFT(A5,FIND("@",SUBSTITUTE(A5,"_","@",LEN(A5)-LEN(SUBSTITUTE(A5,"_",""))))-1)</f>
        <v>Dist_from_Bottom</v>
      </c>
      <c r="D5" s="2" t="s">
        <v>108</v>
      </c>
      <c r="E5">
        <v>7.8642280799999992E-2</v>
      </c>
      <c r="F5" s="2" t="s">
        <v>110</v>
      </c>
      <c r="G5">
        <f t="shared" si="0"/>
        <v>6.6106103649999998E-2</v>
      </c>
    </row>
    <row r="6" spans="1:7" x14ac:dyDescent="0.3">
      <c r="A6" t="s">
        <v>47</v>
      </c>
      <c r="B6">
        <v>5.1357093999999997E-3</v>
      </c>
      <c r="C6" t="str">
        <f>LEFT(A6,FIND("@",SUBSTITUTE(A6,"_","@",LEN(A6)-LEN(SUBSTITUTE(A6,"_",""))))-1)</f>
        <v>Dist_from_Bottom</v>
      </c>
      <c r="D6" s="2" t="s">
        <v>109</v>
      </c>
      <c r="E6">
        <v>5.3451482199999997E-2</v>
      </c>
      <c r="F6" s="2" t="s">
        <v>111</v>
      </c>
      <c r="G6">
        <f t="shared" si="0"/>
        <v>0.44400364190000002</v>
      </c>
    </row>
    <row r="7" spans="1:7" x14ac:dyDescent="0.3">
      <c r="A7" t="s">
        <v>57</v>
      </c>
      <c r="B7">
        <v>6.1441239999999999E-3</v>
      </c>
      <c r="C7" t="str">
        <f>LEFT(A7,FIND("@",SUBSTITUTE(A7,"_","@",LEN(A7)-LEN(SUBSTITUTE(A7,"_",""))))-1)</f>
        <v>Dist_from_Bottom</v>
      </c>
      <c r="D7" s="2" t="s">
        <v>110</v>
      </c>
      <c r="E7">
        <v>6.6106103649999998E-2</v>
      </c>
      <c r="F7" s="2" t="s">
        <v>112</v>
      </c>
      <c r="G7">
        <f t="shared" si="0"/>
        <v>6.48060996E-2</v>
      </c>
    </row>
    <row r="8" spans="1:7" x14ac:dyDescent="0.3">
      <c r="A8" t="s">
        <v>67</v>
      </c>
      <c r="B8">
        <v>1.2352017E-2</v>
      </c>
      <c r="C8" t="str">
        <f>LEFT(A8,FIND("@",SUBSTITUTE(A8,"_","@",LEN(A8)-LEN(SUBSTITUTE(A8,"_",""))))-1)</f>
        <v>Dist_from_Bottom</v>
      </c>
      <c r="D8" s="2" t="s">
        <v>111</v>
      </c>
      <c r="E8">
        <v>0.44400364190000002</v>
      </c>
      <c r="F8" s="2" t="s">
        <v>113</v>
      </c>
      <c r="G8">
        <f t="shared" si="0"/>
        <v>5.2670660899999999E-2</v>
      </c>
    </row>
    <row r="9" spans="1:7" x14ac:dyDescent="0.3">
      <c r="A9" t="s">
        <v>77</v>
      </c>
      <c r="B9">
        <v>5.9432792000000002E-3</v>
      </c>
      <c r="C9" t="str">
        <f>LEFT(A9,FIND("@",SUBSTITUTE(A9,"_","@",LEN(A9)-LEN(SUBSTITUTE(A9,"_",""))))-1)</f>
        <v>Dist_from_Bottom</v>
      </c>
      <c r="D9" s="2" t="s">
        <v>112</v>
      </c>
      <c r="E9">
        <v>6.48060996E-2</v>
      </c>
      <c r="F9" s="2" t="s">
        <v>114</v>
      </c>
      <c r="G9">
        <f t="shared" si="0"/>
        <v>5.6084109999999993E-2</v>
      </c>
    </row>
    <row r="10" spans="1:7" x14ac:dyDescent="0.3">
      <c r="A10" t="s">
        <v>87</v>
      </c>
      <c r="B10">
        <v>8.5165139999999993E-3</v>
      </c>
      <c r="C10" t="str">
        <f>LEFT(A10,FIND("@",SUBSTITUTE(A10,"_","@",LEN(A10)-LEN(SUBSTITUTE(A10,"_",""))))-1)</f>
        <v>Dist_from_Bottom</v>
      </c>
      <c r="D10" s="2" t="s">
        <v>113</v>
      </c>
      <c r="E10">
        <v>5.2670660899999999E-2</v>
      </c>
      <c r="F10" t="s">
        <v>120</v>
      </c>
      <c r="G10">
        <f t="shared" si="0"/>
        <v>0.99999997405000007</v>
      </c>
    </row>
    <row r="11" spans="1:7" x14ac:dyDescent="0.3">
      <c r="A11" t="s">
        <v>97</v>
      </c>
      <c r="B11">
        <v>1.5573246000000001E-2</v>
      </c>
      <c r="C11" t="str">
        <f>LEFT(A11,FIND("@",SUBSTITUTE(A11,"_","@",LEN(A11)-LEN(SUBSTITUTE(A11,"_",""))))-1)</f>
        <v>Dist_from_Bottom</v>
      </c>
      <c r="D11" s="2" t="s">
        <v>114</v>
      </c>
      <c r="E11">
        <v>5.6084109999999993E-2</v>
      </c>
    </row>
    <row r="12" spans="1:7" x14ac:dyDescent="0.3">
      <c r="A12" t="s">
        <v>8</v>
      </c>
      <c r="B12">
        <v>7.4388236E-3</v>
      </c>
      <c r="C12" t="str">
        <f>LEFT(A12,FIND("@",SUBSTITUTE(A12,"_","@",LEN(A12)-LEN(SUBSTITUTE(A12,"_",""))))-1)</f>
        <v>Dist_from_Left</v>
      </c>
      <c r="D12" s="2" t="s">
        <v>102</v>
      </c>
      <c r="E12">
        <v>0.99999997405000007</v>
      </c>
    </row>
    <row r="13" spans="1:7" x14ac:dyDescent="0.3">
      <c r="A13" t="s">
        <v>18</v>
      </c>
      <c r="B13">
        <v>2.8319242000000001E-3</v>
      </c>
      <c r="C13" t="str">
        <f>LEFT(A13,FIND("@",SUBSTITUTE(A13,"_","@",LEN(A13)-LEN(SUBSTITUTE(A13,"_",""))))-1)</f>
        <v>Dist_from_Left</v>
      </c>
    </row>
    <row r="14" spans="1:7" x14ac:dyDescent="0.3">
      <c r="A14" t="s">
        <v>28</v>
      </c>
      <c r="B14">
        <v>7.6114303000000003E-3</v>
      </c>
      <c r="C14" t="str">
        <f>LEFT(A14,FIND("@",SUBSTITUTE(A14,"_","@",LEN(A14)-LEN(SUBSTITUTE(A14,"_",""))))-1)</f>
        <v>Dist_from_Left</v>
      </c>
    </row>
    <row r="15" spans="1:7" x14ac:dyDescent="0.3">
      <c r="A15" t="s">
        <v>38</v>
      </c>
      <c r="B15">
        <v>3.9507530000000004E-3</v>
      </c>
      <c r="C15" t="str">
        <f>LEFT(A15,FIND("@",SUBSTITUTE(A15,"_","@",LEN(A15)-LEN(SUBSTITUTE(A15,"_",""))))-1)</f>
        <v>Dist_from_Left</v>
      </c>
    </row>
    <row r="16" spans="1:7" x14ac:dyDescent="0.3">
      <c r="A16" t="s">
        <v>48</v>
      </c>
      <c r="B16">
        <v>4.1638939999999996E-3</v>
      </c>
      <c r="C16" t="str">
        <f>LEFT(A16,FIND("@",SUBSTITUTE(A16,"_","@",LEN(A16)-LEN(SUBSTITUTE(A16,"_",""))))-1)</f>
        <v>Dist_from_Left</v>
      </c>
    </row>
    <row r="17" spans="1:3" x14ac:dyDescent="0.3">
      <c r="A17" t="s">
        <v>58</v>
      </c>
      <c r="B17">
        <v>7.1660112999999996E-3</v>
      </c>
      <c r="C17" t="str">
        <f>LEFT(A17,FIND("@",SUBSTITUTE(A17,"_","@",LEN(A17)-LEN(SUBSTITUTE(A17,"_",""))))-1)</f>
        <v>Dist_from_Left</v>
      </c>
    </row>
    <row r="18" spans="1:3" x14ac:dyDescent="0.3">
      <c r="A18" t="s">
        <v>68</v>
      </c>
      <c r="B18">
        <v>3.8379249999999998E-3</v>
      </c>
      <c r="C18" t="str">
        <f>LEFT(A18,FIND("@",SUBSTITUTE(A18,"_","@",LEN(A18)-LEN(SUBSTITUTE(A18,"_",""))))-1)</f>
        <v>Dist_from_Left</v>
      </c>
    </row>
    <row r="19" spans="1:3" x14ac:dyDescent="0.3">
      <c r="A19" t="s">
        <v>78</v>
      </c>
      <c r="B19">
        <v>4.4928542000000002E-3</v>
      </c>
      <c r="C19" t="str">
        <f>LEFT(A19,FIND("@",SUBSTITUTE(A19,"_","@",LEN(A19)-LEN(SUBSTITUTE(A19,"_",""))))-1)</f>
        <v>Dist_from_Left</v>
      </c>
    </row>
    <row r="20" spans="1:3" x14ac:dyDescent="0.3">
      <c r="A20" t="s">
        <v>88</v>
      </c>
      <c r="B20">
        <v>5.1405189999999996E-3</v>
      </c>
      <c r="C20" t="str">
        <f>LEFT(A20,FIND("@",SUBSTITUTE(A20,"_","@",LEN(A20)-LEN(SUBSTITUTE(A20,"_",""))))-1)</f>
        <v>Dist_from_Left</v>
      </c>
    </row>
    <row r="21" spans="1:3" x14ac:dyDescent="0.3">
      <c r="A21" t="s">
        <v>98</v>
      </c>
      <c r="B21">
        <v>6.8721679999999997E-3</v>
      </c>
      <c r="C21" t="str">
        <f>LEFT(A21,FIND("@",SUBSTITUTE(A21,"_","@",LEN(A21)-LEN(SUBSTITUTE(A21,"_",""))))-1)</f>
        <v>Dist_from_Left</v>
      </c>
    </row>
    <row r="22" spans="1:3" x14ac:dyDescent="0.3">
      <c r="A22" t="s">
        <v>9</v>
      </c>
      <c r="B22">
        <v>1.0388645E-2</v>
      </c>
      <c r="C22" t="str">
        <f>LEFT(A22,FIND("@",SUBSTITUTE(A22,"_","@",LEN(A22)-LEN(SUBSTITUTE(A22,"_",""))))-1)</f>
        <v>Dist_from_Right</v>
      </c>
    </row>
    <row r="23" spans="1:3" x14ac:dyDescent="0.3">
      <c r="A23" t="s">
        <v>19</v>
      </c>
      <c r="B23">
        <v>1.5411352999999999E-2</v>
      </c>
      <c r="C23" t="str">
        <f>LEFT(A23,FIND("@",SUBSTITUTE(A23,"_","@",LEN(A23)-LEN(SUBSTITUTE(A23,"_",""))))-1)</f>
        <v>Dist_from_Right</v>
      </c>
    </row>
    <row r="24" spans="1:3" x14ac:dyDescent="0.3">
      <c r="A24" t="s">
        <v>29</v>
      </c>
      <c r="B24">
        <v>4.7121667000000001E-3</v>
      </c>
      <c r="C24" t="str">
        <f>LEFT(A24,FIND("@",SUBSTITUTE(A24,"_","@",LEN(A24)-LEN(SUBSTITUTE(A24,"_",""))))-1)</f>
        <v>Dist_from_Right</v>
      </c>
    </row>
    <row r="25" spans="1:3" x14ac:dyDescent="0.3">
      <c r="A25" t="s">
        <v>39</v>
      </c>
      <c r="B25">
        <v>1.6598820999999999E-3</v>
      </c>
      <c r="C25" t="str">
        <f>LEFT(A25,FIND("@",SUBSTITUTE(A25,"_","@",LEN(A25)-LEN(SUBSTITUTE(A25,"_",""))))-1)</f>
        <v>Dist_from_Right</v>
      </c>
    </row>
    <row r="26" spans="1:3" x14ac:dyDescent="0.3">
      <c r="A26" t="s">
        <v>49</v>
      </c>
      <c r="B26">
        <v>2.8837225000000002E-3</v>
      </c>
      <c r="C26" t="str">
        <f>LEFT(A26,FIND("@",SUBSTITUTE(A26,"_","@",LEN(A26)-LEN(SUBSTITUTE(A26,"_",""))))-1)</f>
        <v>Dist_from_Right</v>
      </c>
    </row>
    <row r="27" spans="1:3" x14ac:dyDescent="0.3">
      <c r="A27" t="s">
        <v>59</v>
      </c>
      <c r="B27">
        <v>2.8196669000000001E-3</v>
      </c>
      <c r="C27" t="str">
        <f>LEFT(A27,FIND("@",SUBSTITUTE(A27,"_","@",LEN(A27)-LEN(SUBSTITUTE(A27,"_",""))))-1)</f>
        <v>Dist_from_Right</v>
      </c>
    </row>
    <row r="28" spans="1:3" x14ac:dyDescent="0.3">
      <c r="A28" t="s">
        <v>69</v>
      </c>
      <c r="B28">
        <v>3.9649904E-3</v>
      </c>
      <c r="C28" t="str">
        <f>LEFT(A28,FIND("@",SUBSTITUTE(A28,"_","@",LEN(A28)-LEN(SUBSTITUTE(A28,"_",""))))-1)</f>
        <v>Dist_from_Right</v>
      </c>
    </row>
    <row r="29" spans="1:3" x14ac:dyDescent="0.3">
      <c r="A29" t="s">
        <v>79</v>
      </c>
      <c r="B29">
        <v>8.2219179999999999E-3</v>
      </c>
      <c r="C29" t="str">
        <f>LEFT(A29,FIND("@",SUBSTITUTE(A29,"_","@",LEN(A29)-LEN(SUBSTITUTE(A29,"_",""))))-1)</f>
        <v>Dist_from_Right</v>
      </c>
    </row>
    <row r="30" spans="1:3" x14ac:dyDescent="0.3">
      <c r="A30" t="s">
        <v>89</v>
      </c>
      <c r="B30">
        <v>3.4594309999999998E-3</v>
      </c>
      <c r="C30" t="str">
        <f>LEFT(A30,FIND("@",SUBSTITUTE(A30,"_","@",LEN(A30)-LEN(SUBSTITUTE(A30,"_",""))))-1)</f>
        <v>Dist_from_Right</v>
      </c>
    </row>
    <row r="31" spans="1:3" x14ac:dyDescent="0.3">
      <c r="A31" t="s">
        <v>99</v>
      </c>
      <c r="B31">
        <v>1.8800963E-3</v>
      </c>
      <c r="C31" t="str">
        <f>LEFT(A31,FIND("@",SUBSTITUTE(A31,"_","@",LEN(A31)-LEN(SUBSTITUTE(A31,"_",""))))-1)</f>
        <v>Dist_from_Right</v>
      </c>
    </row>
    <row r="32" spans="1:3" x14ac:dyDescent="0.3">
      <c r="A32" t="s">
        <v>6</v>
      </c>
      <c r="B32">
        <v>8.8204949999999994E-3</v>
      </c>
      <c r="C32" t="str">
        <f>LEFT(A32,FIND("@",SUBSTITUTE(A32,"_","@",LEN(A32)-LEN(SUBSTITUTE(A32,"_",""))))-1)</f>
        <v>Dist_from_Top</v>
      </c>
    </row>
    <row r="33" spans="1:3" x14ac:dyDescent="0.3">
      <c r="A33" t="s">
        <v>16</v>
      </c>
      <c r="B33">
        <v>7.2945826999999998E-3</v>
      </c>
      <c r="C33" t="str">
        <f>LEFT(A33,FIND("@",SUBSTITUTE(A33,"_","@",LEN(A33)-LEN(SUBSTITUTE(A33,"_",""))))-1)</f>
        <v>Dist_from_Top</v>
      </c>
    </row>
    <row r="34" spans="1:3" x14ac:dyDescent="0.3">
      <c r="A34" t="s">
        <v>26</v>
      </c>
      <c r="B34">
        <v>7.2600060000000003E-3</v>
      </c>
      <c r="C34" t="str">
        <f>LEFT(A34,FIND("@",SUBSTITUTE(A34,"_","@",LEN(A34)-LEN(SUBSTITUTE(A34,"_",""))))-1)</f>
        <v>Dist_from_Top</v>
      </c>
    </row>
    <row r="35" spans="1:3" x14ac:dyDescent="0.3">
      <c r="A35" t="s">
        <v>36</v>
      </c>
      <c r="B35">
        <v>1.0193371999999999E-2</v>
      </c>
      <c r="C35" t="str">
        <f>LEFT(A35,FIND("@",SUBSTITUTE(A35,"_","@",LEN(A35)-LEN(SUBSTITUTE(A35,"_",""))))-1)</f>
        <v>Dist_from_Top</v>
      </c>
    </row>
    <row r="36" spans="1:3" x14ac:dyDescent="0.3">
      <c r="A36" t="s">
        <v>46</v>
      </c>
      <c r="B36">
        <v>6.326847E-3</v>
      </c>
      <c r="C36" t="str">
        <f>LEFT(A36,FIND("@",SUBSTITUTE(A36,"_","@",LEN(A36)-LEN(SUBSTITUTE(A36,"_",""))))-1)</f>
        <v>Dist_from_Top</v>
      </c>
    </row>
    <row r="37" spans="1:3" x14ac:dyDescent="0.3">
      <c r="A37" t="s">
        <v>56</v>
      </c>
      <c r="B37">
        <v>7.9582769999999997E-3</v>
      </c>
      <c r="C37" t="str">
        <f>LEFT(A37,FIND("@",SUBSTITUTE(A37,"_","@",LEN(A37)-LEN(SUBSTITUTE(A37,"_",""))))-1)</f>
        <v>Dist_from_Top</v>
      </c>
    </row>
    <row r="38" spans="1:3" x14ac:dyDescent="0.3">
      <c r="A38" t="s">
        <v>66</v>
      </c>
      <c r="B38">
        <v>6.4935632999999996E-3</v>
      </c>
      <c r="C38" t="str">
        <f>LEFT(A38,FIND("@",SUBSTITUTE(A38,"_","@",LEN(A38)-LEN(SUBSTITUTE(A38,"_",""))))-1)</f>
        <v>Dist_from_Top</v>
      </c>
    </row>
    <row r="39" spans="1:3" x14ac:dyDescent="0.3">
      <c r="A39" t="s">
        <v>76</v>
      </c>
      <c r="B39">
        <v>7.2918940000000002E-3</v>
      </c>
      <c r="C39" t="str">
        <f>LEFT(A39,FIND("@",SUBSTITUTE(A39,"_","@",LEN(A39)-LEN(SUBSTITUTE(A39,"_",""))))-1)</f>
        <v>Dist_from_Top</v>
      </c>
    </row>
    <row r="40" spans="1:3" x14ac:dyDescent="0.3">
      <c r="A40" t="s">
        <v>86</v>
      </c>
      <c r="B40">
        <v>6.1298823000000002E-3</v>
      </c>
      <c r="C40" t="str">
        <f>LEFT(A40,FIND("@",SUBSTITUTE(A40,"_","@",LEN(A40)-LEN(SUBSTITUTE(A40,"_",""))))-1)</f>
        <v>Dist_from_Top</v>
      </c>
    </row>
    <row r="41" spans="1:3" x14ac:dyDescent="0.3">
      <c r="A41" t="s">
        <v>96</v>
      </c>
      <c r="B41">
        <v>1.08733615E-2</v>
      </c>
      <c r="C41" t="str">
        <f>LEFT(A41,FIND("@",SUBSTITUTE(A41,"_","@",LEN(A41)-LEN(SUBSTITUTE(A41,"_",""))))-1)</f>
        <v>Dist_from_Top</v>
      </c>
    </row>
    <row r="42" spans="1:3" x14ac:dyDescent="0.3">
      <c r="A42" t="s">
        <v>2</v>
      </c>
      <c r="B42">
        <v>3.7620372999999999E-3</v>
      </c>
      <c r="C42" t="str">
        <f>LEFT(A42,FIND("@",SUBSTITUTE(A42,"_","@",LEN(A42)-LEN(SUBSTITUTE(A42,"_",""))))-1)</f>
        <v>PlayerForwardRadian</v>
      </c>
    </row>
    <row r="43" spans="1:3" x14ac:dyDescent="0.3">
      <c r="A43" t="s">
        <v>12</v>
      </c>
      <c r="B43">
        <v>4.4069922999999999E-3</v>
      </c>
      <c r="C43" t="str">
        <f>LEFT(A43,FIND("@",SUBSTITUTE(A43,"_","@",LEN(A43)-LEN(SUBSTITUTE(A43,"_",""))))-1)</f>
        <v>PlayerForwardRadian</v>
      </c>
    </row>
    <row r="44" spans="1:3" x14ac:dyDescent="0.3">
      <c r="A44" t="s">
        <v>22</v>
      </c>
      <c r="B44">
        <v>4.8313829999999999E-3</v>
      </c>
      <c r="C44" t="str">
        <f>LEFT(A44,FIND("@",SUBSTITUTE(A44,"_","@",LEN(A44)-LEN(SUBSTITUTE(A44,"_",""))))-1)</f>
        <v>PlayerForwardRadian</v>
      </c>
    </row>
    <row r="45" spans="1:3" x14ac:dyDescent="0.3">
      <c r="A45" t="s">
        <v>32</v>
      </c>
      <c r="B45">
        <v>2.8755781000000002E-3</v>
      </c>
      <c r="C45" t="str">
        <f>LEFT(A45,FIND("@",SUBSTITUTE(A45,"_","@",LEN(A45)-LEN(SUBSTITUTE(A45,"_",""))))-1)</f>
        <v>PlayerForwardRadian</v>
      </c>
    </row>
    <row r="46" spans="1:3" x14ac:dyDescent="0.3">
      <c r="A46" t="s">
        <v>42</v>
      </c>
      <c r="B46">
        <v>6.0109654000000002E-3</v>
      </c>
      <c r="C46" t="str">
        <f>LEFT(A46,FIND("@",SUBSTITUTE(A46,"_","@",LEN(A46)-LEN(SUBSTITUTE(A46,"_",""))))-1)</f>
        <v>PlayerForwardRadian</v>
      </c>
    </row>
    <row r="47" spans="1:3" x14ac:dyDescent="0.3">
      <c r="A47" t="s">
        <v>52</v>
      </c>
      <c r="B47">
        <v>3.8802420999999999E-3</v>
      </c>
      <c r="C47" t="str">
        <f>LEFT(A47,FIND("@",SUBSTITUTE(A47,"_","@",LEN(A47)-LEN(SUBSTITUTE(A47,"_",""))))-1)</f>
        <v>PlayerForwardRadian</v>
      </c>
    </row>
    <row r="48" spans="1:3" x14ac:dyDescent="0.3">
      <c r="A48" t="s">
        <v>62</v>
      </c>
      <c r="B48">
        <v>7.5322369999999998E-3</v>
      </c>
      <c r="C48" t="str">
        <f>LEFT(A48,FIND("@",SUBSTITUTE(A48,"_","@",LEN(A48)-LEN(SUBSTITUTE(A48,"_",""))))-1)</f>
        <v>PlayerForwardRadian</v>
      </c>
    </row>
    <row r="49" spans="1:3" x14ac:dyDescent="0.3">
      <c r="A49" t="s">
        <v>72</v>
      </c>
      <c r="B49">
        <v>8.1872630000000002E-3</v>
      </c>
      <c r="C49" t="str">
        <f>LEFT(A49,FIND("@",SUBSTITUTE(A49,"_","@",LEN(A49)-LEN(SUBSTITUTE(A49,"_",""))))-1)</f>
        <v>PlayerForwardRadian</v>
      </c>
    </row>
    <row r="50" spans="1:3" x14ac:dyDescent="0.3">
      <c r="A50" t="s">
        <v>82</v>
      </c>
      <c r="B50">
        <v>3.9591770000000004E-3</v>
      </c>
      <c r="C50" t="str">
        <f>LEFT(A50,FIND("@",SUBSTITUTE(A50,"_","@",LEN(A50)-LEN(SUBSTITUTE(A50,"_",""))))-1)</f>
        <v>PlayerForwardRadian</v>
      </c>
    </row>
    <row r="51" spans="1:3" x14ac:dyDescent="0.3">
      <c r="A51" t="s">
        <v>92</v>
      </c>
      <c r="B51">
        <v>8.0056069999999997E-3</v>
      </c>
      <c r="C51" t="str">
        <f>LEFT(A51,FIND("@",SUBSTITUTE(A51,"_","@",LEN(A51)-LEN(SUBSTITUTE(A51,"_",""))))-1)</f>
        <v>PlayerForwardRadian</v>
      </c>
    </row>
    <row r="52" spans="1:3" x14ac:dyDescent="0.3">
      <c r="A52" t="s">
        <v>10</v>
      </c>
      <c r="B52">
        <v>6.5153620000000002E-3</v>
      </c>
      <c r="C52" t="str">
        <f>LEFT(A52,FIND("@",SUBSTITUTE(A52,"_","@",LEN(A52)-LEN(SUBSTITUTE(A52,"_",""))))-1)</f>
        <v>PlayerHP</v>
      </c>
    </row>
    <row r="53" spans="1:3" x14ac:dyDescent="0.3">
      <c r="A53" t="s">
        <v>20</v>
      </c>
      <c r="B53">
        <v>1.2147987000000001E-2</v>
      </c>
      <c r="C53" t="str">
        <f>LEFT(A53,FIND("@",SUBSTITUTE(A53,"_","@",LEN(A53)-LEN(SUBSTITUTE(A53,"_",""))))-1)</f>
        <v>PlayerHP</v>
      </c>
    </row>
    <row r="54" spans="1:3" x14ac:dyDescent="0.3">
      <c r="A54" t="s">
        <v>30</v>
      </c>
      <c r="B54">
        <v>1.6719416000000001E-2</v>
      </c>
      <c r="C54" t="str">
        <f>LEFT(A54,FIND("@",SUBSTITUTE(A54,"_","@",LEN(A54)-LEN(SUBSTITUTE(A54,"_",""))))-1)</f>
        <v>PlayerHP</v>
      </c>
    </row>
    <row r="55" spans="1:3" x14ac:dyDescent="0.3">
      <c r="A55" t="s">
        <v>40</v>
      </c>
      <c r="B55">
        <v>4.6212403000000001E-3</v>
      </c>
      <c r="C55" t="str">
        <f>LEFT(A55,FIND("@",SUBSTITUTE(A55,"_","@",LEN(A55)-LEN(SUBSTITUTE(A55,"_",""))))-1)</f>
        <v>PlayerHP</v>
      </c>
    </row>
    <row r="56" spans="1:3" x14ac:dyDescent="0.3">
      <c r="A56" t="s">
        <v>50</v>
      </c>
      <c r="B56">
        <v>1.2177258999999999E-2</v>
      </c>
      <c r="C56" t="str">
        <f>LEFT(A56,FIND("@",SUBSTITUTE(A56,"_","@",LEN(A56)-LEN(SUBSTITUTE(A56,"_",""))))-1)</f>
        <v>PlayerHP</v>
      </c>
    </row>
    <row r="57" spans="1:3" x14ac:dyDescent="0.3">
      <c r="A57" t="s">
        <v>60</v>
      </c>
      <c r="B57">
        <v>2.6340765000000001E-4</v>
      </c>
      <c r="C57" t="str">
        <f>LEFT(A57,FIND("@",SUBSTITUTE(A57,"_","@",LEN(A57)-LEN(SUBSTITUTE(A57,"_",""))))-1)</f>
        <v>PlayerHP</v>
      </c>
    </row>
    <row r="58" spans="1:3" x14ac:dyDescent="0.3">
      <c r="A58" t="s">
        <v>70</v>
      </c>
      <c r="B58">
        <v>4.1561710000000002E-3</v>
      </c>
      <c r="C58" t="str">
        <f>LEFT(A58,FIND("@",SUBSTITUTE(A58,"_","@",LEN(A58)-LEN(SUBSTITUTE(A58,"_",""))))-1)</f>
        <v>PlayerHP</v>
      </c>
    </row>
    <row r="59" spans="1:3" x14ac:dyDescent="0.3">
      <c r="A59" t="s">
        <v>80</v>
      </c>
      <c r="B59">
        <v>0</v>
      </c>
      <c r="C59" t="str">
        <f>LEFT(A59,FIND("@",SUBSTITUTE(A59,"_","@",LEN(A59)-LEN(SUBSTITUTE(A59,"_",""))))-1)</f>
        <v>PlayerHP</v>
      </c>
    </row>
    <row r="60" spans="1:3" x14ac:dyDescent="0.3">
      <c r="A60" t="s">
        <v>90</v>
      </c>
      <c r="B60">
        <v>1.7109149999999999E-3</v>
      </c>
      <c r="C60" t="str">
        <f>LEFT(A60,FIND("@",SUBSTITUTE(A60,"_","@",LEN(A60)-LEN(SUBSTITUTE(A60,"_",""))))-1)</f>
        <v>PlayerHP</v>
      </c>
    </row>
    <row r="61" spans="1:3" x14ac:dyDescent="0.3">
      <c r="A61" t="s">
        <v>100</v>
      </c>
      <c r="B61">
        <v>7.7943457000000001E-3</v>
      </c>
      <c r="C61" t="str">
        <f>LEFT(A61,FIND("@",SUBSTITUTE(A61,"_","@",LEN(A61)-LEN(SUBSTITUTE(A61,"_",""))))-1)</f>
        <v>PlayerHP</v>
      </c>
    </row>
    <row r="62" spans="1:3" x14ac:dyDescent="0.3">
      <c r="A62" t="s">
        <v>4</v>
      </c>
      <c r="B62">
        <v>2.8592204000000001E-3</v>
      </c>
      <c r="C62" t="str">
        <f>LEFT(A62,FIND("@",SUBSTITUTE(A62,"_","@",LEN(A62)-LEN(SUBSTITUTE(A62,"_",""))))-1)</f>
        <v>PlayerRelativeDirectionRadian</v>
      </c>
    </row>
    <row r="63" spans="1:3" x14ac:dyDescent="0.3">
      <c r="A63" t="s">
        <v>14</v>
      </c>
      <c r="B63">
        <v>2.4317151000000001E-3</v>
      </c>
      <c r="C63" t="str">
        <f>LEFT(A63,FIND("@",SUBSTITUTE(A63,"_","@",LEN(A63)-LEN(SUBSTITUTE(A63,"_",""))))-1)</f>
        <v>PlayerRelativeDirectionRadian</v>
      </c>
    </row>
    <row r="64" spans="1:3" x14ac:dyDescent="0.3">
      <c r="A64" t="s">
        <v>24</v>
      </c>
      <c r="B64">
        <v>3.296733E-3</v>
      </c>
      <c r="C64" t="str">
        <f>LEFT(A64,FIND("@",SUBSTITUTE(A64,"_","@",LEN(A64)-LEN(SUBSTITUTE(A64,"_",""))))-1)</f>
        <v>PlayerRelativeDirectionRadian</v>
      </c>
    </row>
    <row r="65" spans="1:3" x14ac:dyDescent="0.3">
      <c r="A65" t="s">
        <v>34</v>
      </c>
      <c r="B65">
        <v>6.8520949999999999E-3</v>
      </c>
      <c r="C65" t="str">
        <f>LEFT(A65,FIND("@",SUBSTITUTE(A65,"_","@",LEN(A65)-LEN(SUBSTITUTE(A65,"_",""))))-1)</f>
        <v>PlayerRelativeDirectionRadian</v>
      </c>
    </row>
    <row r="66" spans="1:3" x14ac:dyDescent="0.3">
      <c r="A66" t="s">
        <v>44</v>
      </c>
      <c r="B66">
        <v>3.6372930000000002E-3</v>
      </c>
      <c r="C66" t="str">
        <f>LEFT(A66,FIND("@",SUBSTITUTE(A66,"_","@",LEN(A66)-LEN(SUBSTITUTE(A66,"_",""))))-1)</f>
        <v>PlayerRelativeDirectionRadian</v>
      </c>
    </row>
    <row r="67" spans="1:3" x14ac:dyDescent="0.3">
      <c r="A67" t="s">
        <v>54</v>
      </c>
      <c r="B67">
        <v>7.5286253999999999E-3</v>
      </c>
      <c r="C67" t="str">
        <f>LEFT(A67,FIND("@",SUBSTITUTE(A67,"_","@",LEN(A67)-LEN(SUBSTITUTE(A67,"_",""))))-1)</f>
        <v>PlayerRelativeDirectionRadian</v>
      </c>
    </row>
    <row r="68" spans="1:3" x14ac:dyDescent="0.3">
      <c r="A68" t="s">
        <v>64</v>
      </c>
      <c r="B68">
        <v>8.2505489999999994E-3</v>
      </c>
      <c r="C68" t="str">
        <f>LEFT(A68,FIND("@",SUBSTITUTE(A68,"_","@",LEN(A68)-LEN(SUBSTITUTE(A68,"_",""))))-1)</f>
        <v>PlayerRelativeDirectionRadian</v>
      </c>
    </row>
    <row r="69" spans="1:3" x14ac:dyDescent="0.3">
      <c r="A69" t="s">
        <v>74</v>
      </c>
      <c r="B69">
        <v>8.2761910000000005E-3</v>
      </c>
      <c r="C69" t="str">
        <f>LEFT(A69,FIND("@",SUBSTITUTE(A69,"_","@",LEN(A69)-LEN(SUBSTITUTE(A69,"_",""))))-1)</f>
        <v>PlayerRelativeDirectionRadian</v>
      </c>
    </row>
    <row r="70" spans="1:3" x14ac:dyDescent="0.3">
      <c r="A70" t="s">
        <v>84</v>
      </c>
      <c r="B70">
        <v>7.5927770000000006E-2</v>
      </c>
      <c r="C70" t="str">
        <f>LEFT(A70,FIND("@",SUBSTITUTE(A70,"_","@",LEN(A70)-LEN(SUBSTITUTE(A70,"_",""))))-1)</f>
        <v>PlayerRelativeDirectionRadian</v>
      </c>
    </row>
    <row r="71" spans="1:3" x14ac:dyDescent="0.3">
      <c r="A71" t="s">
        <v>94</v>
      </c>
      <c r="B71">
        <v>0.32494345000000002</v>
      </c>
      <c r="C71" t="str">
        <f>LEFT(A71,FIND("@",SUBSTITUTE(A71,"_","@",LEN(A71)-LEN(SUBSTITUTE(A71,"_",""))))-1)</f>
        <v>PlayerRelativeDirectionRadian</v>
      </c>
    </row>
    <row r="72" spans="1:3" x14ac:dyDescent="0.3">
      <c r="A72" t="s">
        <v>11</v>
      </c>
      <c r="B72">
        <v>5.0185773999999999E-3</v>
      </c>
      <c r="C72" t="str">
        <f>LEFT(A72,FIND("@",SUBSTITUTE(A72,"_","@",LEN(A72)-LEN(SUBSTITUTE(A72,"_",""))))-1)</f>
        <v>PlayerStamina</v>
      </c>
    </row>
    <row r="73" spans="1:3" x14ac:dyDescent="0.3">
      <c r="A73" t="s">
        <v>21</v>
      </c>
      <c r="B73">
        <v>4.1775963999999997E-3</v>
      </c>
      <c r="C73" t="str">
        <f>LEFT(A73,FIND("@",SUBSTITUTE(A73,"_","@",LEN(A73)-LEN(SUBSTITUTE(A73,"_",""))))-1)</f>
        <v>PlayerStamina</v>
      </c>
    </row>
    <row r="74" spans="1:3" x14ac:dyDescent="0.3">
      <c r="A74" t="s">
        <v>31</v>
      </c>
      <c r="B74">
        <v>3.526618E-3</v>
      </c>
      <c r="C74" t="str">
        <f>LEFT(A74,FIND("@",SUBSTITUTE(A74,"_","@",LEN(A74)-LEN(SUBSTITUTE(A74,"_",""))))-1)</f>
        <v>PlayerStamina</v>
      </c>
    </row>
    <row r="75" spans="1:3" x14ac:dyDescent="0.3">
      <c r="A75" t="s">
        <v>41</v>
      </c>
      <c r="B75">
        <v>5.0280259999999997E-3</v>
      </c>
      <c r="C75" t="str">
        <f>LEFT(A75,FIND("@",SUBSTITUTE(A75,"_","@",LEN(A75)-LEN(SUBSTITUTE(A75,"_",""))))-1)</f>
        <v>PlayerStamina</v>
      </c>
    </row>
    <row r="76" spans="1:3" x14ac:dyDescent="0.3">
      <c r="A76" t="s">
        <v>51</v>
      </c>
      <c r="B76">
        <v>1.9446204999999999E-3</v>
      </c>
      <c r="C76" t="str">
        <f>LEFT(A76,FIND("@",SUBSTITUTE(A76,"_","@",LEN(A76)-LEN(SUBSTITUTE(A76,"_",""))))-1)</f>
        <v>PlayerStamina</v>
      </c>
    </row>
    <row r="77" spans="1:3" x14ac:dyDescent="0.3">
      <c r="A77" t="s">
        <v>61</v>
      </c>
      <c r="B77">
        <v>2.7394143E-3</v>
      </c>
      <c r="C77" t="str">
        <f>LEFT(A77,FIND("@",SUBSTITUTE(A77,"_","@",LEN(A77)-LEN(SUBSTITUTE(A77,"_",""))))-1)</f>
        <v>PlayerStamina</v>
      </c>
    </row>
    <row r="78" spans="1:3" x14ac:dyDescent="0.3">
      <c r="A78" t="s">
        <v>71</v>
      </c>
      <c r="B78">
        <v>1.2985125E-2</v>
      </c>
      <c r="C78" t="str">
        <f>LEFT(A78,FIND("@",SUBSTITUTE(A78,"_","@",LEN(A78)-LEN(SUBSTITUTE(A78,"_",""))))-1)</f>
        <v>PlayerStamina</v>
      </c>
    </row>
    <row r="79" spans="1:3" x14ac:dyDescent="0.3">
      <c r="A79" t="s">
        <v>81</v>
      </c>
      <c r="B79">
        <v>2.3320884E-2</v>
      </c>
      <c r="C79" t="str">
        <f>LEFT(A79,FIND("@",SUBSTITUTE(A79,"_","@",LEN(A79)-LEN(SUBSTITUTE(A79,"_",""))))-1)</f>
        <v>PlayerStamina</v>
      </c>
    </row>
    <row r="80" spans="1:3" x14ac:dyDescent="0.3">
      <c r="A80" t="s">
        <v>91</v>
      </c>
      <c r="B80">
        <v>3.7224243999999999E-3</v>
      </c>
      <c r="C80" t="str">
        <f>LEFT(A80,FIND("@",SUBSTITUTE(A80,"_","@",LEN(A80)-LEN(SUBSTITUTE(A80,"_",""))))-1)</f>
        <v>PlayerStamina</v>
      </c>
    </row>
    <row r="81" spans="1:3" x14ac:dyDescent="0.3">
      <c r="A81" t="s">
        <v>101</v>
      </c>
      <c r="B81">
        <v>2.3428135999999998E-3</v>
      </c>
      <c r="C81" t="str">
        <f>LEFT(A81,FIND("@",SUBSTITUTE(A81,"_","@",LEN(A81)-LEN(SUBSTITUTE(A81,"_",""))))-1)</f>
        <v>PlayerStamina</v>
      </c>
    </row>
    <row r="82" spans="1:3" x14ac:dyDescent="0.3">
      <c r="A82" t="s">
        <v>3</v>
      </c>
      <c r="B82">
        <v>3.4314190999999998E-3</v>
      </c>
      <c r="C82" t="str">
        <f>LEFT(A82,FIND("@",SUBSTITUTE(A82,"_","@",LEN(A82)-LEN(SUBSTITUTE(A82,"_",""))))-1)</f>
        <v>PlayerVelocity</v>
      </c>
    </row>
    <row r="83" spans="1:3" x14ac:dyDescent="0.3">
      <c r="A83" t="s">
        <v>13</v>
      </c>
      <c r="B83">
        <v>5.2442382999999997E-3</v>
      </c>
      <c r="C83" t="str">
        <f>LEFT(A83,FIND("@",SUBSTITUTE(A83,"_","@",LEN(A83)-LEN(SUBSTITUTE(A83,"_",""))))-1)</f>
        <v>PlayerVelocity</v>
      </c>
    </row>
    <row r="84" spans="1:3" x14ac:dyDescent="0.3">
      <c r="A84" t="s">
        <v>23</v>
      </c>
      <c r="B84">
        <v>4.9687259999999997E-3</v>
      </c>
      <c r="C84" t="str">
        <f>LEFT(A84,FIND("@",SUBSTITUTE(A84,"_","@",LEN(A84)-LEN(SUBSTITUTE(A84,"_",""))))-1)</f>
        <v>PlayerVelocity</v>
      </c>
    </row>
    <row r="85" spans="1:3" x14ac:dyDescent="0.3">
      <c r="A85" t="s">
        <v>33</v>
      </c>
      <c r="B85">
        <v>3.6796236000000001E-3</v>
      </c>
      <c r="C85" t="str">
        <f>LEFT(A85,FIND("@",SUBSTITUTE(A85,"_","@",LEN(A85)-LEN(SUBSTITUTE(A85,"_",""))))-1)</f>
        <v>PlayerVelocity</v>
      </c>
    </row>
    <row r="86" spans="1:3" x14ac:dyDescent="0.3">
      <c r="A86" t="s">
        <v>43</v>
      </c>
      <c r="B86">
        <v>6.5261846999999998E-3</v>
      </c>
      <c r="C86" t="str">
        <f>LEFT(A86,FIND("@",SUBSTITUTE(A86,"_","@",LEN(A86)-LEN(SUBSTITUTE(A86,"_",""))))-1)</f>
        <v>PlayerVelocity</v>
      </c>
    </row>
    <row r="87" spans="1:3" x14ac:dyDescent="0.3">
      <c r="A87" t="s">
        <v>53</v>
      </c>
      <c r="B87">
        <v>3.5356205999999999E-3</v>
      </c>
      <c r="C87" t="str">
        <f>LEFT(A87,FIND("@",SUBSTITUTE(A87,"_","@",LEN(A87)-LEN(SUBSTITUTE(A87,"_",""))))-1)</f>
        <v>PlayerVelocity</v>
      </c>
    </row>
    <row r="88" spans="1:3" x14ac:dyDescent="0.3">
      <c r="A88" t="s">
        <v>63</v>
      </c>
      <c r="B88">
        <v>7.3297513000000003E-3</v>
      </c>
      <c r="C88" t="str">
        <f>LEFT(A88,FIND("@",SUBSTITUTE(A88,"_","@",LEN(A88)-LEN(SUBSTITUTE(A88,"_",""))))-1)</f>
        <v>PlayerVelocity</v>
      </c>
    </row>
    <row r="89" spans="1:3" x14ac:dyDescent="0.3">
      <c r="A89" t="s">
        <v>73</v>
      </c>
      <c r="B89">
        <v>5.1242863000000001E-3</v>
      </c>
      <c r="C89" t="str">
        <f>LEFT(A89,FIND("@",SUBSTITUTE(A89,"_","@",LEN(A89)-LEN(SUBSTITUTE(A89,"_",""))))-1)</f>
        <v>PlayerVelocity</v>
      </c>
    </row>
    <row r="90" spans="1:3" x14ac:dyDescent="0.3">
      <c r="A90" t="s">
        <v>83</v>
      </c>
      <c r="B90">
        <v>5.3973555999999997E-3</v>
      </c>
      <c r="C90" t="str">
        <f>LEFT(A90,FIND("@",SUBSTITUTE(A90,"_","@",LEN(A90)-LEN(SUBSTITUTE(A90,"_",""))))-1)</f>
        <v>PlayerVelocity</v>
      </c>
    </row>
    <row r="91" spans="1:3" x14ac:dyDescent="0.3">
      <c r="A91" t="s">
        <v>93</v>
      </c>
      <c r="B91">
        <v>7.4334554000000004E-3</v>
      </c>
      <c r="C91" t="str">
        <f>LEFT(A91,FIND("@",SUBSTITUTE(A91,"_","@",LEN(A91)-LEN(SUBSTITUTE(A91,"_",""))))-1)</f>
        <v>PlayerVelocity</v>
      </c>
    </row>
    <row r="92" spans="1:3" x14ac:dyDescent="0.3">
      <c r="A92" t="s">
        <v>5</v>
      </c>
      <c r="B92">
        <v>4.7781919999999997E-3</v>
      </c>
      <c r="C92" t="str">
        <f>LEFT(A92,FIND("@",SUBSTITUTE(A92,"_","@",LEN(A92)-LEN(SUBSTITUTE(A92,"_",""))))-1)</f>
        <v>RelativeDistance</v>
      </c>
    </row>
    <row r="93" spans="1:3" x14ac:dyDescent="0.3">
      <c r="A93" t="s">
        <v>15</v>
      </c>
      <c r="B93">
        <v>5.7406434999999999E-3</v>
      </c>
      <c r="C93" t="str">
        <f>LEFT(A93,FIND("@",SUBSTITUTE(A93,"_","@",LEN(A93)-LEN(SUBSTITUTE(A93,"_",""))))-1)</f>
        <v>RelativeDistance</v>
      </c>
    </row>
    <row r="94" spans="1:3" x14ac:dyDescent="0.3">
      <c r="A94" t="s">
        <v>25</v>
      </c>
      <c r="B94">
        <v>1.0954414000000001E-2</v>
      </c>
      <c r="C94" t="str">
        <f>LEFT(A94,FIND("@",SUBSTITUTE(A94,"_","@",LEN(A94)-LEN(SUBSTITUTE(A94,"_",""))))-1)</f>
        <v>RelativeDistance</v>
      </c>
    </row>
    <row r="95" spans="1:3" x14ac:dyDescent="0.3">
      <c r="A95" t="s">
        <v>35</v>
      </c>
      <c r="B95">
        <v>3.9364667999999998E-3</v>
      </c>
      <c r="C95" t="str">
        <f>LEFT(A95,FIND("@",SUBSTITUTE(A95,"_","@",LEN(A95)-LEN(SUBSTITUTE(A95,"_",""))))-1)</f>
        <v>RelativeDistance</v>
      </c>
    </row>
    <row r="96" spans="1:3" x14ac:dyDescent="0.3">
      <c r="A96" t="s">
        <v>45</v>
      </c>
      <c r="B96">
        <v>5.1709349999999998E-3</v>
      </c>
      <c r="C96" t="str">
        <f>LEFT(A96,FIND("@",SUBSTITUTE(A96,"_","@",LEN(A96)-LEN(SUBSTITUTE(A96,"_",""))))-1)</f>
        <v>RelativeDistance</v>
      </c>
    </row>
    <row r="97" spans="1:3" x14ac:dyDescent="0.3">
      <c r="A97" t="s">
        <v>55</v>
      </c>
      <c r="B97">
        <v>8.9982650000000001E-3</v>
      </c>
      <c r="C97" t="str">
        <f>LEFT(A97,FIND("@",SUBSTITUTE(A97,"_","@",LEN(A97)-LEN(SUBSTITUTE(A97,"_",""))))-1)</f>
        <v>RelativeDistance</v>
      </c>
    </row>
    <row r="98" spans="1:3" x14ac:dyDescent="0.3">
      <c r="A98" t="s">
        <v>65</v>
      </c>
      <c r="B98">
        <v>3.7143438E-3</v>
      </c>
      <c r="C98" t="str">
        <f>LEFT(A98,FIND("@",SUBSTITUTE(A98,"_","@",LEN(A98)-LEN(SUBSTITUTE(A98,"_",""))))-1)</f>
        <v>RelativeDistance</v>
      </c>
    </row>
    <row r="99" spans="1:3" x14ac:dyDescent="0.3">
      <c r="A99" t="s">
        <v>75</v>
      </c>
      <c r="B99">
        <v>2.1451478999999999E-3</v>
      </c>
      <c r="C99" t="str">
        <f>LEFT(A99,FIND("@",SUBSTITUTE(A99,"_","@",LEN(A99)-LEN(SUBSTITUTE(A99,"_",""))))-1)</f>
        <v>RelativeDistance</v>
      </c>
    </row>
    <row r="100" spans="1:3" x14ac:dyDescent="0.3">
      <c r="A100" t="s">
        <v>85</v>
      </c>
      <c r="B100">
        <v>5.3183566999999996E-3</v>
      </c>
      <c r="C100" t="str">
        <f>LEFT(A100,FIND("@",SUBSTITUTE(A100,"_","@",LEN(A100)-LEN(SUBSTITUTE(A100,"_",""))))-1)</f>
        <v>RelativeDistance</v>
      </c>
    </row>
    <row r="101" spans="1:3" x14ac:dyDescent="0.3">
      <c r="A101" t="s">
        <v>95</v>
      </c>
      <c r="B101">
        <v>5.3273453000000004E-3</v>
      </c>
      <c r="C101" t="str">
        <f>LEFT(A101,FIND("@",SUBSTITUTE(A101,"_","@",LEN(A101)-LEN(SUBSTITUTE(A101,"_",""))))-1)</f>
        <v>RelativeDistance</v>
      </c>
    </row>
    <row r="102" spans="1:3" x14ac:dyDescent="0.3">
      <c r="B102">
        <f>SUM(표1[Importance])</f>
        <v>0.99999997404999996</v>
      </c>
    </row>
  </sheetData>
  <phoneticPr fontId="18" type="noConversion"/>
  <conditionalFormatting sqref="B2:B10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{8FBEDAC5-EF08-4490-9AAC-72505A8B77ED}</x14:id>
        </ext>
      </extLst>
    </cfRule>
  </conditionalFormatting>
  <conditionalFormatting pivot="1" sqref="E2:E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{289372A3-AC71-420D-A0A0-176269989F3B}</x14:id>
        </ext>
      </extLst>
    </cfRule>
  </conditionalFormatting>
  <conditionalFormatting sqref="B2:B10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{D6168C3C-1A2A-4C0B-93FE-26CBCD1A9A13}</x14:id>
        </ext>
      </extLst>
    </cfRule>
  </conditionalFormatting>
  <conditionalFormatting sqref="G2:G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{0BA5B48B-80B1-4AF3-B830-891DBD8B3D46}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BEDAC5-EF08-4490-9AAC-72505A8B7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B2:B101</xm:sqref>
        </x14:conditionalFormatting>
        <x14:conditionalFormatting xmlns:xm="http://schemas.microsoft.com/office/excel/2006/main" pivot="1">
          <x14:cfRule type="dataBar" id="{289372A3-AC71-420D-A0A0-176269989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D6168C3C-1A2A-4C0B-93FE-26CBCD1A9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B2:B102</xm:sqref>
        </x14:conditionalFormatting>
        <x14:conditionalFormatting xmlns:xm="http://schemas.microsoft.com/office/excel/2006/main">
          <x14:cfRule type="dataBar" id="{0BA5B48B-80B1-4AF3-B830-891DBD8B3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9418-3DDC-41BB-9C95-DAB812B57052}">
  <dimension ref="A1:G102"/>
  <sheetViews>
    <sheetView workbookViewId="0">
      <selection activeCell="F22" sqref="F22"/>
    </sheetView>
  </sheetViews>
  <sheetFormatPr defaultRowHeight="16.5" x14ac:dyDescent="0.3"/>
  <cols>
    <col min="1" max="1" width="33.875" customWidth="1"/>
    <col min="2" max="2" width="23.625" customWidth="1"/>
    <col min="3" max="3" width="5.625" hidden="1" customWidth="1"/>
    <col min="4" max="4" width="28.75" bestFit="1" customWidth="1"/>
    <col min="5" max="5" width="25" bestFit="1" customWidth="1"/>
    <col min="6" max="6" width="28.75" bestFit="1" customWidth="1"/>
    <col min="7" max="7" width="16.5" bestFit="1" customWidth="1"/>
    <col min="8" max="8" width="15" bestFit="1" customWidth="1"/>
    <col min="9" max="9" width="21.5" bestFit="1" customWidth="1"/>
    <col min="10" max="10" width="14.5" bestFit="1" customWidth="1"/>
    <col min="11" max="11" width="30.125" bestFit="1" customWidth="1"/>
    <col min="12" max="12" width="14.625" bestFit="1" customWidth="1"/>
    <col min="13" max="13" width="14.5" bestFit="1" customWidth="1"/>
    <col min="14" max="14" width="16.875" bestFit="1" customWidth="1"/>
    <col min="15" max="15" width="14.5" bestFit="1" customWidth="1"/>
    <col min="16" max="24" width="17.125" bestFit="1" customWidth="1"/>
    <col min="25" max="34" width="18.625" bestFit="1" customWidth="1"/>
    <col min="35" max="44" width="17" bestFit="1" customWidth="1"/>
    <col min="45" max="54" width="23.5" bestFit="1" customWidth="1"/>
    <col min="55" max="57" width="14.5" bestFit="1" customWidth="1"/>
    <col min="58" max="58" width="13.25" bestFit="1" customWidth="1"/>
    <col min="59" max="61" width="14.5" bestFit="1" customWidth="1"/>
    <col min="62" max="62" width="11.75" bestFit="1" customWidth="1"/>
    <col min="63" max="64" width="14.5" bestFit="1" customWidth="1"/>
    <col min="65" max="74" width="32.125" bestFit="1" customWidth="1"/>
    <col min="75" max="84" width="16.75" bestFit="1" customWidth="1"/>
    <col min="85" max="94" width="16.625" bestFit="1" customWidth="1"/>
    <col min="95" max="104" width="19" bestFit="1" customWidth="1"/>
    <col min="105" max="105" width="14.5" bestFit="1" customWidth="1"/>
  </cols>
  <sheetData>
    <row r="1" spans="1:7" x14ac:dyDescent="0.3">
      <c r="A1" t="s">
        <v>0</v>
      </c>
      <c r="B1" t="s">
        <v>1</v>
      </c>
      <c r="C1" t="s">
        <v>104</v>
      </c>
      <c r="D1" s="1" t="s">
        <v>121</v>
      </c>
      <c r="E1" t="s">
        <v>103</v>
      </c>
      <c r="F1" t="s">
        <v>118</v>
      </c>
      <c r="G1" t="s">
        <v>119</v>
      </c>
    </row>
    <row r="2" spans="1:7" x14ac:dyDescent="0.3">
      <c r="A2" t="s">
        <v>7</v>
      </c>
      <c r="B2" s="3">
        <v>2.6449174999999999E-5</v>
      </c>
      <c r="C2" t="str">
        <f>LEFT(A2,FIND("@",SUBSTITUTE(A2,"_","@",LEN(A2)-LEN(SUBSTITUTE(A2,"_",""))))-1)</f>
        <v>Dist_from_Bottom</v>
      </c>
      <c r="D2" s="2" t="s">
        <v>105</v>
      </c>
      <c r="E2" s="5">
        <v>1.3580288488999998E-4</v>
      </c>
      <c r="F2" t="s">
        <v>116</v>
      </c>
      <c r="G2" s="5">
        <f>SUM(E2:E5)</f>
        <v>5.3066636653999991E-4</v>
      </c>
    </row>
    <row r="3" spans="1:7" x14ac:dyDescent="0.3">
      <c r="A3" t="s">
        <v>17</v>
      </c>
      <c r="B3" s="3">
        <v>2.7671206999999999E-5</v>
      </c>
      <c r="C3" t="str">
        <f>LEFT(A3,FIND("@",SUBSTITUTE(A3,"_","@",LEN(A3)-LEN(SUBSTITUTE(A3,"_",""))))-1)</f>
        <v>Dist_from_Bottom</v>
      </c>
      <c r="D3" s="2" t="s">
        <v>106</v>
      </c>
      <c r="E3" s="5">
        <v>2.2523616094999999E-4</v>
      </c>
      <c r="F3" t="s">
        <v>117</v>
      </c>
      <c r="G3">
        <f>G2/4</f>
        <v>1.3266659163499998E-4</v>
      </c>
    </row>
    <row r="4" spans="1:7" x14ac:dyDescent="0.3">
      <c r="A4" t="s">
        <v>27</v>
      </c>
      <c r="B4" s="3">
        <v>1.7048510000000001E-6</v>
      </c>
      <c r="C4" t="str">
        <f>LEFT(A4,FIND("@",SUBSTITUTE(A4,"_","@",LEN(A4)-LEN(SUBSTITUTE(A4,"_",""))))-1)</f>
        <v>Dist_from_Bottom</v>
      </c>
      <c r="D4" s="2" t="s">
        <v>107</v>
      </c>
      <c r="E4" s="5">
        <v>9.7556467200000013E-5</v>
      </c>
      <c r="F4" s="2" t="s">
        <v>109</v>
      </c>
      <c r="G4">
        <f>GETPIVOTDATA("Importance",$D$1,"Feature Category","PlayerForwardRadian")</f>
        <v>1.9479987850000002E-4</v>
      </c>
    </row>
    <row r="5" spans="1:7" x14ac:dyDescent="0.3">
      <c r="A5" t="s">
        <v>37</v>
      </c>
      <c r="B5" s="3">
        <v>3.6207653E-6</v>
      </c>
      <c r="C5" t="str">
        <f>LEFT(A5,FIND("@",SUBSTITUTE(A5,"_","@",LEN(A5)-LEN(SUBSTITUTE(A5,"_",""))))-1)</f>
        <v>Dist_from_Bottom</v>
      </c>
      <c r="D5" s="2" t="s">
        <v>108</v>
      </c>
      <c r="E5" s="5">
        <v>7.2070853500000011E-5</v>
      </c>
      <c r="F5" s="2" t="s">
        <v>110</v>
      </c>
      <c r="G5">
        <f>GETPIVOTDATA("Importance",$D$1,"Feature Category","PlayerHP")</f>
        <v>5.5661116729299994E-3</v>
      </c>
    </row>
    <row r="6" spans="1:7" x14ac:dyDescent="0.3">
      <c r="A6" t="s">
        <v>47</v>
      </c>
      <c r="B6" s="3">
        <v>4.1870567000000002E-6</v>
      </c>
      <c r="C6" t="str">
        <f>LEFT(A6,FIND("@",SUBSTITUTE(A6,"_","@",LEN(A6)-LEN(SUBSTITUTE(A6,"_",""))))-1)</f>
        <v>Dist_from_Bottom</v>
      </c>
      <c r="D6" s="2" t="s">
        <v>109</v>
      </c>
      <c r="E6" s="5">
        <v>1.9479987850000002E-4</v>
      </c>
      <c r="F6" s="2" t="s">
        <v>111</v>
      </c>
      <c r="G6">
        <f>GETPIVOTDATA("Importance",$D$1,"Feature Category","PlayerRelativeDirectionRadian")</f>
        <v>0.99011352258300001</v>
      </c>
    </row>
    <row r="7" spans="1:7" x14ac:dyDescent="0.3">
      <c r="A7" t="s">
        <v>57</v>
      </c>
      <c r="B7" s="3">
        <v>8.9756116000000002E-7</v>
      </c>
      <c r="C7" t="str">
        <f>LEFT(A7,FIND("@",SUBSTITUTE(A7,"_","@",LEN(A7)-LEN(SUBSTITUTE(A7,"_",""))))-1)</f>
        <v>Dist_from_Bottom</v>
      </c>
      <c r="D7" s="2" t="s">
        <v>110</v>
      </c>
      <c r="E7" s="5">
        <v>5.5661116729299994E-3</v>
      </c>
      <c r="F7" s="2" t="s">
        <v>112</v>
      </c>
      <c r="G7">
        <f>GETPIVOTDATA("Importance",$D$1,"Feature Category","PlayerStamina")</f>
        <v>3.4945617589300006E-3</v>
      </c>
    </row>
    <row r="8" spans="1:7" x14ac:dyDescent="0.3">
      <c r="A8" t="s">
        <v>67</v>
      </c>
      <c r="B8" s="3">
        <v>3.5970462999999999E-6</v>
      </c>
      <c r="C8" t="str">
        <f>LEFT(A8,FIND("@",SUBSTITUTE(A8,"_","@",LEN(A8)-LEN(SUBSTITUTE(A8,"_",""))))-1)</f>
        <v>Dist_from_Bottom</v>
      </c>
      <c r="D8" s="2" t="s">
        <v>111</v>
      </c>
      <c r="E8" s="5">
        <v>0.99011352258300001</v>
      </c>
      <c r="F8" s="2" t="s">
        <v>113</v>
      </c>
      <c r="G8">
        <f>GETPIVOTDATA("Importance",$D$1,"Feature Category","PlayerVelocity")</f>
        <v>5.244270009999999E-5</v>
      </c>
    </row>
    <row r="9" spans="1:7" x14ac:dyDescent="0.3">
      <c r="A9" t="s">
        <v>77</v>
      </c>
      <c r="B9" s="3">
        <v>4.6146343000000001E-7</v>
      </c>
      <c r="C9" t="str">
        <f>LEFT(A9,FIND("@",SUBSTITUTE(A9,"_","@",LEN(A9)-LEN(SUBSTITUTE(A9,"_",""))))-1)</f>
        <v>Dist_from_Bottom</v>
      </c>
      <c r="D9" s="2" t="s">
        <v>112</v>
      </c>
      <c r="E9" s="5">
        <v>3.4945617589300006E-3</v>
      </c>
      <c r="F9" s="2" t="s">
        <v>114</v>
      </c>
      <c r="G9">
        <f>GETPIVOTDATA("Importance",$D$1,"Feature Category","RelativeDistance")</f>
        <v>4.7994138099999997E-5</v>
      </c>
    </row>
    <row r="10" spans="1:7" x14ac:dyDescent="0.3">
      <c r="A10" t="s">
        <v>87</v>
      </c>
      <c r="B10" s="3">
        <v>5.1615269999999998E-5</v>
      </c>
      <c r="C10" t="str">
        <f>LEFT(A10,FIND("@",SUBSTITUTE(A10,"_","@",LEN(A10)-LEN(SUBSTITUTE(A10,"_",""))))-1)</f>
        <v>Dist_from_Bottom</v>
      </c>
      <c r="D10" s="2" t="s">
        <v>113</v>
      </c>
      <c r="E10" s="5">
        <v>5.244270009999999E-5</v>
      </c>
      <c r="F10" t="s">
        <v>120</v>
      </c>
      <c r="G10" s="5">
        <f>SUM(G2:G9)</f>
        <v>1.000132765689735</v>
      </c>
    </row>
    <row r="11" spans="1:7" x14ac:dyDescent="0.3">
      <c r="A11" t="s">
        <v>97</v>
      </c>
      <c r="B11" s="3">
        <v>1.5598489E-5</v>
      </c>
      <c r="C11" t="str">
        <f>LEFT(A11,FIND("@",SUBSTITUTE(A11,"_","@",LEN(A11)-LEN(SUBSTITUTE(A11,"_",""))))-1)</f>
        <v>Dist_from_Bottom</v>
      </c>
      <c r="D11" s="2" t="s">
        <v>114</v>
      </c>
      <c r="E11" s="5">
        <v>4.7994138099999997E-5</v>
      </c>
    </row>
    <row r="12" spans="1:7" x14ac:dyDescent="0.3">
      <c r="A12" t="s">
        <v>8</v>
      </c>
      <c r="B12" s="3">
        <v>5.744048E-6</v>
      </c>
      <c r="C12" t="str">
        <f>LEFT(A12,FIND("@",SUBSTITUTE(A12,"_","@",LEN(A12)-LEN(SUBSTITUTE(A12,"_",""))))-1)</f>
        <v>Dist_from_Left</v>
      </c>
      <c r="D12" s="2" t="s">
        <v>102</v>
      </c>
      <c r="E12" s="4">
        <v>1.0000000990980999</v>
      </c>
    </row>
    <row r="13" spans="1:7" x14ac:dyDescent="0.3">
      <c r="A13" t="s">
        <v>18</v>
      </c>
      <c r="B13" s="3">
        <v>2.2490823999999999E-6</v>
      </c>
      <c r="C13" t="str">
        <f>LEFT(A13,FIND("@",SUBSTITUTE(A13,"_","@",LEN(A13)-LEN(SUBSTITUTE(A13,"_",""))))-1)</f>
        <v>Dist_from_Left</v>
      </c>
    </row>
    <row r="14" spans="1:7" x14ac:dyDescent="0.3">
      <c r="A14" t="s">
        <v>28</v>
      </c>
      <c r="B14" s="3">
        <v>1.7949933E-6</v>
      </c>
      <c r="C14" t="str">
        <f>LEFT(A14,FIND("@",SUBSTITUTE(A14,"_","@",LEN(A14)-LEN(SUBSTITUTE(A14,"_",""))))-1)</f>
        <v>Dist_from_Left</v>
      </c>
    </row>
    <row r="15" spans="1:7" x14ac:dyDescent="0.3">
      <c r="A15" t="s">
        <v>38</v>
      </c>
      <c r="B15" s="3">
        <v>4.4027865000000002E-6</v>
      </c>
      <c r="C15" t="str">
        <f>LEFT(A15,FIND("@",SUBSTITUTE(A15,"_","@",LEN(A15)-LEN(SUBSTITUTE(A15,"_",""))))-1)</f>
        <v>Dist_from_Left</v>
      </c>
    </row>
    <row r="16" spans="1:7" x14ac:dyDescent="0.3">
      <c r="A16" t="s">
        <v>48</v>
      </c>
      <c r="B16" s="3">
        <v>8.6445215000000001E-7</v>
      </c>
      <c r="C16" t="str">
        <f>LEFT(A16,FIND("@",SUBSTITUTE(A16,"_","@",LEN(A16)-LEN(SUBSTITUTE(A16,"_",""))))-1)</f>
        <v>Dist_from_Left</v>
      </c>
    </row>
    <row r="17" spans="1:3" x14ac:dyDescent="0.3">
      <c r="A17" t="s">
        <v>58</v>
      </c>
      <c r="B17" s="3">
        <v>1.7803276000000001E-6</v>
      </c>
      <c r="C17" t="str">
        <f>LEFT(A17,FIND("@",SUBSTITUTE(A17,"_","@",LEN(A17)-LEN(SUBSTITUTE(A17,"_",""))))-1)</f>
        <v>Dist_from_Left</v>
      </c>
    </row>
    <row r="18" spans="1:3" x14ac:dyDescent="0.3">
      <c r="A18" t="s">
        <v>68</v>
      </c>
      <c r="B18" s="3">
        <v>2.5014839999999999E-5</v>
      </c>
      <c r="C18" t="str">
        <f>LEFT(A18,FIND("@",SUBSTITUTE(A18,"_","@",LEN(A18)-LEN(SUBSTITUTE(A18,"_",""))))-1)</f>
        <v>Dist_from_Left</v>
      </c>
    </row>
    <row r="19" spans="1:3" x14ac:dyDescent="0.3">
      <c r="A19" t="s">
        <v>78</v>
      </c>
      <c r="B19" s="3">
        <v>5.5275563000000002E-5</v>
      </c>
      <c r="C19" t="str">
        <f>LEFT(A19,FIND("@",SUBSTITUTE(A19,"_","@",LEN(A19)-LEN(SUBSTITUTE(A19,"_",""))))-1)</f>
        <v>Dist_from_Left</v>
      </c>
    </row>
    <row r="20" spans="1:3" x14ac:dyDescent="0.3">
      <c r="A20" t="s">
        <v>88</v>
      </c>
      <c r="B20" s="3">
        <v>1.3331758E-5</v>
      </c>
      <c r="C20" t="str">
        <f>LEFT(A20,FIND("@",SUBSTITUTE(A20,"_","@",LEN(A20)-LEN(SUBSTITUTE(A20,"_",""))))-1)</f>
        <v>Dist_from_Left</v>
      </c>
    </row>
    <row r="21" spans="1:3" x14ac:dyDescent="0.3">
      <c r="A21" t="s">
        <v>98</v>
      </c>
      <c r="B21">
        <v>1.1477831E-4</v>
      </c>
      <c r="C21" t="str">
        <f>LEFT(A21,FIND("@",SUBSTITUTE(A21,"_","@",LEN(A21)-LEN(SUBSTITUTE(A21,"_",""))))-1)</f>
        <v>Dist_from_Left</v>
      </c>
    </row>
    <row r="22" spans="1:3" x14ac:dyDescent="0.3">
      <c r="A22" t="s">
        <v>9</v>
      </c>
      <c r="B22" s="3">
        <v>2.5722777000000001E-5</v>
      </c>
      <c r="C22" t="str">
        <f>LEFT(A22,FIND("@",SUBSTITUTE(A22,"_","@",LEN(A22)-LEN(SUBSTITUTE(A22,"_",""))))-1)</f>
        <v>Dist_from_Right</v>
      </c>
    </row>
    <row r="23" spans="1:3" x14ac:dyDescent="0.3">
      <c r="A23" t="s">
        <v>19</v>
      </c>
      <c r="B23" s="3">
        <v>1.4147578E-6</v>
      </c>
      <c r="C23" t="str">
        <f>LEFT(A23,FIND("@",SUBSTITUTE(A23,"_","@",LEN(A23)-LEN(SUBSTITUTE(A23,"_",""))))-1)</f>
        <v>Dist_from_Right</v>
      </c>
    </row>
    <row r="24" spans="1:3" x14ac:dyDescent="0.3">
      <c r="A24" t="s">
        <v>29</v>
      </c>
      <c r="B24" s="3">
        <v>2.3776089999999999E-6</v>
      </c>
      <c r="C24" t="str">
        <f>LEFT(A24,FIND("@",SUBSTITUTE(A24,"_","@",LEN(A24)-LEN(SUBSTITUTE(A24,"_",""))))-1)</f>
        <v>Dist_from_Right</v>
      </c>
    </row>
    <row r="25" spans="1:3" x14ac:dyDescent="0.3">
      <c r="A25" t="s">
        <v>39</v>
      </c>
      <c r="B25" s="3">
        <v>8.0331350000000001E-6</v>
      </c>
      <c r="C25" t="str">
        <f>LEFT(A25,FIND("@",SUBSTITUTE(A25,"_","@",LEN(A25)-LEN(SUBSTITUTE(A25,"_",""))))-1)</f>
        <v>Dist_from_Right</v>
      </c>
    </row>
    <row r="26" spans="1:3" x14ac:dyDescent="0.3">
      <c r="A26" t="s">
        <v>49</v>
      </c>
      <c r="B26" s="3">
        <v>1.7713288999999999E-6</v>
      </c>
      <c r="C26" t="str">
        <f>LEFT(A26,FIND("@",SUBSTITUTE(A26,"_","@",LEN(A26)-LEN(SUBSTITUTE(A26,"_",""))))-1)</f>
        <v>Dist_from_Right</v>
      </c>
    </row>
    <row r="27" spans="1:3" x14ac:dyDescent="0.3">
      <c r="A27" t="s">
        <v>59</v>
      </c>
      <c r="B27" s="3">
        <v>1.1439972999999999E-6</v>
      </c>
      <c r="C27" t="str">
        <f>LEFT(A27,FIND("@",SUBSTITUTE(A27,"_","@",LEN(A27)-LEN(SUBSTITUTE(A27,"_",""))))-1)</f>
        <v>Dist_from_Right</v>
      </c>
    </row>
    <row r="28" spans="1:3" x14ac:dyDescent="0.3">
      <c r="A28" t="s">
        <v>69</v>
      </c>
      <c r="B28" s="3">
        <v>1.7378842E-6</v>
      </c>
      <c r="C28" t="str">
        <f>LEFT(A28,FIND("@",SUBSTITUTE(A28,"_","@",LEN(A28)-LEN(SUBSTITUTE(A28,"_",""))))-1)</f>
        <v>Dist_from_Right</v>
      </c>
    </row>
    <row r="29" spans="1:3" x14ac:dyDescent="0.3">
      <c r="A29" t="s">
        <v>79</v>
      </c>
      <c r="B29" s="3">
        <v>2.3856344000000001E-5</v>
      </c>
      <c r="C29" t="str">
        <f>LEFT(A29,FIND("@",SUBSTITUTE(A29,"_","@",LEN(A29)-LEN(SUBSTITUTE(A29,"_",""))))-1)</f>
        <v>Dist_from_Right</v>
      </c>
    </row>
    <row r="30" spans="1:3" x14ac:dyDescent="0.3">
      <c r="A30" t="s">
        <v>89</v>
      </c>
      <c r="B30" s="3">
        <v>1.0183804999999999E-5</v>
      </c>
      <c r="C30" t="str">
        <f>LEFT(A30,FIND("@",SUBSTITUTE(A30,"_","@",LEN(A30)-LEN(SUBSTITUTE(A30,"_",""))))-1)</f>
        <v>Dist_from_Right</v>
      </c>
    </row>
    <row r="31" spans="1:3" x14ac:dyDescent="0.3">
      <c r="A31" t="s">
        <v>99</v>
      </c>
      <c r="B31" s="3">
        <v>2.1314829000000001E-5</v>
      </c>
      <c r="C31" t="str">
        <f>LEFT(A31,FIND("@",SUBSTITUTE(A31,"_","@",LEN(A31)-LEN(SUBSTITUTE(A31,"_",""))))-1)</f>
        <v>Dist_from_Right</v>
      </c>
    </row>
    <row r="32" spans="1:3" x14ac:dyDescent="0.3">
      <c r="A32" t="s">
        <v>6</v>
      </c>
      <c r="B32" s="3">
        <v>2.9214112000000002E-5</v>
      </c>
      <c r="C32" t="str">
        <f>LEFT(A32,FIND("@",SUBSTITUTE(A32,"_","@",LEN(A32)-LEN(SUBSTITUTE(A32,"_",""))))-1)</f>
        <v>Dist_from_Top</v>
      </c>
    </row>
    <row r="33" spans="1:3" x14ac:dyDescent="0.3">
      <c r="A33" t="s">
        <v>16</v>
      </c>
      <c r="B33" s="3">
        <v>8.6313219999999996E-7</v>
      </c>
      <c r="C33" t="str">
        <f>LEFT(A33,FIND("@",SUBSTITUTE(A33,"_","@",LEN(A33)-LEN(SUBSTITUTE(A33,"_",""))))-1)</f>
        <v>Dist_from_Top</v>
      </c>
    </row>
    <row r="34" spans="1:3" x14ac:dyDescent="0.3">
      <c r="A34" t="s">
        <v>26</v>
      </c>
      <c r="B34" s="3">
        <v>1.5037462999999999E-6</v>
      </c>
      <c r="C34" t="str">
        <f>LEFT(A34,FIND("@",SUBSTITUTE(A34,"_","@",LEN(A34)-LEN(SUBSTITUTE(A34,"_",""))))-1)</f>
        <v>Dist_from_Top</v>
      </c>
    </row>
    <row r="35" spans="1:3" x14ac:dyDescent="0.3">
      <c r="A35" t="s">
        <v>36</v>
      </c>
      <c r="B35" s="3">
        <v>1.2766687E-6</v>
      </c>
      <c r="C35" t="str">
        <f>LEFT(A35,FIND("@",SUBSTITUTE(A35,"_","@",LEN(A35)-LEN(SUBSTITUTE(A35,"_",""))))-1)</f>
        <v>Dist_from_Top</v>
      </c>
    </row>
    <row r="36" spans="1:3" x14ac:dyDescent="0.3">
      <c r="A36" t="s">
        <v>46</v>
      </c>
      <c r="B36" s="3">
        <v>9.3672670000000007E-6</v>
      </c>
      <c r="C36" t="str">
        <f>LEFT(A36,FIND("@",SUBSTITUTE(A36,"_","@",LEN(A36)-LEN(SUBSTITUTE(A36,"_",""))))-1)</f>
        <v>Dist_from_Top</v>
      </c>
    </row>
    <row r="37" spans="1:3" x14ac:dyDescent="0.3">
      <c r="A37" t="s">
        <v>56</v>
      </c>
      <c r="B37" s="3">
        <v>9.8329460000000008E-7</v>
      </c>
      <c r="C37" t="str">
        <f>LEFT(A37,FIND("@",SUBSTITUTE(A37,"_","@",LEN(A37)-LEN(SUBSTITUTE(A37,"_",""))))-1)</f>
        <v>Dist_from_Top</v>
      </c>
    </row>
    <row r="38" spans="1:3" x14ac:dyDescent="0.3">
      <c r="A38" t="s">
        <v>66</v>
      </c>
      <c r="B38" s="3">
        <v>1.2092244999999999E-6</v>
      </c>
      <c r="C38" t="str">
        <f>LEFT(A38,FIND("@",SUBSTITUTE(A38,"_","@",LEN(A38)-LEN(SUBSTITUTE(A38,"_",""))))-1)</f>
        <v>Dist_from_Top</v>
      </c>
    </row>
    <row r="39" spans="1:3" x14ac:dyDescent="0.3">
      <c r="A39" t="s">
        <v>76</v>
      </c>
      <c r="B39" s="3">
        <v>2.2874792000000001E-5</v>
      </c>
      <c r="C39" t="str">
        <f>LEFT(A39,FIND("@",SUBSTITUTE(A39,"_","@",LEN(A39)-LEN(SUBSTITUTE(A39,"_",""))))-1)</f>
        <v>Dist_from_Top</v>
      </c>
    </row>
    <row r="40" spans="1:3" x14ac:dyDescent="0.3">
      <c r="A40" t="s">
        <v>86</v>
      </c>
      <c r="B40" s="3">
        <v>7.5689820000000004E-7</v>
      </c>
      <c r="C40" t="str">
        <f>LEFT(A40,FIND("@",SUBSTITUTE(A40,"_","@",LEN(A40)-LEN(SUBSTITUTE(A40,"_",""))))-1)</f>
        <v>Dist_from_Top</v>
      </c>
    </row>
    <row r="41" spans="1:3" x14ac:dyDescent="0.3">
      <c r="A41" t="s">
        <v>96</v>
      </c>
      <c r="B41" s="3">
        <v>4.021718E-6</v>
      </c>
      <c r="C41" t="str">
        <f>LEFT(A41,FIND("@",SUBSTITUTE(A41,"_","@",LEN(A41)-LEN(SUBSTITUTE(A41,"_",""))))-1)</f>
        <v>Dist_from_Top</v>
      </c>
    </row>
    <row r="42" spans="1:3" x14ac:dyDescent="0.3">
      <c r="A42" t="s">
        <v>2</v>
      </c>
      <c r="B42">
        <v>1.293012E-4</v>
      </c>
      <c r="C42" t="str">
        <f>LEFT(A42,FIND("@",SUBSTITUTE(A42,"_","@",LEN(A42)-LEN(SUBSTITUTE(A42,"_",""))))-1)</f>
        <v>PlayerForwardRadian</v>
      </c>
    </row>
    <row r="43" spans="1:3" x14ac:dyDescent="0.3">
      <c r="A43" t="s">
        <v>12</v>
      </c>
      <c r="B43" s="3">
        <v>4.7935422999999996E-6</v>
      </c>
      <c r="C43" t="str">
        <f>LEFT(A43,FIND("@",SUBSTITUTE(A43,"_","@",LEN(A43)-LEN(SUBSTITUTE(A43,"_",""))))-1)</f>
        <v>PlayerForwardRadian</v>
      </c>
    </row>
    <row r="44" spans="1:3" x14ac:dyDescent="0.3">
      <c r="A44" t="s">
        <v>22</v>
      </c>
      <c r="B44" s="3">
        <v>2.2801713999999998E-6</v>
      </c>
      <c r="C44" t="str">
        <f>LEFT(A44,FIND("@",SUBSTITUTE(A44,"_","@",LEN(A44)-LEN(SUBSTITUTE(A44,"_",""))))-1)</f>
        <v>PlayerForwardRadian</v>
      </c>
    </row>
    <row r="45" spans="1:3" x14ac:dyDescent="0.3">
      <c r="A45" t="s">
        <v>32</v>
      </c>
      <c r="B45" s="3">
        <v>9.3020080000000003E-6</v>
      </c>
      <c r="C45" t="str">
        <f>LEFT(A45,FIND("@",SUBSTITUTE(A45,"_","@",LEN(A45)-LEN(SUBSTITUTE(A45,"_",""))))-1)</f>
        <v>PlayerForwardRadian</v>
      </c>
    </row>
    <row r="46" spans="1:3" x14ac:dyDescent="0.3">
      <c r="A46" t="s">
        <v>42</v>
      </c>
      <c r="B46" s="3">
        <v>1.0060925000000001E-5</v>
      </c>
      <c r="C46" t="str">
        <f>LEFT(A46,FIND("@",SUBSTITUTE(A46,"_","@",LEN(A46)-LEN(SUBSTITUTE(A46,"_",""))))-1)</f>
        <v>PlayerForwardRadian</v>
      </c>
    </row>
    <row r="47" spans="1:3" x14ac:dyDescent="0.3">
      <c r="A47" t="s">
        <v>52</v>
      </c>
      <c r="B47" s="3">
        <v>3.3680205E-6</v>
      </c>
      <c r="C47" t="str">
        <f>LEFT(A47,FIND("@",SUBSTITUTE(A47,"_","@",LEN(A47)-LEN(SUBSTITUTE(A47,"_",""))))-1)</f>
        <v>PlayerForwardRadian</v>
      </c>
    </row>
    <row r="48" spans="1:3" x14ac:dyDescent="0.3">
      <c r="A48" t="s">
        <v>62</v>
      </c>
      <c r="B48" s="3">
        <v>3.8289063000000003E-6</v>
      </c>
      <c r="C48" t="str">
        <f>LEFT(A48,FIND("@",SUBSTITUTE(A48,"_","@",LEN(A48)-LEN(SUBSTITUTE(A48,"_",""))))-1)</f>
        <v>PlayerForwardRadian</v>
      </c>
    </row>
    <row r="49" spans="1:3" x14ac:dyDescent="0.3">
      <c r="A49" t="s">
        <v>72</v>
      </c>
      <c r="B49" s="3">
        <v>7.8097154999999999E-6</v>
      </c>
      <c r="C49" t="str">
        <f>LEFT(A49,FIND("@",SUBSTITUTE(A49,"_","@",LEN(A49)-LEN(SUBSTITUTE(A49,"_",""))))-1)</f>
        <v>PlayerForwardRadian</v>
      </c>
    </row>
    <row r="50" spans="1:3" x14ac:dyDescent="0.3">
      <c r="A50" t="s">
        <v>82</v>
      </c>
      <c r="B50" s="3">
        <v>9.2435879999999996E-6</v>
      </c>
      <c r="C50" t="str">
        <f>LEFT(A50,FIND("@",SUBSTITUTE(A50,"_","@",LEN(A50)-LEN(SUBSTITUTE(A50,"_",""))))-1)</f>
        <v>PlayerForwardRadian</v>
      </c>
    </row>
    <row r="51" spans="1:3" x14ac:dyDescent="0.3">
      <c r="A51" t="s">
        <v>92</v>
      </c>
      <c r="B51" s="3">
        <v>1.48118015E-5</v>
      </c>
      <c r="C51" t="str">
        <f>LEFT(A51,FIND("@",SUBSTITUTE(A51,"_","@",LEN(A51)-LEN(SUBSTITUTE(A51,"_",""))))-1)</f>
        <v>PlayerForwardRadian</v>
      </c>
    </row>
    <row r="52" spans="1:3" x14ac:dyDescent="0.3">
      <c r="A52" t="s">
        <v>10</v>
      </c>
      <c r="B52" s="3">
        <v>1.6706941E-5</v>
      </c>
      <c r="C52" t="str">
        <f>LEFT(A52,FIND("@",SUBSTITUTE(A52,"_","@",LEN(A52)-LEN(SUBSTITUTE(A52,"_",""))))-1)</f>
        <v>PlayerHP</v>
      </c>
    </row>
    <row r="53" spans="1:3" x14ac:dyDescent="0.3">
      <c r="A53" t="s">
        <v>20</v>
      </c>
      <c r="B53" s="3">
        <v>9.6360760000000001E-7</v>
      </c>
      <c r="C53" t="str">
        <f>LEFT(A53,FIND("@",SUBSTITUTE(A53,"_","@",LEN(A53)-LEN(SUBSTITUTE(A53,"_",""))))-1)</f>
        <v>PlayerHP</v>
      </c>
    </row>
    <row r="54" spans="1:3" x14ac:dyDescent="0.3">
      <c r="A54" t="s">
        <v>30</v>
      </c>
      <c r="B54" s="3">
        <v>1.8400285E-6</v>
      </c>
      <c r="C54" t="str">
        <f>LEFT(A54,FIND("@",SUBSTITUTE(A54,"_","@",LEN(A54)-LEN(SUBSTITUTE(A54,"_",""))))-1)</f>
        <v>PlayerHP</v>
      </c>
    </row>
    <row r="55" spans="1:3" x14ac:dyDescent="0.3">
      <c r="A55" t="s">
        <v>40</v>
      </c>
      <c r="B55" s="3">
        <v>5.5875219999999998E-5</v>
      </c>
      <c r="C55" t="str">
        <f>LEFT(A55,FIND("@",SUBSTITUTE(A55,"_","@",LEN(A55)-LEN(SUBSTITUTE(A55,"_",""))))-1)</f>
        <v>PlayerHP</v>
      </c>
    </row>
    <row r="56" spans="1:3" x14ac:dyDescent="0.3">
      <c r="A56" t="s">
        <v>50</v>
      </c>
      <c r="B56" s="3">
        <v>7.3357229999999998E-5</v>
      </c>
      <c r="C56" t="str">
        <f>LEFT(A56,FIND("@",SUBSTITUTE(A56,"_","@",LEN(A56)-LEN(SUBSTITUTE(A56,"_",""))))-1)</f>
        <v>PlayerHP</v>
      </c>
    </row>
    <row r="57" spans="1:3" x14ac:dyDescent="0.3">
      <c r="A57" t="s">
        <v>60</v>
      </c>
      <c r="B57" s="3">
        <v>1.1973991000000001E-6</v>
      </c>
      <c r="C57" t="str">
        <f>LEFT(A57,FIND("@",SUBSTITUTE(A57,"_","@",LEN(A57)-LEN(SUBSTITUTE(A57,"_",""))))-1)</f>
        <v>PlayerHP</v>
      </c>
    </row>
    <row r="58" spans="1:3" x14ac:dyDescent="0.3">
      <c r="A58" t="s">
        <v>70</v>
      </c>
      <c r="B58" s="3">
        <v>8.9023222999999999E-7</v>
      </c>
      <c r="C58" t="str">
        <f>LEFT(A58,FIND("@",SUBSTITUTE(A58,"_","@",LEN(A58)-LEN(SUBSTITUTE(A58,"_",""))))-1)</f>
        <v>PlayerHP</v>
      </c>
    </row>
    <row r="59" spans="1:3" x14ac:dyDescent="0.3">
      <c r="A59" t="s">
        <v>80</v>
      </c>
      <c r="B59" s="3">
        <v>1.9129592999999999E-6</v>
      </c>
      <c r="C59" t="str">
        <f>LEFT(A59,FIND("@",SUBSTITUTE(A59,"_","@",LEN(A59)-LEN(SUBSTITUTE(A59,"_",""))))-1)</f>
        <v>PlayerHP</v>
      </c>
    </row>
    <row r="60" spans="1:3" x14ac:dyDescent="0.3">
      <c r="A60" t="s">
        <v>90</v>
      </c>
      <c r="B60" s="3">
        <v>1.0004551999999999E-6</v>
      </c>
      <c r="C60" t="str">
        <f>LEFT(A60,FIND("@",SUBSTITUTE(A60,"_","@",LEN(A60)-LEN(SUBSTITUTE(A60,"_",""))))-1)</f>
        <v>PlayerHP</v>
      </c>
    </row>
    <row r="61" spans="1:3" x14ac:dyDescent="0.3">
      <c r="A61" t="s">
        <v>100</v>
      </c>
      <c r="B61">
        <v>5.4123675999999997E-3</v>
      </c>
      <c r="C61" t="str">
        <f>LEFT(A61,FIND("@",SUBSTITUTE(A61,"_","@",LEN(A61)-LEN(SUBSTITUTE(A61,"_",""))))-1)</f>
        <v>PlayerHP</v>
      </c>
    </row>
    <row r="62" spans="1:3" x14ac:dyDescent="0.3">
      <c r="A62" t="s">
        <v>4</v>
      </c>
      <c r="B62">
        <v>2.4068079999999999E-2</v>
      </c>
      <c r="C62" t="str">
        <f>LEFT(A62,FIND("@",SUBSTITUTE(A62,"_","@",LEN(A62)-LEN(SUBSTITUTE(A62,"_",""))))-1)</f>
        <v>PlayerRelativeDirectionRadian</v>
      </c>
    </row>
    <row r="63" spans="1:3" x14ac:dyDescent="0.3">
      <c r="A63" t="s">
        <v>14</v>
      </c>
      <c r="B63">
        <v>1.8333840000000001E-2</v>
      </c>
      <c r="C63" t="str">
        <f>LEFT(A63,FIND("@",SUBSTITUTE(A63,"_","@",LEN(A63)-LEN(SUBSTITUTE(A63,"_",""))))-1)</f>
        <v>PlayerRelativeDirectionRadian</v>
      </c>
    </row>
    <row r="64" spans="1:3" x14ac:dyDescent="0.3">
      <c r="A64" t="s">
        <v>24</v>
      </c>
      <c r="B64">
        <v>2.8186499000000002E-3</v>
      </c>
      <c r="C64" t="str">
        <f>LEFT(A64,FIND("@",SUBSTITUTE(A64,"_","@",LEN(A64)-LEN(SUBSTITUTE(A64,"_",""))))-1)</f>
        <v>PlayerRelativeDirectionRadian</v>
      </c>
    </row>
    <row r="65" spans="1:3" x14ac:dyDescent="0.3">
      <c r="A65" t="s">
        <v>34</v>
      </c>
      <c r="B65">
        <v>2.2546419999999998E-3</v>
      </c>
      <c r="C65" t="str">
        <f>LEFT(A65,FIND("@",SUBSTITUTE(A65,"_","@",LEN(A65)-LEN(SUBSTITUTE(A65,"_",""))))-1)</f>
        <v>PlayerRelativeDirectionRadian</v>
      </c>
    </row>
    <row r="66" spans="1:3" x14ac:dyDescent="0.3">
      <c r="A66" t="s">
        <v>44</v>
      </c>
      <c r="B66" s="3">
        <v>5.1320282999999997E-5</v>
      </c>
      <c r="C66" t="str">
        <f>LEFT(A66,FIND("@",SUBSTITUTE(A66,"_","@",LEN(A66)-LEN(SUBSTITUTE(A66,"_",""))))-1)</f>
        <v>PlayerRelativeDirectionRadian</v>
      </c>
    </row>
    <row r="67" spans="1:3" x14ac:dyDescent="0.3">
      <c r="A67" t="s">
        <v>54</v>
      </c>
      <c r="B67">
        <v>6.3219039999999995E-4</v>
      </c>
      <c r="C67" t="str">
        <f>LEFT(A67,FIND("@",SUBSTITUTE(A67,"_","@",LEN(A67)-LEN(SUBSTITUTE(A67,"_",""))))-1)</f>
        <v>PlayerRelativeDirectionRadian</v>
      </c>
    </row>
    <row r="68" spans="1:3" x14ac:dyDescent="0.3">
      <c r="A68" t="s">
        <v>64</v>
      </c>
      <c r="B68">
        <v>0.2510405</v>
      </c>
      <c r="C68" t="str">
        <f>LEFT(A68,FIND("@",SUBSTITUTE(A68,"_","@",LEN(A68)-LEN(SUBSTITUTE(A68,"_",""))))-1)</f>
        <v>PlayerRelativeDirectionRadian</v>
      </c>
    </row>
    <row r="69" spans="1:3" x14ac:dyDescent="0.3">
      <c r="A69" t="s">
        <v>74</v>
      </c>
      <c r="B69">
        <v>0.23807421000000001</v>
      </c>
      <c r="C69" t="str">
        <f>LEFT(A69,FIND("@",SUBSTITUTE(A69,"_","@",LEN(A69)-LEN(SUBSTITUTE(A69,"_",""))))-1)</f>
        <v>PlayerRelativeDirectionRadian</v>
      </c>
    </row>
    <row r="70" spans="1:3" x14ac:dyDescent="0.3">
      <c r="A70" t="s">
        <v>84</v>
      </c>
      <c r="B70">
        <v>0.33115852000000001</v>
      </c>
      <c r="C70" t="str">
        <f>LEFT(A70,FIND("@",SUBSTITUTE(A70,"_","@",LEN(A70)-LEN(SUBSTITUTE(A70,"_",""))))-1)</f>
        <v>PlayerRelativeDirectionRadian</v>
      </c>
    </row>
    <row r="71" spans="1:3" x14ac:dyDescent="0.3">
      <c r="A71" t="s">
        <v>94</v>
      </c>
      <c r="B71">
        <v>0.12168157</v>
      </c>
      <c r="C71" t="str">
        <f>LEFT(A71,FIND("@",SUBSTITUTE(A71,"_","@",LEN(A71)-LEN(SUBSTITUTE(A71,"_",""))))-1)</f>
        <v>PlayerRelativeDirectionRadian</v>
      </c>
    </row>
    <row r="72" spans="1:3" x14ac:dyDescent="0.3">
      <c r="A72" t="s">
        <v>11</v>
      </c>
      <c r="B72">
        <v>1.7929974000000001E-3</v>
      </c>
      <c r="C72" t="str">
        <f>LEFT(A72,FIND("@",SUBSTITUTE(A72,"_","@",LEN(A72)-LEN(SUBSTITUTE(A72,"_",""))))-1)</f>
        <v>PlayerStamina</v>
      </c>
    </row>
    <row r="73" spans="1:3" x14ac:dyDescent="0.3">
      <c r="A73" t="s">
        <v>21</v>
      </c>
      <c r="B73">
        <v>6.286636E-4</v>
      </c>
      <c r="C73" t="str">
        <f>LEFT(A73,FIND("@",SUBSTITUTE(A73,"_","@",LEN(A73)-LEN(SUBSTITUTE(A73,"_",""))))-1)</f>
        <v>PlayerStamina</v>
      </c>
    </row>
    <row r="74" spans="1:3" x14ac:dyDescent="0.3">
      <c r="A74" t="s">
        <v>31</v>
      </c>
      <c r="B74">
        <v>1.0170025000000001E-3</v>
      </c>
      <c r="C74" t="str">
        <f>LEFT(A74,FIND("@",SUBSTITUTE(A74,"_","@",LEN(A74)-LEN(SUBSTITUTE(A74,"_",""))))-1)</f>
        <v>PlayerStamina</v>
      </c>
    </row>
    <row r="75" spans="1:3" x14ac:dyDescent="0.3">
      <c r="A75" t="s">
        <v>41</v>
      </c>
      <c r="B75" s="3">
        <v>2.0630433999999999E-6</v>
      </c>
      <c r="C75" t="str">
        <f>LEFT(A75,FIND("@",SUBSTITUTE(A75,"_","@",LEN(A75)-LEN(SUBSTITUTE(A75,"_",""))))-1)</f>
        <v>PlayerStamina</v>
      </c>
    </row>
    <row r="76" spans="1:3" x14ac:dyDescent="0.3">
      <c r="A76" t="s">
        <v>51</v>
      </c>
      <c r="B76" s="3">
        <v>6.4700850000000003E-7</v>
      </c>
      <c r="C76" t="str">
        <f>LEFT(A76,FIND("@",SUBSTITUTE(A76,"_","@",LEN(A76)-LEN(SUBSTITUTE(A76,"_",""))))-1)</f>
        <v>PlayerStamina</v>
      </c>
    </row>
    <row r="77" spans="1:3" x14ac:dyDescent="0.3">
      <c r="A77" t="s">
        <v>61</v>
      </c>
      <c r="B77" s="3">
        <v>1.0201392E-5</v>
      </c>
      <c r="C77" t="str">
        <f>LEFT(A77,FIND("@",SUBSTITUTE(A77,"_","@",LEN(A77)-LEN(SUBSTITUTE(A77,"_",""))))-1)</f>
        <v>PlayerStamina</v>
      </c>
    </row>
    <row r="78" spans="1:3" x14ac:dyDescent="0.3">
      <c r="A78" t="s">
        <v>71</v>
      </c>
      <c r="B78" s="3">
        <v>7.6808690000000002E-7</v>
      </c>
      <c r="C78" t="str">
        <f>LEFT(A78,FIND("@",SUBSTITUTE(A78,"_","@",LEN(A78)-LEN(SUBSTITUTE(A78,"_",""))))-1)</f>
        <v>PlayerStamina</v>
      </c>
    </row>
    <row r="79" spans="1:3" x14ac:dyDescent="0.3">
      <c r="A79" t="s">
        <v>81</v>
      </c>
      <c r="B79" s="3">
        <v>3.9168249999999999E-5</v>
      </c>
      <c r="C79" t="str">
        <f>LEFT(A79,FIND("@",SUBSTITUTE(A79,"_","@",LEN(A79)-LEN(SUBSTITUTE(A79,"_",""))))-1)</f>
        <v>PlayerStamina</v>
      </c>
    </row>
    <row r="80" spans="1:3" x14ac:dyDescent="0.3">
      <c r="A80" t="s">
        <v>91</v>
      </c>
      <c r="B80" s="3">
        <v>2.0998819999999999E-6</v>
      </c>
      <c r="C80" t="str">
        <f>LEFT(A80,FIND("@",SUBSTITUTE(A80,"_","@",LEN(A80)-LEN(SUBSTITUTE(A80,"_",""))))-1)</f>
        <v>PlayerStamina</v>
      </c>
    </row>
    <row r="81" spans="1:3" x14ac:dyDescent="0.3">
      <c r="A81" t="s">
        <v>101</v>
      </c>
      <c r="B81" s="3">
        <v>9.5059612999999999E-7</v>
      </c>
      <c r="C81" t="str">
        <f>LEFT(A81,FIND("@",SUBSTITUTE(A81,"_","@",LEN(A81)-LEN(SUBSTITUTE(A81,"_",""))))-1)</f>
        <v>PlayerStamina</v>
      </c>
    </row>
    <row r="82" spans="1:3" x14ac:dyDescent="0.3">
      <c r="A82" t="s">
        <v>3</v>
      </c>
      <c r="B82" s="3">
        <v>1.6067079999999999E-5</v>
      </c>
      <c r="C82" t="str">
        <f>LEFT(A82,FIND("@",SUBSTITUTE(A82,"_","@",LEN(A82)-LEN(SUBSTITUTE(A82,"_",""))))-1)</f>
        <v>PlayerVelocity</v>
      </c>
    </row>
    <row r="83" spans="1:3" x14ac:dyDescent="0.3">
      <c r="A83" t="s">
        <v>13</v>
      </c>
      <c r="B83" s="3">
        <v>1.1219654000000001E-6</v>
      </c>
      <c r="C83" t="str">
        <f>LEFT(A83,FIND("@",SUBSTITUTE(A83,"_","@",LEN(A83)-LEN(SUBSTITUTE(A83,"_",""))))-1)</f>
        <v>PlayerVelocity</v>
      </c>
    </row>
    <row r="84" spans="1:3" x14ac:dyDescent="0.3">
      <c r="A84" t="s">
        <v>23</v>
      </c>
      <c r="B84" s="3">
        <v>1.1930932999999999E-6</v>
      </c>
      <c r="C84" t="str">
        <f>LEFT(A84,FIND("@",SUBSTITUTE(A84,"_","@",LEN(A84)-LEN(SUBSTITUTE(A84,"_",""))))-1)</f>
        <v>PlayerVelocity</v>
      </c>
    </row>
    <row r="85" spans="1:3" x14ac:dyDescent="0.3">
      <c r="A85" t="s">
        <v>33</v>
      </c>
      <c r="B85" s="3">
        <v>1.5533783000000001E-6</v>
      </c>
      <c r="C85" t="str">
        <f>LEFT(A85,FIND("@",SUBSTITUTE(A85,"_","@",LEN(A85)-LEN(SUBSTITUTE(A85,"_",""))))-1)</f>
        <v>PlayerVelocity</v>
      </c>
    </row>
    <row r="86" spans="1:3" x14ac:dyDescent="0.3">
      <c r="A86" t="s">
        <v>43</v>
      </c>
      <c r="B86" s="3">
        <v>3.6654140000000001E-6</v>
      </c>
      <c r="C86" t="str">
        <f>LEFT(A86,FIND("@",SUBSTITUTE(A86,"_","@",LEN(A86)-LEN(SUBSTITUTE(A86,"_",""))))-1)</f>
        <v>PlayerVelocity</v>
      </c>
    </row>
    <row r="87" spans="1:3" x14ac:dyDescent="0.3">
      <c r="A87" t="s">
        <v>53</v>
      </c>
      <c r="B87" s="3">
        <v>1.6586594999999999E-6</v>
      </c>
      <c r="C87" t="str">
        <f>LEFT(A87,FIND("@",SUBSTITUTE(A87,"_","@",LEN(A87)-LEN(SUBSTITUTE(A87,"_",""))))-1)</f>
        <v>PlayerVelocity</v>
      </c>
    </row>
    <row r="88" spans="1:3" x14ac:dyDescent="0.3">
      <c r="A88" t="s">
        <v>63</v>
      </c>
      <c r="B88" s="3">
        <v>2.2052026999999999E-5</v>
      </c>
      <c r="C88" t="str">
        <f>LEFT(A88,FIND("@",SUBSTITUTE(A88,"_","@",LEN(A88)-LEN(SUBSTITUTE(A88,"_",""))))-1)</f>
        <v>PlayerVelocity</v>
      </c>
    </row>
    <row r="89" spans="1:3" x14ac:dyDescent="0.3">
      <c r="A89" t="s">
        <v>73</v>
      </c>
      <c r="B89" s="3">
        <v>1.1529349E-6</v>
      </c>
      <c r="C89" t="str">
        <f>LEFT(A89,FIND("@",SUBSTITUTE(A89,"_","@",LEN(A89)-LEN(SUBSTITUTE(A89,"_",""))))-1)</f>
        <v>PlayerVelocity</v>
      </c>
    </row>
    <row r="90" spans="1:3" x14ac:dyDescent="0.3">
      <c r="A90" t="s">
        <v>83</v>
      </c>
      <c r="B90" s="3">
        <v>2.1916846000000002E-6</v>
      </c>
      <c r="C90" t="str">
        <f>LEFT(A90,FIND("@",SUBSTITUTE(A90,"_","@",LEN(A90)-LEN(SUBSTITUTE(A90,"_",""))))-1)</f>
        <v>PlayerVelocity</v>
      </c>
    </row>
    <row r="91" spans="1:3" x14ac:dyDescent="0.3">
      <c r="A91" t="s">
        <v>93</v>
      </c>
      <c r="B91" s="3">
        <v>1.7864630999999999E-6</v>
      </c>
      <c r="C91" t="str">
        <f>LEFT(A91,FIND("@",SUBSTITUTE(A91,"_","@",LEN(A91)-LEN(SUBSTITUTE(A91,"_",""))))-1)</f>
        <v>PlayerVelocity</v>
      </c>
    </row>
    <row r="92" spans="1:3" x14ac:dyDescent="0.3">
      <c r="A92" t="s">
        <v>5</v>
      </c>
      <c r="B92" s="3">
        <v>3.1799652E-6</v>
      </c>
      <c r="C92" t="str">
        <f>LEFT(A92,FIND("@",SUBSTITUTE(A92,"_","@",LEN(A92)-LEN(SUBSTITUTE(A92,"_",""))))-1)</f>
        <v>RelativeDistance</v>
      </c>
    </row>
    <row r="93" spans="1:3" x14ac:dyDescent="0.3">
      <c r="A93" t="s">
        <v>15</v>
      </c>
      <c r="B93" s="3">
        <v>7.0063349999999999E-7</v>
      </c>
      <c r="C93" t="str">
        <f>LEFT(A93,FIND("@",SUBSTITUTE(A93,"_","@",LEN(A93)-LEN(SUBSTITUTE(A93,"_",""))))-1)</f>
        <v>RelativeDistance</v>
      </c>
    </row>
    <row r="94" spans="1:3" x14ac:dyDescent="0.3">
      <c r="A94" t="s">
        <v>25</v>
      </c>
      <c r="B94" s="3">
        <v>1.8393839999999999E-5</v>
      </c>
      <c r="C94" t="str">
        <f>LEFT(A94,FIND("@",SUBSTITUTE(A94,"_","@",LEN(A94)-LEN(SUBSTITUTE(A94,"_",""))))-1)</f>
        <v>RelativeDistance</v>
      </c>
    </row>
    <row r="95" spans="1:3" x14ac:dyDescent="0.3">
      <c r="A95" t="s">
        <v>35</v>
      </c>
      <c r="B95" s="3">
        <v>9.9317980000000007E-7</v>
      </c>
      <c r="C95" t="str">
        <f>LEFT(A95,FIND("@",SUBSTITUTE(A95,"_","@",LEN(A95)-LEN(SUBSTITUTE(A95,"_",""))))-1)</f>
        <v>RelativeDistance</v>
      </c>
    </row>
    <row r="96" spans="1:3" x14ac:dyDescent="0.3">
      <c r="A96" t="s">
        <v>45</v>
      </c>
      <c r="B96" s="3">
        <v>7.0205909999999999E-7</v>
      </c>
      <c r="C96" t="str">
        <f>LEFT(A96,FIND("@",SUBSTITUTE(A96,"_","@",LEN(A96)-LEN(SUBSTITUTE(A96,"_",""))))-1)</f>
        <v>RelativeDistance</v>
      </c>
    </row>
    <row r="97" spans="1:3" x14ac:dyDescent="0.3">
      <c r="A97" t="s">
        <v>55</v>
      </c>
      <c r="B97" s="3">
        <v>3.5318617E-6</v>
      </c>
      <c r="C97" t="str">
        <f>LEFT(A97,FIND("@",SUBSTITUTE(A97,"_","@",LEN(A97)-LEN(SUBSTITUTE(A97,"_",""))))-1)</f>
        <v>RelativeDistance</v>
      </c>
    </row>
    <row r="98" spans="1:3" x14ac:dyDescent="0.3">
      <c r="A98" t="s">
        <v>65</v>
      </c>
      <c r="B98" s="3">
        <v>1.9487085999999999E-6</v>
      </c>
      <c r="C98" t="str">
        <f>LEFT(A98,FIND("@",SUBSTITUTE(A98,"_","@",LEN(A98)-LEN(SUBSTITUTE(A98,"_",""))))-1)</f>
        <v>RelativeDistance</v>
      </c>
    </row>
    <row r="99" spans="1:3" x14ac:dyDescent="0.3">
      <c r="A99" t="s">
        <v>75</v>
      </c>
      <c r="B99" s="3">
        <v>6.729073E-6</v>
      </c>
      <c r="C99" t="str">
        <f>LEFT(A99,FIND("@",SUBSTITUTE(A99,"_","@",LEN(A99)-LEN(SUBSTITUTE(A99,"_",""))))-1)</f>
        <v>RelativeDistance</v>
      </c>
    </row>
    <row r="100" spans="1:3" x14ac:dyDescent="0.3">
      <c r="A100" t="s">
        <v>85</v>
      </c>
      <c r="B100" s="3">
        <v>1.7246322000000001E-6</v>
      </c>
      <c r="C100" t="str">
        <f>LEFT(A100,FIND("@",SUBSTITUTE(A100,"_","@",LEN(A100)-LEN(SUBSTITUTE(A100,"_",""))))-1)</f>
        <v>RelativeDistance</v>
      </c>
    </row>
    <row r="101" spans="1:3" x14ac:dyDescent="0.3">
      <c r="A101" t="s">
        <v>95</v>
      </c>
      <c r="B101" s="3">
        <v>1.0090184999999999E-5</v>
      </c>
      <c r="C101" t="str">
        <f>LEFT(A101,FIND("@",SUBSTITUTE(A101,"_","@",LEN(A101)-LEN(SUBSTITUTE(A101,"_",""))))-1)</f>
        <v>RelativeDistance</v>
      </c>
    </row>
    <row r="102" spans="1:3" x14ac:dyDescent="0.3">
      <c r="B102">
        <f>SUM(표1_3[Importance])</f>
        <v>1.0000000990981004</v>
      </c>
    </row>
  </sheetData>
  <phoneticPr fontId="18" type="noConversion"/>
  <conditionalFormatting sqref="B10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{EC7F8029-0E2B-4131-946A-071C704B5C6A}</x14:id>
        </ext>
      </extLst>
    </cfRule>
  </conditionalFormatting>
  <conditionalFormatting sqref="G2:G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{B69D333A-51D9-43AB-AF87-21928C27225F}</x14:id>
        </ext>
      </extLst>
    </cfRule>
  </conditionalFormatting>
  <conditionalFormatting sqref="B2:B10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{6C304EF2-D093-4BBF-9755-2684C335C87F}</x14:id>
        </ext>
      </extLst>
    </cfRule>
  </conditionalFormatting>
  <conditionalFormatting pivot="1" sqref="E2:E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{BC9C3395-449F-423F-B6CD-6613B0945BE5}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7F8029-0E2B-4131-946A-071C704B5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B69D333A-51D9-43AB-AF87-21928C272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6C304EF2-D093-4BBF-9755-2684C335C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B2:B101</xm:sqref>
        </x14:conditionalFormatting>
        <x14:conditionalFormatting xmlns:xm="http://schemas.microsoft.com/office/excel/2006/main" pivot="1">
          <x14:cfRule type="dataBar" id="{BC9C3395-449F-423F-B6CD-6613B0945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EB83-12D5-4C56-B61A-D19F9448FAAC}">
  <dimension ref="A1:G102"/>
  <sheetViews>
    <sheetView tabSelected="1" workbookViewId="0">
      <selection activeCell="G15" sqref="G15"/>
    </sheetView>
  </sheetViews>
  <sheetFormatPr defaultRowHeight="16.5" x14ac:dyDescent="0.3"/>
  <cols>
    <col min="1" max="1" width="33.875" customWidth="1"/>
    <col min="2" max="2" width="23.625" customWidth="1"/>
    <col min="3" max="3" width="20.25" hidden="1" customWidth="1"/>
    <col min="4" max="4" width="20.25" bestFit="1" customWidth="1"/>
    <col min="5" max="5" width="18.125" bestFit="1" customWidth="1"/>
    <col min="6" max="6" width="28.75" bestFit="1" customWidth="1"/>
    <col min="7" max="7" width="16.5" bestFit="1" customWidth="1"/>
    <col min="8" max="8" width="15" bestFit="1" customWidth="1"/>
    <col min="9" max="9" width="21.5" bestFit="1" customWidth="1"/>
    <col min="10" max="10" width="14.5" bestFit="1" customWidth="1"/>
    <col min="11" max="11" width="30.125" bestFit="1" customWidth="1"/>
    <col min="12" max="12" width="14.625" bestFit="1" customWidth="1"/>
    <col min="13" max="13" width="14.5" bestFit="1" customWidth="1"/>
    <col min="14" max="14" width="16.875" bestFit="1" customWidth="1"/>
    <col min="15" max="15" width="14.5" bestFit="1" customWidth="1"/>
    <col min="16" max="24" width="17.125" bestFit="1" customWidth="1"/>
    <col min="25" max="34" width="18.625" bestFit="1" customWidth="1"/>
    <col min="35" max="44" width="17" bestFit="1" customWidth="1"/>
    <col min="45" max="54" width="23.5" bestFit="1" customWidth="1"/>
    <col min="55" max="57" width="14.5" bestFit="1" customWidth="1"/>
    <col min="58" max="58" width="13.25" bestFit="1" customWidth="1"/>
    <col min="59" max="61" width="14.5" bestFit="1" customWidth="1"/>
    <col min="62" max="62" width="11.75" bestFit="1" customWidth="1"/>
    <col min="63" max="64" width="14.5" bestFit="1" customWidth="1"/>
    <col min="65" max="74" width="32.125" bestFit="1" customWidth="1"/>
    <col min="75" max="84" width="16.75" bestFit="1" customWidth="1"/>
    <col min="85" max="94" width="16.625" bestFit="1" customWidth="1"/>
    <col min="95" max="104" width="19" bestFit="1" customWidth="1"/>
    <col min="105" max="105" width="14.5" bestFit="1" customWidth="1"/>
  </cols>
  <sheetData>
    <row r="1" spans="1:7" x14ac:dyDescent="0.3">
      <c r="A1" t="s">
        <v>0</v>
      </c>
      <c r="B1" t="s">
        <v>1</v>
      </c>
      <c r="C1" t="s">
        <v>104</v>
      </c>
      <c r="D1" s="1" t="s">
        <v>121</v>
      </c>
      <c r="E1" t="s">
        <v>103</v>
      </c>
      <c r="F1" t="s">
        <v>118</v>
      </c>
      <c r="G1" t="s">
        <v>119</v>
      </c>
    </row>
    <row r="2" spans="1:7" x14ac:dyDescent="0.3">
      <c r="A2" t="s">
        <v>22</v>
      </c>
      <c r="B2">
        <v>0.17802824</v>
      </c>
      <c r="C2" t="str">
        <f>LEFT(A2,FIND("@",SUBSTITUTE(A2,"_","@",LEN(A2)-LEN(SUBSTITUTE(A2,"_",""))))-1)</f>
        <v>PlayerForwardRadian</v>
      </c>
      <c r="D2" s="2" t="s">
        <v>105</v>
      </c>
      <c r="E2" s="4">
        <v>2.7023334925700006E-2</v>
      </c>
      <c r="F2" t="s">
        <v>116</v>
      </c>
      <c r="G2" s="5">
        <f>SUM(E2:E5)</f>
        <v>0.45194097994569998</v>
      </c>
    </row>
    <row r="3" spans="1:7" x14ac:dyDescent="0.3">
      <c r="A3" t="s">
        <v>62</v>
      </c>
      <c r="B3">
        <v>0.10431056499999999</v>
      </c>
      <c r="C3" t="str">
        <f>LEFT(A3,FIND("@",SUBSTITUTE(A3,"_","@",LEN(A3)-LEN(SUBSTITUTE(A3,"_",""))))-1)</f>
        <v>PlayerForwardRadian</v>
      </c>
      <c r="D3" s="2" t="s">
        <v>106</v>
      </c>
      <c r="E3" s="4">
        <v>0.23790109799999998</v>
      </c>
      <c r="F3" t="s">
        <v>117</v>
      </c>
      <c r="G3">
        <f>G2/4</f>
        <v>0.112985244986425</v>
      </c>
    </row>
    <row r="4" spans="1:7" x14ac:dyDescent="0.3">
      <c r="A4" t="s">
        <v>72</v>
      </c>
      <c r="B4">
        <v>8.2401014999999994E-2</v>
      </c>
      <c r="C4" t="str">
        <f>LEFT(A4,FIND("@",SUBSTITUTE(A4,"_","@",LEN(A4)-LEN(SUBSTITUTE(A4,"_",""))))-1)</f>
        <v>PlayerForwardRadian</v>
      </c>
      <c r="D4" s="2" t="s">
        <v>107</v>
      </c>
      <c r="E4" s="4">
        <v>9.6669897000000005E-2</v>
      </c>
      <c r="F4" s="2" t="s">
        <v>109</v>
      </c>
      <c r="G4">
        <f>GETPIVOTDATA("Importance",$D$1,"Feature Category","PlayerForwardRadian")</f>
        <v>0.43661842040000004</v>
      </c>
    </row>
    <row r="5" spans="1:7" x14ac:dyDescent="0.3">
      <c r="A5" t="s">
        <v>48</v>
      </c>
      <c r="B5">
        <v>6.6518079999999993E-2</v>
      </c>
      <c r="C5" t="str">
        <f>LEFT(A5,FIND("@",SUBSTITUTE(A5,"_","@",LEN(A5)-LEN(SUBSTITUTE(A5,"_",""))))-1)</f>
        <v>Dist_from_Left</v>
      </c>
      <c r="D5" s="2" t="s">
        <v>108</v>
      </c>
      <c r="E5" s="4">
        <v>9.0346650019999988E-2</v>
      </c>
      <c r="F5" s="2" t="s">
        <v>110</v>
      </c>
      <c r="G5">
        <f>GETPIVOTDATA("Importance",$D$1,"Feature Category","PlayerHP")</f>
        <v>2.8381740871699999E-2</v>
      </c>
    </row>
    <row r="6" spans="1:7" x14ac:dyDescent="0.3">
      <c r="A6" t="s">
        <v>58</v>
      </c>
      <c r="B6">
        <v>5.1494524E-2</v>
      </c>
      <c r="C6" t="str">
        <f>LEFT(A6,FIND("@",SUBSTITUTE(A6,"_","@",LEN(A6)-LEN(SUBSTITUTE(A6,"_",""))))-1)</f>
        <v>Dist_from_Left</v>
      </c>
      <c r="D6" s="2" t="s">
        <v>109</v>
      </c>
      <c r="E6" s="4">
        <v>0.43661842040000004</v>
      </c>
      <c r="F6" s="2" t="s">
        <v>112</v>
      </c>
      <c r="G6">
        <f>GETPIVOTDATA("Importance",$D$1,"Feature Category","PlayerStamina")</f>
        <v>1.3575509768E-2</v>
      </c>
    </row>
    <row r="7" spans="1:7" x14ac:dyDescent="0.3">
      <c r="A7" t="s">
        <v>88</v>
      </c>
      <c r="B7">
        <v>4.5552141999999997E-2</v>
      </c>
      <c r="C7" t="str">
        <f>LEFT(A7,FIND("@",SUBSTITUTE(A7,"_","@",LEN(A7)-LEN(SUBSTITUTE(A7,"_",""))))-1)</f>
        <v>Dist_from_Left</v>
      </c>
      <c r="D7" s="2" t="s">
        <v>110</v>
      </c>
      <c r="E7" s="4">
        <v>2.8381740871699999E-2</v>
      </c>
      <c r="F7" s="2" t="s">
        <v>142</v>
      </c>
      <c r="G7">
        <f>GETPIVOTDATA("Importance",$D$1,"Feature Category","PlayerVelocity_X")</f>
        <v>1.1760739765999999E-2</v>
      </c>
    </row>
    <row r="8" spans="1:7" x14ac:dyDescent="0.3">
      <c r="A8" t="s">
        <v>99</v>
      </c>
      <c r="B8">
        <v>4.4855427000000003E-2</v>
      </c>
      <c r="C8" t="str">
        <f>LEFT(A8,FIND("@",SUBSTITUTE(A8,"_","@",LEN(A8)-LEN(SUBSTITUTE(A8,"_",""))))-1)</f>
        <v>Dist_from_Right</v>
      </c>
      <c r="D8" s="2" t="s">
        <v>112</v>
      </c>
      <c r="E8" s="4">
        <v>1.3575509768E-2</v>
      </c>
      <c r="F8" s="2" t="s">
        <v>143</v>
      </c>
      <c r="G8">
        <f>GETPIVOTDATA("Importance",$D$1,"Feature Category","PlayerVelocity_Y")</f>
        <v>4.0450152994000003E-2</v>
      </c>
    </row>
    <row r="9" spans="1:7" x14ac:dyDescent="0.3">
      <c r="A9" t="s">
        <v>76</v>
      </c>
      <c r="B9">
        <v>3.5567068E-2</v>
      </c>
      <c r="C9" t="str">
        <f>LEFT(A9,FIND("@",SUBSTITUTE(A9,"_","@",LEN(A9)-LEN(SUBSTITUTE(A9,"_",""))))-1)</f>
        <v>Dist_from_Top</v>
      </c>
      <c r="D9" s="2" t="s">
        <v>142</v>
      </c>
      <c r="E9" s="4">
        <v>1.1760739765999999E-2</v>
      </c>
      <c r="F9" s="2" t="s">
        <v>114</v>
      </c>
      <c r="G9">
        <f>GETPIVOTDATA("Importance",$D$1,"Feature Category","RelativeDistance")</f>
        <v>1.7272459860000002E-2</v>
      </c>
    </row>
    <row r="10" spans="1:7" x14ac:dyDescent="0.3">
      <c r="A10" t="s">
        <v>141</v>
      </c>
      <c r="B10">
        <v>3.3336930000000001E-2</v>
      </c>
      <c r="C10" t="str">
        <f>LEFT(A10,FIND("@",SUBSTITUTE(A10,"_","@",LEN(A10)-LEN(SUBSTITUTE(A10,"_",""))))-1)</f>
        <v>PlayerVelocity_Y</v>
      </c>
      <c r="D10" s="2" t="s">
        <v>143</v>
      </c>
      <c r="E10" s="4">
        <v>4.0450152994000003E-2</v>
      </c>
      <c r="F10" t="s">
        <v>120</v>
      </c>
      <c r="G10" s="5">
        <f>GETPIVOTDATA("Importance",$D$1)</f>
        <v>1.0000000036054</v>
      </c>
    </row>
    <row r="11" spans="1:7" x14ac:dyDescent="0.3">
      <c r="A11" t="s">
        <v>98</v>
      </c>
      <c r="B11">
        <v>3.3335733999999999E-2</v>
      </c>
      <c r="C11" t="str">
        <f>LEFT(A11,FIND("@",SUBSTITUTE(A11,"_","@",LEN(A11)-LEN(SUBSTITUTE(A11,"_",""))))-1)</f>
        <v>Dist_from_Left</v>
      </c>
      <c r="D11" s="2" t="s">
        <v>114</v>
      </c>
      <c r="E11" s="4">
        <v>1.7272459860000002E-2</v>
      </c>
    </row>
    <row r="12" spans="1:7" x14ac:dyDescent="0.3">
      <c r="A12" t="s">
        <v>32</v>
      </c>
      <c r="B12">
        <v>3.2139040000000001E-2</v>
      </c>
      <c r="C12" t="str">
        <f>LEFT(A12,FIND("@",SUBSTITUTE(A12,"_","@",LEN(A12)-LEN(SUBSTITUTE(A12,"_",""))))-1)</f>
        <v>PlayerForwardRadian</v>
      </c>
      <c r="D12" s="2" t="s">
        <v>102</v>
      </c>
      <c r="E12" s="4">
        <v>1.0000000036054</v>
      </c>
    </row>
    <row r="13" spans="1:7" x14ac:dyDescent="0.3">
      <c r="A13" t="s">
        <v>6</v>
      </c>
      <c r="B13">
        <v>2.9048643999999998E-2</v>
      </c>
      <c r="C13" t="str">
        <f>LEFT(A13,FIND("@",SUBSTITUTE(A13,"_","@",LEN(A13)-LEN(SUBSTITUTE(A13,"_",""))))-1)</f>
        <v>Dist_from_Top</v>
      </c>
    </row>
    <row r="14" spans="1:7" x14ac:dyDescent="0.3">
      <c r="A14" t="s">
        <v>28</v>
      </c>
      <c r="B14">
        <v>2.2484608E-2</v>
      </c>
      <c r="C14" t="str">
        <f>LEFT(A14,FIND("@",SUBSTITUTE(A14,"_","@",LEN(A14)-LEN(SUBSTITUTE(A14,"_",""))))-1)</f>
        <v>Dist_from_Left</v>
      </c>
    </row>
    <row r="15" spans="1:7" x14ac:dyDescent="0.3">
      <c r="A15" t="s">
        <v>69</v>
      </c>
      <c r="B15">
        <v>2.0629100000000001E-2</v>
      </c>
      <c r="C15" t="str">
        <f>LEFT(A15,FIND("@",SUBSTITUTE(A15,"_","@",LEN(A15)-LEN(SUBSTITUTE(A15,"_",""))))-1)</f>
        <v>Dist_from_Right</v>
      </c>
    </row>
    <row r="16" spans="1:7" x14ac:dyDescent="0.3">
      <c r="A16" t="s">
        <v>10</v>
      </c>
      <c r="B16">
        <v>1.8322169999999999E-2</v>
      </c>
      <c r="C16" t="str">
        <f>LEFT(A16,FIND("@",SUBSTITUTE(A16,"_","@",LEN(A16)-LEN(SUBSTITUTE(A16,"_",""))))-1)</f>
        <v>PlayerHP</v>
      </c>
    </row>
    <row r="17" spans="1:3" x14ac:dyDescent="0.3">
      <c r="A17" t="s">
        <v>7</v>
      </c>
      <c r="B17">
        <v>1.7176434000000001E-2</v>
      </c>
      <c r="C17" t="str">
        <f>LEFT(A17,FIND("@",SUBSTITUTE(A17,"_","@",LEN(A17)-LEN(SUBSTITUTE(A17,"_",""))))-1)</f>
        <v>Dist_from_Bottom</v>
      </c>
    </row>
    <row r="18" spans="1:3" x14ac:dyDescent="0.3">
      <c r="A18" t="s">
        <v>39</v>
      </c>
      <c r="B18">
        <v>1.5192412000000001E-2</v>
      </c>
      <c r="C18" t="str">
        <f>LEFT(A18,FIND("@",SUBSTITUTE(A18,"_","@",LEN(A18)-LEN(SUBSTITUTE(A18,"_",""))))-1)</f>
        <v>Dist_from_Right</v>
      </c>
    </row>
    <row r="19" spans="1:3" x14ac:dyDescent="0.3">
      <c r="A19" t="s">
        <v>12</v>
      </c>
      <c r="B19">
        <v>1.4222576000000001E-2</v>
      </c>
      <c r="C19" t="str">
        <f>LEFT(A19,FIND("@",SUBSTITUTE(A19,"_","@",LEN(A19)-LEN(SUBSTITUTE(A19,"_",""))))-1)</f>
        <v>PlayerForwardRadian</v>
      </c>
    </row>
    <row r="20" spans="1:3" x14ac:dyDescent="0.3">
      <c r="A20" t="s">
        <v>78</v>
      </c>
      <c r="B20">
        <v>1.1162383999999999E-2</v>
      </c>
      <c r="C20" t="str">
        <f>LEFT(A20,FIND("@",SUBSTITUTE(A20,"_","@",LEN(A20)-LEN(SUBSTITUTE(A20,"_",""))))-1)</f>
        <v>Dist_from_Left</v>
      </c>
    </row>
    <row r="21" spans="1:3" x14ac:dyDescent="0.3">
      <c r="A21" t="s">
        <v>96</v>
      </c>
      <c r="B21">
        <v>8.1828439999999999E-3</v>
      </c>
      <c r="C21" t="str">
        <f>LEFT(A21,FIND("@",SUBSTITUTE(A21,"_","@",LEN(A21)-LEN(SUBSTITUTE(A21,"_",""))))-1)</f>
        <v>Dist_from_Top</v>
      </c>
    </row>
    <row r="22" spans="1:3" x14ac:dyDescent="0.3">
      <c r="A22" t="s">
        <v>85</v>
      </c>
      <c r="B22">
        <v>8.1265150000000008E-3</v>
      </c>
      <c r="C22" t="str">
        <f>LEFT(A22,FIND("@",SUBSTITUTE(A22,"_","@",LEN(A22)-LEN(SUBSTITUTE(A22,"_",""))))-1)</f>
        <v>RelativeDistance</v>
      </c>
    </row>
    <row r="23" spans="1:3" x14ac:dyDescent="0.3">
      <c r="A23" t="s">
        <v>82</v>
      </c>
      <c r="B23">
        <v>7.6981929999999999E-3</v>
      </c>
      <c r="C23" t="str">
        <f>LEFT(A23,FIND("@",SUBSTITUTE(A23,"_","@",LEN(A23)-LEN(SUBSTITUTE(A23,"_",""))))-1)</f>
        <v>PlayerForwardRadian</v>
      </c>
    </row>
    <row r="24" spans="1:3" x14ac:dyDescent="0.3">
      <c r="A24" t="s">
        <v>92</v>
      </c>
      <c r="B24">
        <v>7.1772994E-3</v>
      </c>
      <c r="C24" t="str">
        <f>LEFT(A24,FIND("@",SUBSTITUTE(A24,"_","@",LEN(A24)-LEN(SUBSTITUTE(A24,"_",""))))-1)</f>
        <v>PlayerForwardRadian</v>
      </c>
    </row>
    <row r="25" spans="1:3" x14ac:dyDescent="0.3">
      <c r="A25" t="s">
        <v>77</v>
      </c>
      <c r="B25">
        <v>6.7062974000000001E-3</v>
      </c>
      <c r="C25" t="str">
        <f>LEFT(A25,FIND("@",SUBSTITUTE(A25,"_","@",LEN(A25)-LEN(SUBSTITUTE(A25,"_",""))))-1)</f>
        <v>Dist_from_Bottom</v>
      </c>
    </row>
    <row r="26" spans="1:3" x14ac:dyDescent="0.3">
      <c r="A26" t="s">
        <v>16</v>
      </c>
      <c r="B26">
        <v>6.4096980000000001E-3</v>
      </c>
      <c r="C26" t="str">
        <f>LEFT(A26,FIND("@",SUBSTITUTE(A26,"_","@",LEN(A26)-LEN(SUBSTITUTE(A26,"_",""))))-1)</f>
        <v>Dist_from_Top</v>
      </c>
    </row>
    <row r="27" spans="1:3" x14ac:dyDescent="0.3">
      <c r="A27" t="s">
        <v>89</v>
      </c>
      <c r="B27">
        <v>6.311494E-3</v>
      </c>
      <c r="C27" t="str">
        <f>LEFT(A27,FIND("@",SUBSTITUTE(A27,"_","@",LEN(A27)-LEN(SUBSTITUTE(A27,"_",""))))-1)</f>
        <v>Dist_from_Right</v>
      </c>
    </row>
    <row r="28" spans="1:3" x14ac:dyDescent="0.3">
      <c r="A28" t="s">
        <v>52</v>
      </c>
      <c r="B28">
        <v>5.7364039999999996E-3</v>
      </c>
      <c r="C28" t="str">
        <f>LEFT(A28,FIND("@",SUBSTITUTE(A28,"_","@",LEN(A28)-LEN(SUBSTITUTE(A28,"_",""))))-1)</f>
        <v>PlayerForwardRadian</v>
      </c>
    </row>
    <row r="29" spans="1:3" x14ac:dyDescent="0.3">
      <c r="A29" t="s">
        <v>30</v>
      </c>
      <c r="B29">
        <v>4.8498760000000004E-3</v>
      </c>
      <c r="C29" t="str">
        <f>LEFT(A29,FIND("@",SUBSTITUTE(A29,"_","@",LEN(A29)-LEN(SUBSTITUTE(A29,"_",""))))-1)</f>
        <v>PlayerHP</v>
      </c>
    </row>
    <row r="30" spans="1:3" x14ac:dyDescent="0.3">
      <c r="A30" t="s">
        <v>36</v>
      </c>
      <c r="B30">
        <v>4.5649506999999997E-3</v>
      </c>
      <c r="C30" t="str">
        <f>LEFT(A30,FIND("@",SUBSTITUTE(A30,"_","@",LEN(A30)-LEN(SUBSTITUTE(A30,"_",""))))-1)</f>
        <v>Dist_from_Top</v>
      </c>
    </row>
    <row r="31" spans="1:3" x14ac:dyDescent="0.3">
      <c r="A31" t="s">
        <v>122</v>
      </c>
      <c r="B31">
        <v>4.4522600000000004E-3</v>
      </c>
      <c r="C31" t="str">
        <f>LEFT(A31,FIND("@",SUBSTITUTE(A31,"_","@",LEN(A31)-LEN(SUBSTITUTE(A31,"_",""))))-1)</f>
        <v>PlayerVelocity_X</v>
      </c>
    </row>
    <row r="32" spans="1:3" x14ac:dyDescent="0.3">
      <c r="A32" t="s">
        <v>20</v>
      </c>
      <c r="B32">
        <v>4.3492614999999998E-3</v>
      </c>
      <c r="C32" t="str">
        <f>LEFT(A32,FIND("@",SUBSTITUTE(A32,"_","@",LEN(A32)-LEN(SUBSTITUTE(A32,"_",""))))-1)</f>
        <v>PlayerHP</v>
      </c>
    </row>
    <row r="33" spans="1:3" x14ac:dyDescent="0.3">
      <c r="A33" t="s">
        <v>11</v>
      </c>
      <c r="B33">
        <v>3.4393306999999998E-3</v>
      </c>
      <c r="C33" t="str">
        <f>LEFT(A33,FIND("@",SUBSTITUTE(A33,"_","@",LEN(A33)-LEN(SUBSTITUTE(A33,"_",""))))-1)</f>
        <v>PlayerStamina</v>
      </c>
    </row>
    <row r="34" spans="1:3" x14ac:dyDescent="0.3">
      <c r="A34" t="s">
        <v>55</v>
      </c>
      <c r="B34">
        <v>3.4028426999999999E-3</v>
      </c>
      <c r="C34" t="str">
        <f>LEFT(A34,FIND("@",SUBSTITUTE(A34,"_","@",LEN(A34)-LEN(SUBSTITUTE(A34,"_",""))))-1)</f>
        <v>RelativeDistance</v>
      </c>
    </row>
    <row r="35" spans="1:3" x14ac:dyDescent="0.3">
      <c r="A35" t="s">
        <v>86</v>
      </c>
      <c r="B35">
        <v>3.2847660000000002E-3</v>
      </c>
      <c r="C35" t="str">
        <f>LEFT(A35,FIND("@",SUBSTITUTE(A35,"_","@",LEN(A35)-LEN(SUBSTITUTE(A35,"_",""))))-1)</f>
        <v>Dist_from_Top</v>
      </c>
    </row>
    <row r="36" spans="1:3" x14ac:dyDescent="0.3">
      <c r="A36" t="s">
        <v>140</v>
      </c>
      <c r="B36">
        <v>3.1248264E-3</v>
      </c>
      <c r="C36" t="str">
        <f>LEFT(A36,FIND("@",SUBSTITUTE(A36,"_","@",LEN(A36)-LEN(SUBSTITUTE(A36,"_",""))))-1)</f>
        <v>PlayerVelocity_Y</v>
      </c>
    </row>
    <row r="37" spans="1:3" x14ac:dyDescent="0.3">
      <c r="A37" t="s">
        <v>42</v>
      </c>
      <c r="B37">
        <v>3.1000467000000002E-3</v>
      </c>
      <c r="C37" t="str">
        <f>LEFT(A37,FIND("@",SUBSTITUTE(A37,"_","@",LEN(A37)-LEN(SUBSTITUTE(A37,"_",""))))-1)</f>
        <v>PlayerForwardRadian</v>
      </c>
    </row>
    <row r="38" spans="1:3" x14ac:dyDescent="0.3">
      <c r="A38" t="s">
        <v>29</v>
      </c>
      <c r="B38">
        <v>3.073807E-3</v>
      </c>
      <c r="C38" t="str">
        <f>LEFT(A38,FIND("@",SUBSTITUTE(A38,"_","@",LEN(A38)-LEN(SUBSTITUTE(A38,"_",""))))-1)</f>
        <v>Dist_from_Right</v>
      </c>
    </row>
    <row r="39" spans="1:3" x14ac:dyDescent="0.3">
      <c r="A39" t="s">
        <v>81</v>
      </c>
      <c r="B39">
        <v>3.0617851000000001E-3</v>
      </c>
      <c r="C39" t="str">
        <f>LEFT(A39,FIND("@",SUBSTITUTE(A39,"_","@",LEN(A39)-LEN(SUBSTITUTE(A39,"_",""))))-1)</f>
        <v>PlayerStamina</v>
      </c>
    </row>
    <row r="40" spans="1:3" x14ac:dyDescent="0.3">
      <c r="A40" t="s">
        <v>79</v>
      </c>
      <c r="B40">
        <v>2.4784636E-3</v>
      </c>
      <c r="C40" t="str">
        <f>LEFT(A40,FIND("@",SUBSTITUTE(A40,"_","@",LEN(A40)-LEN(SUBSTITUTE(A40,"_",""))))-1)</f>
        <v>Dist_from_Right</v>
      </c>
    </row>
    <row r="41" spans="1:3" x14ac:dyDescent="0.3">
      <c r="A41" t="s">
        <v>131</v>
      </c>
      <c r="B41">
        <v>2.378032E-3</v>
      </c>
      <c r="C41" t="str">
        <f>LEFT(A41,FIND("@",SUBSTITUTE(A41,"_","@",LEN(A41)-LEN(SUBSTITUTE(A41,"_",""))))-1)</f>
        <v>PlayerVelocity_X</v>
      </c>
    </row>
    <row r="42" spans="1:3" x14ac:dyDescent="0.3">
      <c r="A42" t="s">
        <v>38</v>
      </c>
      <c r="B42">
        <v>2.3561760000000002E-3</v>
      </c>
      <c r="C42" t="str">
        <f>LEFT(A42,FIND("@",SUBSTITUTE(A42,"_","@",LEN(A42)-LEN(SUBSTITUTE(A42,"_",""))))-1)</f>
        <v>Dist_from_Left</v>
      </c>
    </row>
    <row r="43" spans="1:3" x14ac:dyDescent="0.3">
      <c r="A43" t="s">
        <v>8</v>
      </c>
      <c r="B43">
        <v>2.2282775E-3</v>
      </c>
      <c r="C43" t="str">
        <f>LEFT(A43,FIND("@",SUBSTITUTE(A43,"_","@",LEN(A43)-LEN(SUBSTITUTE(A43,"_",""))))-1)</f>
        <v>Dist_from_Left</v>
      </c>
    </row>
    <row r="44" spans="1:3" x14ac:dyDescent="0.3">
      <c r="A44" t="s">
        <v>18</v>
      </c>
      <c r="B44">
        <v>2.1232166E-3</v>
      </c>
      <c r="C44" t="str">
        <f>LEFT(A44,FIND("@",SUBSTITUTE(A44,"_","@",LEN(A44)-LEN(SUBSTITUTE(A44,"_",""))))-1)</f>
        <v>Dist_from_Left</v>
      </c>
    </row>
    <row r="45" spans="1:3" x14ac:dyDescent="0.3">
      <c r="A45" t="s">
        <v>123</v>
      </c>
      <c r="B45">
        <v>2.1115564999999998E-3</v>
      </c>
      <c r="C45" t="str">
        <f>LEFT(A45,FIND("@",SUBSTITUTE(A45,"_","@",LEN(A45)-LEN(SUBSTITUTE(A45,"_",""))))-1)</f>
        <v>PlayerVelocity_X</v>
      </c>
    </row>
    <row r="46" spans="1:3" x14ac:dyDescent="0.3">
      <c r="A46" t="s">
        <v>91</v>
      </c>
      <c r="B46">
        <v>2.0813604000000001E-3</v>
      </c>
      <c r="C46" t="str">
        <f>LEFT(A46,FIND("@",SUBSTITUTE(A46,"_","@",LEN(A46)-LEN(SUBSTITUTE(A46,"_",""))))-1)</f>
        <v>PlayerStamina</v>
      </c>
    </row>
    <row r="47" spans="1:3" x14ac:dyDescent="0.3">
      <c r="A47" t="s">
        <v>2</v>
      </c>
      <c r="B47">
        <v>1.8050413E-3</v>
      </c>
      <c r="C47" t="str">
        <f>LEFT(A47,FIND("@",SUBSTITUTE(A47,"_","@",LEN(A47)-LEN(SUBSTITUTE(A47,"_",""))))-1)</f>
        <v>PlayerForwardRadian</v>
      </c>
    </row>
    <row r="48" spans="1:3" x14ac:dyDescent="0.3">
      <c r="A48" t="s">
        <v>31</v>
      </c>
      <c r="B48">
        <v>1.7816577000000001E-3</v>
      </c>
      <c r="C48" t="str">
        <f>LEFT(A48,FIND("@",SUBSTITUTE(A48,"_","@",LEN(A48)-LEN(SUBSTITUTE(A48,"_",""))))-1)</f>
        <v>PlayerStamina</v>
      </c>
    </row>
    <row r="49" spans="1:3" x14ac:dyDescent="0.3">
      <c r="A49" t="s">
        <v>21</v>
      </c>
      <c r="B49">
        <v>1.7570941999999999E-3</v>
      </c>
      <c r="C49" t="str">
        <f>LEFT(A49,FIND("@",SUBSTITUTE(A49,"_","@",LEN(A49)-LEN(SUBSTITUTE(A49,"_",""))))-1)</f>
        <v>PlayerStamina</v>
      </c>
    </row>
    <row r="50" spans="1:3" x14ac:dyDescent="0.3">
      <c r="A50" t="s">
        <v>25</v>
      </c>
      <c r="B50">
        <v>1.6484360999999999E-3</v>
      </c>
      <c r="C50" t="str">
        <f>LEFT(A50,FIND("@",SUBSTITUTE(A50,"_","@",LEN(A50)-LEN(SUBSTITUTE(A50,"_",""))))-1)</f>
        <v>RelativeDistance</v>
      </c>
    </row>
    <row r="51" spans="1:3" x14ac:dyDescent="0.3">
      <c r="A51" t="s">
        <v>66</v>
      </c>
      <c r="B51">
        <v>1.6359729E-3</v>
      </c>
      <c r="C51" t="str">
        <f>LEFT(A51,FIND("@",SUBSTITUTE(A51,"_","@",LEN(A51)-LEN(SUBSTITUTE(A51,"_",""))))-1)</f>
        <v>Dist_from_Top</v>
      </c>
    </row>
    <row r="52" spans="1:3" x14ac:dyDescent="0.3">
      <c r="A52" t="s">
        <v>59</v>
      </c>
      <c r="B52">
        <v>1.5822849999999999E-3</v>
      </c>
      <c r="C52" t="str">
        <f>LEFT(A52,FIND("@",SUBSTITUTE(A52,"_","@",LEN(A52)-LEN(SUBSTITUTE(A52,"_",""))))-1)</f>
        <v>Dist_from_Right</v>
      </c>
    </row>
    <row r="53" spans="1:3" x14ac:dyDescent="0.3">
      <c r="A53" t="s">
        <v>132</v>
      </c>
      <c r="B53">
        <v>1.5122842000000001E-3</v>
      </c>
      <c r="C53" t="str">
        <f>LEFT(A53,FIND("@",SUBSTITUTE(A53,"_","@",LEN(A53)-LEN(SUBSTITUTE(A53,"_",""))))-1)</f>
        <v>PlayerVelocity_Y</v>
      </c>
    </row>
    <row r="54" spans="1:3" x14ac:dyDescent="0.3">
      <c r="A54" t="s">
        <v>46</v>
      </c>
      <c r="B54">
        <v>1.4740338000000001E-3</v>
      </c>
      <c r="C54" t="str">
        <f>LEFT(A54,FIND("@",SUBSTITUTE(A54,"_","@",LEN(A54)-LEN(SUBSTITUTE(A54,"_",""))))-1)</f>
        <v>Dist_from_Top</v>
      </c>
    </row>
    <row r="55" spans="1:3" x14ac:dyDescent="0.3">
      <c r="A55" t="s">
        <v>127</v>
      </c>
      <c r="B55">
        <v>1.3086295999999999E-3</v>
      </c>
      <c r="C55" t="str">
        <f>LEFT(A55,FIND("@",SUBSTITUTE(A55,"_","@",LEN(A55)-LEN(SUBSTITUTE(A55,"_",""))))-1)</f>
        <v>PlayerVelocity_X</v>
      </c>
    </row>
    <row r="56" spans="1:3" x14ac:dyDescent="0.3">
      <c r="A56" t="s">
        <v>9</v>
      </c>
      <c r="B56">
        <v>1.2451005E-3</v>
      </c>
      <c r="C56" t="str">
        <f>LEFT(A56,FIND("@",SUBSTITUTE(A56,"_","@",LEN(A56)-LEN(SUBSTITUTE(A56,"_",""))))-1)</f>
        <v>Dist_from_Right</v>
      </c>
    </row>
    <row r="57" spans="1:3" x14ac:dyDescent="0.3">
      <c r="A57" t="s">
        <v>5</v>
      </c>
      <c r="B57">
        <v>1.2342786999999999E-3</v>
      </c>
      <c r="C57" t="str">
        <f>LEFT(A57,FIND("@",SUBSTITUTE(A57,"_","@",LEN(A57)-LEN(SUBSTITUTE(A57,"_",""))))-1)</f>
        <v>RelativeDistance</v>
      </c>
    </row>
    <row r="58" spans="1:3" x14ac:dyDescent="0.3">
      <c r="A58" t="s">
        <v>67</v>
      </c>
      <c r="B58">
        <v>1.200205E-3</v>
      </c>
      <c r="C58" t="str">
        <f>LEFT(A58,FIND("@",SUBSTITUTE(A58,"_","@",LEN(A58)-LEN(SUBSTITUTE(A58,"_",""))))-1)</f>
        <v>Dist_from_Bottom</v>
      </c>
    </row>
    <row r="59" spans="1:3" x14ac:dyDescent="0.3">
      <c r="A59" t="s">
        <v>125</v>
      </c>
      <c r="B59">
        <v>1.1792089E-3</v>
      </c>
      <c r="C59" t="str">
        <f>LEFT(A59,FIND("@",SUBSTITUTE(A59,"_","@",LEN(A59)-LEN(SUBSTITUTE(A59,"_",""))))-1)</f>
        <v>PlayerVelocity_X</v>
      </c>
    </row>
    <row r="60" spans="1:3" x14ac:dyDescent="0.3">
      <c r="A60" t="s">
        <v>41</v>
      </c>
      <c r="B60">
        <v>1.1650859E-3</v>
      </c>
      <c r="C60" t="str">
        <f>LEFT(A60,FIND("@",SUBSTITUTE(A60,"_","@",LEN(A60)-LEN(SUBSTITUTE(A60,"_",""))))-1)</f>
        <v>PlayerStamina</v>
      </c>
    </row>
    <row r="61" spans="1:3" x14ac:dyDescent="0.3">
      <c r="A61" t="s">
        <v>49</v>
      </c>
      <c r="B61">
        <v>9.0790309999999998E-4</v>
      </c>
      <c r="C61" t="str">
        <f>LEFT(A61,FIND("@",SUBSTITUTE(A61,"_","@",LEN(A61)-LEN(SUBSTITUTE(A61,"_",""))))-1)</f>
        <v>Dist_from_Right</v>
      </c>
    </row>
    <row r="62" spans="1:3" x14ac:dyDescent="0.3">
      <c r="A62" t="s">
        <v>135</v>
      </c>
      <c r="B62">
        <v>8.2739105000000004E-4</v>
      </c>
      <c r="C62" t="str">
        <f>LEFT(A62,FIND("@",SUBSTITUTE(A62,"_","@",LEN(A62)-LEN(SUBSTITUTE(A62,"_",""))))-1)</f>
        <v>PlayerVelocity_Y</v>
      </c>
    </row>
    <row r="63" spans="1:3" x14ac:dyDescent="0.3">
      <c r="A63" t="s">
        <v>133</v>
      </c>
      <c r="B63">
        <v>7.6872189999999997E-4</v>
      </c>
      <c r="C63" t="str">
        <f>LEFT(A63,FIND("@",SUBSTITUTE(A63,"_","@",LEN(A63)-LEN(SUBSTITUTE(A63,"_",""))))-1)</f>
        <v>PlayerVelocity_Y</v>
      </c>
    </row>
    <row r="64" spans="1:3" x14ac:dyDescent="0.3">
      <c r="A64" t="s">
        <v>95</v>
      </c>
      <c r="B64">
        <v>7.3031953000000005E-4</v>
      </c>
      <c r="C64" t="str">
        <f>LEFT(A64,FIND("@",SUBSTITUTE(A64,"_","@",LEN(A64)-LEN(SUBSTITUTE(A64,"_",""))))-1)</f>
        <v>RelativeDistance</v>
      </c>
    </row>
    <row r="65" spans="1:3" x14ac:dyDescent="0.3">
      <c r="A65" t="s">
        <v>68</v>
      </c>
      <c r="B65">
        <v>6.4595590000000001E-4</v>
      </c>
      <c r="C65" t="str">
        <f>LEFT(A65,FIND("@",SUBSTITUTE(A65,"_","@",LEN(A65)-LEN(SUBSTITUTE(A65,"_",""))))-1)</f>
        <v>Dist_from_Left</v>
      </c>
    </row>
    <row r="66" spans="1:3" x14ac:dyDescent="0.3">
      <c r="A66" t="s">
        <v>40</v>
      </c>
      <c r="B66">
        <v>5.8496044999999997E-4</v>
      </c>
      <c r="C66" t="str">
        <f>LEFT(A66,FIND("@",SUBSTITUTE(A66,"_","@",LEN(A66)-LEN(SUBSTITUTE(A66,"_",""))))-1)</f>
        <v>PlayerHP</v>
      </c>
    </row>
    <row r="67" spans="1:3" x14ac:dyDescent="0.3">
      <c r="A67" t="s">
        <v>47</v>
      </c>
      <c r="B67">
        <v>5.7552510000000005E-4</v>
      </c>
      <c r="C67" t="str">
        <f>LEFT(A67,FIND("@",SUBSTITUTE(A67,"_","@",LEN(A67)-LEN(SUBSTITUTE(A67,"_",""))))-1)</f>
        <v>Dist_from_Bottom</v>
      </c>
    </row>
    <row r="68" spans="1:3" x14ac:dyDescent="0.3">
      <c r="A68" t="s">
        <v>45</v>
      </c>
      <c r="B68">
        <v>5.6174030000000002E-4</v>
      </c>
      <c r="C68" t="str">
        <f>LEFT(A68,FIND("@",SUBSTITUTE(A68,"_","@",LEN(A68)-LEN(SUBSTITUTE(A68,"_",""))))-1)</f>
        <v>RelativeDistance</v>
      </c>
    </row>
    <row r="69" spans="1:3" x14ac:dyDescent="0.3">
      <c r="A69" t="s">
        <v>75</v>
      </c>
      <c r="B69">
        <v>5.2838120000000004E-4</v>
      </c>
      <c r="C69" t="str">
        <f>LEFT(A69,FIND("@",SUBSTITUTE(A69,"_","@",LEN(A69)-LEN(SUBSTITUTE(A69,"_",""))))-1)</f>
        <v>RelativeDistance</v>
      </c>
    </row>
    <row r="70" spans="1:3" x14ac:dyDescent="0.3">
      <c r="A70" t="s">
        <v>139</v>
      </c>
      <c r="B70">
        <v>4.2767173999999999E-4</v>
      </c>
      <c r="C70" t="str">
        <f>LEFT(A70,FIND("@",SUBSTITUTE(A70,"_","@",LEN(A70)-LEN(SUBSTITUTE(A70,"_",""))))-1)</f>
        <v>PlayerVelocity_Y</v>
      </c>
    </row>
    <row r="71" spans="1:3" x14ac:dyDescent="0.3">
      <c r="A71" t="s">
        <v>65</v>
      </c>
      <c r="B71">
        <v>4.0787297999999997E-4</v>
      </c>
      <c r="C71" t="str">
        <f>LEFT(A71,FIND("@",SUBSTITUTE(A71,"_","@",LEN(A71)-LEN(SUBSTITUTE(A71,"_",""))))-1)</f>
        <v>RelativeDistance</v>
      </c>
    </row>
    <row r="72" spans="1:3" x14ac:dyDescent="0.3">
      <c r="A72" t="s">
        <v>19</v>
      </c>
      <c r="B72">
        <v>3.9390479999999999E-4</v>
      </c>
      <c r="C72" t="str">
        <f>LEFT(A72,FIND("@",SUBSTITUTE(A72,"_","@",LEN(A72)-LEN(SUBSTITUTE(A72,"_",""))))-1)</f>
        <v>Dist_from_Right</v>
      </c>
    </row>
    <row r="73" spans="1:3" x14ac:dyDescent="0.3">
      <c r="A73" t="s">
        <v>15</v>
      </c>
      <c r="B73">
        <v>3.7587032000000001E-4</v>
      </c>
      <c r="C73" t="str">
        <f>LEFT(A73,FIND("@",SUBSTITUTE(A73,"_","@",LEN(A73)-LEN(SUBSTITUTE(A73,"_",""))))-1)</f>
        <v>RelativeDistance</v>
      </c>
    </row>
    <row r="74" spans="1:3" x14ac:dyDescent="0.3">
      <c r="A74" t="s">
        <v>97</v>
      </c>
      <c r="B74">
        <v>3.5448890000000001E-4</v>
      </c>
      <c r="C74" t="str">
        <f>LEFT(A74,FIND("@",SUBSTITUTE(A74,"_","@",LEN(A74)-LEN(SUBSTITUTE(A74,"_",""))))-1)</f>
        <v>Dist_from_Bottom</v>
      </c>
    </row>
    <row r="75" spans="1:3" x14ac:dyDescent="0.3">
      <c r="A75" t="s">
        <v>17</v>
      </c>
      <c r="B75">
        <v>3.2106833999999998E-4</v>
      </c>
      <c r="C75" t="str">
        <f>LEFT(A75,FIND("@",SUBSTITUTE(A75,"_","@",LEN(A75)-LEN(SUBSTITUTE(A75,"_",""))))-1)</f>
        <v>Dist_from_Bottom</v>
      </c>
    </row>
    <row r="76" spans="1:3" x14ac:dyDescent="0.3">
      <c r="A76" t="s">
        <v>87</v>
      </c>
      <c r="B76">
        <v>3.0071622999999997E-4</v>
      </c>
      <c r="C76" t="str">
        <f>LEFT(A76,FIND("@",SUBSTITUTE(A76,"_","@",LEN(A76)-LEN(SUBSTITUTE(A76,"_",""))))-1)</f>
        <v>Dist_from_Bottom</v>
      </c>
    </row>
    <row r="77" spans="1:3" x14ac:dyDescent="0.3">
      <c r="A77" t="s">
        <v>37</v>
      </c>
      <c r="B77">
        <v>2.7996664999999999E-4</v>
      </c>
      <c r="C77" t="str">
        <f>LEFT(A77,FIND("@",SUBSTITUTE(A77,"_","@",LEN(A77)-LEN(SUBSTITUTE(A77,"_",""))))-1)</f>
        <v>Dist_from_Bottom</v>
      </c>
    </row>
    <row r="78" spans="1:3" x14ac:dyDescent="0.3">
      <c r="A78" t="s">
        <v>35</v>
      </c>
      <c r="B78">
        <v>2.5620302999999997E-4</v>
      </c>
      <c r="C78" t="str">
        <f>LEFT(A78,FIND("@",SUBSTITUTE(A78,"_","@",LEN(A78)-LEN(SUBSTITUTE(A78,"_",""))))-1)</f>
        <v>RelativeDistance</v>
      </c>
    </row>
    <row r="79" spans="1:3" x14ac:dyDescent="0.3">
      <c r="A79" t="s">
        <v>124</v>
      </c>
      <c r="B79">
        <v>2.445565E-4</v>
      </c>
      <c r="C79" t="str">
        <f>LEFT(A79,FIND("@",SUBSTITUTE(A79,"_","@",LEN(A79)-LEN(SUBSTITUTE(A79,"_",""))))-1)</f>
        <v>PlayerVelocity_X</v>
      </c>
    </row>
    <row r="80" spans="1:3" x14ac:dyDescent="0.3">
      <c r="A80" t="s">
        <v>137</v>
      </c>
      <c r="B80">
        <v>1.9425285999999999E-4</v>
      </c>
      <c r="C80" t="str">
        <f>LEFT(A80,FIND("@",SUBSTITUTE(A80,"_","@",LEN(A80)-LEN(SUBSTITUTE(A80,"_",""))))-1)</f>
        <v>PlayerVelocity_Y</v>
      </c>
    </row>
    <row r="81" spans="1:3" x14ac:dyDescent="0.3">
      <c r="A81" t="s">
        <v>26</v>
      </c>
      <c r="B81">
        <v>1.5105132E-4</v>
      </c>
      <c r="C81" t="str">
        <f>LEFT(A81,FIND("@",SUBSTITUTE(A81,"_","@",LEN(A81)-LEN(SUBSTITUTE(A81,"_",""))))-1)</f>
        <v>Dist_from_Top</v>
      </c>
    </row>
    <row r="82" spans="1:3" x14ac:dyDescent="0.3">
      <c r="A82" t="s">
        <v>138</v>
      </c>
      <c r="B82">
        <v>1.3293633000000001E-4</v>
      </c>
      <c r="C82" t="str">
        <f>LEFT(A82,FIND("@",SUBSTITUTE(A82,"_","@",LEN(A82)-LEN(SUBSTITUTE(A82,"_",""))))-1)</f>
        <v>PlayerVelocity_Y</v>
      </c>
    </row>
    <row r="83" spans="1:3" x14ac:dyDescent="0.3">
      <c r="A83" t="s">
        <v>61</v>
      </c>
      <c r="B83">
        <v>1.2902437E-4</v>
      </c>
      <c r="C83" t="str">
        <f>LEFT(A83,FIND("@",SUBSTITUTE(A83,"_","@",LEN(A83)-LEN(SUBSTITUTE(A83,"_",""))))-1)</f>
        <v>PlayerStamina</v>
      </c>
    </row>
    <row r="84" spans="1:3" x14ac:dyDescent="0.3">
      <c r="A84" t="s">
        <v>80</v>
      </c>
      <c r="B84">
        <v>1.1903462E-4</v>
      </c>
      <c r="C84" t="str">
        <f>LEFT(A84,FIND("@",SUBSTITUTE(A84,"_","@",LEN(A84)-LEN(SUBSTITUTE(A84,"_",""))))-1)</f>
        <v>PlayerHP</v>
      </c>
    </row>
    <row r="85" spans="1:3" x14ac:dyDescent="0.3">
      <c r="A85" t="s">
        <v>134</v>
      </c>
      <c r="B85">
        <v>1.09401284E-4</v>
      </c>
      <c r="C85" t="str">
        <f>LEFT(A85,FIND("@",SUBSTITUTE(A85,"_","@",LEN(A85)-LEN(SUBSTITUTE(A85,"_",""))))-1)</f>
        <v>PlayerVelocity_Y</v>
      </c>
    </row>
    <row r="86" spans="1:3" x14ac:dyDescent="0.3">
      <c r="A86" t="s">
        <v>27</v>
      </c>
      <c r="B86">
        <v>1.0190641500000001E-4</v>
      </c>
      <c r="C86" t="str">
        <f>LEFT(A86,FIND("@",SUBSTITUTE(A86,"_","@",LEN(A86)-LEN(SUBSTITUTE(A86,"_",""))))-1)</f>
        <v>Dist_from_Bottom</v>
      </c>
    </row>
    <row r="87" spans="1:3" x14ac:dyDescent="0.3">
      <c r="A87" t="s">
        <v>71</v>
      </c>
      <c r="B87" s="3">
        <v>7.3734270000000001E-5</v>
      </c>
      <c r="C87" t="str">
        <f>LEFT(A87,FIND("@",SUBSTITUTE(A87,"_","@",LEN(A87)-LEN(SUBSTITUTE(A87,"_",""))))-1)</f>
        <v>PlayerStamina</v>
      </c>
    </row>
    <row r="88" spans="1:3" x14ac:dyDescent="0.3">
      <c r="A88" t="s">
        <v>60</v>
      </c>
      <c r="B88" s="3">
        <v>7.0810245000000005E-5</v>
      </c>
      <c r="C88" t="str">
        <f>LEFT(A88,FIND("@",SUBSTITUTE(A88,"_","@",LEN(A88)-LEN(SUBSTITUTE(A88,"_",""))))-1)</f>
        <v>PlayerHP</v>
      </c>
    </row>
    <row r="89" spans="1:3" x14ac:dyDescent="0.3">
      <c r="A89" t="s">
        <v>50</v>
      </c>
      <c r="B89" s="3">
        <v>5.3677332999999999E-5</v>
      </c>
      <c r="C89" t="str">
        <f>LEFT(A89,FIND("@",SUBSTITUTE(A89,"_","@",LEN(A89)-LEN(SUBSTITUTE(A89,"_",""))))-1)</f>
        <v>PlayerHP</v>
      </c>
    </row>
    <row r="90" spans="1:3" x14ac:dyDescent="0.3">
      <c r="A90" t="s">
        <v>101</v>
      </c>
      <c r="B90" s="3">
        <v>4.6533277999999997E-5</v>
      </c>
      <c r="C90" t="str">
        <f>LEFT(A90,FIND("@",SUBSTITUTE(A90,"_","@",LEN(A90)-LEN(SUBSTITUTE(A90,"_",""))))-1)</f>
        <v>PlayerStamina</v>
      </c>
    </row>
    <row r="91" spans="1:3" x14ac:dyDescent="0.3">
      <c r="A91" t="s">
        <v>51</v>
      </c>
      <c r="B91" s="3">
        <v>3.9903849999999999E-5</v>
      </c>
      <c r="C91" t="str">
        <f>LEFT(A91,FIND("@",SUBSTITUTE(A91,"_","@",LEN(A91)-LEN(SUBSTITUTE(A91,"_",""))))-1)</f>
        <v>PlayerStamina</v>
      </c>
    </row>
    <row r="92" spans="1:3" x14ac:dyDescent="0.3">
      <c r="A92" t="s">
        <v>128</v>
      </c>
      <c r="B92" s="3">
        <v>3.1954725000000003E-5</v>
      </c>
      <c r="C92" t="str">
        <f>LEFT(A92,FIND("@",SUBSTITUTE(A92,"_","@",LEN(A92)-LEN(SUBSTITUTE(A92,"_",""))))-1)</f>
        <v>PlayerVelocity_X</v>
      </c>
    </row>
    <row r="93" spans="1:3" x14ac:dyDescent="0.3">
      <c r="A93" t="s">
        <v>126</v>
      </c>
      <c r="B93" s="3">
        <v>3.0544684999999998E-5</v>
      </c>
      <c r="C93" t="str">
        <f>LEFT(A93,FIND("@",SUBSTITUTE(A93,"_","@",LEN(A93)-LEN(SUBSTITUTE(A93,"_",""))))-1)</f>
        <v>PlayerVelocity_X</v>
      </c>
    </row>
    <row r="94" spans="1:3" x14ac:dyDescent="0.3">
      <c r="A94" t="s">
        <v>56</v>
      </c>
      <c r="B94" s="3">
        <v>2.7621299999999999E-5</v>
      </c>
      <c r="C94" t="str">
        <f>LEFT(A94,FIND("@",SUBSTITUTE(A94,"_","@",LEN(A94)-LEN(SUBSTITUTE(A94,"_",""))))-1)</f>
        <v>Dist_from_Top</v>
      </c>
    </row>
    <row r="95" spans="1:3" x14ac:dyDescent="0.3">
      <c r="A95" t="s">
        <v>100</v>
      </c>
      <c r="B95" s="3">
        <v>1.9470102000000001E-5</v>
      </c>
      <c r="C95" t="str">
        <f>LEFT(A95,FIND("@",SUBSTITUTE(A95,"_","@",LEN(A95)-LEN(SUBSTITUTE(A95,"_",""))))-1)</f>
        <v>PlayerHP</v>
      </c>
    </row>
    <row r="96" spans="1:3" x14ac:dyDescent="0.3">
      <c r="A96" t="s">
        <v>136</v>
      </c>
      <c r="B96" s="3">
        <v>1.5737230000000001E-5</v>
      </c>
      <c r="C96" t="str">
        <f>LEFT(A96,FIND("@",SUBSTITUTE(A96,"_","@",LEN(A96)-LEN(SUBSTITUTE(A96,"_",""))))-1)</f>
        <v>PlayerVelocity_Y</v>
      </c>
    </row>
    <row r="97" spans="1:3" x14ac:dyDescent="0.3">
      <c r="A97" t="s">
        <v>129</v>
      </c>
      <c r="B97" s="3">
        <v>1.4602527E-5</v>
      </c>
      <c r="C97" t="str">
        <f>LEFT(A97,FIND("@",SUBSTITUTE(A97,"_","@",LEN(A97)-LEN(SUBSTITUTE(A97,"_",""))))-1)</f>
        <v>PlayerVelocity_X</v>
      </c>
    </row>
    <row r="98" spans="1:3" x14ac:dyDescent="0.3">
      <c r="A98" t="s">
        <v>90</v>
      </c>
      <c r="B98" s="3">
        <v>9.4924859999999994E-6</v>
      </c>
      <c r="C98" t="str">
        <f>LEFT(A98,FIND("@",SUBSTITUTE(A98,"_","@",LEN(A98)-LEN(SUBSTITUTE(A98,"_",""))))-1)</f>
        <v>PlayerHP</v>
      </c>
    </row>
    <row r="99" spans="1:3" x14ac:dyDescent="0.3">
      <c r="A99" t="s">
        <v>130</v>
      </c>
      <c r="B99" s="3">
        <v>9.3943290000000002E-6</v>
      </c>
      <c r="C99" t="str">
        <f>LEFT(A99,FIND("@",SUBSTITUTE(A99,"_","@",LEN(A99)-LEN(SUBSTITUTE(A99,"_",""))))-1)</f>
        <v>PlayerVelocity_X</v>
      </c>
    </row>
    <row r="100" spans="1:3" x14ac:dyDescent="0.3">
      <c r="A100" t="s">
        <v>57</v>
      </c>
      <c r="B100" s="3">
        <v>6.7268906999999996E-6</v>
      </c>
      <c r="C100" t="str">
        <f>LEFT(A100,FIND("@",SUBSTITUTE(A100,"_","@",LEN(A100)-LEN(SUBSTITUTE(A100,"_",""))))-1)</f>
        <v>Dist_from_Bottom</v>
      </c>
    </row>
    <row r="101" spans="1:3" x14ac:dyDescent="0.3">
      <c r="A101" t="s">
        <v>70</v>
      </c>
      <c r="B101" s="3">
        <v>2.9881357000000001E-6</v>
      </c>
      <c r="C101" t="str">
        <f>LEFT(A101,FIND("@",SUBSTITUTE(A101,"_","@",LEN(A101)-LEN(SUBSTITUTE(A101,"_",""))))-1)</f>
        <v>PlayerHP</v>
      </c>
    </row>
    <row r="102" spans="1:3" x14ac:dyDescent="0.3">
      <c r="B102">
        <f>SUM(표1_36[Importance])</f>
        <v>1.0000000036053998</v>
      </c>
    </row>
  </sheetData>
  <phoneticPr fontId="18" type="noConversion"/>
  <conditionalFormatting sqref="B10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{751A7075-3F1D-4415-9F2B-8E536C0D8652}</x14:id>
        </ext>
      </extLst>
    </cfRule>
  </conditionalFormatting>
  <conditionalFormatting sqref="G2:G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{30871DAF-8FFF-439F-9440-A424E257888E}</x14:id>
        </ext>
      </extLst>
    </cfRule>
  </conditionalFormatting>
  <conditionalFormatting sqref="B2:B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{6C9325FD-FB79-470D-8701-984B6B301534}</x14:id>
        </ext>
      </extLst>
    </cfRule>
  </conditionalFormatting>
  <conditionalFormatting pivot="1" sqref="E2:E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{2F3DD4BD-26E3-400A-97A7-E19E34A1C0EA}</x14:id>
        </ext>
      </extLst>
    </cfRule>
  </conditionalFormatting>
  <conditionalFormatting sqref="B2:B10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{3832A69C-B5E6-4C52-962B-11D012851ECB}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1A7075-3F1D-4415-9F2B-8E536C0D8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B102</xm:sqref>
        </x14:conditionalFormatting>
        <x14:conditionalFormatting xmlns:xm="http://schemas.microsoft.com/office/excel/2006/main">
          <x14:cfRule type="dataBar" id="{30871DAF-8FFF-439F-9440-A424E25788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</xm:sqref>
        </x14:conditionalFormatting>
        <x14:conditionalFormatting xmlns:xm="http://schemas.microsoft.com/office/excel/2006/main">
          <x14:cfRule type="dataBar" id="{6C9325FD-FB79-470D-8701-984B6B301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B2:B101</xm:sqref>
        </x14:conditionalFormatting>
        <x14:conditionalFormatting xmlns:xm="http://schemas.microsoft.com/office/excel/2006/main" pivot="1">
          <x14:cfRule type="dataBar" id="{2F3DD4BD-26E3-400A-97A7-E19E34A1C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E2:E12</xm:sqref>
        </x14:conditionalFormatting>
        <x14:conditionalFormatting xmlns:xm="http://schemas.microsoft.com/office/excel/2006/main">
          <x14:cfRule type="dataBar" id="{3832A69C-B5E6-4C52-962B-11D012851E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processed_dataset_importance_V1</vt:lpstr>
      <vt:lpstr>xgboost_doc_model_V2</vt:lpstr>
      <vt:lpstr>V3_aug10_data128</vt:lpstr>
      <vt:lpstr>V4_aug10_data128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youngwoong Park</dc:creator>
  <cp:lastModifiedBy>youngwoong Park</cp:lastModifiedBy>
  <dcterms:created xsi:type="dcterms:W3CDTF">2025-10-24T09:24:29Z</dcterms:created>
  <dcterms:modified xsi:type="dcterms:W3CDTF">2025-10-25T12:37:51Z</dcterms:modified>
</cp:coreProperties>
</file>