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+ parse" sheetId="1" r:id="rId4"/>
    <sheet state="visible" name="Part 1" sheetId="2" r:id="rId5"/>
    <sheet state="visible" name="Part 2" sheetId="3" r:id="rId6"/>
  </sheets>
  <definedNames/>
  <calcPr/>
</workbook>
</file>

<file path=xl/sharedStrings.xml><?xml version="1.0" encoding="utf-8"?>
<sst xmlns="http://schemas.openxmlformats.org/spreadsheetml/2006/main" count="208" uniqueCount="113">
  <si>
    <t>what()-%*;[mul(826,659)what()&amp;mul(622,241)}^from();why()mul(499,923))mul(589,186)~how()why()]/~who()}mul(57,224)* ##[[*&gt;mul(206,45)select(){~from(63,961)+!/'@mul(365,743)^ from()mul(94,410)$how()(^ )/,mul(592,884) mul(265,485))^#[[mul(763,659),mul(275,537)$;who()*mul(511,392)))what()(+from()from()&gt;&amp;-mul(416,947)mul(868,183)?:where()*when()#-where(890,406)#-mul(873,379)mul(195,835)/,%?],!-{(mul(225,902)where()'(where()-@#mul(544,955)how();~when(222,774)mul(538,277),from()from(717,816)$)(!%select()mul(247,162)**why()!}/where()mul(411,570)]mul(158,805)&lt;[)}!@$select()don't()&amp;?mul(475,153)when()mul(44,394)mul(505,328)select(),;[+mul(228,58)}/)why()?who()mul(706,785)$!#mul(635,796)#[where(){^select(275,150)-/)mul(85,214)&lt;when()/*&amp;where()mul(438,107)who(); what()why()why()mul(556,985):-+;@why()}?mul(581,266)why() %mul(570,646)what();@&lt;$mul(626,256)#&gt;do()where()@'&lt;mul(42,958)#{mul(980,871) ,:{^!&gt;mul(651,67)]-mul(530,38)why()+^don't(),where();what()~mul(532,711)&lt;how()-;(^mul(538,343);mul(403,312)#where()select()&lt;}mul(160,441) (mul(35,591)from()mul(458,977)mul(682,17)who()select()!^ :how()from()!~mul(698,638)'&lt;@;'where()'from()!select(458,218)mul(80,356)^,what(554,850)*&lt;&amp;what()select()select()do()&gt;,;)$why()+what();%mul(265,354)-mul(338,874)?]mul(284,884)}&lt;when()mul(473,399)%&gt;'?where(),mul(614,138)&amp;who()~}[why()from()mul(779,747)^mul(7,27)select()}&gt;+^-*&lt;mul(808,414) &amp;)when()[;&amp;mul(969,162):where(){mul(923,581))*when()who()}?mul(604,624)**mul(968,780)):/{mul(808,433)]!who()from()mul(103,80)@^why()!mul(335,504)&amp;how():how()}mul(407,608)'+mul(350,417)select()&gt;who()*mul(545,113)who()('!&amp;how(),don't()+{$&amp;mul(842,42)&lt;#mul(788,22),why(),mul(581,843)why()?mul(415,102)[mul(782,483)::(&amp;',^mul(411,597)mul(800,946)[]($}:+)]mul(6,738)who()+where()@}(where()&gt;$when()mul(737,227)select()~ why(984,422)mul(690,299)$how()!why()when() why()&gt;:who()mul(62,391)mul(559,901)mul(152,669)([why()-select();*(mul(674,497)mul(195,917)from()#what(),mul(332,868)select()')@#mul(957,359)(when()]&gt;(&lt;what()!mul(602,990)+@how()]$^mul(885,543)mul(564,365)mul(912,603)what()when()how()mul(216,398+&amp;#'*-,]:mul(971,792)!do()from()who()mul(741,501)~how()where()&lt;what()[#where()mul(268,825)what()mul(958,990)){?(+'mul(427,368):%?how()?(mul(725,420)?when()}-from();mul(414,122/%-when():-'@mul(450,900)&amp;what()&lt;{ ]&lt;'(?do()%]^!} mul(401,278)when() -(! -do()when()*select()?@[~@from()why()mul(892,125)~what()+;/mulwhy():mul(375,500)^(#&gt;%,mul(252,836)[why()?&lt;how(643,18);*mul(223,308)$where()mul(401,278)why():mul(276,426)mul(793,320)what(85,700)})mul(485,616)where();when()}[! from();]mul(582,705) !:mul(427,563)&lt;*&lt;#how():!do()'&amp;-}!']:'mul(615,412)where(928,116)];select()(mul(812,857)&amp;@?[select()$~do()mul(49,314)?{mul(164,850)mul(345,646)[}from()}]&lt;'#select()don't()&lt;;+%where(445,34)*!mul!when()-{mul(471,900)&lt;[-from()&amp;@mul(442,893)where())*mul(798,495)}&lt;+select(130,600)why()(from()mul(860,565)select()~why(406,274)mul(397,514)who()why()]~mul(654,583&gt;where()!,mul(877,551)&amp;select()[&lt;?&amp;{}when(){mul(528,802),#-)+(&amp;select()/mul(878,466)#how(872,781)mul(964,641&gt;}-&gt;(*[mul(847,681),why()select()select()*@,mul(211,86)when()select()-:)#']mul(416,630):(}?$[:)mul(255,942):-*:!~%@how()what()mul(117,324)</t>
  </si>
  <si>
    <t>/}mul(804,424)mul?where())%}mul(933,657)%from()what()'~!}*:mul(916,775)who()&lt;select()&lt;how()don't()#from(773,402);/,when()mul(425,484)&gt; {,what(485,199)when()#mul(760/-select();mul(859,259) )?mul(21,933)what()^from()#-mul(951,427)don't()&lt;!mul(664,380)mul(747,497)*who()}from()*+mul(505^) &lt;#:select()]?select()mul(383,587)*mul(747,795)how()where()who()&amp;}#:mul[@%mul(488,640)how()who()^'&gt;mulwhere(295,787)%'~*who()@mul(500,697)where()*^!@^what():mul(737,496)^{)^how()when()#mul(387,233)']%select();}mul(89,882)}(&amp;mul(394,392)#from()what()}who()when()when()&gt;;^mul(639,188) [*mul(302,818)[mul(874,794)~{(&lt;&gt;[%mul(217,113)~why() mul(651,680)^!/'select()mul(161,158)'}/*{mul(41,452)?;;@,[~}why()mul(71,555)&lt;select()%:when()]@what(198,130)do()mul(364,266)*+)what(65,6)'mul(503where()'{what()?mul(84,10)/;''^;mul(180,571)how()(]mul(804,566)&gt;who()}]where()*%where()?mul(909,630)%^where()how()'mul(678,912)*)+what():don't()*^[$mul(208,358)mul(99,216,??/-%]when(40,18)&gt;'(mul(967,259)^!%!mul(574,337)mul(855,993)from()who()&lt;@ -&amp;mul(679,566)[;$how()mul(773,340)+-':-mul(46,577);&gt;+%^#mul(668,549)@;#,[])don't()mul(471,350)why()?what()where()what()&lt;/[mul(725,898):(-mul(869,478)%don't()'mul(896,319)]from(){@don't(),,why(){what(394,834)?mul(58,736)%#/ &lt;mul(51,867)*)^why()#'mul(176,298)$where()//&gt;,]:!where()mul(474,215):#what():%}how():mul(47,116)-,^from()?[select()&gt;mul(566,323);!$why()what()&lt;&gt;{%-mul(756,641)(]{what()$&gt;@#$%mul(478,68)!](;@+when()mul(383,83)&gt;&gt;@ do())(/!when(){{)~when()mul(18,568)mul(933,58))mul(53,523)what()where()&gt;+where()^mul(847,728)&gt;where() who()how()]mul(499,856)mul(837,413)&amp;:who();from()@mul(711,785)@from()select()$]#-}mul(603,647)!how()'}/mul(142,83)mul(236,987)(&amp;[)+$&lt;&amp;when()mul(464,484)[mul(97,923{[{;~*how(603,347)why(397,750)[mul(397,378):from()who()@$[mul(33,741)@&amp;&lt;['from():do()]select()/!who()from()what()(+mul(425,204)&lt;[^select()#:?do()/mul(977,606)how()select()?select() ^mul(481,671)^&amp;,)&amp;what()select()from()from()mul(219,42):what()?}mul(441where()({select(),mul(333,910)from()from()where()]*'mul(925,221):%?from()mul(981,324)%}mul(595,648)&amp;select()/mul(742,838)when()~@from()don't()#+)(&lt;^?}mul(554,328)} -?(mul(513,192)~~$*why()/~% mul(444,631)## mul(794,537)-#what()~how()why(310,427)(mul(781,606)&lt; from()&lt;mul(674,614)where()when()how(){who()when()where()where()what()mul(416,867)$!!why(54,460)^when()mul(153,262)]where()what()who()]'do()mul(179&amp;$)%&gt;@&amp;mul(787,800)@how(266,66)&lt;?~&amp;,{mulselect()&lt;&gt;-{when()what()who()mul(538,246)[^*+why()where()mul(629,836)from()* [$+&amp;]mul(77,354)%]:from()mul(260,304)@why()!/when()where()+(mul(354,804) mul(76,15)&gt;mul@!!$]from()mul(357,50)(mul+%~]$-%%don't()(from();when()#;~when()mul(564,123)~&amp;]&lt;mul(985who()#mul(269,732)(mul(963:^mul(824,4)$*how()@%what() -%mul(891,926)^*how()?select()-&gt;@mul(489,580from()what(95,431)+:*- ,*'mul(745,620)how()'why()&gt;-from()[?&gt;&lt;mul(509,286)-&gt;!!mul(988,840))^)(]&lt;mul(657,220)who()[;when()&gt;]#^}mul(298,967)when():who()#who()what()mul(84,148)&lt; ;&amp;@^do()when()~^where()#^$mul(341,853)&lt;+~*what(252,434)*{{mul(986,313)]&amp;&gt;&amp;&gt;mul(620,476)why()who()mul(69,875&lt;$-&amp;(''mul(106,787)mul(171,707)who();~when()+&gt;;how();+mul(163,282)(];?&gt;}* mul(571,602)/from()+/]!{+mul(372,949)$?*$(mul(921,212)@'&gt;mul(705,437)($when()where()mul(371,384)&gt;mul(445,760)'do()?/when()%[^mul(382,44)}&amp;/)&amp;$select()mul(284,899) when():%mul(554,813)$;~&gt;mul(274,983)'')?-from()mul(668,571)when()why()mul(981,529)&gt;where()%) #&amp; [^mul(864,321)how()'[mul(752,285)$ mul(448,366)&amp;why()])${;^from()who()mul(251,944)select()-&amp;*mul(724&gt;&gt;)}^,select()~~}do()}))%who()#mul(652,853)</t>
  </si>
  <si>
    <t>(Note: data truncated for Github upload)</t>
  </si>
  <si>
    <t>line 1</t>
  </si>
  <si>
    <t>line 2</t>
  </si>
  <si>
    <t>line 3</t>
  </si>
  <si>
    <t>line 4</t>
  </si>
  <si>
    <t>line 5</t>
  </si>
  <si>
    <t>line 6</t>
  </si>
  <si>
    <t>Part 1 solution:</t>
  </si>
  <si>
    <t>826,659)what()&amp;</t>
  </si>
  <si>
    <t>804,424)mul?where())%}</t>
  </si>
  <si>
    <t>914,760)%]how())</t>
  </si>
  <si>
    <t>195,671)';;^(select()!</t>
  </si>
  <si>
    <t>790,347)+,):+?</t>
  </si>
  <si>
    <t>979,36)</t>
  </si>
  <si>
    <t>622,241)}^from();why()</t>
  </si>
  <si>
    <t>933,657)%from()what()'~!}*:</t>
  </si>
  <si>
    <t>325,361)&gt;[@#{</t>
  </si>
  <si>
    <t>342,663)@$@%~)&gt;)don't()what()</t>
  </si>
  <si>
    <t>498,67)!!&lt;'when()}',{</t>
  </si>
  <si>
    <t>966,513@+'}?don't()</t>
  </si>
  <si>
    <t>499,923))</t>
  </si>
  <si>
    <t>916,775)who()&lt;select()&lt;how()don't()#from(773,402);/,when()</t>
  </si>
  <si>
    <t>49,627)&gt; []!%?@:</t>
  </si>
  <si>
    <t>681,868)-@who(237,633)}when())*#&gt;;</t>
  </si>
  <si>
    <t>440,393)from(283,600):@[ :&amp;</t>
  </si>
  <si>
    <t>428,358)+where()select(943,219)-?&gt;</t>
  </si>
  <si>
    <t>589,186)~how()why()]/~who()}</t>
  </si>
  <si>
    <t>425,484)&gt; {,what(485,199)when()#</t>
  </si>
  <si>
    <t>866,756)!?^how()#select()(}&amp;</t>
  </si>
  <si>
    <t>532'select(828,390);what(),&lt;%?-:{</t>
  </si>
  <si>
    <t>584,602)[*%+</t>
  </si>
  <si>
    <t>258,3)what()</t>
  </si>
  <si>
    <t>57,224)* ##[[*&gt;</t>
  </si>
  <si>
    <t>760/-select();</t>
  </si>
  <si>
    <t>217,708)&gt;</t>
  </si>
  <si>
    <t>835,208)%/$select(21,874)</t>
  </si>
  <si>
    <t xml:space="preserve">913,926)(+from()why()(&gt;&lt;,$ </t>
  </si>
  <si>
    <t>415,26)/'</t>
  </si>
  <si>
    <t>206,45)select(){~from(63,961)+!/'@</t>
  </si>
  <si>
    <t>859,259) )?</t>
  </si>
  <si>
    <t>534,113)&lt;()(~(how()&amp;</t>
  </si>
  <si>
    <t>214,27)from()who()who()/</t>
  </si>
  <si>
    <t>4,866)where(){;+,why(),when()why()when(199,14)</t>
  </si>
  <si>
    <t>7,129)@who()how(){</t>
  </si>
  <si>
    <t>365,743)^ from()</t>
  </si>
  <si>
    <t>21,933)what()^from()#-</t>
  </si>
  <si>
    <t>522,207)where() who()why())]</t>
  </si>
  <si>
    <t>767,769)!~,+&gt;who()&lt;who()how()from()</t>
  </si>
  <si>
    <t>370,854)why()^</t>
  </si>
  <si>
    <t>104,970)]</t>
  </si>
  <si>
    <t>94,410)$how()(^ )/,</t>
  </si>
  <si>
    <t>951,427)don't()&lt;!</t>
  </si>
  <si>
    <t>549,286)what(824,300)-]when()]}:select()</t>
  </si>
  <si>
    <t>378,284)</t>
  </si>
  <si>
    <t>665,756),&gt;}*{:&amp;when()-how(582,503)don't(){@^,@/</t>
  </si>
  <si>
    <t>626,872)where())&amp;</t>
  </si>
  <si>
    <t xml:space="preserve">592,884) </t>
  </si>
  <si>
    <t>664,380)</t>
  </si>
  <si>
    <t>536,959$(~#&amp;*[~})</t>
  </si>
  <si>
    <t>303,165)select(),%</t>
  </si>
  <si>
    <t>306,251)</t>
  </si>
  <si>
    <t xml:space="preserve">349,194) *when()how()%&amp;}(why() </t>
  </si>
  <si>
    <t>668,571)when()why()</t>
  </si>
  <si>
    <t>472,982)how()^(</t>
  </si>
  <si>
    <t>335,673)]]^:^]when(222,2)[</t>
  </si>
  <si>
    <t>970,298)where()&gt;:*/from()/</t>
  </si>
  <si>
    <t>981,529)&gt;where()%) #&amp; [^</t>
  </si>
  <si>
    <t>321,807)when()why()]why()$</t>
  </si>
  <si>
    <t xml:space="preserve">704,190)!from()who(){%(&amp;} </t>
  </si>
  <si>
    <t>176,59)@$$[#^]</t>
  </si>
  <si>
    <t>864,321)how()'[</t>
  </si>
  <si>
    <t>694,629)/%/ who()*[</t>
  </si>
  <si>
    <t>407,649)+~:why()</t>
  </si>
  <si>
    <t>802,12)~</t>
  </si>
  <si>
    <t xml:space="preserve">752,285)$ </t>
  </si>
  <si>
    <t>648,109)]&gt;[''@</t>
  </si>
  <si>
    <t>575,579)@}:why()</t>
  </si>
  <si>
    <t>85,515)</t>
  </si>
  <si>
    <t>448,366)&amp;why()])${;^from()who()</t>
  </si>
  <si>
    <t>543,595)${{{:&gt;;#!/usr/bin/perl ]-(#:how()]&lt;+</t>
  </si>
  <si>
    <t>945,425)[what():</t>
  </si>
  <si>
    <t>251,944)select()-&amp;*</t>
  </si>
  <si>
    <t>770,832)</t>
  </si>
  <si>
    <t>42,200)</t>
  </si>
  <si>
    <t>724&gt;&gt;)}^,select()~~}do()}))%who()#</t>
  </si>
  <si>
    <t>652,853)</t>
  </si>
  <si>
    <t>line 1 do</t>
  </si>
  <si>
    <t>line 1 don't</t>
  </si>
  <si>
    <t>line 2 do</t>
  </si>
  <si>
    <t>line 2 don't</t>
  </si>
  <si>
    <t>line 3 do</t>
  </si>
  <si>
    <t>line 3 don't</t>
  </si>
  <si>
    <t>line 4 do</t>
  </si>
  <si>
    <t>line 4 don't</t>
  </si>
  <si>
    <t>line 5 do</t>
  </si>
  <si>
    <t>line 5 don't</t>
  </si>
  <si>
    <t>line 6 do</t>
  </si>
  <si>
    <t>line 6 don't</t>
  </si>
  <si>
    <t>line 1 mult</t>
  </si>
  <si>
    <t>line 2 mult</t>
  </si>
  <si>
    <t>line 3 mult</t>
  </si>
  <si>
    <t>line 4 mult</t>
  </si>
  <si>
    <t>line 5 mult</t>
  </si>
  <si>
    <t>line 6 mult</t>
  </si>
  <si>
    <t xml:space="preserve">line 2 </t>
  </si>
  <si>
    <t>Part 2 solution:</t>
  </si>
  <si>
    <t>what()-%*;[</t>
  </si>
  <si>
    <t>/}</t>
  </si>
  <si>
    <t>$select()when()@*)&amp;select()how()/</t>
  </si>
  <si>
    <t>/select()who()how()select()~when(364,150)</t>
  </si>
  <si>
    <t>@)::-from()who()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</si>
</sst>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$&quot;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</cols>
  <sheetData>
    <row r="1">
      <c r="A1" s="1" t="s">
        <v>0</v>
      </c>
      <c r="B1" s="2" t="str">
        <f>IFERROR(__xludf.DUMMYFUNCTION("split(A1,""mul("",false,false)"),"what()-%*;[")</f>
        <v>what()-%*;[</v>
      </c>
      <c r="C1" s="2" t="str">
        <f>IFERROR(__xludf.DUMMYFUNCTION("""COMPUTED_VALUE"""),"826,659)what()&amp;")</f>
        <v>826,659)what()&amp;</v>
      </c>
      <c r="D1" s="2" t="str">
        <f>IFERROR(__xludf.DUMMYFUNCTION("""COMPUTED_VALUE"""),"622,241)}^from();why()")</f>
        <v>622,241)}^from();why()</v>
      </c>
      <c r="E1" s="2" t="str">
        <f>IFERROR(__xludf.DUMMYFUNCTION("""COMPUTED_VALUE"""),"499,923))")</f>
        <v>499,923))</v>
      </c>
      <c r="F1" s="2" t="str">
        <f>IFERROR(__xludf.DUMMYFUNCTION("""COMPUTED_VALUE"""),"589,186)~how()why()]/~who()}")</f>
        <v>589,186)~how()why()]/~who()}</v>
      </c>
      <c r="G1" s="2" t="str">
        <f>IFERROR(__xludf.DUMMYFUNCTION("""COMPUTED_VALUE"""),"57,224)* ##[[*&gt;")</f>
        <v>57,224)* ##[[*&gt;</v>
      </c>
      <c r="H1" s="2" t="str">
        <f>IFERROR(__xludf.DUMMYFUNCTION("""COMPUTED_VALUE"""),"206,45)select(){~from(63,961)+!/'@")</f>
        <v>206,45)select(){~from(63,961)+!/'@</v>
      </c>
      <c r="I1" s="2" t="str">
        <f>IFERROR(__xludf.DUMMYFUNCTION("""COMPUTED_VALUE"""),"365,743)^ from()")</f>
        <v>365,743)^ from()</v>
      </c>
      <c r="J1" s="2" t="str">
        <f>IFERROR(__xludf.DUMMYFUNCTION("""COMPUTED_VALUE"""),"94,410)$how()(^ )/,")</f>
        <v>94,410)$how()(^ )/,</v>
      </c>
      <c r="K1" s="2" t="str">
        <f>IFERROR(__xludf.DUMMYFUNCTION("""COMPUTED_VALUE"""),"592,884) ")</f>
        <v>592,884) </v>
      </c>
      <c r="L1" s="2" t="str">
        <f>IFERROR(__xludf.DUMMYFUNCTION("""COMPUTED_VALUE"""),"265,485))^#[[")</f>
        <v>265,485))^#[[</v>
      </c>
      <c r="M1" s="2" t="str">
        <f>IFERROR(__xludf.DUMMYFUNCTION("""COMPUTED_VALUE"""),"763,659),")</f>
        <v>763,659),</v>
      </c>
      <c r="N1" s="2" t="str">
        <f>IFERROR(__xludf.DUMMYFUNCTION("""COMPUTED_VALUE"""),"275,537)$;who()*")</f>
        <v>275,537)$;who()*</v>
      </c>
      <c r="O1" s="2" t="str">
        <f>IFERROR(__xludf.DUMMYFUNCTION("""COMPUTED_VALUE"""),"511,392)))what()(+from()from()&gt;&amp;-")</f>
        <v>511,392)))what()(+from()from()&gt;&amp;-</v>
      </c>
      <c r="P1" s="2" t="str">
        <f>IFERROR(__xludf.DUMMYFUNCTION("""COMPUTED_VALUE"""),"416,947)")</f>
        <v>416,947)</v>
      </c>
      <c r="Q1" s="2" t="str">
        <f>IFERROR(__xludf.DUMMYFUNCTION("""COMPUTED_VALUE"""),"868,183)?:where()*when()#-where(890,406)#-")</f>
        <v>868,183)?:where()*when()#-where(890,406)#-</v>
      </c>
      <c r="R1" s="2" t="str">
        <f>IFERROR(__xludf.DUMMYFUNCTION("""COMPUTED_VALUE"""),"873,379)")</f>
        <v>873,379)</v>
      </c>
      <c r="S1" s="2" t="str">
        <f>IFERROR(__xludf.DUMMYFUNCTION("""COMPUTED_VALUE"""),"195,835)/,%?],!-{(")</f>
        <v>195,835)/,%?],!-{(</v>
      </c>
      <c r="T1" s="2" t="str">
        <f>IFERROR(__xludf.DUMMYFUNCTION("""COMPUTED_VALUE"""),"225,902)where()'(where()-@#")</f>
        <v>225,902)where()'(where()-@#</v>
      </c>
      <c r="U1" s="2" t="str">
        <f>IFERROR(__xludf.DUMMYFUNCTION("""COMPUTED_VALUE"""),"544,955)how();~when(222,774)")</f>
        <v>544,955)how();~when(222,774)</v>
      </c>
      <c r="V1" s="2" t="str">
        <f>IFERROR(__xludf.DUMMYFUNCTION("""COMPUTED_VALUE"""),"538,277),from()from(717,816)$)(!%select()")</f>
        <v>538,277),from()from(717,816)$)(!%select()</v>
      </c>
      <c r="W1" s="2" t="str">
        <f>IFERROR(__xludf.DUMMYFUNCTION("""COMPUTED_VALUE"""),"247,162)**why()!}/where()")</f>
        <v>247,162)**why()!}/where()</v>
      </c>
      <c r="X1" s="2" t="str">
        <f>IFERROR(__xludf.DUMMYFUNCTION("""COMPUTED_VALUE"""),"411,570)]")</f>
        <v>411,570)]</v>
      </c>
      <c r="Y1" s="2" t="str">
        <f>IFERROR(__xludf.DUMMYFUNCTION("""COMPUTED_VALUE"""),"158,805)&lt;[)}!@$select()don't()&amp;?")</f>
        <v>158,805)&lt;[)}!@$select()don't()&amp;?</v>
      </c>
      <c r="Z1" s="2" t="str">
        <f>IFERROR(__xludf.DUMMYFUNCTION("""COMPUTED_VALUE"""),"475,153)when()")</f>
        <v>475,153)when()</v>
      </c>
      <c r="AA1" s="2" t="str">
        <f>IFERROR(__xludf.DUMMYFUNCTION("""COMPUTED_VALUE"""),"44,394)")</f>
        <v>44,394)</v>
      </c>
      <c r="AB1" s="2" t="str">
        <f>IFERROR(__xludf.DUMMYFUNCTION("""COMPUTED_VALUE"""),"505,328)select(),;[+")</f>
        <v>505,328)select(),;[+</v>
      </c>
      <c r="AC1" s="2" t="str">
        <f>IFERROR(__xludf.DUMMYFUNCTION("""COMPUTED_VALUE"""),"228,58)}/)why()?who()")</f>
        <v>228,58)}/)why()?who()</v>
      </c>
      <c r="AD1" s="2" t="str">
        <f>IFERROR(__xludf.DUMMYFUNCTION("""COMPUTED_VALUE"""),"706,785)$!#")</f>
        <v>706,785)$!#</v>
      </c>
      <c r="AE1" s="2" t="str">
        <f>IFERROR(__xludf.DUMMYFUNCTION("""COMPUTED_VALUE"""),"635,796)#[where(){^select(275,150)-/)")</f>
        <v>635,796)#[where(){^select(275,150)-/)</v>
      </c>
      <c r="AF1" s="2" t="str">
        <f>IFERROR(__xludf.DUMMYFUNCTION("""COMPUTED_VALUE"""),"85,214)&lt;when()/*&amp;where()")</f>
        <v>85,214)&lt;when()/*&amp;where()</v>
      </c>
      <c r="AG1" s="2" t="str">
        <f>IFERROR(__xludf.DUMMYFUNCTION("""COMPUTED_VALUE"""),"438,107)who(); what()why()why()")</f>
        <v>438,107)who(); what()why()why()</v>
      </c>
      <c r="AH1" s="2" t="str">
        <f>IFERROR(__xludf.DUMMYFUNCTION("""COMPUTED_VALUE"""),"556,985):-+;@why()}?")</f>
        <v>556,985):-+;@why()}?</v>
      </c>
      <c r="AI1" s="2" t="str">
        <f>IFERROR(__xludf.DUMMYFUNCTION("""COMPUTED_VALUE"""),"581,266)why() %")</f>
        <v>581,266)why() %</v>
      </c>
      <c r="AJ1" s="2" t="str">
        <f>IFERROR(__xludf.DUMMYFUNCTION("""COMPUTED_VALUE"""),"570,646)what();@&lt;$")</f>
        <v>570,646)what();@&lt;$</v>
      </c>
      <c r="AK1" s="2" t="str">
        <f>IFERROR(__xludf.DUMMYFUNCTION("""COMPUTED_VALUE"""),"626,256)#&gt;do()where()@'&lt;")</f>
        <v>626,256)#&gt;do()where()@'&lt;</v>
      </c>
      <c r="AL1" s="2" t="str">
        <f>IFERROR(__xludf.DUMMYFUNCTION("""COMPUTED_VALUE"""),"42,958)#{")</f>
        <v>42,958)#{</v>
      </c>
      <c r="AM1" s="2" t="str">
        <f>IFERROR(__xludf.DUMMYFUNCTION("""COMPUTED_VALUE"""),"980,871) ,:{^!&gt;")</f>
        <v>980,871) ,:{^!&gt;</v>
      </c>
      <c r="AN1" s="2" t="str">
        <f>IFERROR(__xludf.DUMMYFUNCTION("""COMPUTED_VALUE"""),"651,67)]-")</f>
        <v>651,67)]-</v>
      </c>
      <c r="AO1" s="2" t="str">
        <f>IFERROR(__xludf.DUMMYFUNCTION("""COMPUTED_VALUE"""),"530,38)why()+^don't(),where();what()~")</f>
        <v>530,38)why()+^don't(),where();what()~</v>
      </c>
      <c r="AP1" s="2" t="str">
        <f>IFERROR(__xludf.DUMMYFUNCTION("""COMPUTED_VALUE"""),"532,711)&lt;how()-;(^")</f>
        <v>532,711)&lt;how()-;(^</v>
      </c>
      <c r="AQ1" s="2" t="str">
        <f>IFERROR(__xludf.DUMMYFUNCTION("""COMPUTED_VALUE"""),"538,343);")</f>
        <v>538,343);</v>
      </c>
      <c r="AR1" s="2" t="str">
        <f>IFERROR(__xludf.DUMMYFUNCTION("""COMPUTED_VALUE"""),"403,312)#where()select()&lt;}")</f>
        <v>403,312)#where()select()&lt;}</v>
      </c>
      <c r="AS1" s="2" t="str">
        <f>IFERROR(__xludf.DUMMYFUNCTION("""COMPUTED_VALUE"""),"160,441) (")</f>
        <v>160,441) (</v>
      </c>
      <c r="AT1" s="2" t="str">
        <f>IFERROR(__xludf.DUMMYFUNCTION("""COMPUTED_VALUE"""),"35,591)from()")</f>
        <v>35,591)from()</v>
      </c>
      <c r="AU1" s="2" t="str">
        <f>IFERROR(__xludf.DUMMYFUNCTION("""COMPUTED_VALUE"""),"458,977)")</f>
        <v>458,977)</v>
      </c>
      <c r="AV1" s="2" t="str">
        <f>IFERROR(__xludf.DUMMYFUNCTION("""COMPUTED_VALUE"""),"682,17)who()select()!^ :how()from()!~")</f>
        <v>682,17)who()select()!^ :how()from()!~</v>
      </c>
      <c r="AW1" s="2" t="str">
        <f>IFERROR(__xludf.DUMMYFUNCTION("""COMPUTED_VALUE"""),"698,638)'&lt;@;'where()'from()!select(458,218)")</f>
        <v>698,638)'&lt;@;'where()'from()!select(458,218)</v>
      </c>
      <c r="AX1" s="2" t="str">
        <f>IFERROR(__xludf.DUMMYFUNCTION("""COMPUTED_VALUE"""),"80,356)^,what(554,850)*&lt;&amp;what()select()select()do()&gt;,;)$why()+what();%")</f>
        <v>80,356)^,what(554,850)*&lt;&amp;what()select()select()do()&gt;,;)$why()+what();%</v>
      </c>
      <c r="AY1" s="2" t="str">
        <f>IFERROR(__xludf.DUMMYFUNCTION("""COMPUTED_VALUE"""),"265,354)-")</f>
        <v>265,354)-</v>
      </c>
      <c r="AZ1" s="2" t="str">
        <f>IFERROR(__xludf.DUMMYFUNCTION("""COMPUTED_VALUE"""),"338,874)?]")</f>
        <v>338,874)?]</v>
      </c>
      <c r="BA1" s="2" t="str">
        <f>IFERROR(__xludf.DUMMYFUNCTION("""COMPUTED_VALUE"""),"284,884)}&lt;when()")</f>
        <v>284,884)}&lt;when()</v>
      </c>
      <c r="BB1" s="2" t="str">
        <f>IFERROR(__xludf.DUMMYFUNCTION("""COMPUTED_VALUE"""),"473,399)%&gt;'?where(),")</f>
        <v>473,399)%&gt;'?where(),</v>
      </c>
      <c r="BC1" s="2" t="str">
        <f>IFERROR(__xludf.DUMMYFUNCTION("""COMPUTED_VALUE"""),"614,138)&amp;who()~}[why()from()")</f>
        <v>614,138)&amp;who()~}[why()from()</v>
      </c>
      <c r="BD1" s="2" t="str">
        <f>IFERROR(__xludf.DUMMYFUNCTION("""COMPUTED_VALUE"""),"779,747)^")</f>
        <v>779,747)^</v>
      </c>
      <c r="BE1" s="2" t="str">
        <f>IFERROR(__xludf.DUMMYFUNCTION("""COMPUTED_VALUE"""),"7,27)select()}&gt;+^-*&lt;")</f>
        <v>7,27)select()}&gt;+^-*&lt;</v>
      </c>
      <c r="BF1" s="2" t="str">
        <f>IFERROR(__xludf.DUMMYFUNCTION("""COMPUTED_VALUE"""),"808,414) &amp;)when()[;&amp;")</f>
        <v>808,414) &amp;)when()[;&amp;</v>
      </c>
      <c r="BG1" s="2" t="str">
        <f>IFERROR(__xludf.DUMMYFUNCTION("""COMPUTED_VALUE"""),"969,162):where(){")</f>
        <v>969,162):where(){</v>
      </c>
      <c r="BH1" s="2" t="str">
        <f>IFERROR(__xludf.DUMMYFUNCTION("""COMPUTED_VALUE"""),"923,581))*when()who()}?")</f>
        <v>923,581))*when()who()}?</v>
      </c>
      <c r="BI1" s="2" t="str">
        <f>IFERROR(__xludf.DUMMYFUNCTION("""COMPUTED_VALUE"""),"604,624)**")</f>
        <v>604,624)**</v>
      </c>
      <c r="BJ1" s="2" t="str">
        <f>IFERROR(__xludf.DUMMYFUNCTION("""COMPUTED_VALUE"""),"968,780)):/{")</f>
        <v>968,780)):/{</v>
      </c>
      <c r="BK1" s="2" t="str">
        <f>IFERROR(__xludf.DUMMYFUNCTION("""COMPUTED_VALUE"""),"808,433)]!who()from()")</f>
        <v>808,433)]!who()from()</v>
      </c>
      <c r="BL1" s="2" t="str">
        <f>IFERROR(__xludf.DUMMYFUNCTION("""COMPUTED_VALUE"""),"103,80)@^why()!")</f>
        <v>103,80)@^why()!</v>
      </c>
      <c r="BM1" s="2" t="str">
        <f>IFERROR(__xludf.DUMMYFUNCTION("""COMPUTED_VALUE"""),"335,504)&amp;how():how()}")</f>
        <v>335,504)&amp;how():how()}</v>
      </c>
      <c r="BN1" s="2" t="str">
        <f>IFERROR(__xludf.DUMMYFUNCTION("""COMPUTED_VALUE"""),"407,608)'+")</f>
        <v>407,608)'+</v>
      </c>
      <c r="BO1" s="2" t="str">
        <f>IFERROR(__xludf.DUMMYFUNCTION("""COMPUTED_VALUE"""),"350,417)select()&gt;who()*")</f>
        <v>350,417)select()&gt;who()*</v>
      </c>
      <c r="BP1" s="2" t="str">
        <f>IFERROR(__xludf.DUMMYFUNCTION("""COMPUTED_VALUE"""),"545,113)who()('!&amp;how(),don't()+{$&amp;")</f>
        <v>545,113)who()('!&amp;how(),don't()+{$&amp;</v>
      </c>
      <c r="BQ1" s="2" t="str">
        <f>IFERROR(__xludf.DUMMYFUNCTION("""COMPUTED_VALUE"""),"842,42)&lt;#")</f>
        <v>842,42)&lt;#</v>
      </c>
      <c r="BR1" s="2" t="str">
        <f>IFERROR(__xludf.DUMMYFUNCTION("""COMPUTED_VALUE"""),"788,22),why(),")</f>
        <v>788,22),why(),</v>
      </c>
      <c r="BS1" s="2" t="str">
        <f>IFERROR(__xludf.DUMMYFUNCTION("""COMPUTED_VALUE"""),"581,843)why()?")</f>
        <v>581,843)why()?</v>
      </c>
      <c r="BT1" s="2" t="str">
        <f>IFERROR(__xludf.DUMMYFUNCTION("""COMPUTED_VALUE"""),"415,102)[")</f>
        <v>415,102)[</v>
      </c>
      <c r="BU1" s="2" t="str">
        <f>IFERROR(__xludf.DUMMYFUNCTION("""COMPUTED_VALUE"""),"782,483)::(&amp;',^")</f>
        <v>782,483)::(&amp;',^</v>
      </c>
      <c r="BV1" s="2" t="str">
        <f>IFERROR(__xludf.DUMMYFUNCTION("""COMPUTED_VALUE"""),"411,597)")</f>
        <v>411,597)</v>
      </c>
      <c r="BW1" s="2" t="str">
        <f>IFERROR(__xludf.DUMMYFUNCTION("""COMPUTED_VALUE"""),"800,946)[]($}:+)]")</f>
        <v>800,946)[]($}:+)]</v>
      </c>
      <c r="BX1" s="2" t="str">
        <f>IFERROR(__xludf.DUMMYFUNCTION("""COMPUTED_VALUE"""),"6,738)who()+where()@}(where()&gt;$when()")</f>
        <v>6,738)who()+where()@}(where()&gt;$when()</v>
      </c>
      <c r="BY1" s="2" t="str">
        <f>IFERROR(__xludf.DUMMYFUNCTION("""COMPUTED_VALUE"""),"737,227)select()~ why(984,422)")</f>
        <v>737,227)select()~ why(984,422)</v>
      </c>
      <c r="BZ1" s="2" t="str">
        <f>IFERROR(__xludf.DUMMYFUNCTION("""COMPUTED_VALUE"""),"690,299)$how()!why()when() why()&gt;:who()")</f>
        <v>690,299)$how()!why()when() why()&gt;:who()</v>
      </c>
      <c r="CA1" s="2" t="str">
        <f>IFERROR(__xludf.DUMMYFUNCTION("""COMPUTED_VALUE"""),"62,391)")</f>
        <v>62,391)</v>
      </c>
      <c r="CB1" s="2" t="str">
        <f>IFERROR(__xludf.DUMMYFUNCTION("""COMPUTED_VALUE"""),"559,901)")</f>
        <v>559,901)</v>
      </c>
      <c r="CC1" s="2" t="str">
        <f>IFERROR(__xludf.DUMMYFUNCTION("""COMPUTED_VALUE"""),"152,669)([why()-select();*(")</f>
        <v>152,669)([why()-select();*(</v>
      </c>
      <c r="CD1" s="2" t="str">
        <f>IFERROR(__xludf.DUMMYFUNCTION("""COMPUTED_VALUE"""),"674,497)")</f>
        <v>674,497)</v>
      </c>
      <c r="CE1" s="2" t="str">
        <f>IFERROR(__xludf.DUMMYFUNCTION("""COMPUTED_VALUE"""),"195,917)from()#what(),")</f>
        <v>195,917)from()#what(),</v>
      </c>
      <c r="CF1" s="2" t="str">
        <f>IFERROR(__xludf.DUMMYFUNCTION("""COMPUTED_VALUE"""),"332,868)select()')@#")</f>
        <v>332,868)select()')@#</v>
      </c>
      <c r="CG1" s="2" t="str">
        <f>IFERROR(__xludf.DUMMYFUNCTION("""COMPUTED_VALUE"""),"957,359)(when()]&gt;(&lt;what()!")</f>
        <v>957,359)(when()]&gt;(&lt;what()!</v>
      </c>
      <c r="CH1" s="2" t="str">
        <f>IFERROR(__xludf.DUMMYFUNCTION("""COMPUTED_VALUE"""),"602,990)+@how()]$^")</f>
        <v>602,990)+@how()]$^</v>
      </c>
      <c r="CI1" s="2" t="str">
        <f>IFERROR(__xludf.DUMMYFUNCTION("""COMPUTED_VALUE"""),"885,543)")</f>
        <v>885,543)</v>
      </c>
      <c r="CJ1" s="2" t="str">
        <f>IFERROR(__xludf.DUMMYFUNCTION("""COMPUTED_VALUE"""),"564,365)")</f>
        <v>564,365)</v>
      </c>
      <c r="CK1" s="2" t="str">
        <f>IFERROR(__xludf.DUMMYFUNCTION("""COMPUTED_VALUE"""),"912,603)what()when()how()")</f>
        <v>912,603)what()when()how()</v>
      </c>
      <c r="CL1" s="2" t="str">
        <f>IFERROR(__xludf.DUMMYFUNCTION("""COMPUTED_VALUE"""),"216,398+&amp;#'*-,]:")</f>
        <v>216,398+&amp;#'*-,]:</v>
      </c>
      <c r="CM1" s="2" t="str">
        <f>IFERROR(__xludf.DUMMYFUNCTION("""COMPUTED_VALUE"""),"971,792)!do()from()who()")</f>
        <v>971,792)!do()from()who()</v>
      </c>
      <c r="CN1" s="2" t="str">
        <f>IFERROR(__xludf.DUMMYFUNCTION("""COMPUTED_VALUE"""),"741,501)~how()where()&lt;what()[#where()")</f>
        <v>741,501)~how()where()&lt;what()[#where()</v>
      </c>
      <c r="CO1" s="2" t="str">
        <f>IFERROR(__xludf.DUMMYFUNCTION("""COMPUTED_VALUE"""),"268,825)what()")</f>
        <v>268,825)what()</v>
      </c>
      <c r="CP1" s="2" t="str">
        <f>IFERROR(__xludf.DUMMYFUNCTION("""COMPUTED_VALUE"""),"958,990)){?(+'")</f>
        <v>958,990)){?(+'</v>
      </c>
      <c r="CQ1" s="2" t="str">
        <f>IFERROR(__xludf.DUMMYFUNCTION("""COMPUTED_VALUE"""),"427,368):%?how()?(")</f>
        <v>427,368):%?how()?(</v>
      </c>
      <c r="CR1" s="2" t="str">
        <f>IFERROR(__xludf.DUMMYFUNCTION("""COMPUTED_VALUE"""),"725,420)?when()}-from();")</f>
        <v>725,420)?when()}-from();</v>
      </c>
      <c r="CS1" s="2" t="str">
        <f>IFERROR(__xludf.DUMMYFUNCTION("""COMPUTED_VALUE"""),"414,122/%-when():-'@")</f>
        <v>414,122/%-when():-'@</v>
      </c>
      <c r="CT1" s="2" t="str">
        <f>IFERROR(__xludf.DUMMYFUNCTION("""COMPUTED_VALUE"""),"450,900)&amp;what()&lt;{ ]&lt;'(?do()%]^!} ")</f>
        <v>450,900)&amp;what()&lt;{ ]&lt;'(?do()%]^!} </v>
      </c>
      <c r="CU1" s="2" t="str">
        <f>IFERROR(__xludf.DUMMYFUNCTION("""COMPUTED_VALUE"""),"401,278)when() -(! -do()when()*select()?@[~@from()why()")</f>
        <v>401,278)when() -(! -do()when()*select()?@[~@from()why()</v>
      </c>
      <c r="CV1" s="2" t="str">
        <f>IFERROR(__xludf.DUMMYFUNCTION("""COMPUTED_VALUE"""),"892,125)~what()+;/mulwhy():")</f>
        <v>892,125)~what()+;/mulwhy():</v>
      </c>
      <c r="CW1" s="2" t="str">
        <f>IFERROR(__xludf.DUMMYFUNCTION("""COMPUTED_VALUE"""),"375,500)^(#&gt;%,")</f>
        <v>375,500)^(#&gt;%,</v>
      </c>
      <c r="CX1" s="2" t="str">
        <f>IFERROR(__xludf.DUMMYFUNCTION("""COMPUTED_VALUE"""),"252,836)[why()?&lt;how(643,18);*")</f>
        <v>252,836)[why()?&lt;how(643,18);*</v>
      </c>
      <c r="CY1" s="2" t="str">
        <f>IFERROR(__xludf.DUMMYFUNCTION("""COMPUTED_VALUE"""),"223,308)$where()")</f>
        <v>223,308)$where()</v>
      </c>
      <c r="CZ1" s="2" t="str">
        <f>IFERROR(__xludf.DUMMYFUNCTION("""COMPUTED_VALUE"""),"401,278)why():")</f>
        <v>401,278)why():</v>
      </c>
      <c r="DA1" s="2" t="str">
        <f>IFERROR(__xludf.DUMMYFUNCTION("""COMPUTED_VALUE"""),"276,426)")</f>
        <v>276,426)</v>
      </c>
      <c r="DB1" s="2" t="str">
        <f>IFERROR(__xludf.DUMMYFUNCTION("""COMPUTED_VALUE"""),"793,320)what(85,700)})")</f>
        <v>793,320)what(85,700)})</v>
      </c>
      <c r="DC1" s="2" t="str">
        <f>IFERROR(__xludf.DUMMYFUNCTION("""COMPUTED_VALUE"""),"485,616)where();when()}[! from();]")</f>
        <v>485,616)where();when()}[! from();]</v>
      </c>
      <c r="DD1" s="2" t="str">
        <f>IFERROR(__xludf.DUMMYFUNCTION("""COMPUTED_VALUE"""),"582,705) !:")</f>
        <v>582,705) !:</v>
      </c>
      <c r="DE1" s="2" t="str">
        <f>IFERROR(__xludf.DUMMYFUNCTION("""COMPUTED_VALUE"""),"427,563)&lt;*&lt;#how():!do()'&amp;-}!']:'")</f>
        <v>427,563)&lt;*&lt;#how():!do()'&amp;-}!']:'</v>
      </c>
      <c r="DF1" s="2" t="str">
        <f>IFERROR(__xludf.DUMMYFUNCTION("""COMPUTED_VALUE"""),"615,412)where(928,116)];select()(")</f>
        <v>615,412)where(928,116)];select()(</v>
      </c>
      <c r="DG1" s="2" t="str">
        <f>IFERROR(__xludf.DUMMYFUNCTION("""COMPUTED_VALUE"""),"812,857)&amp;@?[select()$~do()")</f>
        <v>812,857)&amp;@?[select()$~do()</v>
      </c>
      <c r="DH1" s="2" t="str">
        <f>IFERROR(__xludf.DUMMYFUNCTION("""COMPUTED_VALUE"""),"49,314)?{")</f>
        <v>49,314)?{</v>
      </c>
      <c r="DI1" s="2" t="str">
        <f>IFERROR(__xludf.DUMMYFUNCTION("""COMPUTED_VALUE"""),"164,850)")</f>
        <v>164,850)</v>
      </c>
      <c r="DJ1" s="2" t="str">
        <f>IFERROR(__xludf.DUMMYFUNCTION("""COMPUTED_VALUE"""),"345,646)[}from()}]&lt;'#select()don't()&lt;;+%where(445,34)*!mul!when()-{")</f>
        <v>345,646)[}from()}]&lt;'#select()don't()&lt;;+%where(445,34)*!mul!when()-{</v>
      </c>
      <c r="DK1" s="2" t="str">
        <f>IFERROR(__xludf.DUMMYFUNCTION("""COMPUTED_VALUE"""),"471,900)&lt;[-from()&amp;@")</f>
        <v>471,900)&lt;[-from()&amp;@</v>
      </c>
      <c r="DL1" s="2" t="str">
        <f>IFERROR(__xludf.DUMMYFUNCTION("""COMPUTED_VALUE"""),"442,893)where())*")</f>
        <v>442,893)where())*</v>
      </c>
      <c r="DM1" s="2" t="str">
        <f>IFERROR(__xludf.DUMMYFUNCTION("""COMPUTED_VALUE"""),"798,495)}&lt;+select(130,600)why()(from()")</f>
        <v>798,495)}&lt;+select(130,600)why()(from()</v>
      </c>
      <c r="DN1" s="2" t="str">
        <f>IFERROR(__xludf.DUMMYFUNCTION("""COMPUTED_VALUE"""),"860,565)select()~why(406,274)")</f>
        <v>860,565)select()~why(406,274)</v>
      </c>
      <c r="DO1" s="2" t="str">
        <f>IFERROR(__xludf.DUMMYFUNCTION("""COMPUTED_VALUE"""),"397,514)who()why()]~")</f>
        <v>397,514)who()why()]~</v>
      </c>
      <c r="DP1" s="2" t="str">
        <f>IFERROR(__xludf.DUMMYFUNCTION("""COMPUTED_VALUE"""),"654,583&gt;where()!,")</f>
        <v>654,583&gt;where()!,</v>
      </c>
      <c r="DQ1" s="2" t="str">
        <f>IFERROR(__xludf.DUMMYFUNCTION("""COMPUTED_VALUE"""),"877,551)&amp;select()[&lt;?&amp;{}when(){")</f>
        <v>877,551)&amp;select()[&lt;?&amp;{}when(){</v>
      </c>
      <c r="DR1" s="2" t="str">
        <f>IFERROR(__xludf.DUMMYFUNCTION("""COMPUTED_VALUE"""),"528,802),#-)+(&amp;select()/")</f>
        <v>528,802),#-)+(&amp;select()/</v>
      </c>
      <c r="DS1" s="2" t="str">
        <f>IFERROR(__xludf.DUMMYFUNCTION("""COMPUTED_VALUE"""),"878,466)#how(872,781)")</f>
        <v>878,466)#how(872,781)</v>
      </c>
      <c r="DT1" s="2" t="str">
        <f>IFERROR(__xludf.DUMMYFUNCTION("""COMPUTED_VALUE"""),"964,641&gt;}-&gt;(*[")</f>
        <v>964,641&gt;}-&gt;(*[</v>
      </c>
      <c r="DU1" s="2" t="str">
        <f>IFERROR(__xludf.DUMMYFUNCTION("""COMPUTED_VALUE"""),"847,681),why()select()select()*@,")</f>
        <v>847,681),why()select()select()*@,</v>
      </c>
      <c r="DV1" s="2" t="str">
        <f>IFERROR(__xludf.DUMMYFUNCTION("""COMPUTED_VALUE"""),"211,86)when()select()-:)#']")</f>
        <v>211,86)when()select()-:)#']</v>
      </c>
      <c r="DW1" s="2" t="str">
        <f>IFERROR(__xludf.DUMMYFUNCTION("""COMPUTED_VALUE"""),"416,630):(}?$[:)")</f>
        <v>416,630):(}?$[:)</v>
      </c>
      <c r="DX1" s="2" t="str">
        <f>IFERROR(__xludf.DUMMYFUNCTION("""COMPUTED_VALUE"""),"255,942):-*:!~%@how()what()")</f>
        <v>255,942):-*:!~%@how()what()</v>
      </c>
      <c r="DY1" s="2" t="str">
        <f>IFERROR(__xludf.DUMMYFUNCTION("""COMPUTED_VALUE"""),"117,324)")</f>
        <v>117,324)</v>
      </c>
    </row>
    <row r="2">
      <c r="A2" s="1" t="s">
        <v>1</v>
      </c>
      <c r="B2" s="2" t="str">
        <f>IFERROR(__xludf.DUMMYFUNCTION("split(A2,""mul("",false,false)"),"/}")</f>
        <v>/}</v>
      </c>
      <c r="C2" s="2" t="str">
        <f>IFERROR(__xludf.DUMMYFUNCTION("""COMPUTED_VALUE"""),"804,424)mul?where())%}")</f>
        <v>804,424)mul?where())%}</v>
      </c>
      <c r="D2" s="2" t="str">
        <f>IFERROR(__xludf.DUMMYFUNCTION("""COMPUTED_VALUE"""),"933,657)%from()what()'~!}*:")</f>
        <v>933,657)%from()what()'~!}*:</v>
      </c>
      <c r="E2" s="2" t="str">
        <f>IFERROR(__xludf.DUMMYFUNCTION("""COMPUTED_VALUE"""),"916,775)who()&lt;select()&lt;how()don't()#from(773,402);/,when()")</f>
        <v>916,775)who()&lt;select()&lt;how()don't()#from(773,402);/,when()</v>
      </c>
      <c r="F2" s="2" t="str">
        <f>IFERROR(__xludf.DUMMYFUNCTION("""COMPUTED_VALUE"""),"425,484)&gt; {,what(485,199)when()#")</f>
        <v>425,484)&gt; {,what(485,199)when()#</v>
      </c>
      <c r="G2" s="2" t="str">
        <f>IFERROR(__xludf.DUMMYFUNCTION("""COMPUTED_VALUE"""),"760/-select();")</f>
        <v>760/-select();</v>
      </c>
      <c r="H2" s="2" t="str">
        <f>IFERROR(__xludf.DUMMYFUNCTION("""COMPUTED_VALUE"""),"859,259) )?")</f>
        <v>859,259) )?</v>
      </c>
      <c r="I2" s="2" t="str">
        <f>IFERROR(__xludf.DUMMYFUNCTION("""COMPUTED_VALUE"""),"21,933)what()^from()#-")</f>
        <v>21,933)what()^from()#-</v>
      </c>
      <c r="J2" s="2" t="str">
        <f>IFERROR(__xludf.DUMMYFUNCTION("""COMPUTED_VALUE"""),"951,427)don't()&lt;!")</f>
        <v>951,427)don't()&lt;!</v>
      </c>
      <c r="K2" s="2" t="str">
        <f>IFERROR(__xludf.DUMMYFUNCTION("""COMPUTED_VALUE"""),"664,380)")</f>
        <v>664,380)</v>
      </c>
      <c r="L2" s="2" t="str">
        <f>IFERROR(__xludf.DUMMYFUNCTION("""COMPUTED_VALUE"""),"747,497)*who()}from()*+")</f>
        <v>747,497)*who()}from()*+</v>
      </c>
      <c r="M2" s="2" t="str">
        <f>IFERROR(__xludf.DUMMYFUNCTION("""COMPUTED_VALUE"""),"505^) &lt;#:select()]?select()")</f>
        <v>505^) &lt;#:select()]?select()</v>
      </c>
      <c r="N2" s="2" t="str">
        <f>IFERROR(__xludf.DUMMYFUNCTION("""COMPUTED_VALUE"""),"383,587)*")</f>
        <v>383,587)*</v>
      </c>
      <c r="O2" s="2" t="str">
        <f>IFERROR(__xludf.DUMMYFUNCTION("""COMPUTED_VALUE"""),"747,795)how()where()who()&amp;}#:mul[@%")</f>
        <v>747,795)how()where()who()&amp;}#:mul[@%</v>
      </c>
      <c r="P2" s="2" t="str">
        <f>IFERROR(__xludf.DUMMYFUNCTION("""COMPUTED_VALUE"""),"488,640)how()who()^'&gt;mulwhere(295,787)%'~*who()@")</f>
        <v>488,640)how()who()^'&gt;mulwhere(295,787)%'~*who()@</v>
      </c>
      <c r="Q2" s="2" t="str">
        <f>IFERROR(__xludf.DUMMYFUNCTION("""COMPUTED_VALUE"""),"500,697)where()*^!@^what():")</f>
        <v>500,697)where()*^!@^what():</v>
      </c>
      <c r="R2" s="2" t="str">
        <f>IFERROR(__xludf.DUMMYFUNCTION("""COMPUTED_VALUE"""),"737,496)^{)^how()when()#")</f>
        <v>737,496)^{)^how()when()#</v>
      </c>
      <c r="S2" s="2" t="str">
        <f>IFERROR(__xludf.DUMMYFUNCTION("""COMPUTED_VALUE"""),"387,233)']%select();}")</f>
        <v>387,233)']%select();}</v>
      </c>
      <c r="T2" s="2" t="str">
        <f>IFERROR(__xludf.DUMMYFUNCTION("""COMPUTED_VALUE"""),"89,882)}(&amp;")</f>
        <v>89,882)}(&amp;</v>
      </c>
      <c r="U2" s="2" t="str">
        <f>IFERROR(__xludf.DUMMYFUNCTION("""COMPUTED_VALUE"""),"394,392)#from()what()}who()when()when()&gt;;^")</f>
        <v>394,392)#from()what()}who()when()when()&gt;;^</v>
      </c>
      <c r="V2" s="2" t="str">
        <f>IFERROR(__xludf.DUMMYFUNCTION("""COMPUTED_VALUE"""),"639,188) [*")</f>
        <v>639,188) [*</v>
      </c>
      <c r="W2" s="2" t="str">
        <f>IFERROR(__xludf.DUMMYFUNCTION("""COMPUTED_VALUE"""),"302,818)[")</f>
        <v>302,818)[</v>
      </c>
      <c r="X2" s="2" t="str">
        <f>IFERROR(__xludf.DUMMYFUNCTION("""COMPUTED_VALUE"""),"874,794)~{(&lt;&gt;[%")</f>
        <v>874,794)~{(&lt;&gt;[%</v>
      </c>
      <c r="Y2" s="2" t="str">
        <f>IFERROR(__xludf.DUMMYFUNCTION("""COMPUTED_VALUE"""),"217,113)~why() ")</f>
        <v>217,113)~why() </v>
      </c>
      <c r="Z2" s="2" t="str">
        <f>IFERROR(__xludf.DUMMYFUNCTION("""COMPUTED_VALUE"""),"651,680)^!/'select()")</f>
        <v>651,680)^!/'select()</v>
      </c>
      <c r="AA2" s="2" t="str">
        <f>IFERROR(__xludf.DUMMYFUNCTION("""COMPUTED_VALUE"""),"161,158)'}/*{")</f>
        <v>161,158)'}/*{</v>
      </c>
      <c r="AB2" s="2" t="str">
        <f>IFERROR(__xludf.DUMMYFUNCTION("""COMPUTED_VALUE"""),"41,452)?;;@,[~}why()")</f>
        <v>41,452)?;;@,[~}why()</v>
      </c>
      <c r="AC2" s="2" t="str">
        <f>IFERROR(__xludf.DUMMYFUNCTION("""COMPUTED_VALUE"""),"71,555)&lt;select()%:when()]@what(198,130)do()")</f>
        <v>71,555)&lt;select()%:when()]@what(198,130)do()</v>
      </c>
      <c r="AD2" s="2" t="str">
        <f>IFERROR(__xludf.DUMMYFUNCTION("""COMPUTED_VALUE"""),"364,266)*+)what(65,6)'")</f>
        <v>364,266)*+)what(65,6)'</v>
      </c>
      <c r="AE2" s="2" t="str">
        <f>IFERROR(__xludf.DUMMYFUNCTION("""COMPUTED_VALUE"""),"503where()'{what()?")</f>
        <v>503where()'{what()?</v>
      </c>
      <c r="AF2" s="2" t="str">
        <f>IFERROR(__xludf.DUMMYFUNCTION("""COMPUTED_VALUE"""),"84,10)/;''^;")</f>
        <v>84,10)/;''^;</v>
      </c>
      <c r="AG2" s="2" t="str">
        <f>IFERROR(__xludf.DUMMYFUNCTION("""COMPUTED_VALUE"""),"180,571)how()(]")</f>
        <v>180,571)how()(]</v>
      </c>
      <c r="AH2" s="2" t="str">
        <f>IFERROR(__xludf.DUMMYFUNCTION("""COMPUTED_VALUE"""),"804,566)&gt;who()}]where()*%where()?")</f>
        <v>804,566)&gt;who()}]where()*%where()?</v>
      </c>
      <c r="AI2" s="2" t="str">
        <f>IFERROR(__xludf.DUMMYFUNCTION("""COMPUTED_VALUE"""),"909,630)%^where()how()'")</f>
        <v>909,630)%^where()how()'</v>
      </c>
      <c r="AJ2" s="2" t="str">
        <f>IFERROR(__xludf.DUMMYFUNCTION("""COMPUTED_VALUE"""),"678,912)*)+what():don't()*^[$")</f>
        <v>678,912)*)+what():don't()*^[$</v>
      </c>
      <c r="AK2" s="2" t="str">
        <f>IFERROR(__xludf.DUMMYFUNCTION("""COMPUTED_VALUE"""),"208,358)")</f>
        <v>208,358)</v>
      </c>
      <c r="AL2" s="2" t="str">
        <f>IFERROR(__xludf.DUMMYFUNCTION("""COMPUTED_VALUE"""),"99,216,??/-%]when(40,18)&gt;'(")</f>
        <v>99,216,??/-%]when(40,18)&gt;'(</v>
      </c>
      <c r="AM2" s="2" t="str">
        <f>IFERROR(__xludf.DUMMYFUNCTION("""COMPUTED_VALUE"""),"967,259)^!%!")</f>
        <v>967,259)^!%!</v>
      </c>
      <c r="AN2" s="2" t="str">
        <f>IFERROR(__xludf.DUMMYFUNCTION("""COMPUTED_VALUE"""),"574,337)")</f>
        <v>574,337)</v>
      </c>
      <c r="AO2" s="2" t="str">
        <f>IFERROR(__xludf.DUMMYFUNCTION("""COMPUTED_VALUE"""),"855,993)from()who()&lt;@ -&amp;")</f>
        <v>855,993)from()who()&lt;@ -&amp;</v>
      </c>
      <c r="AP2" s="2" t="str">
        <f>IFERROR(__xludf.DUMMYFUNCTION("""COMPUTED_VALUE"""),"679,566)[;$how()")</f>
        <v>679,566)[;$how()</v>
      </c>
      <c r="AQ2" s="2" t="str">
        <f>IFERROR(__xludf.DUMMYFUNCTION("""COMPUTED_VALUE"""),"773,340)+-':-")</f>
        <v>773,340)+-':-</v>
      </c>
      <c r="AR2" s="2" t="str">
        <f>IFERROR(__xludf.DUMMYFUNCTION("""COMPUTED_VALUE"""),"46,577);&gt;+%^#")</f>
        <v>46,577);&gt;+%^#</v>
      </c>
      <c r="AS2" s="2" t="str">
        <f>IFERROR(__xludf.DUMMYFUNCTION("""COMPUTED_VALUE"""),"668,549)@;#,[])don't()")</f>
        <v>668,549)@;#,[])don't()</v>
      </c>
      <c r="AT2" s="2" t="str">
        <f>IFERROR(__xludf.DUMMYFUNCTION("""COMPUTED_VALUE"""),"471,350)why()?what()where()what()&lt;/[")</f>
        <v>471,350)why()?what()where()what()&lt;/[</v>
      </c>
      <c r="AU2" s="2" t="str">
        <f>IFERROR(__xludf.DUMMYFUNCTION("""COMPUTED_VALUE"""),"725,898):(-")</f>
        <v>725,898):(-</v>
      </c>
      <c r="AV2" s="2" t="str">
        <f>IFERROR(__xludf.DUMMYFUNCTION("""COMPUTED_VALUE"""),"869,478)%don't()'")</f>
        <v>869,478)%don't()'</v>
      </c>
      <c r="AW2" s="2" t="str">
        <f>IFERROR(__xludf.DUMMYFUNCTION("""COMPUTED_VALUE"""),"896,319)]from(){@don't(),,why(){what(394,834)?")</f>
        <v>896,319)]from(){@don't(),,why(){what(394,834)?</v>
      </c>
      <c r="AX2" s="2" t="str">
        <f>IFERROR(__xludf.DUMMYFUNCTION("""COMPUTED_VALUE"""),"58,736)%#/ &lt;")</f>
        <v>58,736)%#/ &lt;</v>
      </c>
      <c r="AY2" s="2" t="str">
        <f>IFERROR(__xludf.DUMMYFUNCTION("""COMPUTED_VALUE"""),"51,867)*)^why()#'")</f>
        <v>51,867)*)^why()#'</v>
      </c>
      <c r="AZ2" s="2" t="str">
        <f>IFERROR(__xludf.DUMMYFUNCTION("""COMPUTED_VALUE"""),"176,298)$where()//&gt;,]:!where()")</f>
        <v>176,298)$where()//&gt;,]:!where()</v>
      </c>
      <c r="BA2" s="2" t="str">
        <f>IFERROR(__xludf.DUMMYFUNCTION("""COMPUTED_VALUE"""),"474,215):#what():%}how():")</f>
        <v>474,215):#what():%}how():</v>
      </c>
      <c r="BB2" s="2" t="str">
        <f>IFERROR(__xludf.DUMMYFUNCTION("""COMPUTED_VALUE"""),"47,116)-,^from()?[select()&gt;")</f>
        <v>47,116)-,^from()?[select()&gt;</v>
      </c>
      <c r="BC2" s="2" t="str">
        <f>IFERROR(__xludf.DUMMYFUNCTION("""COMPUTED_VALUE"""),"566,323);!$why()what()&lt;&gt;{%-")</f>
        <v>566,323);!$why()what()&lt;&gt;{%-</v>
      </c>
      <c r="BD2" s="2" t="str">
        <f>IFERROR(__xludf.DUMMYFUNCTION("""COMPUTED_VALUE"""),"756,641)(]{what()$&gt;@#$%")</f>
        <v>756,641)(]{what()$&gt;@#$%</v>
      </c>
      <c r="BE2" s="2" t="str">
        <f>IFERROR(__xludf.DUMMYFUNCTION("""COMPUTED_VALUE"""),"478,68)!](;@+when()")</f>
        <v>478,68)!](;@+when()</v>
      </c>
      <c r="BF2" s="2" t="str">
        <f>IFERROR(__xludf.DUMMYFUNCTION("""COMPUTED_VALUE"""),"383,83)&gt;&gt;@ do())(/!when(){{)~when()")</f>
        <v>383,83)&gt;&gt;@ do())(/!when(){{)~when()</v>
      </c>
      <c r="BG2" s="2" t="str">
        <f>IFERROR(__xludf.DUMMYFUNCTION("""COMPUTED_VALUE"""),"18,568)")</f>
        <v>18,568)</v>
      </c>
      <c r="BH2" s="2" t="str">
        <f>IFERROR(__xludf.DUMMYFUNCTION("""COMPUTED_VALUE"""),"933,58))")</f>
        <v>933,58))</v>
      </c>
      <c r="BI2" s="2" t="str">
        <f>IFERROR(__xludf.DUMMYFUNCTION("""COMPUTED_VALUE"""),"53,523)what()where()&gt;+where()^")</f>
        <v>53,523)what()where()&gt;+where()^</v>
      </c>
      <c r="BJ2" s="2" t="str">
        <f>IFERROR(__xludf.DUMMYFUNCTION("""COMPUTED_VALUE"""),"847,728)&gt;where() who()how()]")</f>
        <v>847,728)&gt;where() who()how()]</v>
      </c>
      <c r="BK2" s="2" t="str">
        <f>IFERROR(__xludf.DUMMYFUNCTION("""COMPUTED_VALUE"""),"499,856)")</f>
        <v>499,856)</v>
      </c>
      <c r="BL2" s="2" t="str">
        <f>IFERROR(__xludf.DUMMYFUNCTION("""COMPUTED_VALUE"""),"837,413)&amp;:who();from()@")</f>
        <v>837,413)&amp;:who();from()@</v>
      </c>
      <c r="BM2" s="2" t="str">
        <f>IFERROR(__xludf.DUMMYFUNCTION("""COMPUTED_VALUE"""),"711,785)@from()select()$]#-}")</f>
        <v>711,785)@from()select()$]#-}</v>
      </c>
      <c r="BN2" s="2" t="str">
        <f>IFERROR(__xludf.DUMMYFUNCTION("""COMPUTED_VALUE"""),"603,647)!how()'}/")</f>
        <v>603,647)!how()'}/</v>
      </c>
      <c r="BO2" s="2" t="str">
        <f>IFERROR(__xludf.DUMMYFUNCTION("""COMPUTED_VALUE"""),"142,83)")</f>
        <v>142,83)</v>
      </c>
      <c r="BP2" s="2" t="str">
        <f>IFERROR(__xludf.DUMMYFUNCTION("""COMPUTED_VALUE"""),"236,987)(&amp;[)+$&lt;&amp;when()")</f>
        <v>236,987)(&amp;[)+$&lt;&amp;when()</v>
      </c>
      <c r="BQ2" s="2" t="str">
        <f>IFERROR(__xludf.DUMMYFUNCTION("""COMPUTED_VALUE"""),"464,484)[")</f>
        <v>464,484)[</v>
      </c>
      <c r="BR2" s="2" t="str">
        <f>IFERROR(__xludf.DUMMYFUNCTION("""COMPUTED_VALUE"""),"97,923{[{;~*how(603,347)why(397,750)[")</f>
        <v>97,923{[{;~*how(603,347)why(397,750)[</v>
      </c>
      <c r="BS2" s="2" t="str">
        <f>IFERROR(__xludf.DUMMYFUNCTION("""COMPUTED_VALUE"""),"397,378):from()who()@$[")</f>
        <v>397,378):from()who()@$[</v>
      </c>
      <c r="BT2" s="2" t="str">
        <f>IFERROR(__xludf.DUMMYFUNCTION("""COMPUTED_VALUE"""),"33,741)@&amp;&lt;['from():do()]select()/!who()from()what()(+")</f>
        <v>33,741)@&amp;&lt;['from():do()]select()/!who()from()what()(+</v>
      </c>
      <c r="BU2" s="2" t="str">
        <f>IFERROR(__xludf.DUMMYFUNCTION("""COMPUTED_VALUE"""),"425,204)&lt;[^select()#:?do()/")</f>
        <v>425,204)&lt;[^select()#:?do()/</v>
      </c>
      <c r="BV2" s="2" t="str">
        <f>IFERROR(__xludf.DUMMYFUNCTION("""COMPUTED_VALUE"""),"977,606)how()select()?select() ^")</f>
        <v>977,606)how()select()?select() ^</v>
      </c>
      <c r="BW2" s="2" t="str">
        <f>IFERROR(__xludf.DUMMYFUNCTION("""COMPUTED_VALUE"""),"481,671)^&amp;,)&amp;what()select()from()from()")</f>
        <v>481,671)^&amp;,)&amp;what()select()from()from()</v>
      </c>
      <c r="BX2" s="2" t="str">
        <f>IFERROR(__xludf.DUMMYFUNCTION("""COMPUTED_VALUE"""),"219,42):what()?}")</f>
        <v>219,42):what()?}</v>
      </c>
      <c r="BY2" s="2" t="str">
        <f>IFERROR(__xludf.DUMMYFUNCTION("""COMPUTED_VALUE"""),"441where()({select(),")</f>
        <v>441where()({select(),</v>
      </c>
      <c r="BZ2" s="2" t="str">
        <f>IFERROR(__xludf.DUMMYFUNCTION("""COMPUTED_VALUE"""),"333,910)from()from()where()]*'")</f>
        <v>333,910)from()from()where()]*'</v>
      </c>
      <c r="CA2" s="2" t="str">
        <f>IFERROR(__xludf.DUMMYFUNCTION("""COMPUTED_VALUE"""),"925,221):%?from()")</f>
        <v>925,221):%?from()</v>
      </c>
      <c r="CB2" s="2" t="str">
        <f>IFERROR(__xludf.DUMMYFUNCTION("""COMPUTED_VALUE"""),"981,324)%}")</f>
        <v>981,324)%}</v>
      </c>
      <c r="CC2" s="2" t="str">
        <f>IFERROR(__xludf.DUMMYFUNCTION("""COMPUTED_VALUE"""),"595,648)&amp;select()/")</f>
        <v>595,648)&amp;select()/</v>
      </c>
      <c r="CD2" s="2" t="str">
        <f>IFERROR(__xludf.DUMMYFUNCTION("""COMPUTED_VALUE"""),"742,838)when()~@from()don't()#+)(&lt;^?}")</f>
        <v>742,838)when()~@from()don't()#+)(&lt;^?}</v>
      </c>
      <c r="CE2" s="2" t="str">
        <f>IFERROR(__xludf.DUMMYFUNCTION("""COMPUTED_VALUE"""),"554,328)} -?(")</f>
        <v>554,328)} -?(</v>
      </c>
      <c r="CF2" s="2" t="str">
        <f>IFERROR(__xludf.DUMMYFUNCTION("""COMPUTED_VALUE"""),"513,192)~~$*why()/~% ")</f>
        <v>513,192)~~$*why()/~% </v>
      </c>
      <c r="CG2" s="2" t="str">
        <f>IFERROR(__xludf.DUMMYFUNCTION("""COMPUTED_VALUE"""),"444,631)## ")</f>
        <v>444,631)## </v>
      </c>
      <c r="CH2" s="2" t="str">
        <f>IFERROR(__xludf.DUMMYFUNCTION("""COMPUTED_VALUE"""),"794,537)-#what()~how()why(310,427)(")</f>
        <v>794,537)-#what()~how()why(310,427)(</v>
      </c>
      <c r="CI2" s="2" t="str">
        <f>IFERROR(__xludf.DUMMYFUNCTION("""COMPUTED_VALUE"""),"781,606)&lt; from()&lt;")</f>
        <v>781,606)&lt; from()&lt;</v>
      </c>
      <c r="CJ2" s="2" t="str">
        <f>IFERROR(__xludf.DUMMYFUNCTION("""COMPUTED_VALUE"""),"674,614)where()when()how(){who()when()where()where()what()")</f>
        <v>674,614)where()when()how(){who()when()where()where()what()</v>
      </c>
      <c r="CK2" s="2" t="str">
        <f>IFERROR(__xludf.DUMMYFUNCTION("""COMPUTED_VALUE"""),"416,867)$!!why(54,460)^when()")</f>
        <v>416,867)$!!why(54,460)^when()</v>
      </c>
      <c r="CL2" s="2" t="str">
        <f>IFERROR(__xludf.DUMMYFUNCTION("""COMPUTED_VALUE"""),"153,262)]where()what()who()]'do()")</f>
        <v>153,262)]where()what()who()]'do()</v>
      </c>
      <c r="CM2" s="2" t="str">
        <f>IFERROR(__xludf.DUMMYFUNCTION("""COMPUTED_VALUE"""),"179&amp;$)%&gt;@&amp;")</f>
        <v>179&amp;$)%&gt;@&amp;</v>
      </c>
      <c r="CN2" s="2" t="str">
        <f>IFERROR(__xludf.DUMMYFUNCTION("""COMPUTED_VALUE"""),"787,800)@how(266,66)&lt;?~&amp;,{mulselect()&lt;&gt;-{when()what()who()")</f>
        <v>787,800)@how(266,66)&lt;?~&amp;,{mulselect()&lt;&gt;-{when()what()who()</v>
      </c>
      <c r="CO2" s="2" t="str">
        <f>IFERROR(__xludf.DUMMYFUNCTION("""COMPUTED_VALUE"""),"538,246)[^*+why()where()")</f>
        <v>538,246)[^*+why()where()</v>
      </c>
      <c r="CP2" s="2" t="str">
        <f>IFERROR(__xludf.DUMMYFUNCTION("""COMPUTED_VALUE"""),"629,836)from()* [$+&amp;]")</f>
        <v>629,836)from()* [$+&amp;]</v>
      </c>
      <c r="CQ2" s="2" t="str">
        <f>IFERROR(__xludf.DUMMYFUNCTION("""COMPUTED_VALUE"""),"77,354)%]:from()")</f>
        <v>77,354)%]:from()</v>
      </c>
      <c r="CR2" s="2" t="str">
        <f>IFERROR(__xludf.DUMMYFUNCTION("""COMPUTED_VALUE"""),"260,304)@why()!/when()where()+(")</f>
        <v>260,304)@why()!/when()where()+(</v>
      </c>
      <c r="CS2" s="2" t="str">
        <f>IFERROR(__xludf.DUMMYFUNCTION("""COMPUTED_VALUE"""),"354,804) ")</f>
        <v>354,804) </v>
      </c>
      <c r="CT2" s="2" t="str">
        <f>IFERROR(__xludf.DUMMYFUNCTION("""COMPUTED_VALUE"""),"76,15)&gt;mul@!!$]from()")</f>
        <v>76,15)&gt;mul@!!$]from()</v>
      </c>
      <c r="CU2" s="2" t="str">
        <f>IFERROR(__xludf.DUMMYFUNCTION("""COMPUTED_VALUE"""),"357,50)(mul+%~]$-%%don't()(from();when()#;~when()")</f>
        <v>357,50)(mul+%~]$-%%don't()(from();when()#;~when()</v>
      </c>
      <c r="CV2" s="2" t="str">
        <f>IFERROR(__xludf.DUMMYFUNCTION("""COMPUTED_VALUE"""),"564,123)~&amp;]&lt;")</f>
        <v>564,123)~&amp;]&lt;</v>
      </c>
      <c r="CW2" s="2" t="str">
        <f>IFERROR(__xludf.DUMMYFUNCTION("""COMPUTED_VALUE"""),"985who()#")</f>
        <v>985who()#</v>
      </c>
      <c r="CX2" s="2" t="str">
        <f>IFERROR(__xludf.DUMMYFUNCTION("""COMPUTED_VALUE"""),"269,732)(")</f>
        <v>269,732)(</v>
      </c>
      <c r="CY2" s="2" t="str">
        <f>IFERROR(__xludf.DUMMYFUNCTION("""COMPUTED_VALUE"""),"963:^")</f>
        <v>963:^</v>
      </c>
      <c r="CZ2" s="2" t="str">
        <f>IFERROR(__xludf.DUMMYFUNCTION("""COMPUTED_VALUE"""),"824,4)$*how()@%what() -%")</f>
        <v>824,4)$*how()@%what() -%</v>
      </c>
      <c r="DA2" s="2" t="str">
        <f>IFERROR(__xludf.DUMMYFUNCTION("""COMPUTED_VALUE"""),"891,926)^*how()?select()-&gt;@")</f>
        <v>891,926)^*how()?select()-&gt;@</v>
      </c>
      <c r="DB2" s="2" t="str">
        <f>IFERROR(__xludf.DUMMYFUNCTION("""COMPUTED_VALUE"""),"489,580from()what(95,431)+:*- ,*'")</f>
        <v>489,580from()what(95,431)+:*- ,*'</v>
      </c>
      <c r="DC2" s="2" t="str">
        <f>IFERROR(__xludf.DUMMYFUNCTION("""COMPUTED_VALUE"""),"745,620)how()'why()&gt;-from()[?&gt;&lt;")</f>
        <v>745,620)how()'why()&gt;-from()[?&gt;&lt;</v>
      </c>
      <c r="DD2" s="2" t="str">
        <f>IFERROR(__xludf.DUMMYFUNCTION("""COMPUTED_VALUE"""),"509,286)-&gt;!!")</f>
        <v>509,286)-&gt;!!</v>
      </c>
      <c r="DE2" s="2" t="str">
        <f>IFERROR(__xludf.DUMMYFUNCTION("""COMPUTED_VALUE"""),"988,840))^)(]&lt;")</f>
        <v>988,840))^)(]&lt;</v>
      </c>
      <c r="DF2" s="2" t="str">
        <f>IFERROR(__xludf.DUMMYFUNCTION("""COMPUTED_VALUE"""),"657,220)who()[;when()&gt;]#^}")</f>
        <v>657,220)who()[;when()&gt;]#^}</v>
      </c>
      <c r="DG2" s="2" t="str">
        <f>IFERROR(__xludf.DUMMYFUNCTION("""COMPUTED_VALUE"""),"298,967)when():who()#who()what()")</f>
        <v>298,967)when():who()#who()what()</v>
      </c>
      <c r="DH2" s="2" t="str">
        <f>IFERROR(__xludf.DUMMYFUNCTION("""COMPUTED_VALUE"""),"84,148)&lt; ;&amp;@^do()when()~^where()#^$")</f>
        <v>84,148)&lt; ;&amp;@^do()when()~^where()#^$</v>
      </c>
      <c r="DI2" s="2" t="str">
        <f>IFERROR(__xludf.DUMMYFUNCTION("""COMPUTED_VALUE"""),"341,853)&lt;+~*what(252,434)*{{")</f>
        <v>341,853)&lt;+~*what(252,434)*{{</v>
      </c>
      <c r="DJ2" s="2" t="str">
        <f>IFERROR(__xludf.DUMMYFUNCTION("""COMPUTED_VALUE"""),"986,313)]&amp;&gt;&amp;&gt;")</f>
        <v>986,313)]&amp;&gt;&amp;&gt;</v>
      </c>
      <c r="DK2" s="2" t="str">
        <f>IFERROR(__xludf.DUMMYFUNCTION("""COMPUTED_VALUE"""),"620,476)why()who()")</f>
        <v>620,476)why()who()</v>
      </c>
      <c r="DL2" s="2" t="str">
        <f>IFERROR(__xludf.DUMMYFUNCTION("""COMPUTED_VALUE"""),"69,875&lt;$-&amp;(''")</f>
        <v>69,875&lt;$-&amp;(''</v>
      </c>
      <c r="DM2" s="2" t="str">
        <f>IFERROR(__xludf.DUMMYFUNCTION("""COMPUTED_VALUE"""),"106,787)")</f>
        <v>106,787)</v>
      </c>
      <c r="DN2" s="2" t="str">
        <f>IFERROR(__xludf.DUMMYFUNCTION("""COMPUTED_VALUE"""),"171,707)who();~when()+&gt;;how();+")</f>
        <v>171,707)who();~when()+&gt;;how();+</v>
      </c>
      <c r="DO2" s="2" t="str">
        <f>IFERROR(__xludf.DUMMYFUNCTION("""COMPUTED_VALUE"""),"163,282)(];?&gt;}* ")</f>
        <v>163,282)(];?&gt;}* </v>
      </c>
      <c r="DP2" s="2" t="str">
        <f>IFERROR(__xludf.DUMMYFUNCTION("""COMPUTED_VALUE"""),"571,602)/from()+/]!{+")</f>
        <v>571,602)/from()+/]!{+</v>
      </c>
      <c r="DQ2" s="2" t="str">
        <f>IFERROR(__xludf.DUMMYFUNCTION("""COMPUTED_VALUE"""),"372,949)$?*$(")</f>
        <v>372,949)$?*$(</v>
      </c>
      <c r="DR2" s="2" t="str">
        <f>IFERROR(__xludf.DUMMYFUNCTION("""COMPUTED_VALUE"""),"921,212)@'&gt;")</f>
        <v>921,212)@'&gt;</v>
      </c>
      <c r="DS2" s="2" t="str">
        <f>IFERROR(__xludf.DUMMYFUNCTION("""COMPUTED_VALUE"""),"705,437)($when()where()")</f>
        <v>705,437)($when()where()</v>
      </c>
      <c r="DT2" s="2" t="str">
        <f>IFERROR(__xludf.DUMMYFUNCTION("""COMPUTED_VALUE"""),"371,384)&gt;")</f>
        <v>371,384)&gt;</v>
      </c>
      <c r="DU2" s="2" t="str">
        <f>IFERROR(__xludf.DUMMYFUNCTION("""COMPUTED_VALUE"""),"445,760)'do()?/when()%[^")</f>
        <v>445,760)'do()?/when()%[^</v>
      </c>
      <c r="DV2" s="2" t="str">
        <f>IFERROR(__xludf.DUMMYFUNCTION("""COMPUTED_VALUE"""),"382,44)}&amp;/)&amp;$select()")</f>
        <v>382,44)}&amp;/)&amp;$select()</v>
      </c>
      <c r="DW2" s="2" t="str">
        <f>IFERROR(__xludf.DUMMYFUNCTION("""COMPUTED_VALUE"""),"284,899) when():%")</f>
        <v>284,899) when():%</v>
      </c>
      <c r="DX2" s="2" t="str">
        <f>IFERROR(__xludf.DUMMYFUNCTION("""COMPUTED_VALUE"""),"554,813)$;~&gt;")</f>
        <v>554,813)$;~&gt;</v>
      </c>
      <c r="DY2" s="2" t="str">
        <f>IFERROR(__xludf.DUMMYFUNCTION("""COMPUTED_VALUE"""),"274,983)'')?-from()")</f>
        <v>274,983)'')?-from()</v>
      </c>
      <c r="DZ2" s="2" t="str">
        <f>IFERROR(__xludf.DUMMYFUNCTION("""COMPUTED_VALUE"""),"668,571)when()why()")</f>
        <v>668,571)when()why()</v>
      </c>
      <c r="EA2" s="2" t="str">
        <f>IFERROR(__xludf.DUMMYFUNCTION("""COMPUTED_VALUE"""),"981,529)&gt;where()%) #&amp; [^")</f>
        <v>981,529)&gt;where()%) #&amp; [^</v>
      </c>
      <c r="EB2" s="2" t="str">
        <f>IFERROR(__xludf.DUMMYFUNCTION("""COMPUTED_VALUE"""),"864,321)how()'[")</f>
        <v>864,321)how()'[</v>
      </c>
      <c r="EC2" s="2" t="str">
        <f>IFERROR(__xludf.DUMMYFUNCTION("""COMPUTED_VALUE"""),"752,285)$ ")</f>
        <v>752,285)$ </v>
      </c>
      <c r="ED2" s="2" t="str">
        <f>IFERROR(__xludf.DUMMYFUNCTION("""COMPUTED_VALUE"""),"448,366)&amp;why()])${;^from()who()")</f>
        <v>448,366)&amp;why()])${;^from()who()</v>
      </c>
      <c r="EE2" s="2" t="str">
        <f>IFERROR(__xludf.DUMMYFUNCTION("""COMPUTED_VALUE"""),"251,944)select()-&amp;*")</f>
        <v>251,944)select()-&amp;*</v>
      </c>
      <c r="EF2" s="2" t="str">
        <f>IFERROR(__xludf.DUMMYFUNCTION("""COMPUTED_VALUE"""),"724&gt;&gt;)}^,select()~~}do()}))%who()#")</f>
        <v>724&gt;&gt;)}^,select()~~}do()}))%who()#</v>
      </c>
      <c r="EG2" s="2" t="str">
        <f>IFERROR(__xludf.DUMMYFUNCTION("""COMPUTED_VALUE"""),"652,853)")</f>
        <v>652,853)</v>
      </c>
    </row>
    <row r="3">
      <c r="A3" s="1"/>
      <c r="B3" s="2" t="str">
        <f>IFERROR(__xludf.DUMMYFUNCTION("split(A3,""mul("",false,false)"),"#VALUE!")</f>
        <v>#VALUE!</v>
      </c>
    </row>
    <row r="4">
      <c r="A4" s="1"/>
      <c r="B4" s="2" t="str">
        <f>IFERROR(__xludf.DUMMYFUNCTION("split(A4,""mul("",false,false)"),"#VALUE!")</f>
        <v>#VALUE!</v>
      </c>
    </row>
    <row r="5">
      <c r="A5" s="1"/>
      <c r="B5" s="2" t="str">
        <f>IFERROR(__xludf.DUMMYFUNCTION("split(A5,""mul("",false,false)"),"#VALUE!")</f>
        <v>#VALUE!</v>
      </c>
    </row>
    <row r="6">
      <c r="A6" s="1"/>
      <c r="B6" s="2" t="str">
        <f>IFERROR(__xludf.DUMMYFUNCTION("split(A6,""mul("",false,false)"),"#VALUE!")</f>
        <v>#VALUE!</v>
      </c>
    </row>
    <row r="9">
      <c r="A9" s="3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5" max="5" width="17.38"/>
    <col customWidth="1" min="6" max="6" width="20.25"/>
  </cols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3</v>
      </c>
      <c r="I1" s="3" t="s">
        <v>4</v>
      </c>
      <c r="K1" s="3" t="s">
        <v>5</v>
      </c>
      <c r="M1" s="3" t="s">
        <v>6</v>
      </c>
      <c r="O1" s="3" t="s">
        <v>7</v>
      </c>
      <c r="Q1" s="3" t="s">
        <v>8</v>
      </c>
      <c r="Y1" s="3" t="s">
        <v>9</v>
      </c>
    </row>
    <row r="2">
      <c r="A2" s="4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tr">
        <f>IFERROR(__xludf.DUMMYFUNCTION("regexextract(A2,""^(\d+),(\d+)\)"")"),"826")</f>
        <v>826</v>
      </c>
      <c r="H2" s="2" t="str">
        <f>IFERROR(__xludf.DUMMYFUNCTION("""COMPUTED_VALUE"""),"659")</f>
        <v>659</v>
      </c>
      <c r="I2" s="3" t="str">
        <f>IFERROR(__xludf.DUMMYFUNCTION("regexextract(B2,""^(\d+),(\d+)\)"")"),"804")</f>
        <v>804</v>
      </c>
      <c r="J2" s="2" t="str">
        <f>IFERROR(__xludf.DUMMYFUNCTION("""COMPUTED_VALUE"""),"424")</f>
        <v>424</v>
      </c>
      <c r="K2" s="2" t="str">
        <f>IFERROR(__xludf.DUMMYFUNCTION("regexextract(C2,""^(\d+),(\d+)\)"")"),"914")</f>
        <v>914</v>
      </c>
      <c r="L2" s="2" t="str">
        <f>IFERROR(__xludf.DUMMYFUNCTION("""COMPUTED_VALUE"""),"760")</f>
        <v>760</v>
      </c>
      <c r="M2" s="2" t="str">
        <f>IFERROR(__xludf.DUMMYFUNCTION("regexextract(D2,""^(\d+),(\d+)\)"")"),"195")</f>
        <v>195</v>
      </c>
      <c r="N2" s="2" t="str">
        <f>IFERROR(__xludf.DUMMYFUNCTION("""COMPUTED_VALUE"""),"671")</f>
        <v>671</v>
      </c>
      <c r="O2" s="2" t="str">
        <f>IFERROR(__xludf.DUMMYFUNCTION("regexextract(E2,""^(\d+),(\d+)\)"")"),"790")</f>
        <v>790</v>
      </c>
      <c r="P2" s="2" t="str">
        <f>IFERROR(__xludf.DUMMYFUNCTION("""COMPUTED_VALUE"""),"347")</f>
        <v>347</v>
      </c>
      <c r="Q2" s="2" t="str">
        <f>IFERROR(__xludf.DUMMYFUNCTION("regexextract(F2,""^(\d+),(\d+)\)"")"),"979")</f>
        <v>979</v>
      </c>
      <c r="R2" s="2" t="str">
        <f>IFERROR(__xludf.DUMMYFUNCTION("""COMPUTED_VALUE"""),"36")</f>
        <v>36</v>
      </c>
      <c r="S2" s="2">
        <f t="shared" ref="S2:S136" si="1">if(iserror(G2),0,G2*H2)</f>
        <v>544334</v>
      </c>
      <c r="T2" s="2">
        <f t="shared" ref="T2:T136" si="2">if(iserror(I2),0,I2*J2)</f>
        <v>340896</v>
      </c>
      <c r="U2" s="2">
        <f t="shared" ref="U2:U136" si="3">if(iserror(K2),0,K2*L2)</f>
        <v>694640</v>
      </c>
      <c r="V2" s="2">
        <f t="shared" ref="V2:V136" si="4">if(iserror(M2),0,M2*N2)</f>
        <v>130845</v>
      </c>
      <c r="W2" s="2">
        <f t="shared" ref="W2:W136" si="5">if(iserror(O2),0,O2*P2)</f>
        <v>274130</v>
      </c>
      <c r="X2" s="2">
        <f t="shared" ref="X2:X136" si="6">if(iserror(Q2),0,Q2*R2)</f>
        <v>35244</v>
      </c>
      <c r="Y2" s="2">
        <f>sum(S2:X136)</f>
        <v>18494672</v>
      </c>
    </row>
    <row r="3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tr">
        <f>IFERROR(__xludf.DUMMYFUNCTION("regexextract(A3,""^(\d+),(\d+)\)"")"),"622")</f>
        <v>622</v>
      </c>
      <c r="H3" s="2" t="str">
        <f>IFERROR(__xludf.DUMMYFUNCTION("""COMPUTED_VALUE"""),"241")</f>
        <v>241</v>
      </c>
      <c r="I3" s="3" t="str">
        <f>IFERROR(__xludf.DUMMYFUNCTION("regexextract(B3,""^(\d+),(\d+)\)"")"),"933")</f>
        <v>933</v>
      </c>
      <c r="J3" s="2" t="str">
        <f>IFERROR(__xludf.DUMMYFUNCTION("""COMPUTED_VALUE"""),"657")</f>
        <v>657</v>
      </c>
      <c r="K3" s="2" t="str">
        <f>IFERROR(__xludf.DUMMYFUNCTION("regexextract(C3,""^(\d+),(\d+)\)"")"),"325")</f>
        <v>325</v>
      </c>
      <c r="L3" s="2" t="str">
        <f>IFERROR(__xludf.DUMMYFUNCTION("""COMPUTED_VALUE"""),"361")</f>
        <v>361</v>
      </c>
      <c r="M3" s="2" t="str">
        <f>IFERROR(__xludf.DUMMYFUNCTION("regexextract(D3,""^(\d+),(\d+)\)"")"),"342")</f>
        <v>342</v>
      </c>
      <c r="N3" s="2" t="str">
        <f>IFERROR(__xludf.DUMMYFUNCTION("""COMPUTED_VALUE"""),"663")</f>
        <v>663</v>
      </c>
      <c r="O3" s="2" t="str">
        <f>IFERROR(__xludf.DUMMYFUNCTION("regexextract(E3,""^(\d+),(\d+)\)"")"),"498")</f>
        <v>498</v>
      </c>
      <c r="P3" s="2" t="str">
        <f>IFERROR(__xludf.DUMMYFUNCTION("""COMPUTED_VALUE"""),"67")</f>
        <v>67</v>
      </c>
      <c r="Q3" s="2" t="str">
        <f>IFERROR(__xludf.DUMMYFUNCTION("regexextract(F3,""^(\d+),(\d+)\)"")"),"#N/A")</f>
        <v>#N/A</v>
      </c>
      <c r="S3" s="2">
        <f t="shared" si="1"/>
        <v>149902</v>
      </c>
      <c r="T3" s="2">
        <f t="shared" si="2"/>
        <v>612981</v>
      </c>
      <c r="U3" s="2">
        <f t="shared" si="3"/>
        <v>117325</v>
      </c>
      <c r="V3" s="2">
        <f t="shared" si="4"/>
        <v>226746</v>
      </c>
      <c r="W3" s="2">
        <f t="shared" si="5"/>
        <v>33366</v>
      </c>
      <c r="X3" s="2">
        <f t="shared" si="6"/>
        <v>0</v>
      </c>
    </row>
    <row r="4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27</v>
      </c>
      <c r="G4" s="2" t="str">
        <f>IFERROR(__xludf.DUMMYFUNCTION("regexextract(A4,""^(\d+),(\d+)\)"")"),"499")</f>
        <v>499</v>
      </c>
      <c r="H4" s="2" t="str">
        <f>IFERROR(__xludf.DUMMYFUNCTION("""COMPUTED_VALUE"""),"923")</f>
        <v>923</v>
      </c>
      <c r="I4" s="3" t="str">
        <f>IFERROR(__xludf.DUMMYFUNCTION("regexextract(B4,""^(\d+),(\d+)\)"")"),"916")</f>
        <v>916</v>
      </c>
      <c r="J4" s="2" t="str">
        <f>IFERROR(__xludf.DUMMYFUNCTION("""COMPUTED_VALUE"""),"775")</f>
        <v>775</v>
      </c>
      <c r="K4" s="2" t="str">
        <f>IFERROR(__xludf.DUMMYFUNCTION("regexextract(C4,""^(\d+),(\d+)\)"")"),"49")</f>
        <v>49</v>
      </c>
      <c r="L4" s="2" t="str">
        <f>IFERROR(__xludf.DUMMYFUNCTION("""COMPUTED_VALUE"""),"627")</f>
        <v>627</v>
      </c>
      <c r="M4" s="2" t="str">
        <f>IFERROR(__xludf.DUMMYFUNCTION("regexextract(D4,""^(\d+),(\d+)\)"")"),"681")</f>
        <v>681</v>
      </c>
      <c r="N4" s="2" t="str">
        <f>IFERROR(__xludf.DUMMYFUNCTION("""COMPUTED_VALUE"""),"868")</f>
        <v>868</v>
      </c>
      <c r="O4" s="2" t="str">
        <f>IFERROR(__xludf.DUMMYFUNCTION("regexextract(E4,""^(\d+),(\d+)\)"")"),"440")</f>
        <v>440</v>
      </c>
      <c r="P4" s="2" t="str">
        <f>IFERROR(__xludf.DUMMYFUNCTION("""COMPUTED_VALUE"""),"393")</f>
        <v>393</v>
      </c>
      <c r="Q4" s="2" t="str">
        <f>IFERROR(__xludf.DUMMYFUNCTION("regexextract(F4,""^(\d+),(\d+)\)"")"),"428")</f>
        <v>428</v>
      </c>
      <c r="R4" s="2" t="str">
        <f>IFERROR(__xludf.DUMMYFUNCTION("""COMPUTED_VALUE"""),"358")</f>
        <v>358</v>
      </c>
      <c r="S4" s="2">
        <f t="shared" si="1"/>
        <v>460577</v>
      </c>
      <c r="T4" s="2">
        <f t="shared" si="2"/>
        <v>709900</v>
      </c>
      <c r="U4" s="2">
        <f t="shared" si="3"/>
        <v>30723</v>
      </c>
      <c r="V4" s="2">
        <f t="shared" si="4"/>
        <v>591108</v>
      </c>
      <c r="W4" s="2">
        <f t="shared" si="5"/>
        <v>172920</v>
      </c>
      <c r="X4" s="2">
        <f t="shared" si="6"/>
        <v>153224</v>
      </c>
      <c r="Y4" s="5"/>
    </row>
    <row r="5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2" t="str">
        <f>IFERROR(__xludf.DUMMYFUNCTION("regexextract(A5,""^(\d+),(\d+)\)"")"),"589")</f>
        <v>589</v>
      </c>
      <c r="H5" s="2" t="str">
        <f>IFERROR(__xludf.DUMMYFUNCTION("""COMPUTED_VALUE"""),"186")</f>
        <v>186</v>
      </c>
      <c r="I5" s="3" t="str">
        <f>IFERROR(__xludf.DUMMYFUNCTION("regexextract(B5,""^(\d+),(\d+)\)"")"),"425")</f>
        <v>425</v>
      </c>
      <c r="J5" s="2" t="str">
        <f>IFERROR(__xludf.DUMMYFUNCTION("""COMPUTED_VALUE"""),"484")</f>
        <v>484</v>
      </c>
      <c r="K5" s="2" t="str">
        <f>IFERROR(__xludf.DUMMYFUNCTION("regexextract(C5,""^(\d+),(\d+)\)"")"),"866")</f>
        <v>866</v>
      </c>
      <c r="L5" s="2" t="str">
        <f>IFERROR(__xludf.DUMMYFUNCTION("""COMPUTED_VALUE"""),"756")</f>
        <v>756</v>
      </c>
      <c r="M5" s="2" t="str">
        <f>IFERROR(__xludf.DUMMYFUNCTION("regexextract(D5,""^(\d+),(\d+)\)"")"),"#N/A")</f>
        <v>#N/A</v>
      </c>
      <c r="N5" s="2"/>
      <c r="O5" s="2" t="str">
        <f>IFERROR(__xludf.DUMMYFUNCTION("regexextract(E5,""^(\d+),(\d+)\)"")"),"584")</f>
        <v>584</v>
      </c>
      <c r="P5" s="2" t="str">
        <f>IFERROR(__xludf.DUMMYFUNCTION("""COMPUTED_VALUE"""),"602")</f>
        <v>602</v>
      </c>
      <c r="Q5" s="2" t="str">
        <f>IFERROR(__xludf.DUMMYFUNCTION("regexextract(F5,""^(\d+),(\d+)\)"")"),"258")</f>
        <v>258</v>
      </c>
      <c r="R5" s="2" t="str">
        <f>IFERROR(__xludf.DUMMYFUNCTION("""COMPUTED_VALUE"""),"3")</f>
        <v>3</v>
      </c>
      <c r="S5" s="2">
        <f t="shared" si="1"/>
        <v>109554</v>
      </c>
      <c r="T5" s="2">
        <f t="shared" si="2"/>
        <v>205700</v>
      </c>
      <c r="U5" s="2">
        <f t="shared" si="3"/>
        <v>654696</v>
      </c>
      <c r="V5" s="2">
        <f t="shared" si="4"/>
        <v>0</v>
      </c>
      <c r="W5" s="2">
        <f t="shared" si="5"/>
        <v>351568</v>
      </c>
      <c r="X5" s="2">
        <f t="shared" si="6"/>
        <v>774</v>
      </c>
      <c r="Y5" s="5"/>
    </row>
    <row r="6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tr">
        <f>IFERROR(__xludf.DUMMYFUNCTION("regexextract(A6,""^(\d+),(\d+)\)"")"),"57")</f>
        <v>57</v>
      </c>
      <c r="H6" s="2" t="str">
        <f>IFERROR(__xludf.DUMMYFUNCTION("""COMPUTED_VALUE"""),"224")</f>
        <v>224</v>
      </c>
      <c r="I6" s="3" t="str">
        <f>IFERROR(__xludf.DUMMYFUNCTION("regexextract(B6,""^(\d+),(\d+)\)"")"),"#N/A")</f>
        <v>#N/A</v>
      </c>
      <c r="K6" s="2" t="str">
        <f>IFERROR(__xludf.DUMMYFUNCTION("regexextract(C6,""^(\d+),(\d+)\)"")"),"217")</f>
        <v>217</v>
      </c>
      <c r="L6" s="2" t="str">
        <f>IFERROR(__xludf.DUMMYFUNCTION("""COMPUTED_VALUE"""),"708")</f>
        <v>708</v>
      </c>
      <c r="M6" s="2" t="str">
        <f>IFERROR(__xludf.DUMMYFUNCTION("regexextract(D6,""^(\d+),(\d+)\)"")"),"835")</f>
        <v>835</v>
      </c>
      <c r="N6" s="2" t="str">
        <f>IFERROR(__xludf.DUMMYFUNCTION("""COMPUTED_VALUE"""),"208")</f>
        <v>208</v>
      </c>
      <c r="O6" s="2" t="str">
        <f>IFERROR(__xludf.DUMMYFUNCTION("regexextract(E6,""^(\d+),(\d+)\)"")"),"913")</f>
        <v>913</v>
      </c>
      <c r="P6" s="2" t="str">
        <f>IFERROR(__xludf.DUMMYFUNCTION("""COMPUTED_VALUE"""),"926")</f>
        <v>926</v>
      </c>
      <c r="Q6" s="2" t="str">
        <f>IFERROR(__xludf.DUMMYFUNCTION("regexextract(F6,""^(\d+),(\d+)\)"")"),"415")</f>
        <v>415</v>
      </c>
      <c r="R6" s="2" t="str">
        <f>IFERROR(__xludf.DUMMYFUNCTION("""COMPUTED_VALUE"""),"26")</f>
        <v>26</v>
      </c>
      <c r="S6" s="2">
        <f t="shared" si="1"/>
        <v>12768</v>
      </c>
      <c r="T6" s="2">
        <f t="shared" si="2"/>
        <v>0</v>
      </c>
      <c r="U6" s="2">
        <f t="shared" si="3"/>
        <v>153636</v>
      </c>
      <c r="V6" s="2">
        <f t="shared" si="4"/>
        <v>173680</v>
      </c>
      <c r="W6" s="2">
        <f t="shared" si="5"/>
        <v>845438</v>
      </c>
      <c r="X6" s="2">
        <f t="shared" si="6"/>
        <v>10790</v>
      </c>
    </row>
    <row r="7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tr">
        <f>IFERROR(__xludf.DUMMYFUNCTION("regexextract(A7,""^(\d+),(\d+)\)"")"),"206")</f>
        <v>206</v>
      </c>
      <c r="H7" s="2" t="str">
        <f>IFERROR(__xludf.DUMMYFUNCTION("""COMPUTED_VALUE"""),"45")</f>
        <v>45</v>
      </c>
      <c r="I7" s="3" t="str">
        <f>IFERROR(__xludf.DUMMYFUNCTION("regexextract(B7,""^(\d+),(\d+)\)"")"),"859")</f>
        <v>859</v>
      </c>
      <c r="J7" s="2" t="str">
        <f>IFERROR(__xludf.DUMMYFUNCTION("""COMPUTED_VALUE"""),"259")</f>
        <v>259</v>
      </c>
      <c r="K7" s="2" t="str">
        <f>IFERROR(__xludf.DUMMYFUNCTION("regexextract(C7,""^(\d+),(\d+)\)"")"),"534")</f>
        <v>534</v>
      </c>
      <c r="L7" s="2" t="str">
        <f>IFERROR(__xludf.DUMMYFUNCTION("""COMPUTED_VALUE"""),"113")</f>
        <v>113</v>
      </c>
      <c r="M7" s="2" t="str">
        <f>IFERROR(__xludf.DUMMYFUNCTION("regexextract(D7,""^(\d+),(\d+)\)"")"),"214")</f>
        <v>214</v>
      </c>
      <c r="N7" s="2" t="str">
        <f>IFERROR(__xludf.DUMMYFUNCTION("""COMPUTED_VALUE"""),"27")</f>
        <v>27</v>
      </c>
      <c r="O7" s="2" t="str">
        <f>IFERROR(__xludf.DUMMYFUNCTION("regexextract(E7,""^(\d+),(\d+)\)"")"),"4")</f>
        <v>4</v>
      </c>
      <c r="P7" s="2" t="str">
        <f>IFERROR(__xludf.DUMMYFUNCTION("""COMPUTED_VALUE"""),"866")</f>
        <v>866</v>
      </c>
      <c r="Q7" s="2" t="str">
        <f>IFERROR(__xludf.DUMMYFUNCTION("regexextract(F7,""^(\d+),(\d+)\)"")"),"7")</f>
        <v>7</v>
      </c>
      <c r="R7" s="2" t="str">
        <f>IFERROR(__xludf.DUMMYFUNCTION("""COMPUTED_VALUE"""),"129")</f>
        <v>129</v>
      </c>
      <c r="S7" s="2">
        <f t="shared" si="1"/>
        <v>9270</v>
      </c>
      <c r="T7" s="2">
        <f t="shared" si="2"/>
        <v>222481</v>
      </c>
      <c r="U7" s="2">
        <f t="shared" si="3"/>
        <v>60342</v>
      </c>
      <c r="V7" s="2">
        <f t="shared" si="4"/>
        <v>5778</v>
      </c>
      <c r="W7" s="2">
        <f t="shared" si="5"/>
        <v>3464</v>
      </c>
      <c r="X7" s="2">
        <f t="shared" si="6"/>
        <v>903</v>
      </c>
    </row>
    <row r="8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51</v>
      </c>
      <c r="G8" s="2" t="str">
        <f>IFERROR(__xludf.DUMMYFUNCTION("regexextract(A8,""^(\d+),(\d+)\)"")"),"365")</f>
        <v>365</v>
      </c>
      <c r="H8" s="2" t="str">
        <f>IFERROR(__xludf.DUMMYFUNCTION("""COMPUTED_VALUE"""),"743")</f>
        <v>743</v>
      </c>
      <c r="I8" s="3" t="str">
        <f>IFERROR(__xludf.DUMMYFUNCTION("regexextract(B8,""^(\d+),(\d+)\)"")"),"21")</f>
        <v>21</v>
      </c>
      <c r="J8" s="2" t="str">
        <f>IFERROR(__xludf.DUMMYFUNCTION("""COMPUTED_VALUE"""),"933")</f>
        <v>933</v>
      </c>
      <c r="K8" s="2" t="str">
        <f>IFERROR(__xludf.DUMMYFUNCTION("regexextract(C8,""^(\d+),(\d+)\)"")"),"522")</f>
        <v>522</v>
      </c>
      <c r="L8" s="2" t="str">
        <f>IFERROR(__xludf.DUMMYFUNCTION("""COMPUTED_VALUE"""),"207")</f>
        <v>207</v>
      </c>
      <c r="M8" s="2" t="str">
        <f>IFERROR(__xludf.DUMMYFUNCTION("regexextract(D8,""^(\d+),(\d+)\)"")"),"767")</f>
        <v>767</v>
      </c>
      <c r="N8" s="2" t="str">
        <f>IFERROR(__xludf.DUMMYFUNCTION("""COMPUTED_VALUE"""),"769")</f>
        <v>769</v>
      </c>
      <c r="O8" s="2" t="str">
        <f>IFERROR(__xludf.DUMMYFUNCTION("regexextract(E8,""^(\d+),(\d+)\)"")"),"370")</f>
        <v>370</v>
      </c>
      <c r="P8" s="2" t="str">
        <f>IFERROR(__xludf.DUMMYFUNCTION("""COMPUTED_VALUE"""),"854")</f>
        <v>854</v>
      </c>
      <c r="Q8" s="2" t="str">
        <f>IFERROR(__xludf.DUMMYFUNCTION("regexextract(F8,""^(\d+),(\d+)\)"")"),"104")</f>
        <v>104</v>
      </c>
      <c r="R8" s="2" t="str">
        <f>IFERROR(__xludf.DUMMYFUNCTION("""COMPUTED_VALUE"""),"970")</f>
        <v>970</v>
      </c>
      <c r="S8" s="2">
        <f t="shared" si="1"/>
        <v>271195</v>
      </c>
      <c r="T8" s="2">
        <f t="shared" si="2"/>
        <v>19593</v>
      </c>
      <c r="U8" s="2">
        <f t="shared" si="3"/>
        <v>108054</v>
      </c>
      <c r="V8" s="2">
        <f t="shared" si="4"/>
        <v>589823</v>
      </c>
      <c r="W8" s="2">
        <f t="shared" si="5"/>
        <v>315980</v>
      </c>
      <c r="X8" s="2">
        <f t="shared" si="6"/>
        <v>100880</v>
      </c>
    </row>
    <row r="9">
      <c r="A9" s="2" t="s">
        <v>52</v>
      </c>
      <c r="B9" s="2" t="s">
        <v>53</v>
      </c>
      <c r="C9" s="2" t="s">
        <v>54</v>
      </c>
      <c r="D9" s="2" t="s">
        <v>55</v>
      </c>
      <c r="E9" s="2" t="s">
        <v>56</v>
      </c>
      <c r="F9" s="2" t="s">
        <v>57</v>
      </c>
      <c r="G9" s="2" t="str">
        <f>IFERROR(__xludf.DUMMYFUNCTION("regexextract(A9,""^(\d+),(\d+)\)"")"),"94")</f>
        <v>94</v>
      </c>
      <c r="H9" s="2" t="str">
        <f>IFERROR(__xludf.DUMMYFUNCTION("""COMPUTED_VALUE"""),"410")</f>
        <v>410</v>
      </c>
      <c r="I9" s="3" t="str">
        <f>IFERROR(__xludf.DUMMYFUNCTION("regexextract(B9,""^(\d+),(\d+)\)"")"),"951")</f>
        <v>951</v>
      </c>
      <c r="J9" s="2" t="str">
        <f>IFERROR(__xludf.DUMMYFUNCTION("""COMPUTED_VALUE"""),"427")</f>
        <v>427</v>
      </c>
      <c r="K9" s="2" t="str">
        <f>IFERROR(__xludf.DUMMYFUNCTION("regexextract(C9,""^(\d+),(\d+)\)"")"),"549")</f>
        <v>549</v>
      </c>
      <c r="L9" s="2" t="str">
        <f>IFERROR(__xludf.DUMMYFUNCTION("""COMPUTED_VALUE"""),"286")</f>
        <v>286</v>
      </c>
      <c r="M9" s="2" t="str">
        <f>IFERROR(__xludf.DUMMYFUNCTION("regexextract(D9,""^(\d+),(\d+)\)"")"),"378")</f>
        <v>378</v>
      </c>
      <c r="N9" s="2" t="str">
        <f>IFERROR(__xludf.DUMMYFUNCTION("""COMPUTED_VALUE"""),"284")</f>
        <v>284</v>
      </c>
      <c r="O9" s="2" t="str">
        <f>IFERROR(__xludf.DUMMYFUNCTION("regexextract(E9,""^(\d+),(\d+)\)"")"),"665")</f>
        <v>665</v>
      </c>
      <c r="P9" s="2" t="str">
        <f>IFERROR(__xludf.DUMMYFUNCTION("""COMPUTED_VALUE"""),"756")</f>
        <v>756</v>
      </c>
      <c r="Q9" s="2" t="str">
        <f>IFERROR(__xludf.DUMMYFUNCTION("regexextract(F9,""^(\d+),(\d+)\)"")"),"626")</f>
        <v>626</v>
      </c>
      <c r="R9" s="2" t="str">
        <f>IFERROR(__xludf.DUMMYFUNCTION("""COMPUTED_VALUE"""),"872")</f>
        <v>872</v>
      </c>
      <c r="S9" s="2">
        <f t="shared" si="1"/>
        <v>38540</v>
      </c>
      <c r="T9" s="2">
        <f t="shared" si="2"/>
        <v>406077</v>
      </c>
      <c r="U9" s="2">
        <f t="shared" si="3"/>
        <v>157014</v>
      </c>
      <c r="V9" s="2">
        <f t="shared" si="4"/>
        <v>107352</v>
      </c>
      <c r="W9" s="2">
        <f t="shared" si="5"/>
        <v>502740</v>
      </c>
      <c r="X9" s="2">
        <f t="shared" si="6"/>
        <v>545872</v>
      </c>
    </row>
    <row r="10">
      <c r="A10" s="2" t="s">
        <v>58</v>
      </c>
      <c r="B10" s="2" t="s">
        <v>59</v>
      </c>
      <c r="C10" s="2" t="s">
        <v>60</v>
      </c>
      <c r="D10" s="2" t="s">
        <v>61</v>
      </c>
      <c r="E10" s="2" t="s">
        <v>62</v>
      </c>
      <c r="F10" s="2" t="s">
        <v>63</v>
      </c>
      <c r="G10" s="2" t="str">
        <f>IFERROR(__xludf.DUMMYFUNCTION("regexextract(A10,""^(\d+),(\d+)\)"")"),"592")</f>
        <v>592</v>
      </c>
      <c r="H10" s="2" t="str">
        <f>IFERROR(__xludf.DUMMYFUNCTION("""COMPUTED_VALUE"""),"884")</f>
        <v>884</v>
      </c>
      <c r="I10" s="3" t="str">
        <f>IFERROR(__xludf.DUMMYFUNCTION("regexextract(B10,""^(\d+),(\d+)\)"")"),"664")</f>
        <v>664</v>
      </c>
      <c r="J10" s="2" t="str">
        <f>IFERROR(__xludf.DUMMYFUNCTION("""COMPUTED_VALUE"""),"380")</f>
        <v>380</v>
      </c>
      <c r="K10" s="2" t="str">
        <f>IFERROR(__xludf.DUMMYFUNCTION("regexextract(C10,""^(\d+),(\d+)\)"")"),"#N/A")</f>
        <v>#N/A</v>
      </c>
      <c r="M10" s="2" t="str">
        <f>IFERROR(__xludf.DUMMYFUNCTION("regexextract(D10,""^(\d+),(\d+)\)"")"),"303")</f>
        <v>303</v>
      </c>
      <c r="N10" s="2" t="str">
        <f>IFERROR(__xludf.DUMMYFUNCTION("""COMPUTED_VALUE"""),"165")</f>
        <v>165</v>
      </c>
      <c r="O10" s="2" t="str">
        <f>IFERROR(__xludf.DUMMYFUNCTION("regexextract(E10,""^(\d+),(\d+)\)"")"),"306")</f>
        <v>306</v>
      </c>
      <c r="P10" s="2" t="str">
        <f>IFERROR(__xludf.DUMMYFUNCTION("""COMPUTED_VALUE"""),"251")</f>
        <v>251</v>
      </c>
      <c r="Q10" s="2" t="str">
        <f>IFERROR(__xludf.DUMMYFUNCTION("regexextract(F10,""^(\d+),(\d+)\)"")"),"349")</f>
        <v>349</v>
      </c>
      <c r="R10" s="2" t="str">
        <f>IFERROR(__xludf.DUMMYFUNCTION("""COMPUTED_VALUE"""),"194")</f>
        <v>194</v>
      </c>
      <c r="S10" s="2">
        <f t="shared" si="1"/>
        <v>523328</v>
      </c>
      <c r="T10" s="2">
        <f t="shared" si="2"/>
        <v>252320</v>
      </c>
      <c r="U10" s="2">
        <f t="shared" si="3"/>
        <v>0</v>
      </c>
      <c r="V10" s="2">
        <f t="shared" si="4"/>
        <v>49995</v>
      </c>
      <c r="W10" s="2">
        <f t="shared" si="5"/>
        <v>76806</v>
      </c>
      <c r="X10" s="2">
        <f t="shared" si="6"/>
        <v>67706</v>
      </c>
    </row>
    <row r="11">
      <c r="G11" s="2" t="str">
        <f>IFERROR(__xludf.DUMMYFUNCTION("regexextract(A11,""^(\d+),(\d+)\)"")"),"#N/A")</f>
        <v>#N/A</v>
      </c>
      <c r="I11" s="3" t="str">
        <f>IFERROR(__xludf.DUMMYFUNCTION("regexextract(B11,""^(\d+),(\d+)\)"")"),"#N/A")</f>
        <v>#N/A</v>
      </c>
      <c r="K11" s="2" t="str">
        <f>IFERROR(__xludf.DUMMYFUNCTION("regexextract(C11,""^(\d+),(\d+)\)"")"),"#N/A")</f>
        <v>#N/A</v>
      </c>
      <c r="M11" s="2" t="str">
        <f>IFERROR(__xludf.DUMMYFUNCTION("regexextract(D11,""^(\d+),(\d+)\)"")"),"#N/A")</f>
        <v>#N/A</v>
      </c>
      <c r="O11" s="2" t="str">
        <f>IFERROR(__xludf.DUMMYFUNCTION("regexextract(E11,""^(\d+),(\d+)\)"")"),"#N/A")</f>
        <v>#N/A</v>
      </c>
      <c r="Q11" s="2" t="str">
        <f>IFERROR(__xludf.DUMMYFUNCTION("regexextract(F11,""^(\d+),(\d+)\)"")"),"#N/A")</f>
        <v>#N/A</v>
      </c>
      <c r="S11" s="2">
        <f t="shared" si="1"/>
        <v>0</v>
      </c>
      <c r="T11" s="2">
        <f t="shared" si="2"/>
        <v>0</v>
      </c>
      <c r="U11" s="2">
        <f t="shared" si="3"/>
        <v>0</v>
      </c>
      <c r="V11" s="2">
        <f t="shared" si="4"/>
        <v>0</v>
      </c>
      <c r="W11" s="2">
        <f t="shared" si="5"/>
        <v>0</v>
      </c>
      <c r="X11" s="2">
        <f t="shared" si="6"/>
        <v>0</v>
      </c>
    </row>
    <row r="12">
      <c r="G12" s="2" t="str">
        <f>IFERROR(__xludf.DUMMYFUNCTION("regexextract(A12,""^(\d+),(\d+)\)"")"),"#N/A")</f>
        <v>#N/A</v>
      </c>
      <c r="I12" s="3" t="str">
        <f>IFERROR(__xludf.DUMMYFUNCTION("regexextract(B12,""^(\d+),(\d+)\)"")"),"#N/A")</f>
        <v>#N/A</v>
      </c>
      <c r="K12" s="2" t="str">
        <f>IFERROR(__xludf.DUMMYFUNCTION("regexextract(C12,""^(\d+),(\d+)\)"")"),"#N/A")</f>
        <v>#N/A</v>
      </c>
      <c r="M12" s="2" t="str">
        <f>IFERROR(__xludf.DUMMYFUNCTION("regexextract(D12,""^(\d+),(\d+)\)"")"),"#N/A")</f>
        <v>#N/A</v>
      </c>
      <c r="N12" s="2"/>
      <c r="O12" s="2" t="str">
        <f>IFERROR(__xludf.DUMMYFUNCTION("regexextract(E12,""^(\d+),(\d+)\)"")"),"#N/A")</f>
        <v>#N/A</v>
      </c>
      <c r="Q12" s="2" t="str">
        <f>IFERROR(__xludf.DUMMYFUNCTION("regexextract(F12,""^(\d+),(\d+)\)"")"),"#N/A")</f>
        <v>#N/A</v>
      </c>
      <c r="S12" s="2">
        <f t="shared" si="1"/>
        <v>0</v>
      </c>
      <c r="T12" s="2">
        <f t="shared" si="2"/>
        <v>0</v>
      </c>
      <c r="U12" s="2">
        <f t="shared" si="3"/>
        <v>0</v>
      </c>
      <c r="V12" s="2">
        <f t="shared" si="4"/>
        <v>0</v>
      </c>
      <c r="W12" s="2">
        <f t="shared" si="5"/>
        <v>0</v>
      </c>
      <c r="X12" s="2">
        <f t="shared" si="6"/>
        <v>0</v>
      </c>
    </row>
    <row r="13">
      <c r="G13" s="2" t="str">
        <f>IFERROR(__xludf.DUMMYFUNCTION("regexextract(A13,""^(\d+),(\d+)\)"")"),"#N/A")</f>
        <v>#N/A</v>
      </c>
      <c r="I13" s="3" t="str">
        <f>IFERROR(__xludf.DUMMYFUNCTION("regexextract(B13,""^(\d+),(\d+)\)"")"),"#N/A")</f>
        <v>#N/A</v>
      </c>
      <c r="K13" s="2" t="str">
        <f>IFERROR(__xludf.DUMMYFUNCTION("regexextract(C13,""^(\d+),(\d+)\)"")"),"#N/A")</f>
        <v>#N/A</v>
      </c>
      <c r="M13" s="2" t="str">
        <f>IFERROR(__xludf.DUMMYFUNCTION("regexextract(D13,""^(\d+),(\d+)\)"")"),"#N/A")</f>
        <v>#N/A</v>
      </c>
      <c r="O13" s="2" t="str">
        <f>IFERROR(__xludf.DUMMYFUNCTION("regexextract(E13,""^(\d+),(\d+)\)"")"),"#N/A")</f>
        <v>#N/A</v>
      </c>
      <c r="Q13" s="2" t="str">
        <f>IFERROR(__xludf.DUMMYFUNCTION("regexextract(F13,""^(\d+),(\d+)\)"")"),"#N/A")</f>
        <v>#N/A</v>
      </c>
      <c r="S13" s="2">
        <f t="shared" si="1"/>
        <v>0</v>
      </c>
      <c r="T13" s="2">
        <f t="shared" si="2"/>
        <v>0</v>
      </c>
      <c r="U13" s="2">
        <f t="shared" si="3"/>
        <v>0</v>
      </c>
      <c r="V13" s="2">
        <f t="shared" si="4"/>
        <v>0</v>
      </c>
      <c r="W13" s="2">
        <f t="shared" si="5"/>
        <v>0</v>
      </c>
      <c r="X13" s="2">
        <f t="shared" si="6"/>
        <v>0</v>
      </c>
    </row>
    <row r="14">
      <c r="G14" s="2" t="str">
        <f>IFERROR(__xludf.DUMMYFUNCTION("regexextract(A14,""^(\d+),(\d+)\)"")"),"#N/A")</f>
        <v>#N/A</v>
      </c>
      <c r="I14" s="3" t="str">
        <f>IFERROR(__xludf.DUMMYFUNCTION("regexextract(B14,""^(\d+),(\d+)\)"")"),"#N/A")</f>
        <v>#N/A</v>
      </c>
      <c r="K14" s="2" t="str">
        <f>IFERROR(__xludf.DUMMYFUNCTION("regexextract(C14,""^(\d+),(\d+)\)"")"),"#N/A")</f>
        <v>#N/A</v>
      </c>
      <c r="M14" s="2" t="str">
        <f>IFERROR(__xludf.DUMMYFUNCTION("regexextract(D14,""^(\d+),(\d+)\)"")"),"#N/A")</f>
        <v>#N/A</v>
      </c>
      <c r="O14" s="2" t="str">
        <f>IFERROR(__xludf.DUMMYFUNCTION("regexextract(E14,""^(\d+),(\d+)\)"")"),"#N/A")</f>
        <v>#N/A</v>
      </c>
      <c r="Q14" s="2" t="str">
        <f>IFERROR(__xludf.DUMMYFUNCTION("regexextract(F14,""^(\d+),(\d+)\)"")"),"#N/A")</f>
        <v>#N/A</v>
      </c>
      <c r="S14" s="2">
        <f t="shared" si="1"/>
        <v>0</v>
      </c>
      <c r="T14" s="2">
        <f t="shared" si="2"/>
        <v>0</v>
      </c>
      <c r="U14" s="2">
        <f t="shared" si="3"/>
        <v>0</v>
      </c>
      <c r="V14" s="2">
        <f t="shared" si="4"/>
        <v>0</v>
      </c>
      <c r="W14" s="2">
        <f t="shared" si="5"/>
        <v>0</v>
      </c>
      <c r="X14" s="2">
        <f t="shared" si="6"/>
        <v>0</v>
      </c>
    </row>
    <row r="15">
      <c r="G15" s="2" t="str">
        <f>IFERROR(__xludf.DUMMYFUNCTION("regexextract(A15,""^(\d+),(\d+)\)"")"),"#N/A")</f>
        <v>#N/A</v>
      </c>
      <c r="I15" s="3" t="str">
        <f>IFERROR(__xludf.DUMMYFUNCTION("regexextract(B15,""^(\d+),(\d+)\)"")"),"#N/A")</f>
        <v>#N/A</v>
      </c>
      <c r="K15" s="2" t="str">
        <f>IFERROR(__xludf.DUMMYFUNCTION("regexextract(C15,""^(\d+),(\d+)\)"")"),"#N/A")</f>
        <v>#N/A</v>
      </c>
      <c r="M15" s="2" t="str">
        <f>IFERROR(__xludf.DUMMYFUNCTION("regexextract(D15,""^(\d+),(\d+)\)"")"),"#N/A")</f>
        <v>#N/A</v>
      </c>
      <c r="O15" s="2" t="str">
        <f>IFERROR(__xludf.DUMMYFUNCTION("regexextract(E15,""^(\d+),(\d+)\)"")"),"#N/A")</f>
        <v>#N/A</v>
      </c>
      <c r="Q15" s="2" t="str">
        <f>IFERROR(__xludf.DUMMYFUNCTION("regexextract(F15,""^(\d+),(\d+)\)"")"),"#N/A")</f>
        <v>#N/A</v>
      </c>
      <c r="S15" s="2">
        <f t="shared" si="1"/>
        <v>0</v>
      </c>
      <c r="T15" s="2">
        <f t="shared" si="2"/>
        <v>0</v>
      </c>
      <c r="U15" s="2">
        <f t="shared" si="3"/>
        <v>0</v>
      </c>
      <c r="V15" s="2">
        <f t="shared" si="4"/>
        <v>0</v>
      </c>
      <c r="W15" s="2">
        <f t="shared" si="5"/>
        <v>0</v>
      </c>
      <c r="X15" s="2">
        <f t="shared" si="6"/>
        <v>0</v>
      </c>
    </row>
    <row r="16">
      <c r="G16" s="2" t="str">
        <f>IFERROR(__xludf.DUMMYFUNCTION("regexextract(A16,""^(\d+),(\d+)\)"")"),"#N/A")</f>
        <v>#N/A</v>
      </c>
      <c r="I16" s="3" t="str">
        <f>IFERROR(__xludf.DUMMYFUNCTION("regexextract(B16,""^(\d+),(\d+)\)"")"),"#N/A")</f>
        <v>#N/A</v>
      </c>
      <c r="K16" s="2" t="str">
        <f>IFERROR(__xludf.DUMMYFUNCTION("regexextract(C16,""^(\d+),(\d+)\)"")"),"#N/A")</f>
        <v>#N/A</v>
      </c>
      <c r="M16" s="2" t="str">
        <f>IFERROR(__xludf.DUMMYFUNCTION("regexextract(D16,""^(\d+),(\d+)\)"")"),"#N/A")</f>
        <v>#N/A</v>
      </c>
      <c r="O16" s="2" t="str">
        <f>IFERROR(__xludf.DUMMYFUNCTION("regexextract(E16,""^(\d+),(\d+)\)"")"),"#N/A")</f>
        <v>#N/A</v>
      </c>
      <c r="Q16" s="2" t="str">
        <f>IFERROR(__xludf.DUMMYFUNCTION("regexextract(F16,""^(\d+),(\d+)\)"")"),"#N/A")</f>
        <v>#N/A</v>
      </c>
      <c r="R16" s="2"/>
      <c r="S16" s="2">
        <f t="shared" si="1"/>
        <v>0</v>
      </c>
      <c r="T16" s="2">
        <f t="shared" si="2"/>
        <v>0</v>
      </c>
      <c r="U16" s="2">
        <f t="shared" si="3"/>
        <v>0</v>
      </c>
      <c r="V16" s="2">
        <f t="shared" si="4"/>
        <v>0</v>
      </c>
      <c r="W16" s="2">
        <f t="shared" si="5"/>
        <v>0</v>
      </c>
      <c r="X16" s="2">
        <f t="shared" si="6"/>
        <v>0</v>
      </c>
    </row>
    <row r="17">
      <c r="G17" s="2" t="str">
        <f>IFERROR(__xludf.DUMMYFUNCTION("regexextract(A17,""^(\d+),(\d+)\)"")"),"#N/A")</f>
        <v>#N/A</v>
      </c>
      <c r="I17" s="3" t="str">
        <f>IFERROR(__xludf.DUMMYFUNCTION("regexextract(B17,""^(\d+),(\d+)\)"")"),"#N/A")</f>
        <v>#N/A</v>
      </c>
      <c r="K17" s="2" t="str">
        <f>IFERROR(__xludf.DUMMYFUNCTION("regexextract(C17,""^(\d+),(\d+)\)"")"),"#N/A")</f>
        <v>#N/A</v>
      </c>
      <c r="M17" s="2" t="str">
        <f>IFERROR(__xludf.DUMMYFUNCTION("regexextract(D17,""^(\d+),(\d+)\)"")"),"#N/A")</f>
        <v>#N/A</v>
      </c>
      <c r="O17" s="2" t="str">
        <f>IFERROR(__xludf.DUMMYFUNCTION("regexextract(E17,""^(\d+),(\d+)\)"")"),"#N/A")</f>
        <v>#N/A</v>
      </c>
      <c r="Q17" s="2" t="str">
        <f>IFERROR(__xludf.DUMMYFUNCTION("regexextract(F17,""^(\d+),(\d+)\)"")"),"#N/A")</f>
        <v>#N/A</v>
      </c>
      <c r="S17" s="2">
        <f t="shared" si="1"/>
        <v>0</v>
      </c>
      <c r="T17" s="2">
        <f t="shared" si="2"/>
        <v>0</v>
      </c>
      <c r="U17" s="2">
        <f t="shared" si="3"/>
        <v>0</v>
      </c>
      <c r="V17" s="2">
        <f t="shared" si="4"/>
        <v>0</v>
      </c>
      <c r="W17" s="2">
        <f t="shared" si="5"/>
        <v>0</v>
      </c>
      <c r="X17" s="2">
        <f t="shared" si="6"/>
        <v>0</v>
      </c>
    </row>
    <row r="18">
      <c r="G18" s="2" t="str">
        <f>IFERROR(__xludf.DUMMYFUNCTION("regexextract(A18,""^(\d+),(\d+)\)"")"),"#N/A")</f>
        <v>#N/A</v>
      </c>
      <c r="I18" s="3" t="str">
        <f>IFERROR(__xludf.DUMMYFUNCTION("regexextract(B18,""^(\d+),(\d+)\)"")"),"#N/A")</f>
        <v>#N/A</v>
      </c>
      <c r="K18" s="2" t="str">
        <f>IFERROR(__xludf.DUMMYFUNCTION("regexextract(C18,""^(\d+),(\d+)\)"")"),"#N/A")</f>
        <v>#N/A</v>
      </c>
      <c r="M18" s="2" t="str">
        <f>IFERROR(__xludf.DUMMYFUNCTION("regexextract(D18,""^(\d+),(\d+)\)"")"),"#N/A")</f>
        <v>#N/A</v>
      </c>
      <c r="O18" s="2" t="str">
        <f>IFERROR(__xludf.DUMMYFUNCTION("regexextract(E18,""^(\d+),(\d+)\)"")"),"#N/A")</f>
        <v>#N/A</v>
      </c>
      <c r="Q18" s="2" t="str">
        <f>IFERROR(__xludf.DUMMYFUNCTION("regexextract(F18,""^(\d+),(\d+)\)"")"),"#N/A")</f>
        <v>#N/A</v>
      </c>
      <c r="S18" s="2">
        <f t="shared" si="1"/>
        <v>0</v>
      </c>
      <c r="T18" s="2">
        <f t="shared" si="2"/>
        <v>0</v>
      </c>
      <c r="U18" s="2">
        <f t="shared" si="3"/>
        <v>0</v>
      </c>
      <c r="V18" s="2">
        <f t="shared" si="4"/>
        <v>0</v>
      </c>
      <c r="W18" s="2">
        <f t="shared" si="5"/>
        <v>0</v>
      </c>
      <c r="X18" s="2">
        <f t="shared" si="6"/>
        <v>0</v>
      </c>
    </row>
    <row r="19">
      <c r="G19" s="2" t="str">
        <f>IFERROR(__xludf.DUMMYFUNCTION("regexextract(A19,""^(\d+),(\d+)\)"")"),"#N/A")</f>
        <v>#N/A</v>
      </c>
      <c r="I19" s="3" t="str">
        <f>IFERROR(__xludf.DUMMYFUNCTION("regexextract(B19,""^(\d+),(\d+)\)"")"),"#N/A")</f>
        <v>#N/A</v>
      </c>
      <c r="K19" s="2" t="str">
        <f>IFERROR(__xludf.DUMMYFUNCTION("regexextract(C19,""^(\d+),(\d+)\)"")"),"#N/A")</f>
        <v>#N/A</v>
      </c>
      <c r="M19" s="2" t="str">
        <f>IFERROR(__xludf.DUMMYFUNCTION("regexextract(D19,""^(\d+),(\d+)\)"")"),"#N/A")</f>
        <v>#N/A</v>
      </c>
      <c r="O19" s="2" t="str">
        <f>IFERROR(__xludf.DUMMYFUNCTION("regexextract(E19,""^(\d+),(\d+)\)"")"),"#N/A")</f>
        <v>#N/A</v>
      </c>
      <c r="Q19" s="2" t="str">
        <f>IFERROR(__xludf.DUMMYFUNCTION("regexextract(F19,""^(\d+),(\d+)\)"")"),"#N/A")</f>
        <v>#N/A</v>
      </c>
      <c r="S19" s="2">
        <f t="shared" si="1"/>
        <v>0</v>
      </c>
      <c r="T19" s="2">
        <f t="shared" si="2"/>
        <v>0</v>
      </c>
      <c r="U19" s="2">
        <f t="shared" si="3"/>
        <v>0</v>
      </c>
      <c r="V19" s="2">
        <f t="shared" si="4"/>
        <v>0</v>
      </c>
      <c r="W19" s="2">
        <f t="shared" si="5"/>
        <v>0</v>
      </c>
      <c r="X19" s="2">
        <f t="shared" si="6"/>
        <v>0</v>
      </c>
    </row>
    <row r="20">
      <c r="G20" s="2" t="str">
        <f>IFERROR(__xludf.DUMMYFUNCTION("regexextract(A20,""^(\d+),(\d+)\)"")"),"#N/A")</f>
        <v>#N/A</v>
      </c>
      <c r="I20" s="3" t="str">
        <f>IFERROR(__xludf.DUMMYFUNCTION("regexextract(B20,""^(\d+),(\d+)\)"")"),"#N/A")</f>
        <v>#N/A</v>
      </c>
      <c r="K20" s="2" t="str">
        <f>IFERROR(__xludf.DUMMYFUNCTION("regexextract(C20,""^(\d+),(\d+)\)"")"),"#N/A")</f>
        <v>#N/A</v>
      </c>
      <c r="M20" s="2" t="str">
        <f>IFERROR(__xludf.DUMMYFUNCTION("regexextract(D20,""^(\d+),(\d+)\)"")"),"#N/A")</f>
        <v>#N/A</v>
      </c>
      <c r="O20" s="2" t="str">
        <f>IFERROR(__xludf.DUMMYFUNCTION("regexextract(E20,""^(\d+),(\d+)\)"")"),"#N/A")</f>
        <v>#N/A</v>
      </c>
      <c r="Q20" s="2" t="str">
        <f>IFERROR(__xludf.DUMMYFUNCTION("regexextract(F20,""^(\d+),(\d+)\)"")"),"#N/A")</f>
        <v>#N/A</v>
      </c>
      <c r="S20" s="2">
        <f t="shared" si="1"/>
        <v>0</v>
      </c>
      <c r="T20" s="2">
        <f t="shared" si="2"/>
        <v>0</v>
      </c>
      <c r="U20" s="2">
        <f t="shared" si="3"/>
        <v>0</v>
      </c>
      <c r="V20" s="2">
        <f t="shared" si="4"/>
        <v>0</v>
      </c>
      <c r="W20" s="2">
        <f t="shared" si="5"/>
        <v>0</v>
      </c>
      <c r="X20" s="2">
        <f t="shared" si="6"/>
        <v>0</v>
      </c>
    </row>
    <row r="21">
      <c r="G21" s="2" t="str">
        <f>IFERROR(__xludf.DUMMYFUNCTION("regexextract(A21,""^(\d+),(\d+)\)"")"),"#N/A")</f>
        <v>#N/A</v>
      </c>
      <c r="I21" s="3" t="str">
        <f>IFERROR(__xludf.DUMMYFUNCTION("regexextract(B21,""^(\d+),(\d+)\)"")"),"#N/A")</f>
        <v>#N/A</v>
      </c>
      <c r="K21" s="2" t="str">
        <f>IFERROR(__xludf.DUMMYFUNCTION("regexextract(C21,""^(\d+),(\d+)\)"")"),"#N/A")</f>
        <v>#N/A</v>
      </c>
      <c r="M21" s="2" t="str">
        <f>IFERROR(__xludf.DUMMYFUNCTION("regexextract(D21,""^(\d+),(\d+)\)"")"),"#N/A")</f>
        <v>#N/A</v>
      </c>
      <c r="O21" s="2" t="str">
        <f>IFERROR(__xludf.DUMMYFUNCTION("regexextract(E21,""^(\d+),(\d+)\)"")"),"#N/A")</f>
        <v>#N/A</v>
      </c>
      <c r="Q21" s="2" t="str">
        <f>IFERROR(__xludf.DUMMYFUNCTION("regexextract(F21,""^(\d+),(\d+)\)"")"),"#N/A")</f>
        <v>#N/A</v>
      </c>
      <c r="S21" s="2">
        <f t="shared" si="1"/>
        <v>0</v>
      </c>
      <c r="T21" s="2">
        <f t="shared" si="2"/>
        <v>0</v>
      </c>
      <c r="U21" s="2">
        <f t="shared" si="3"/>
        <v>0</v>
      </c>
      <c r="V21" s="2">
        <f t="shared" si="4"/>
        <v>0</v>
      </c>
      <c r="W21" s="2">
        <f t="shared" si="5"/>
        <v>0</v>
      </c>
      <c r="X21" s="2">
        <f t="shared" si="6"/>
        <v>0</v>
      </c>
    </row>
    <row r="22">
      <c r="G22" s="2" t="str">
        <f>IFERROR(__xludf.DUMMYFUNCTION("regexextract(A22,""^(\d+),(\d+)\)"")"),"#N/A")</f>
        <v>#N/A</v>
      </c>
      <c r="I22" s="3" t="str">
        <f>IFERROR(__xludf.DUMMYFUNCTION("regexextract(B22,""^(\d+),(\d+)\)"")"),"#N/A")</f>
        <v>#N/A</v>
      </c>
      <c r="K22" s="2" t="str">
        <f>IFERROR(__xludf.DUMMYFUNCTION("regexextract(C22,""^(\d+),(\d+)\)"")"),"#N/A")</f>
        <v>#N/A</v>
      </c>
      <c r="M22" s="2" t="str">
        <f>IFERROR(__xludf.DUMMYFUNCTION("regexextract(D22,""^(\d+),(\d+)\)"")"),"#N/A")</f>
        <v>#N/A</v>
      </c>
      <c r="O22" s="2" t="str">
        <f>IFERROR(__xludf.DUMMYFUNCTION("regexextract(E22,""^(\d+),(\d+)\)"")"),"#N/A")</f>
        <v>#N/A</v>
      </c>
      <c r="Q22" s="2" t="str">
        <f>IFERROR(__xludf.DUMMYFUNCTION("regexextract(F22,""^(\d+),(\d+)\)"")"),"#N/A")</f>
        <v>#N/A</v>
      </c>
      <c r="S22" s="2">
        <f t="shared" si="1"/>
        <v>0</v>
      </c>
      <c r="T22" s="2">
        <f t="shared" si="2"/>
        <v>0</v>
      </c>
      <c r="U22" s="2">
        <f t="shared" si="3"/>
        <v>0</v>
      </c>
      <c r="V22" s="2">
        <f t="shared" si="4"/>
        <v>0</v>
      </c>
      <c r="W22" s="2">
        <f t="shared" si="5"/>
        <v>0</v>
      </c>
      <c r="X22" s="2">
        <f t="shared" si="6"/>
        <v>0</v>
      </c>
    </row>
    <row r="23">
      <c r="G23" s="2" t="str">
        <f>IFERROR(__xludf.DUMMYFUNCTION("regexextract(A23,""^(\d+),(\d+)\)"")"),"#N/A")</f>
        <v>#N/A</v>
      </c>
      <c r="I23" s="3" t="str">
        <f>IFERROR(__xludf.DUMMYFUNCTION("regexextract(B23,""^(\d+),(\d+)\)"")"),"#N/A")</f>
        <v>#N/A</v>
      </c>
      <c r="K23" s="2" t="str">
        <f>IFERROR(__xludf.DUMMYFUNCTION("regexextract(C23,""^(\d+),(\d+)\)"")"),"#N/A")</f>
        <v>#N/A</v>
      </c>
      <c r="M23" s="2" t="str">
        <f>IFERROR(__xludf.DUMMYFUNCTION("regexextract(D23,""^(\d+),(\d+)\)"")"),"#N/A")</f>
        <v>#N/A</v>
      </c>
      <c r="O23" s="2" t="str">
        <f>IFERROR(__xludf.DUMMYFUNCTION("regexextract(E23,""^(\d+),(\d+)\)"")"),"#N/A")</f>
        <v>#N/A</v>
      </c>
      <c r="Q23" s="2" t="str">
        <f>IFERROR(__xludf.DUMMYFUNCTION("regexextract(F23,""^(\d+),(\d+)\)"")"),"#N/A")</f>
        <v>#N/A</v>
      </c>
      <c r="S23" s="2">
        <f t="shared" si="1"/>
        <v>0</v>
      </c>
      <c r="T23" s="2">
        <f t="shared" si="2"/>
        <v>0</v>
      </c>
      <c r="U23" s="2">
        <f t="shared" si="3"/>
        <v>0</v>
      </c>
      <c r="V23" s="2">
        <f t="shared" si="4"/>
        <v>0</v>
      </c>
      <c r="W23" s="2">
        <f t="shared" si="5"/>
        <v>0</v>
      </c>
      <c r="X23" s="2">
        <f t="shared" si="6"/>
        <v>0</v>
      </c>
    </row>
    <row r="24">
      <c r="G24" s="2" t="str">
        <f>IFERROR(__xludf.DUMMYFUNCTION("regexextract(A24,""^(\d+),(\d+)\)"")"),"#N/A")</f>
        <v>#N/A</v>
      </c>
      <c r="I24" s="3" t="str">
        <f>IFERROR(__xludf.DUMMYFUNCTION("regexextract(B24,""^(\d+),(\d+)\)"")"),"#N/A")</f>
        <v>#N/A</v>
      </c>
      <c r="K24" s="2" t="str">
        <f>IFERROR(__xludf.DUMMYFUNCTION("regexextract(C24,""^(\d+),(\d+)\)"")"),"#N/A")</f>
        <v>#N/A</v>
      </c>
      <c r="M24" s="2" t="str">
        <f>IFERROR(__xludf.DUMMYFUNCTION("regexextract(D24,""^(\d+),(\d+)\)"")"),"#N/A")</f>
        <v>#N/A</v>
      </c>
      <c r="O24" s="2" t="str">
        <f>IFERROR(__xludf.DUMMYFUNCTION("regexextract(E24,""^(\d+),(\d+)\)"")"),"#N/A")</f>
        <v>#N/A</v>
      </c>
      <c r="Q24" s="2" t="str">
        <f>IFERROR(__xludf.DUMMYFUNCTION("regexextract(F24,""^(\d+),(\d+)\)"")"),"#N/A")</f>
        <v>#N/A</v>
      </c>
      <c r="S24" s="2">
        <f t="shared" si="1"/>
        <v>0</v>
      </c>
      <c r="T24" s="2">
        <f t="shared" si="2"/>
        <v>0</v>
      </c>
      <c r="U24" s="2">
        <f t="shared" si="3"/>
        <v>0</v>
      </c>
      <c r="V24" s="2">
        <f t="shared" si="4"/>
        <v>0</v>
      </c>
      <c r="W24" s="2">
        <f t="shared" si="5"/>
        <v>0</v>
      </c>
      <c r="X24" s="2">
        <f t="shared" si="6"/>
        <v>0</v>
      </c>
    </row>
    <row r="25">
      <c r="G25" s="2" t="str">
        <f>IFERROR(__xludf.DUMMYFUNCTION("regexextract(A25,""^(\d+),(\d+)\)"")"),"#N/A")</f>
        <v>#N/A</v>
      </c>
      <c r="I25" s="3" t="str">
        <f>IFERROR(__xludf.DUMMYFUNCTION("regexextract(B25,""^(\d+),(\d+)\)"")"),"#N/A")</f>
        <v>#N/A</v>
      </c>
      <c r="K25" s="2" t="str">
        <f>IFERROR(__xludf.DUMMYFUNCTION("regexextract(C25,""^(\d+),(\d+)\)"")"),"#N/A")</f>
        <v>#N/A</v>
      </c>
      <c r="M25" s="2" t="str">
        <f>IFERROR(__xludf.DUMMYFUNCTION("regexextract(D25,""^(\d+),(\d+)\)"")"),"#N/A")</f>
        <v>#N/A</v>
      </c>
      <c r="O25" s="2" t="str">
        <f>IFERROR(__xludf.DUMMYFUNCTION("regexextract(E25,""^(\d+),(\d+)\)"")"),"#N/A")</f>
        <v>#N/A</v>
      </c>
      <c r="Q25" s="2" t="str">
        <f>IFERROR(__xludf.DUMMYFUNCTION("regexextract(F25,""^(\d+),(\d+)\)"")"),"#N/A")</f>
        <v>#N/A</v>
      </c>
      <c r="S25" s="2">
        <f t="shared" si="1"/>
        <v>0</v>
      </c>
      <c r="T25" s="2">
        <f t="shared" si="2"/>
        <v>0</v>
      </c>
      <c r="U25" s="2">
        <f t="shared" si="3"/>
        <v>0</v>
      </c>
      <c r="V25" s="2">
        <f t="shared" si="4"/>
        <v>0</v>
      </c>
      <c r="W25" s="2">
        <f t="shared" si="5"/>
        <v>0</v>
      </c>
      <c r="X25" s="2">
        <f t="shared" si="6"/>
        <v>0</v>
      </c>
    </row>
    <row r="26">
      <c r="G26" s="2" t="str">
        <f>IFERROR(__xludf.DUMMYFUNCTION("regexextract(A26,""^(\d+),(\d+)\)"")"),"#N/A")</f>
        <v>#N/A</v>
      </c>
      <c r="I26" s="3" t="str">
        <f>IFERROR(__xludf.DUMMYFUNCTION("regexextract(B26,""^(\d+),(\d+)\)"")"),"#N/A")</f>
        <v>#N/A</v>
      </c>
      <c r="K26" s="2" t="str">
        <f>IFERROR(__xludf.DUMMYFUNCTION("regexextract(C26,""^(\d+),(\d+)\)"")"),"#N/A")</f>
        <v>#N/A</v>
      </c>
      <c r="M26" s="2" t="str">
        <f>IFERROR(__xludf.DUMMYFUNCTION("regexextract(D26,""^(\d+),(\d+)\)"")"),"#N/A")</f>
        <v>#N/A</v>
      </c>
      <c r="O26" s="2" t="str">
        <f>IFERROR(__xludf.DUMMYFUNCTION("regexextract(E26,""^(\d+),(\d+)\)"")"),"#N/A")</f>
        <v>#N/A</v>
      </c>
      <c r="Q26" s="2" t="str">
        <f>IFERROR(__xludf.DUMMYFUNCTION("regexextract(F26,""^(\d+),(\d+)\)"")"),"#N/A")</f>
        <v>#N/A</v>
      </c>
      <c r="S26" s="2">
        <f t="shared" si="1"/>
        <v>0</v>
      </c>
      <c r="T26" s="2">
        <f t="shared" si="2"/>
        <v>0</v>
      </c>
      <c r="U26" s="2">
        <f t="shared" si="3"/>
        <v>0</v>
      </c>
      <c r="V26" s="2">
        <f t="shared" si="4"/>
        <v>0</v>
      </c>
      <c r="W26" s="2">
        <f t="shared" si="5"/>
        <v>0</v>
      </c>
      <c r="X26" s="2">
        <f t="shared" si="6"/>
        <v>0</v>
      </c>
    </row>
    <row r="27">
      <c r="G27" s="2" t="str">
        <f>IFERROR(__xludf.DUMMYFUNCTION("regexextract(A27,""^(\d+),(\d+)\)"")"),"#N/A")</f>
        <v>#N/A</v>
      </c>
      <c r="I27" s="3" t="str">
        <f>IFERROR(__xludf.DUMMYFUNCTION("regexextract(B27,""^(\d+),(\d+)\)"")"),"#N/A")</f>
        <v>#N/A</v>
      </c>
      <c r="K27" s="2" t="str">
        <f>IFERROR(__xludf.DUMMYFUNCTION("regexextract(C27,""^(\d+),(\d+)\)"")"),"#N/A")</f>
        <v>#N/A</v>
      </c>
      <c r="M27" s="2" t="str">
        <f>IFERROR(__xludf.DUMMYFUNCTION("regexextract(D27,""^(\d+),(\d+)\)"")"),"#N/A")</f>
        <v>#N/A</v>
      </c>
      <c r="O27" s="2" t="str">
        <f>IFERROR(__xludf.DUMMYFUNCTION("regexextract(E27,""^(\d+),(\d+)\)"")"),"#N/A")</f>
        <v>#N/A</v>
      </c>
      <c r="Q27" s="2" t="str">
        <f>IFERROR(__xludf.DUMMYFUNCTION("regexextract(F27,""^(\d+),(\d+)\)"")"),"#N/A")</f>
        <v>#N/A</v>
      </c>
      <c r="S27" s="2">
        <f t="shared" si="1"/>
        <v>0</v>
      </c>
      <c r="T27" s="2">
        <f t="shared" si="2"/>
        <v>0</v>
      </c>
      <c r="U27" s="2">
        <f t="shared" si="3"/>
        <v>0</v>
      </c>
      <c r="V27" s="2">
        <f t="shared" si="4"/>
        <v>0</v>
      </c>
      <c r="W27" s="2">
        <f t="shared" si="5"/>
        <v>0</v>
      </c>
      <c r="X27" s="2">
        <f t="shared" si="6"/>
        <v>0</v>
      </c>
    </row>
    <row r="28">
      <c r="G28" s="2" t="str">
        <f>IFERROR(__xludf.DUMMYFUNCTION("regexextract(A28,""^(\d+),(\d+)\)"")"),"#N/A")</f>
        <v>#N/A</v>
      </c>
      <c r="I28" s="3" t="str">
        <f>IFERROR(__xludf.DUMMYFUNCTION("regexextract(B28,""^(\d+),(\d+)\)"")"),"#N/A")</f>
        <v>#N/A</v>
      </c>
      <c r="K28" s="2" t="str">
        <f>IFERROR(__xludf.DUMMYFUNCTION("regexextract(C28,""^(\d+),(\d+)\)"")"),"#N/A")</f>
        <v>#N/A</v>
      </c>
      <c r="M28" s="2" t="str">
        <f>IFERROR(__xludf.DUMMYFUNCTION("regexextract(D28,""^(\d+),(\d+)\)"")"),"#N/A")</f>
        <v>#N/A</v>
      </c>
      <c r="O28" s="2" t="str">
        <f>IFERROR(__xludf.DUMMYFUNCTION("regexextract(E28,""^(\d+),(\d+)\)"")"),"#N/A")</f>
        <v>#N/A</v>
      </c>
      <c r="Q28" s="2" t="str">
        <f>IFERROR(__xludf.DUMMYFUNCTION("regexextract(F28,""^(\d+),(\d+)\)"")"),"#N/A")</f>
        <v>#N/A</v>
      </c>
      <c r="S28" s="2">
        <f t="shared" si="1"/>
        <v>0</v>
      </c>
      <c r="T28" s="2">
        <f t="shared" si="2"/>
        <v>0</v>
      </c>
      <c r="U28" s="2">
        <f t="shared" si="3"/>
        <v>0</v>
      </c>
      <c r="V28" s="2">
        <f t="shared" si="4"/>
        <v>0</v>
      </c>
      <c r="W28" s="2">
        <f t="shared" si="5"/>
        <v>0</v>
      </c>
      <c r="X28" s="2">
        <f t="shared" si="6"/>
        <v>0</v>
      </c>
    </row>
    <row r="29">
      <c r="G29" s="2" t="str">
        <f>IFERROR(__xludf.DUMMYFUNCTION("regexextract(A29,""^(\d+),(\d+)\)"")"),"#N/A")</f>
        <v>#N/A</v>
      </c>
      <c r="I29" s="3" t="str">
        <f>IFERROR(__xludf.DUMMYFUNCTION("regexextract(B29,""^(\d+),(\d+)\)"")"),"#N/A")</f>
        <v>#N/A</v>
      </c>
      <c r="K29" s="2" t="str">
        <f>IFERROR(__xludf.DUMMYFUNCTION("regexextract(C29,""^(\d+),(\d+)\)"")"),"#N/A")</f>
        <v>#N/A</v>
      </c>
      <c r="M29" s="2" t="str">
        <f>IFERROR(__xludf.DUMMYFUNCTION("regexextract(D29,""^(\d+),(\d+)\)"")"),"#N/A")</f>
        <v>#N/A</v>
      </c>
      <c r="O29" s="2" t="str">
        <f>IFERROR(__xludf.DUMMYFUNCTION("regexextract(E29,""^(\d+),(\d+)\)"")"),"#N/A")</f>
        <v>#N/A</v>
      </c>
      <c r="Q29" s="2" t="str">
        <f>IFERROR(__xludf.DUMMYFUNCTION("regexextract(F29,""^(\d+),(\d+)\)"")"),"#N/A")</f>
        <v>#N/A</v>
      </c>
      <c r="S29" s="2">
        <f t="shared" si="1"/>
        <v>0</v>
      </c>
      <c r="T29" s="2">
        <f t="shared" si="2"/>
        <v>0</v>
      </c>
      <c r="U29" s="2">
        <f t="shared" si="3"/>
        <v>0</v>
      </c>
      <c r="V29" s="2">
        <f t="shared" si="4"/>
        <v>0</v>
      </c>
      <c r="W29" s="2">
        <f t="shared" si="5"/>
        <v>0</v>
      </c>
      <c r="X29" s="2">
        <f t="shared" si="6"/>
        <v>0</v>
      </c>
    </row>
    <row r="30">
      <c r="G30" s="2" t="str">
        <f>IFERROR(__xludf.DUMMYFUNCTION("regexextract(A30,""^(\d+),(\d+)\)"")"),"#N/A")</f>
        <v>#N/A</v>
      </c>
      <c r="I30" s="3" t="str">
        <f>IFERROR(__xludf.DUMMYFUNCTION("regexextract(B30,""^(\d+),(\d+)\)"")"),"#N/A")</f>
        <v>#N/A</v>
      </c>
      <c r="K30" s="2" t="str">
        <f>IFERROR(__xludf.DUMMYFUNCTION("regexextract(C30,""^(\d+),(\d+)\)"")"),"#N/A")</f>
        <v>#N/A</v>
      </c>
      <c r="M30" s="2" t="str">
        <f>IFERROR(__xludf.DUMMYFUNCTION("regexextract(D30,""^(\d+),(\d+)\)"")"),"#N/A")</f>
        <v>#N/A</v>
      </c>
      <c r="O30" s="2" t="str">
        <f>IFERROR(__xludf.DUMMYFUNCTION("regexextract(E30,""^(\d+),(\d+)\)"")"),"#N/A")</f>
        <v>#N/A</v>
      </c>
      <c r="Q30" s="2" t="str">
        <f>IFERROR(__xludf.DUMMYFUNCTION("regexextract(F30,""^(\d+),(\d+)\)"")"),"#N/A")</f>
        <v>#N/A</v>
      </c>
      <c r="S30" s="2">
        <f t="shared" si="1"/>
        <v>0</v>
      </c>
      <c r="T30" s="2">
        <f t="shared" si="2"/>
        <v>0</v>
      </c>
      <c r="U30" s="2">
        <f t="shared" si="3"/>
        <v>0</v>
      </c>
      <c r="V30" s="2">
        <f t="shared" si="4"/>
        <v>0</v>
      </c>
      <c r="W30" s="2">
        <f t="shared" si="5"/>
        <v>0</v>
      </c>
      <c r="X30" s="2">
        <f t="shared" si="6"/>
        <v>0</v>
      </c>
    </row>
    <row r="31">
      <c r="G31" s="2" t="str">
        <f>IFERROR(__xludf.DUMMYFUNCTION("regexextract(A31,""^(\d+),(\d+)\)"")"),"#N/A")</f>
        <v>#N/A</v>
      </c>
      <c r="I31" s="3" t="str">
        <f>IFERROR(__xludf.DUMMYFUNCTION("regexextract(B31,""^(\d+),(\d+)\)"")"),"#N/A")</f>
        <v>#N/A</v>
      </c>
      <c r="K31" s="2" t="str">
        <f>IFERROR(__xludf.DUMMYFUNCTION("regexextract(C31,""^(\d+),(\d+)\)"")"),"#N/A")</f>
        <v>#N/A</v>
      </c>
      <c r="M31" s="2" t="str">
        <f>IFERROR(__xludf.DUMMYFUNCTION("regexextract(D31,""^(\d+),(\d+)\)"")"),"#N/A")</f>
        <v>#N/A</v>
      </c>
      <c r="O31" s="2" t="str">
        <f>IFERROR(__xludf.DUMMYFUNCTION("regexextract(E31,""^(\d+),(\d+)\)"")"),"#N/A")</f>
        <v>#N/A</v>
      </c>
      <c r="Q31" s="2" t="str">
        <f>IFERROR(__xludf.DUMMYFUNCTION("regexextract(F31,""^(\d+),(\d+)\)"")"),"#N/A")</f>
        <v>#N/A</v>
      </c>
      <c r="S31" s="2">
        <f t="shared" si="1"/>
        <v>0</v>
      </c>
      <c r="T31" s="2">
        <f t="shared" si="2"/>
        <v>0</v>
      </c>
      <c r="U31" s="2">
        <f t="shared" si="3"/>
        <v>0</v>
      </c>
      <c r="V31" s="2">
        <f t="shared" si="4"/>
        <v>0</v>
      </c>
      <c r="W31" s="2">
        <f t="shared" si="5"/>
        <v>0</v>
      </c>
      <c r="X31" s="2">
        <f t="shared" si="6"/>
        <v>0</v>
      </c>
    </row>
    <row r="32">
      <c r="G32" s="2" t="str">
        <f>IFERROR(__xludf.DUMMYFUNCTION("regexextract(A32,""^(\d+),(\d+)\)"")"),"#N/A")</f>
        <v>#N/A</v>
      </c>
      <c r="I32" s="3" t="str">
        <f>IFERROR(__xludf.DUMMYFUNCTION("regexextract(B32,""^(\d+),(\d+)\)"")"),"#N/A")</f>
        <v>#N/A</v>
      </c>
      <c r="K32" s="2" t="str">
        <f>IFERROR(__xludf.DUMMYFUNCTION("regexextract(C32,""^(\d+),(\d+)\)"")"),"#N/A")</f>
        <v>#N/A</v>
      </c>
      <c r="M32" s="2" t="str">
        <f>IFERROR(__xludf.DUMMYFUNCTION("regexextract(D32,""^(\d+),(\d+)\)"")"),"#N/A")</f>
        <v>#N/A</v>
      </c>
      <c r="O32" s="2" t="str">
        <f>IFERROR(__xludf.DUMMYFUNCTION("regexextract(E32,""^(\d+),(\d+)\)"")"),"#N/A")</f>
        <v>#N/A</v>
      </c>
      <c r="Q32" s="2" t="str">
        <f>IFERROR(__xludf.DUMMYFUNCTION("regexextract(F32,""^(\d+),(\d+)\)"")"),"#N/A")</f>
        <v>#N/A</v>
      </c>
      <c r="S32" s="2">
        <f t="shared" si="1"/>
        <v>0</v>
      </c>
      <c r="T32" s="2">
        <f t="shared" si="2"/>
        <v>0</v>
      </c>
      <c r="U32" s="2">
        <f t="shared" si="3"/>
        <v>0</v>
      </c>
      <c r="V32" s="2">
        <f t="shared" si="4"/>
        <v>0</v>
      </c>
      <c r="W32" s="2">
        <f t="shared" si="5"/>
        <v>0</v>
      </c>
      <c r="X32" s="2">
        <f t="shared" si="6"/>
        <v>0</v>
      </c>
    </row>
    <row r="33">
      <c r="G33" s="2" t="str">
        <f>IFERROR(__xludf.DUMMYFUNCTION("regexextract(A33,""^(\d+),(\d+)\)"")"),"#N/A")</f>
        <v>#N/A</v>
      </c>
      <c r="I33" s="3" t="str">
        <f>IFERROR(__xludf.DUMMYFUNCTION("regexextract(B33,""^(\d+),(\d+)\)"")"),"#N/A")</f>
        <v>#N/A</v>
      </c>
      <c r="K33" s="2" t="str">
        <f>IFERROR(__xludf.DUMMYFUNCTION("regexextract(C33,""^(\d+),(\d+)\)"")"),"#N/A")</f>
        <v>#N/A</v>
      </c>
      <c r="M33" s="2" t="str">
        <f>IFERROR(__xludf.DUMMYFUNCTION("regexextract(D33,""^(\d+),(\d+)\)"")"),"#N/A")</f>
        <v>#N/A</v>
      </c>
      <c r="O33" s="2" t="str">
        <f>IFERROR(__xludf.DUMMYFUNCTION("regexextract(E33,""^(\d+),(\d+)\)"")"),"#N/A")</f>
        <v>#N/A</v>
      </c>
      <c r="Q33" s="2" t="str">
        <f>IFERROR(__xludf.DUMMYFUNCTION("regexextract(F33,""^(\d+),(\d+)\)"")"),"#N/A")</f>
        <v>#N/A</v>
      </c>
      <c r="S33" s="2">
        <f t="shared" si="1"/>
        <v>0</v>
      </c>
      <c r="T33" s="2">
        <f t="shared" si="2"/>
        <v>0</v>
      </c>
      <c r="U33" s="2">
        <f t="shared" si="3"/>
        <v>0</v>
      </c>
      <c r="V33" s="2">
        <f t="shared" si="4"/>
        <v>0</v>
      </c>
      <c r="W33" s="2">
        <f t="shared" si="5"/>
        <v>0</v>
      </c>
      <c r="X33" s="2">
        <f t="shared" si="6"/>
        <v>0</v>
      </c>
    </row>
    <row r="34">
      <c r="G34" s="2" t="str">
        <f>IFERROR(__xludf.DUMMYFUNCTION("regexextract(A34,""^(\d+),(\d+)\)"")"),"#N/A")</f>
        <v>#N/A</v>
      </c>
      <c r="I34" s="3" t="str">
        <f>IFERROR(__xludf.DUMMYFUNCTION("regexextract(B34,""^(\d+),(\d+)\)"")"),"#N/A")</f>
        <v>#N/A</v>
      </c>
      <c r="K34" s="2" t="str">
        <f>IFERROR(__xludf.DUMMYFUNCTION("regexextract(C34,""^(\d+),(\d+)\)"")"),"#N/A")</f>
        <v>#N/A</v>
      </c>
      <c r="M34" s="2" t="str">
        <f>IFERROR(__xludf.DUMMYFUNCTION("regexextract(D34,""^(\d+),(\d+)\)"")"),"#N/A")</f>
        <v>#N/A</v>
      </c>
      <c r="O34" s="2" t="str">
        <f>IFERROR(__xludf.DUMMYFUNCTION("regexextract(E34,""^(\d+),(\d+)\)"")"),"#N/A")</f>
        <v>#N/A</v>
      </c>
      <c r="P34" s="2"/>
      <c r="Q34" s="2" t="str">
        <f>IFERROR(__xludf.DUMMYFUNCTION("regexextract(F34,""^(\d+),(\d+)\)"")"),"#N/A")</f>
        <v>#N/A</v>
      </c>
      <c r="S34" s="2">
        <f t="shared" si="1"/>
        <v>0</v>
      </c>
      <c r="T34" s="2">
        <f t="shared" si="2"/>
        <v>0</v>
      </c>
      <c r="U34" s="2">
        <f t="shared" si="3"/>
        <v>0</v>
      </c>
      <c r="V34" s="2">
        <f t="shared" si="4"/>
        <v>0</v>
      </c>
      <c r="W34" s="2">
        <f t="shared" si="5"/>
        <v>0</v>
      </c>
      <c r="X34" s="2">
        <f t="shared" si="6"/>
        <v>0</v>
      </c>
    </row>
    <row r="35">
      <c r="G35" s="2" t="str">
        <f>IFERROR(__xludf.DUMMYFUNCTION("regexextract(A35,""^(\d+),(\d+)\)"")"),"#N/A")</f>
        <v>#N/A</v>
      </c>
      <c r="I35" s="3" t="str">
        <f>IFERROR(__xludf.DUMMYFUNCTION("regexextract(B35,""^(\d+),(\d+)\)"")"),"#N/A")</f>
        <v>#N/A</v>
      </c>
      <c r="K35" s="2" t="str">
        <f>IFERROR(__xludf.DUMMYFUNCTION("regexextract(C35,""^(\d+),(\d+)\)"")"),"#N/A")</f>
        <v>#N/A</v>
      </c>
      <c r="M35" s="2" t="str">
        <f>IFERROR(__xludf.DUMMYFUNCTION("regexextract(D35,""^(\d+),(\d+)\)"")"),"#N/A")</f>
        <v>#N/A</v>
      </c>
      <c r="O35" s="2" t="str">
        <f>IFERROR(__xludf.DUMMYFUNCTION("regexextract(E35,""^(\d+),(\d+)\)"")"),"#N/A")</f>
        <v>#N/A</v>
      </c>
      <c r="Q35" s="2" t="str">
        <f>IFERROR(__xludf.DUMMYFUNCTION("regexextract(F35,""^(\d+),(\d+)\)"")"),"#N/A")</f>
        <v>#N/A</v>
      </c>
      <c r="S35" s="2">
        <f t="shared" si="1"/>
        <v>0</v>
      </c>
      <c r="T35" s="2">
        <f t="shared" si="2"/>
        <v>0</v>
      </c>
      <c r="U35" s="2">
        <f t="shared" si="3"/>
        <v>0</v>
      </c>
      <c r="V35" s="2">
        <f t="shared" si="4"/>
        <v>0</v>
      </c>
      <c r="W35" s="2">
        <f t="shared" si="5"/>
        <v>0</v>
      </c>
      <c r="X35" s="2">
        <f t="shared" si="6"/>
        <v>0</v>
      </c>
    </row>
    <row r="36">
      <c r="G36" s="2" t="str">
        <f>IFERROR(__xludf.DUMMYFUNCTION("regexextract(A36,""^(\d+),(\d+)\)"")"),"#N/A")</f>
        <v>#N/A</v>
      </c>
      <c r="I36" s="3" t="str">
        <f>IFERROR(__xludf.DUMMYFUNCTION("regexextract(B36,""^(\d+),(\d+)\)"")"),"#N/A")</f>
        <v>#N/A</v>
      </c>
      <c r="K36" s="2" t="str">
        <f>IFERROR(__xludf.DUMMYFUNCTION("regexextract(C36,""^(\d+),(\d+)\)"")"),"#N/A")</f>
        <v>#N/A</v>
      </c>
      <c r="M36" s="2" t="str">
        <f>IFERROR(__xludf.DUMMYFUNCTION("regexextract(D36,""^(\d+),(\d+)\)"")"),"#N/A")</f>
        <v>#N/A</v>
      </c>
      <c r="O36" s="2" t="str">
        <f>IFERROR(__xludf.DUMMYFUNCTION("regexextract(E36,""^(\d+),(\d+)\)"")"),"#N/A")</f>
        <v>#N/A</v>
      </c>
      <c r="Q36" s="2" t="str">
        <f>IFERROR(__xludf.DUMMYFUNCTION("regexextract(F36,""^(\d+),(\d+)\)"")"),"#N/A")</f>
        <v>#N/A</v>
      </c>
      <c r="S36" s="2">
        <f t="shared" si="1"/>
        <v>0</v>
      </c>
      <c r="T36" s="2">
        <f t="shared" si="2"/>
        <v>0</v>
      </c>
      <c r="U36" s="2">
        <f t="shared" si="3"/>
        <v>0</v>
      </c>
      <c r="V36" s="2">
        <f t="shared" si="4"/>
        <v>0</v>
      </c>
      <c r="W36" s="2">
        <f t="shared" si="5"/>
        <v>0</v>
      </c>
      <c r="X36" s="2">
        <f t="shared" si="6"/>
        <v>0</v>
      </c>
    </row>
    <row r="37">
      <c r="G37" s="2" t="str">
        <f>IFERROR(__xludf.DUMMYFUNCTION("regexextract(A37,""^(\d+),(\d+)\)"")"),"#N/A")</f>
        <v>#N/A</v>
      </c>
      <c r="I37" s="3" t="str">
        <f>IFERROR(__xludf.DUMMYFUNCTION("regexextract(B37,""^(\d+),(\d+)\)"")"),"#N/A")</f>
        <v>#N/A</v>
      </c>
      <c r="J37" s="2"/>
      <c r="K37" s="2" t="str">
        <f>IFERROR(__xludf.DUMMYFUNCTION("regexextract(C37,""^(\d+),(\d+)\)"")"),"#N/A")</f>
        <v>#N/A</v>
      </c>
      <c r="M37" s="2" t="str">
        <f>IFERROR(__xludf.DUMMYFUNCTION("regexextract(D37,""^(\d+),(\d+)\)"")"),"#N/A")</f>
        <v>#N/A</v>
      </c>
      <c r="O37" s="2" t="str">
        <f>IFERROR(__xludf.DUMMYFUNCTION("regexextract(E37,""^(\d+),(\d+)\)"")"),"#N/A")</f>
        <v>#N/A</v>
      </c>
      <c r="Q37" s="2" t="str">
        <f>IFERROR(__xludf.DUMMYFUNCTION("regexextract(F37,""^(\d+),(\d+)\)"")"),"#N/A")</f>
        <v>#N/A</v>
      </c>
      <c r="S37" s="2">
        <f t="shared" si="1"/>
        <v>0</v>
      </c>
      <c r="T37" s="2">
        <f t="shared" si="2"/>
        <v>0</v>
      </c>
      <c r="U37" s="2">
        <f t="shared" si="3"/>
        <v>0</v>
      </c>
      <c r="V37" s="2">
        <f t="shared" si="4"/>
        <v>0</v>
      </c>
      <c r="W37" s="2">
        <f t="shared" si="5"/>
        <v>0</v>
      </c>
      <c r="X37" s="2">
        <f t="shared" si="6"/>
        <v>0</v>
      </c>
    </row>
    <row r="38">
      <c r="G38" s="2" t="str">
        <f>IFERROR(__xludf.DUMMYFUNCTION("regexextract(A38,""^(\d+),(\d+)\)"")"),"#N/A")</f>
        <v>#N/A</v>
      </c>
      <c r="I38" s="3" t="str">
        <f>IFERROR(__xludf.DUMMYFUNCTION("regexextract(B38,""^(\d+),(\d+)\)"")"),"#N/A")</f>
        <v>#N/A</v>
      </c>
      <c r="K38" s="2" t="str">
        <f>IFERROR(__xludf.DUMMYFUNCTION("regexextract(C38,""^(\d+),(\d+)\)"")"),"#N/A")</f>
        <v>#N/A</v>
      </c>
      <c r="M38" s="2" t="str">
        <f>IFERROR(__xludf.DUMMYFUNCTION("regexextract(D38,""^(\d+),(\d+)\)"")"),"#N/A")</f>
        <v>#N/A</v>
      </c>
      <c r="O38" s="2" t="str">
        <f>IFERROR(__xludf.DUMMYFUNCTION("regexextract(E38,""^(\d+),(\d+)\)"")"),"#N/A")</f>
        <v>#N/A</v>
      </c>
      <c r="Q38" s="2" t="str">
        <f>IFERROR(__xludf.DUMMYFUNCTION("regexextract(F38,""^(\d+),(\d+)\)"")"),"#N/A")</f>
        <v>#N/A</v>
      </c>
      <c r="S38" s="2">
        <f t="shared" si="1"/>
        <v>0</v>
      </c>
      <c r="T38" s="2">
        <f t="shared" si="2"/>
        <v>0</v>
      </c>
      <c r="U38" s="2">
        <f t="shared" si="3"/>
        <v>0</v>
      </c>
      <c r="V38" s="2">
        <f t="shared" si="4"/>
        <v>0</v>
      </c>
      <c r="W38" s="2">
        <f t="shared" si="5"/>
        <v>0</v>
      </c>
      <c r="X38" s="2">
        <f t="shared" si="6"/>
        <v>0</v>
      </c>
    </row>
    <row r="39">
      <c r="G39" s="2" t="str">
        <f>IFERROR(__xludf.DUMMYFUNCTION("regexextract(A39,""^(\d+),(\d+)\)"")"),"#N/A")</f>
        <v>#N/A</v>
      </c>
      <c r="I39" s="3" t="str">
        <f>IFERROR(__xludf.DUMMYFUNCTION("regexextract(B39,""^(\d+),(\d+)\)"")"),"#N/A")</f>
        <v>#N/A</v>
      </c>
      <c r="K39" s="2" t="str">
        <f>IFERROR(__xludf.DUMMYFUNCTION("regexextract(C39,""^(\d+),(\d+)\)"")"),"#N/A")</f>
        <v>#N/A</v>
      </c>
      <c r="M39" s="2" t="str">
        <f>IFERROR(__xludf.DUMMYFUNCTION("regexextract(D39,""^(\d+),(\d+)\)"")"),"#N/A")</f>
        <v>#N/A</v>
      </c>
      <c r="O39" s="2" t="str">
        <f>IFERROR(__xludf.DUMMYFUNCTION("regexextract(E39,""^(\d+),(\d+)\)"")"),"#N/A")</f>
        <v>#N/A</v>
      </c>
      <c r="Q39" s="2" t="str">
        <f>IFERROR(__xludf.DUMMYFUNCTION("regexextract(F39,""^(\d+),(\d+)\)"")"),"#N/A")</f>
        <v>#N/A</v>
      </c>
      <c r="S39" s="2">
        <f t="shared" si="1"/>
        <v>0</v>
      </c>
      <c r="T39" s="2">
        <f t="shared" si="2"/>
        <v>0</v>
      </c>
      <c r="U39" s="2">
        <f t="shared" si="3"/>
        <v>0</v>
      </c>
      <c r="V39" s="2">
        <f t="shared" si="4"/>
        <v>0</v>
      </c>
      <c r="W39" s="2">
        <f t="shared" si="5"/>
        <v>0</v>
      </c>
      <c r="X39" s="2">
        <f t="shared" si="6"/>
        <v>0</v>
      </c>
    </row>
    <row r="40">
      <c r="G40" s="2" t="str">
        <f>IFERROR(__xludf.DUMMYFUNCTION("regexextract(A40,""^(\d+),(\d+)\)"")"),"#N/A")</f>
        <v>#N/A</v>
      </c>
      <c r="I40" s="3" t="str">
        <f>IFERROR(__xludf.DUMMYFUNCTION("regexextract(B40,""^(\d+),(\d+)\)"")"),"#N/A")</f>
        <v>#N/A</v>
      </c>
      <c r="K40" s="2" t="str">
        <f>IFERROR(__xludf.DUMMYFUNCTION("regexextract(C40,""^(\d+),(\d+)\)"")"),"#N/A")</f>
        <v>#N/A</v>
      </c>
      <c r="M40" s="2" t="str">
        <f>IFERROR(__xludf.DUMMYFUNCTION("regexextract(D40,""^(\d+),(\d+)\)"")"),"#N/A")</f>
        <v>#N/A</v>
      </c>
      <c r="O40" s="2" t="str">
        <f>IFERROR(__xludf.DUMMYFUNCTION("regexextract(E40,""^(\d+),(\d+)\)"")"),"#N/A")</f>
        <v>#N/A</v>
      </c>
      <c r="Q40" s="2" t="str">
        <f>IFERROR(__xludf.DUMMYFUNCTION("regexextract(F40,""^(\d+),(\d+)\)"")"),"#N/A")</f>
        <v>#N/A</v>
      </c>
      <c r="S40" s="2">
        <f t="shared" si="1"/>
        <v>0</v>
      </c>
      <c r="T40" s="2">
        <f t="shared" si="2"/>
        <v>0</v>
      </c>
      <c r="U40" s="2">
        <f t="shared" si="3"/>
        <v>0</v>
      </c>
      <c r="V40" s="2">
        <f t="shared" si="4"/>
        <v>0</v>
      </c>
      <c r="W40" s="2">
        <f t="shared" si="5"/>
        <v>0</v>
      </c>
      <c r="X40" s="2">
        <f t="shared" si="6"/>
        <v>0</v>
      </c>
    </row>
    <row r="41">
      <c r="G41" s="2" t="str">
        <f>IFERROR(__xludf.DUMMYFUNCTION("regexextract(A41,""^(\d+),(\d+)\)"")"),"#N/A")</f>
        <v>#N/A</v>
      </c>
      <c r="I41" s="3" t="str">
        <f>IFERROR(__xludf.DUMMYFUNCTION("regexextract(B41,""^(\d+),(\d+)\)"")"),"#N/A")</f>
        <v>#N/A</v>
      </c>
      <c r="K41" s="2" t="str">
        <f>IFERROR(__xludf.DUMMYFUNCTION("regexextract(C41,""^(\d+),(\d+)\)"")"),"#N/A")</f>
        <v>#N/A</v>
      </c>
      <c r="M41" s="2" t="str">
        <f>IFERROR(__xludf.DUMMYFUNCTION("regexextract(D41,""^(\d+),(\d+)\)"")"),"#N/A")</f>
        <v>#N/A</v>
      </c>
      <c r="O41" s="2" t="str">
        <f>IFERROR(__xludf.DUMMYFUNCTION("regexextract(E41,""^(\d+),(\d+)\)"")"),"#N/A")</f>
        <v>#N/A</v>
      </c>
      <c r="Q41" s="2" t="str">
        <f>IFERROR(__xludf.DUMMYFUNCTION("regexextract(F41,""^(\d+),(\d+)\)"")"),"#N/A")</f>
        <v>#N/A</v>
      </c>
      <c r="S41" s="2">
        <f t="shared" si="1"/>
        <v>0</v>
      </c>
      <c r="T41" s="2">
        <f t="shared" si="2"/>
        <v>0</v>
      </c>
      <c r="U41" s="2">
        <f t="shared" si="3"/>
        <v>0</v>
      </c>
      <c r="V41" s="2">
        <f t="shared" si="4"/>
        <v>0</v>
      </c>
      <c r="W41" s="2">
        <f t="shared" si="5"/>
        <v>0</v>
      </c>
      <c r="X41" s="2">
        <f t="shared" si="6"/>
        <v>0</v>
      </c>
    </row>
    <row r="42">
      <c r="G42" s="2" t="str">
        <f>IFERROR(__xludf.DUMMYFUNCTION("regexextract(A42,""^(\d+),(\d+)\)"")"),"#N/A")</f>
        <v>#N/A</v>
      </c>
      <c r="I42" s="3" t="str">
        <f>IFERROR(__xludf.DUMMYFUNCTION("regexextract(B42,""^(\d+),(\d+)\)"")"),"#N/A")</f>
        <v>#N/A</v>
      </c>
      <c r="K42" s="2" t="str">
        <f>IFERROR(__xludf.DUMMYFUNCTION("regexextract(C42,""^(\d+),(\d+)\)"")"),"#N/A")</f>
        <v>#N/A</v>
      </c>
      <c r="M42" s="2" t="str">
        <f>IFERROR(__xludf.DUMMYFUNCTION("regexextract(D42,""^(\d+),(\d+)\)"")"),"#N/A")</f>
        <v>#N/A</v>
      </c>
      <c r="O42" s="2" t="str">
        <f>IFERROR(__xludf.DUMMYFUNCTION("regexextract(E42,""^(\d+),(\d+)\)"")"),"#N/A")</f>
        <v>#N/A</v>
      </c>
      <c r="Q42" s="2" t="str">
        <f>IFERROR(__xludf.DUMMYFUNCTION("regexextract(F42,""^(\d+),(\d+)\)"")"),"#N/A")</f>
        <v>#N/A</v>
      </c>
      <c r="S42" s="2">
        <f t="shared" si="1"/>
        <v>0</v>
      </c>
      <c r="T42" s="2">
        <f t="shared" si="2"/>
        <v>0</v>
      </c>
      <c r="U42" s="2">
        <f t="shared" si="3"/>
        <v>0</v>
      </c>
      <c r="V42" s="2">
        <f t="shared" si="4"/>
        <v>0</v>
      </c>
      <c r="W42" s="2">
        <f t="shared" si="5"/>
        <v>0</v>
      </c>
      <c r="X42" s="2">
        <f t="shared" si="6"/>
        <v>0</v>
      </c>
    </row>
    <row r="43">
      <c r="G43" s="2" t="str">
        <f>IFERROR(__xludf.DUMMYFUNCTION("regexextract(A43,""^(\d+),(\d+)\)"")"),"#N/A")</f>
        <v>#N/A</v>
      </c>
      <c r="I43" s="3" t="str">
        <f>IFERROR(__xludf.DUMMYFUNCTION("regexextract(B43,""^(\d+),(\d+)\)"")"),"#N/A")</f>
        <v>#N/A</v>
      </c>
      <c r="K43" s="2" t="str">
        <f>IFERROR(__xludf.DUMMYFUNCTION("regexextract(C43,""^(\d+),(\d+)\)"")"),"#N/A")</f>
        <v>#N/A</v>
      </c>
      <c r="M43" s="2" t="str">
        <f>IFERROR(__xludf.DUMMYFUNCTION("regexextract(D43,""^(\d+),(\d+)\)"")"),"#N/A")</f>
        <v>#N/A</v>
      </c>
      <c r="O43" s="2" t="str">
        <f>IFERROR(__xludf.DUMMYFUNCTION("regexextract(E43,""^(\d+),(\d+)\)"")"),"#N/A")</f>
        <v>#N/A</v>
      </c>
      <c r="Q43" s="2" t="str">
        <f>IFERROR(__xludf.DUMMYFUNCTION("regexextract(F43,""^(\d+),(\d+)\)"")"),"#N/A")</f>
        <v>#N/A</v>
      </c>
      <c r="S43" s="2">
        <f t="shared" si="1"/>
        <v>0</v>
      </c>
      <c r="T43" s="2">
        <f t="shared" si="2"/>
        <v>0</v>
      </c>
      <c r="U43" s="2">
        <f t="shared" si="3"/>
        <v>0</v>
      </c>
      <c r="V43" s="2">
        <f t="shared" si="4"/>
        <v>0</v>
      </c>
      <c r="W43" s="2">
        <f t="shared" si="5"/>
        <v>0</v>
      </c>
      <c r="X43" s="2">
        <f t="shared" si="6"/>
        <v>0</v>
      </c>
    </row>
    <row r="44">
      <c r="G44" s="2" t="str">
        <f>IFERROR(__xludf.DUMMYFUNCTION("regexextract(A44,""^(\d+),(\d+)\)"")"),"#N/A")</f>
        <v>#N/A</v>
      </c>
      <c r="I44" s="3" t="str">
        <f>IFERROR(__xludf.DUMMYFUNCTION("regexextract(B44,""^(\d+),(\d+)\)"")"),"#N/A")</f>
        <v>#N/A</v>
      </c>
      <c r="K44" s="2" t="str">
        <f>IFERROR(__xludf.DUMMYFUNCTION("regexextract(C44,""^(\d+),(\d+)\)"")"),"#N/A")</f>
        <v>#N/A</v>
      </c>
      <c r="M44" s="2" t="str">
        <f>IFERROR(__xludf.DUMMYFUNCTION("regexextract(D44,""^(\d+),(\d+)\)"")"),"#N/A")</f>
        <v>#N/A</v>
      </c>
      <c r="O44" s="2" t="str">
        <f>IFERROR(__xludf.DUMMYFUNCTION("regexextract(E44,""^(\d+),(\d+)\)"")"),"#N/A")</f>
        <v>#N/A</v>
      </c>
      <c r="Q44" s="2" t="str">
        <f>IFERROR(__xludf.DUMMYFUNCTION("regexextract(F44,""^(\d+),(\d+)\)"")"),"#N/A")</f>
        <v>#N/A</v>
      </c>
      <c r="S44" s="2">
        <f t="shared" si="1"/>
        <v>0</v>
      </c>
      <c r="T44" s="2">
        <f t="shared" si="2"/>
        <v>0</v>
      </c>
      <c r="U44" s="2">
        <f t="shared" si="3"/>
        <v>0</v>
      </c>
      <c r="V44" s="2">
        <f t="shared" si="4"/>
        <v>0</v>
      </c>
      <c r="W44" s="2">
        <f t="shared" si="5"/>
        <v>0</v>
      </c>
      <c r="X44" s="2">
        <f t="shared" si="6"/>
        <v>0</v>
      </c>
    </row>
    <row r="45">
      <c r="G45" s="2" t="str">
        <f>IFERROR(__xludf.DUMMYFUNCTION("regexextract(A45,""^(\d+),(\d+)\)"")"),"#N/A")</f>
        <v>#N/A</v>
      </c>
      <c r="I45" s="3" t="str">
        <f>IFERROR(__xludf.DUMMYFUNCTION("regexextract(B45,""^(\d+),(\d+)\)"")"),"#N/A")</f>
        <v>#N/A</v>
      </c>
      <c r="K45" s="2" t="str">
        <f>IFERROR(__xludf.DUMMYFUNCTION("regexextract(C45,""^(\d+),(\d+)\)"")"),"#N/A")</f>
        <v>#N/A</v>
      </c>
      <c r="M45" s="2" t="str">
        <f>IFERROR(__xludf.DUMMYFUNCTION("regexextract(D45,""^(\d+),(\d+)\)"")"),"#N/A")</f>
        <v>#N/A</v>
      </c>
      <c r="O45" s="2" t="str">
        <f>IFERROR(__xludf.DUMMYFUNCTION("regexextract(E45,""^(\d+),(\d+)\)"")"),"#N/A")</f>
        <v>#N/A</v>
      </c>
      <c r="Q45" s="2" t="str">
        <f>IFERROR(__xludf.DUMMYFUNCTION("regexextract(F45,""^(\d+),(\d+)\)"")"),"#N/A")</f>
        <v>#N/A</v>
      </c>
      <c r="S45" s="2">
        <f t="shared" si="1"/>
        <v>0</v>
      </c>
      <c r="T45" s="2">
        <f t="shared" si="2"/>
        <v>0</v>
      </c>
      <c r="U45" s="2">
        <f t="shared" si="3"/>
        <v>0</v>
      </c>
      <c r="V45" s="2">
        <f t="shared" si="4"/>
        <v>0</v>
      </c>
      <c r="W45" s="2">
        <f t="shared" si="5"/>
        <v>0</v>
      </c>
      <c r="X45" s="2">
        <f t="shared" si="6"/>
        <v>0</v>
      </c>
    </row>
    <row r="46">
      <c r="G46" s="2" t="str">
        <f>IFERROR(__xludf.DUMMYFUNCTION("regexextract(A46,""^(\d+),(\d+)\)"")"),"#N/A")</f>
        <v>#N/A</v>
      </c>
      <c r="I46" s="3" t="str">
        <f>IFERROR(__xludf.DUMMYFUNCTION("regexextract(B46,""^(\d+),(\d+)\)"")"),"#N/A")</f>
        <v>#N/A</v>
      </c>
      <c r="K46" s="2" t="str">
        <f>IFERROR(__xludf.DUMMYFUNCTION("regexextract(C46,""^(\d+),(\d+)\)"")"),"#N/A")</f>
        <v>#N/A</v>
      </c>
      <c r="M46" s="2" t="str">
        <f>IFERROR(__xludf.DUMMYFUNCTION("regexextract(D46,""^(\d+),(\d+)\)"")"),"#N/A")</f>
        <v>#N/A</v>
      </c>
      <c r="O46" s="2" t="str">
        <f>IFERROR(__xludf.DUMMYFUNCTION("regexextract(E46,""^(\d+),(\d+)\)"")"),"#N/A")</f>
        <v>#N/A</v>
      </c>
      <c r="Q46" s="2" t="str">
        <f>IFERROR(__xludf.DUMMYFUNCTION("regexextract(F46,""^(\d+),(\d+)\)"")"),"#N/A")</f>
        <v>#N/A</v>
      </c>
      <c r="S46" s="2">
        <f t="shared" si="1"/>
        <v>0</v>
      </c>
      <c r="T46" s="2">
        <f t="shared" si="2"/>
        <v>0</v>
      </c>
      <c r="U46" s="2">
        <f t="shared" si="3"/>
        <v>0</v>
      </c>
      <c r="V46" s="2">
        <f t="shared" si="4"/>
        <v>0</v>
      </c>
      <c r="W46" s="2">
        <f t="shared" si="5"/>
        <v>0</v>
      </c>
      <c r="X46" s="2">
        <f t="shared" si="6"/>
        <v>0</v>
      </c>
    </row>
    <row r="47">
      <c r="G47" s="2" t="str">
        <f>IFERROR(__xludf.DUMMYFUNCTION("regexextract(A47,""^(\d+),(\d+)\)"")"),"#N/A")</f>
        <v>#N/A</v>
      </c>
      <c r="I47" s="3" t="str">
        <f>IFERROR(__xludf.DUMMYFUNCTION("regexextract(B47,""^(\d+),(\d+)\)"")"),"#N/A")</f>
        <v>#N/A</v>
      </c>
      <c r="K47" s="2" t="str">
        <f>IFERROR(__xludf.DUMMYFUNCTION("regexextract(C47,""^(\d+),(\d+)\)"")"),"#N/A")</f>
        <v>#N/A</v>
      </c>
      <c r="M47" s="2" t="str">
        <f>IFERROR(__xludf.DUMMYFUNCTION("regexextract(D47,""^(\d+),(\d+)\)"")"),"#N/A")</f>
        <v>#N/A</v>
      </c>
      <c r="O47" s="2" t="str">
        <f>IFERROR(__xludf.DUMMYFUNCTION("regexextract(E47,""^(\d+),(\d+)\)"")"),"#N/A")</f>
        <v>#N/A</v>
      </c>
      <c r="Q47" s="2" t="str">
        <f>IFERROR(__xludf.DUMMYFUNCTION("regexextract(F47,""^(\d+),(\d+)\)"")"),"#N/A")</f>
        <v>#N/A</v>
      </c>
      <c r="S47" s="2">
        <f t="shared" si="1"/>
        <v>0</v>
      </c>
      <c r="T47" s="2">
        <f t="shared" si="2"/>
        <v>0</v>
      </c>
      <c r="U47" s="2">
        <f t="shared" si="3"/>
        <v>0</v>
      </c>
      <c r="V47" s="2">
        <f t="shared" si="4"/>
        <v>0</v>
      </c>
      <c r="W47" s="2">
        <f t="shared" si="5"/>
        <v>0</v>
      </c>
      <c r="X47" s="2">
        <f t="shared" si="6"/>
        <v>0</v>
      </c>
    </row>
    <row r="48">
      <c r="G48" s="2" t="str">
        <f>IFERROR(__xludf.DUMMYFUNCTION("regexextract(A48,""^(\d+),(\d+)\)"")"),"#N/A")</f>
        <v>#N/A</v>
      </c>
      <c r="I48" s="3" t="str">
        <f>IFERROR(__xludf.DUMMYFUNCTION("regexextract(B48,""^(\d+),(\d+)\)"")"),"#N/A")</f>
        <v>#N/A</v>
      </c>
      <c r="K48" s="2" t="str">
        <f>IFERROR(__xludf.DUMMYFUNCTION("regexextract(C48,""^(\d+),(\d+)\)"")"),"#N/A")</f>
        <v>#N/A</v>
      </c>
      <c r="M48" s="2" t="str">
        <f>IFERROR(__xludf.DUMMYFUNCTION("regexextract(D48,""^(\d+),(\d+)\)"")"),"#N/A")</f>
        <v>#N/A</v>
      </c>
      <c r="O48" s="2" t="str">
        <f>IFERROR(__xludf.DUMMYFUNCTION("regexextract(E48,""^(\d+),(\d+)\)"")"),"#N/A")</f>
        <v>#N/A</v>
      </c>
      <c r="Q48" s="2" t="str">
        <f>IFERROR(__xludf.DUMMYFUNCTION("regexextract(F48,""^(\d+),(\d+)\)"")"),"#N/A")</f>
        <v>#N/A</v>
      </c>
      <c r="S48" s="2">
        <f t="shared" si="1"/>
        <v>0</v>
      </c>
      <c r="T48" s="2">
        <f t="shared" si="2"/>
        <v>0</v>
      </c>
      <c r="U48" s="2">
        <f t="shared" si="3"/>
        <v>0</v>
      </c>
      <c r="V48" s="2">
        <f t="shared" si="4"/>
        <v>0</v>
      </c>
      <c r="W48" s="2">
        <f t="shared" si="5"/>
        <v>0</v>
      </c>
      <c r="X48" s="2">
        <f t="shared" si="6"/>
        <v>0</v>
      </c>
    </row>
    <row r="49">
      <c r="G49" s="2" t="str">
        <f>IFERROR(__xludf.DUMMYFUNCTION("regexextract(A49,""^(\d+),(\d+)\)"")"),"#N/A")</f>
        <v>#N/A</v>
      </c>
      <c r="I49" s="3" t="str">
        <f>IFERROR(__xludf.DUMMYFUNCTION("regexextract(B49,""^(\d+),(\d+)\)"")"),"#N/A")</f>
        <v>#N/A</v>
      </c>
      <c r="K49" s="2" t="str">
        <f>IFERROR(__xludf.DUMMYFUNCTION("regexextract(C49,""^(\d+),(\d+)\)"")"),"#N/A")</f>
        <v>#N/A</v>
      </c>
      <c r="M49" s="2" t="str">
        <f>IFERROR(__xludf.DUMMYFUNCTION("regexextract(D49,""^(\d+),(\d+)\)"")"),"#N/A")</f>
        <v>#N/A</v>
      </c>
      <c r="O49" s="2" t="str">
        <f>IFERROR(__xludf.DUMMYFUNCTION("regexextract(E49,""^(\d+),(\d+)\)"")"),"#N/A")</f>
        <v>#N/A</v>
      </c>
      <c r="Q49" s="2" t="str">
        <f>IFERROR(__xludf.DUMMYFUNCTION("regexextract(F49,""^(\d+),(\d+)\)"")"),"#N/A")</f>
        <v>#N/A</v>
      </c>
      <c r="S49" s="2">
        <f t="shared" si="1"/>
        <v>0</v>
      </c>
      <c r="T49" s="2">
        <f t="shared" si="2"/>
        <v>0</v>
      </c>
      <c r="U49" s="2">
        <f t="shared" si="3"/>
        <v>0</v>
      </c>
      <c r="V49" s="2">
        <f t="shared" si="4"/>
        <v>0</v>
      </c>
      <c r="W49" s="2">
        <f t="shared" si="5"/>
        <v>0</v>
      </c>
      <c r="X49" s="2">
        <f t="shared" si="6"/>
        <v>0</v>
      </c>
    </row>
    <row r="50">
      <c r="G50" s="2" t="str">
        <f>IFERROR(__xludf.DUMMYFUNCTION("regexextract(A50,""^(\d+),(\d+)\)"")"),"#N/A")</f>
        <v>#N/A</v>
      </c>
      <c r="I50" s="3" t="str">
        <f>IFERROR(__xludf.DUMMYFUNCTION("regexextract(B50,""^(\d+),(\d+)\)"")"),"#N/A")</f>
        <v>#N/A</v>
      </c>
      <c r="K50" s="2" t="str">
        <f>IFERROR(__xludf.DUMMYFUNCTION("regexextract(C50,""^(\d+),(\d+)\)"")"),"#N/A")</f>
        <v>#N/A</v>
      </c>
      <c r="M50" s="2" t="str">
        <f>IFERROR(__xludf.DUMMYFUNCTION("regexextract(D50,""^(\d+),(\d+)\)"")"),"#N/A")</f>
        <v>#N/A</v>
      </c>
      <c r="O50" s="2" t="str">
        <f>IFERROR(__xludf.DUMMYFUNCTION("regexextract(E50,""^(\d+),(\d+)\)"")"),"#N/A")</f>
        <v>#N/A</v>
      </c>
      <c r="Q50" s="2" t="str">
        <f>IFERROR(__xludf.DUMMYFUNCTION("regexextract(F50,""^(\d+),(\d+)\)"")"),"#N/A")</f>
        <v>#N/A</v>
      </c>
      <c r="S50" s="2">
        <f t="shared" si="1"/>
        <v>0</v>
      </c>
      <c r="T50" s="2">
        <f t="shared" si="2"/>
        <v>0</v>
      </c>
      <c r="U50" s="2">
        <f t="shared" si="3"/>
        <v>0</v>
      </c>
      <c r="V50" s="2">
        <f t="shared" si="4"/>
        <v>0</v>
      </c>
      <c r="W50" s="2">
        <f t="shared" si="5"/>
        <v>0</v>
      </c>
      <c r="X50" s="2">
        <f t="shared" si="6"/>
        <v>0</v>
      </c>
    </row>
    <row r="51">
      <c r="G51" s="2" t="str">
        <f>IFERROR(__xludf.DUMMYFUNCTION("regexextract(A51,""^(\d+),(\d+)\)"")"),"#N/A")</f>
        <v>#N/A</v>
      </c>
      <c r="I51" s="3" t="str">
        <f>IFERROR(__xludf.DUMMYFUNCTION("regexextract(B51,""^(\d+),(\d+)\)"")"),"#N/A")</f>
        <v>#N/A</v>
      </c>
      <c r="K51" s="2" t="str">
        <f>IFERROR(__xludf.DUMMYFUNCTION("regexextract(C51,""^(\d+),(\d+)\)"")"),"#N/A")</f>
        <v>#N/A</v>
      </c>
      <c r="M51" s="2" t="str">
        <f>IFERROR(__xludf.DUMMYFUNCTION("regexextract(D51,""^(\d+),(\d+)\)"")"),"#N/A")</f>
        <v>#N/A</v>
      </c>
      <c r="O51" s="2" t="str">
        <f>IFERROR(__xludf.DUMMYFUNCTION("regexextract(E51,""^(\d+),(\d+)\)"")"),"#N/A")</f>
        <v>#N/A</v>
      </c>
      <c r="Q51" s="2" t="str">
        <f>IFERROR(__xludf.DUMMYFUNCTION("regexextract(F51,""^(\d+),(\d+)\)"")"),"#N/A")</f>
        <v>#N/A</v>
      </c>
      <c r="S51" s="2">
        <f t="shared" si="1"/>
        <v>0</v>
      </c>
      <c r="T51" s="2">
        <f t="shared" si="2"/>
        <v>0</v>
      </c>
      <c r="U51" s="2">
        <f t="shared" si="3"/>
        <v>0</v>
      </c>
      <c r="V51" s="2">
        <f t="shared" si="4"/>
        <v>0</v>
      </c>
      <c r="W51" s="2">
        <f t="shared" si="5"/>
        <v>0</v>
      </c>
      <c r="X51" s="2">
        <f t="shared" si="6"/>
        <v>0</v>
      </c>
    </row>
    <row r="52">
      <c r="G52" s="2" t="str">
        <f>IFERROR(__xludf.DUMMYFUNCTION("regexextract(A52,""^(\d+),(\d+)\)"")"),"#N/A")</f>
        <v>#N/A</v>
      </c>
      <c r="I52" s="3" t="str">
        <f>IFERROR(__xludf.DUMMYFUNCTION("regexextract(B52,""^(\d+),(\d+)\)"")"),"#N/A")</f>
        <v>#N/A</v>
      </c>
      <c r="K52" s="2" t="str">
        <f>IFERROR(__xludf.DUMMYFUNCTION("regexextract(C52,""^(\d+),(\d+)\)"")"),"#N/A")</f>
        <v>#N/A</v>
      </c>
      <c r="M52" s="2" t="str">
        <f>IFERROR(__xludf.DUMMYFUNCTION("regexextract(D52,""^(\d+),(\d+)\)"")"),"#N/A")</f>
        <v>#N/A</v>
      </c>
      <c r="O52" s="2" t="str">
        <f>IFERROR(__xludf.DUMMYFUNCTION("regexextract(E52,""^(\d+),(\d+)\)"")"),"#N/A")</f>
        <v>#N/A</v>
      </c>
      <c r="Q52" s="2" t="str">
        <f>IFERROR(__xludf.DUMMYFUNCTION("regexextract(F52,""^(\d+),(\d+)\)"")"),"#N/A")</f>
        <v>#N/A</v>
      </c>
      <c r="S52" s="2">
        <f t="shared" si="1"/>
        <v>0</v>
      </c>
      <c r="T52" s="2">
        <f t="shared" si="2"/>
        <v>0</v>
      </c>
      <c r="U52" s="2">
        <f t="shared" si="3"/>
        <v>0</v>
      </c>
      <c r="V52" s="2">
        <f t="shared" si="4"/>
        <v>0</v>
      </c>
      <c r="W52" s="2">
        <f t="shared" si="5"/>
        <v>0</v>
      </c>
      <c r="X52" s="2">
        <f t="shared" si="6"/>
        <v>0</v>
      </c>
    </row>
    <row r="53">
      <c r="G53" s="2" t="str">
        <f>IFERROR(__xludf.DUMMYFUNCTION("regexextract(A53,""^(\d+),(\d+)\)"")"),"#N/A")</f>
        <v>#N/A</v>
      </c>
      <c r="I53" s="3" t="str">
        <f>IFERROR(__xludf.DUMMYFUNCTION("regexextract(B53,""^(\d+),(\d+)\)"")"),"#N/A")</f>
        <v>#N/A</v>
      </c>
      <c r="K53" s="2" t="str">
        <f>IFERROR(__xludf.DUMMYFUNCTION("regexextract(C53,""^(\d+),(\d+)\)"")"),"#N/A")</f>
        <v>#N/A</v>
      </c>
      <c r="M53" s="2" t="str">
        <f>IFERROR(__xludf.DUMMYFUNCTION("regexextract(D53,""^(\d+),(\d+)\)"")"),"#N/A")</f>
        <v>#N/A</v>
      </c>
      <c r="O53" s="2" t="str">
        <f>IFERROR(__xludf.DUMMYFUNCTION("regexextract(E53,""^(\d+),(\d+)\)"")"),"#N/A")</f>
        <v>#N/A</v>
      </c>
      <c r="Q53" s="2" t="str">
        <f>IFERROR(__xludf.DUMMYFUNCTION("regexextract(F53,""^(\d+),(\d+)\)"")"),"#N/A")</f>
        <v>#N/A</v>
      </c>
      <c r="S53" s="2">
        <f t="shared" si="1"/>
        <v>0</v>
      </c>
      <c r="T53" s="2">
        <f t="shared" si="2"/>
        <v>0</v>
      </c>
      <c r="U53" s="2">
        <f t="shared" si="3"/>
        <v>0</v>
      </c>
      <c r="V53" s="2">
        <f t="shared" si="4"/>
        <v>0</v>
      </c>
      <c r="W53" s="2">
        <f t="shared" si="5"/>
        <v>0</v>
      </c>
      <c r="X53" s="2">
        <f t="shared" si="6"/>
        <v>0</v>
      </c>
    </row>
    <row r="54">
      <c r="G54" s="2" t="str">
        <f>IFERROR(__xludf.DUMMYFUNCTION("regexextract(A54,""^(\d+),(\d+)\)"")"),"#N/A")</f>
        <v>#N/A</v>
      </c>
      <c r="I54" s="3" t="str">
        <f>IFERROR(__xludf.DUMMYFUNCTION("regexextract(B54,""^(\d+),(\d+)\)"")"),"#N/A")</f>
        <v>#N/A</v>
      </c>
      <c r="K54" s="2" t="str">
        <f>IFERROR(__xludf.DUMMYFUNCTION("regexextract(C54,""^(\d+),(\d+)\)"")"),"#N/A")</f>
        <v>#N/A</v>
      </c>
      <c r="M54" s="2" t="str">
        <f>IFERROR(__xludf.DUMMYFUNCTION("regexextract(D54,""^(\d+),(\d+)\)"")"),"#N/A")</f>
        <v>#N/A</v>
      </c>
      <c r="O54" s="2" t="str">
        <f>IFERROR(__xludf.DUMMYFUNCTION("regexextract(E54,""^(\d+),(\d+)\)"")"),"#N/A")</f>
        <v>#N/A</v>
      </c>
      <c r="Q54" s="2" t="str">
        <f>IFERROR(__xludf.DUMMYFUNCTION("regexextract(F54,""^(\d+),(\d+)\)"")"),"#N/A")</f>
        <v>#N/A</v>
      </c>
      <c r="S54" s="2">
        <f t="shared" si="1"/>
        <v>0</v>
      </c>
      <c r="T54" s="2">
        <f t="shared" si="2"/>
        <v>0</v>
      </c>
      <c r="U54" s="2">
        <f t="shared" si="3"/>
        <v>0</v>
      </c>
      <c r="V54" s="2">
        <f t="shared" si="4"/>
        <v>0</v>
      </c>
      <c r="W54" s="2">
        <f t="shared" si="5"/>
        <v>0</v>
      </c>
      <c r="X54" s="2">
        <f t="shared" si="6"/>
        <v>0</v>
      </c>
    </row>
    <row r="55">
      <c r="G55" s="2" t="str">
        <f>IFERROR(__xludf.DUMMYFUNCTION("regexextract(A55,""^(\d+),(\d+)\)"")"),"#N/A")</f>
        <v>#N/A</v>
      </c>
      <c r="I55" s="3" t="str">
        <f>IFERROR(__xludf.DUMMYFUNCTION("regexextract(B55,""^(\d+),(\d+)\)"")"),"#N/A")</f>
        <v>#N/A</v>
      </c>
      <c r="K55" s="2" t="str">
        <f>IFERROR(__xludf.DUMMYFUNCTION("regexextract(C55,""^(\d+),(\d+)\)"")"),"#N/A")</f>
        <v>#N/A</v>
      </c>
      <c r="M55" s="2" t="str">
        <f>IFERROR(__xludf.DUMMYFUNCTION("regexextract(D55,""^(\d+),(\d+)\)"")"),"#N/A")</f>
        <v>#N/A</v>
      </c>
      <c r="O55" s="2" t="str">
        <f>IFERROR(__xludf.DUMMYFUNCTION("regexextract(E55,""^(\d+),(\d+)\)"")"),"#N/A")</f>
        <v>#N/A</v>
      </c>
      <c r="Q55" s="2" t="str">
        <f>IFERROR(__xludf.DUMMYFUNCTION("regexextract(F55,""^(\d+),(\d+)\)"")"),"#N/A")</f>
        <v>#N/A</v>
      </c>
      <c r="S55" s="2">
        <f t="shared" si="1"/>
        <v>0</v>
      </c>
      <c r="T55" s="2">
        <f t="shared" si="2"/>
        <v>0</v>
      </c>
      <c r="U55" s="2">
        <f t="shared" si="3"/>
        <v>0</v>
      </c>
      <c r="V55" s="2">
        <f t="shared" si="4"/>
        <v>0</v>
      </c>
      <c r="W55" s="2">
        <f t="shared" si="5"/>
        <v>0</v>
      </c>
      <c r="X55" s="2">
        <f t="shared" si="6"/>
        <v>0</v>
      </c>
    </row>
    <row r="56">
      <c r="G56" s="2" t="str">
        <f>IFERROR(__xludf.DUMMYFUNCTION("regexextract(A56,""^(\d+),(\d+)\)"")"),"#N/A")</f>
        <v>#N/A</v>
      </c>
      <c r="I56" s="3" t="str">
        <f>IFERROR(__xludf.DUMMYFUNCTION("regexextract(B56,""^(\d+),(\d+)\)"")"),"#N/A")</f>
        <v>#N/A</v>
      </c>
      <c r="K56" s="2" t="str">
        <f>IFERROR(__xludf.DUMMYFUNCTION("regexextract(C56,""^(\d+),(\d+)\)"")"),"#N/A")</f>
        <v>#N/A</v>
      </c>
      <c r="M56" s="2" t="str">
        <f>IFERROR(__xludf.DUMMYFUNCTION("regexextract(D56,""^(\d+),(\d+)\)"")"),"#N/A")</f>
        <v>#N/A</v>
      </c>
      <c r="O56" s="2" t="str">
        <f>IFERROR(__xludf.DUMMYFUNCTION("regexextract(E56,""^(\d+),(\d+)\)"")"),"#N/A")</f>
        <v>#N/A</v>
      </c>
      <c r="Q56" s="2" t="str">
        <f>IFERROR(__xludf.DUMMYFUNCTION("regexextract(F56,""^(\d+),(\d+)\)"")"),"#N/A")</f>
        <v>#N/A</v>
      </c>
      <c r="S56" s="2">
        <f t="shared" si="1"/>
        <v>0</v>
      </c>
      <c r="T56" s="2">
        <f t="shared" si="2"/>
        <v>0</v>
      </c>
      <c r="U56" s="2">
        <f t="shared" si="3"/>
        <v>0</v>
      </c>
      <c r="V56" s="2">
        <f t="shared" si="4"/>
        <v>0</v>
      </c>
      <c r="W56" s="2">
        <f t="shared" si="5"/>
        <v>0</v>
      </c>
      <c r="X56" s="2">
        <f t="shared" si="6"/>
        <v>0</v>
      </c>
    </row>
    <row r="57">
      <c r="G57" s="2" t="str">
        <f>IFERROR(__xludf.DUMMYFUNCTION("regexextract(A57,""^(\d+),(\d+)\)"")"),"#N/A")</f>
        <v>#N/A</v>
      </c>
      <c r="I57" s="3" t="str">
        <f>IFERROR(__xludf.DUMMYFUNCTION("regexextract(B57,""^(\d+),(\d+)\)"")"),"#N/A")</f>
        <v>#N/A</v>
      </c>
      <c r="K57" s="2" t="str">
        <f>IFERROR(__xludf.DUMMYFUNCTION("regexextract(C57,""^(\d+),(\d+)\)"")"),"#N/A")</f>
        <v>#N/A</v>
      </c>
      <c r="M57" s="2" t="str">
        <f>IFERROR(__xludf.DUMMYFUNCTION("regexextract(D57,""^(\d+),(\d+)\)"")"),"#N/A")</f>
        <v>#N/A</v>
      </c>
      <c r="O57" s="2" t="str">
        <f>IFERROR(__xludf.DUMMYFUNCTION("regexextract(E57,""^(\d+),(\d+)\)"")"),"#N/A")</f>
        <v>#N/A</v>
      </c>
      <c r="Q57" s="2" t="str">
        <f>IFERROR(__xludf.DUMMYFUNCTION("regexextract(F57,""^(\d+),(\d+)\)"")"),"#N/A")</f>
        <v>#N/A</v>
      </c>
      <c r="S57" s="2">
        <f t="shared" si="1"/>
        <v>0</v>
      </c>
      <c r="T57" s="2">
        <f t="shared" si="2"/>
        <v>0</v>
      </c>
      <c r="U57" s="2">
        <f t="shared" si="3"/>
        <v>0</v>
      </c>
      <c r="V57" s="2">
        <f t="shared" si="4"/>
        <v>0</v>
      </c>
      <c r="W57" s="2">
        <f t="shared" si="5"/>
        <v>0</v>
      </c>
      <c r="X57" s="2">
        <f t="shared" si="6"/>
        <v>0</v>
      </c>
    </row>
    <row r="58">
      <c r="G58" s="2" t="str">
        <f>IFERROR(__xludf.DUMMYFUNCTION("regexextract(A58,""^(\d+),(\d+)\)"")"),"#N/A")</f>
        <v>#N/A</v>
      </c>
      <c r="I58" s="3" t="str">
        <f>IFERROR(__xludf.DUMMYFUNCTION("regexextract(B58,""^(\d+),(\d+)\)"")"),"#N/A")</f>
        <v>#N/A</v>
      </c>
      <c r="K58" s="2" t="str">
        <f>IFERROR(__xludf.DUMMYFUNCTION("regexextract(C58,""^(\d+),(\d+)\)"")"),"#N/A")</f>
        <v>#N/A</v>
      </c>
      <c r="M58" s="2" t="str">
        <f>IFERROR(__xludf.DUMMYFUNCTION("regexextract(D58,""^(\d+),(\d+)\)"")"),"#N/A")</f>
        <v>#N/A</v>
      </c>
      <c r="O58" s="2" t="str">
        <f>IFERROR(__xludf.DUMMYFUNCTION("regexextract(E58,""^(\d+),(\d+)\)"")"),"#N/A")</f>
        <v>#N/A</v>
      </c>
      <c r="Q58" s="2" t="str">
        <f>IFERROR(__xludf.DUMMYFUNCTION("regexextract(F58,""^(\d+),(\d+)\)"")"),"#N/A")</f>
        <v>#N/A</v>
      </c>
      <c r="S58" s="2">
        <f t="shared" si="1"/>
        <v>0</v>
      </c>
      <c r="T58" s="2">
        <f t="shared" si="2"/>
        <v>0</v>
      </c>
      <c r="U58" s="2">
        <f t="shared" si="3"/>
        <v>0</v>
      </c>
      <c r="V58" s="2">
        <f t="shared" si="4"/>
        <v>0</v>
      </c>
      <c r="W58" s="2">
        <f t="shared" si="5"/>
        <v>0</v>
      </c>
      <c r="X58" s="2">
        <f t="shared" si="6"/>
        <v>0</v>
      </c>
    </row>
    <row r="59">
      <c r="G59" s="2" t="str">
        <f>IFERROR(__xludf.DUMMYFUNCTION("regexextract(A59,""^(\d+),(\d+)\)"")"),"#N/A")</f>
        <v>#N/A</v>
      </c>
      <c r="I59" s="3" t="str">
        <f>IFERROR(__xludf.DUMMYFUNCTION("regexextract(B59,""^(\d+),(\d+)\)"")"),"#N/A")</f>
        <v>#N/A</v>
      </c>
      <c r="K59" s="2" t="str">
        <f>IFERROR(__xludf.DUMMYFUNCTION("regexextract(C59,""^(\d+),(\d+)\)"")"),"#N/A")</f>
        <v>#N/A</v>
      </c>
      <c r="M59" s="2" t="str">
        <f>IFERROR(__xludf.DUMMYFUNCTION("regexextract(D59,""^(\d+),(\d+)\)"")"),"#N/A")</f>
        <v>#N/A</v>
      </c>
      <c r="O59" s="2" t="str">
        <f>IFERROR(__xludf.DUMMYFUNCTION("regexextract(E59,""^(\d+),(\d+)\)"")"),"#N/A")</f>
        <v>#N/A</v>
      </c>
      <c r="Q59" s="2" t="str">
        <f>IFERROR(__xludf.DUMMYFUNCTION("regexextract(F59,""^(\d+),(\d+)\)"")"),"#N/A")</f>
        <v>#N/A</v>
      </c>
      <c r="S59" s="2">
        <f t="shared" si="1"/>
        <v>0</v>
      </c>
      <c r="T59" s="2">
        <f t="shared" si="2"/>
        <v>0</v>
      </c>
      <c r="U59" s="2">
        <f t="shared" si="3"/>
        <v>0</v>
      </c>
      <c r="V59" s="2">
        <f t="shared" si="4"/>
        <v>0</v>
      </c>
      <c r="W59" s="2">
        <f t="shared" si="5"/>
        <v>0</v>
      </c>
      <c r="X59" s="2">
        <f t="shared" si="6"/>
        <v>0</v>
      </c>
    </row>
    <row r="60">
      <c r="G60" s="2" t="str">
        <f>IFERROR(__xludf.DUMMYFUNCTION("regexextract(A60,""^(\d+),(\d+)\)"")"),"#N/A")</f>
        <v>#N/A</v>
      </c>
      <c r="I60" s="3" t="str">
        <f>IFERROR(__xludf.DUMMYFUNCTION("regexextract(B60,""^(\d+),(\d+)\)"")"),"#N/A")</f>
        <v>#N/A</v>
      </c>
      <c r="K60" s="2" t="str">
        <f>IFERROR(__xludf.DUMMYFUNCTION("regexextract(C60,""^(\d+),(\d+)\)"")"),"#N/A")</f>
        <v>#N/A</v>
      </c>
      <c r="M60" s="2" t="str">
        <f>IFERROR(__xludf.DUMMYFUNCTION("regexextract(D60,""^(\d+),(\d+)\)"")"),"#N/A")</f>
        <v>#N/A</v>
      </c>
      <c r="O60" s="2" t="str">
        <f>IFERROR(__xludf.DUMMYFUNCTION("regexextract(E60,""^(\d+),(\d+)\)"")"),"#N/A")</f>
        <v>#N/A</v>
      </c>
      <c r="Q60" s="2" t="str">
        <f>IFERROR(__xludf.DUMMYFUNCTION("regexextract(F60,""^(\d+),(\d+)\)"")"),"#N/A")</f>
        <v>#N/A</v>
      </c>
      <c r="S60" s="2">
        <f t="shared" si="1"/>
        <v>0</v>
      </c>
      <c r="T60" s="2">
        <f t="shared" si="2"/>
        <v>0</v>
      </c>
      <c r="U60" s="2">
        <f t="shared" si="3"/>
        <v>0</v>
      </c>
      <c r="V60" s="2">
        <f t="shared" si="4"/>
        <v>0</v>
      </c>
      <c r="W60" s="2">
        <f t="shared" si="5"/>
        <v>0</v>
      </c>
      <c r="X60" s="2">
        <f t="shared" si="6"/>
        <v>0</v>
      </c>
    </row>
    <row r="61">
      <c r="G61" s="2" t="str">
        <f>IFERROR(__xludf.DUMMYFUNCTION("regexextract(A61,""^(\d+),(\d+)\)"")"),"#N/A")</f>
        <v>#N/A</v>
      </c>
      <c r="I61" s="3" t="str">
        <f>IFERROR(__xludf.DUMMYFUNCTION("regexextract(B61,""^(\d+),(\d+)\)"")"),"#N/A")</f>
        <v>#N/A</v>
      </c>
      <c r="K61" s="2" t="str">
        <f>IFERROR(__xludf.DUMMYFUNCTION("regexextract(C61,""^(\d+),(\d+)\)"")"),"#N/A")</f>
        <v>#N/A</v>
      </c>
      <c r="M61" s="2" t="str">
        <f>IFERROR(__xludf.DUMMYFUNCTION("regexextract(D61,""^(\d+),(\d+)\)"")"),"#N/A")</f>
        <v>#N/A</v>
      </c>
      <c r="O61" s="2" t="str">
        <f>IFERROR(__xludf.DUMMYFUNCTION("regexextract(E61,""^(\d+),(\d+)\)"")"),"#N/A")</f>
        <v>#N/A</v>
      </c>
      <c r="Q61" s="2" t="str">
        <f>IFERROR(__xludf.DUMMYFUNCTION("regexextract(F61,""^(\d+),(\d+)\)"")"),"#N/A")</f>
        <v>#N/A</v>
      </c>
      <c r="S61" s="2">
        <f t="shared" si="1"/>
        <v>0</v>
      </c>
      <c r="T61" s="2">
        <f t="shared" si="2"/>
        <v>0</v>
      </c>
      <c r="U61" s="2">
        <f t="shared" si="3"/>
        <v>0</v>
      </c>
      <c r="V61" s="2">
        <f t="shared" si="4"/>
        <v>0</v>
      </c>
      <c r="W61" s="2">
        <f t="shared" si="5"/>
        <v>0</v>
      </c>
      <c r="X61" s="2">
        <f t="shared" si="6"/>
        <v>0</v>
      </c>
    </row>
    <row r="62">
      <c r="G62" s="2" t="str">
        <f>IFERROR(__xludf.DUMMYFUNCTION("regexextract(A62,""^(\d+),(\d+)\)"")"),"#N/A")</f>
        <v>#N/A</v>
      </c>
      <c r="I62" s="3" t="str">
        <f>IFERROR(__xludf.DUMMYFUNCTION("regexextract(B62,""^(\d+),(\d+)\)"")"),"#N/A")</f>
        <v>#N/A</v>
      </c>
      <c r="K62" s="2" t="str">
        <f>IFERROR(__xludf.DUMMYFUNCTION("regexextract(C62,""^(\d+),(\d+)\)"")"),"#N/A")</f>
        <v>#N/A</v>
      </c>
      <c r="M62" s="2" t="str">
        <f>IFERROR(__xludf.DUMMYFUNCTION("regexextract(D62,""^(\d+),(\d+)\)"")"),"#N/A")</f>
        <v>#N/A</v>
      </c>
      <c r="O62" s="2" t="str">
        <f>IFERROR(__xludf.DUMMYFUNCTION("regexextract(E62,""^(\d+),(\d+)\)"")"),"#N/A")</f>
        <v>#N/A</v>
      </c>
      <c r="Q62" s="2" t="str">
        <f>IFERROR(__xludf.DUMMYFUNCTION("regexextract(F62,""^(\d+),(\d+)\)"")"),"#N/A")</f>
        <v>#N/A</v>
      </c>
      <c r="S62" s="2">
        <f t="shared" si="1"/>
        <v>0</v>
      </c>
      <c r="T62" s="2">
        <f t="shared" si="2"/>
        <v>0</v>
      </c>
      <c r="U62" s="2">
        <f t="shared" si="3"/>
        <v>0</v>
      </c>
      <c r="V62" s="2">
        <f t="shared" si="4"/>
        <v>0</v>
      </c>
      <c r="W62" s="2">
        <f t="shared" si="5"/>
        <v>0</v>
      </c>
      <c r="X62" s="2">
        <f t="shared" si="6"/>
        <v>0</v>
      </c>
    </row>
    <row r="63">
      <c r="G63" s="2" t="str">
        <f>IFERROR(__xludf.DUMMYFUNCTION("regexextract(A63,""^(\d+),(\d+)\)"")"),"#N/A")</f>
        <v>#N/A</v>
      </c>
      <c r="I63" s="3" t="str">
        <f>IFERROR(__xludf.DUMMYFUNCTION("regexextract(B63,""^(\d+),(\d+)\)"")"),"#N/A")</f>
        <v>#N/A</v>
      </c>
      <c r="K63" s="2" t="str">
        <f>IFERROR(__xludf.DUMMYFUNCTION("regexextract(C63,""^(\d+),(\d+)\)"")"),"#N/A")</f>
        <v>#N/A</v>
      </c>
      <c r="M63" s="2" t="str">
        <f>IFERROR(__xludf.DUMMYFUNCTION("regexextract(D63,""^(\d+),(\d+)\)"")"),"#N/A")</f>
        <v>#N/A</v>
      </c>
      <c r="O63" s="2" t="str">
        <f>IFERROR(__xludf.DUMMYFUNCTION("regexextract(E63,""^(\d+),(\d+)\)"")"),"#N/A")</f>
        <v>#N/A</v>
      </c>
      <c r="Q63" s="2" t="str">
        <f>IFERROR(__xludf.DUMMYFUNCTION("regexextract(F63,""^(\d+),(\d+)\)"")"),"#N/A")</f>
        <v>#N/A</v>
      </c>
      <c r="S63" s="2">
        <f t="shared" si="1"/>
        <v>0</v>
      </c>
      <c r="T63" s="2">
        <f t="shared" si="2"/>
        <v>0</v>
      </c>
      <c r="U63" s="2">
        <f t="shared" si="3"/>
        <v>0</v>
      </c>
      <c r="V63" s="2">
        <f t="shared" si="4"/>
        <v>0</v>
      </c>
      <c r="W63" s="2">
        <f t="shared" si="5"/>
        <v>0</v>
      </c>
      <c r="X63" s="2">
        <f t="shared" si="6"/>
        <v>0</v>
      </c>
    </row>
    <row r="64">
      <c r="G64" s="2" t="str">
        <f>IFERROR(__xludf.DUMMYFUNCTION("regexextract(A64,""^(\d+),(\d+)\)"")"),"#N/A")</f>
        <v>#N/A</v>
      </c>
      <c r="I64" s="3" t="str">
        <f>IFERROR(__xludf.DUMMYFUNCTION("regexextract(B64,""^(\d+),(\d+)\)"")"),"#N/A")</f>
        <v>#N/A</v>
      </c>
      <c r="K64" s="2" t="str">
        <f>IFERROR(__xludf.DUMMYFUNCTION("regexextract(C64,""^(\d+),(\d+)\)"")"),"#N/A")</f>
        <v>#N/A</v>
      </c>
      <c r="M64" s="2" t="str">
        <f>IFERROR(__xludf.DUMMYFUNCTION("regexextract(D64,""^(\d+),(\d+)\)"")"),"#N/A")</f>
        <v>#N/A</v>
      </c>
      <c r="O64" s="2" t="str">
        <f>IFERROR(__xludf.DUMMYFUNCTION("regexextract(E64,""^(\d+),(\d+)\)"")"),"#N/A")</f>
        <v>#N/A</v>
      </c>
      <c r="Q64" s="2" t="str">
        <f>IFERROR(__xludf.DUMMYFUNCTION("regexextract(F64,""^(\d+),(\d+)\)"")"),"#N/A")</f>
        <v>#N/A</v>
      </c>
      <c r="S64" s="2">
        <f t="shared" si="1"/>
        <v>0</v>
      </c>
      <c r="T64" s="2">
        <f t="shared" si="2"/>
        <v>0</v>
      </c>
      <c r="U64" s="2">
        <f t="shared" si="3"/>
        <v>0</v>
      </c>
      <c r="V64" s="2">
        <f t="shared" si="4"/>
        <v>0</v>
      </c>
      <c r="W64" s="2">
        <f t="shared" si="5"/>
        <v>0</v>
      </c>
      <c r="X64" s="2">
        <f t="shared" si="6"/>
        <v>0</v>
      </c>
    </row>
    <row r="65">
      <c r="G65" s="2" t="str">
        <f>IFERROR(__xludf.DUMMYFUNCTION("regexextract(A65,""^(\d+),(\d+)\)"")"),"#N/A")</f>
        <v>#N/A</v>
      </c>
      <c r="I65" s="3" t="str">
        <f>IFERROR(__xludf.DUMMYFUNCTION("regexextract(B65,""^(\d+),(\d+)\)"")"),"#N/A")</f>
        <v>#N/A</v>
      </c>
      <c r="K65" s="2" t="str">
        <f>IFERROR(__xludf.DUMMYFUNCTION("regexextract(C65,""^(\d+),(\d+)\)"")"),"#N/A")</f>
        <v>#N/A</v>
      </c>
      <c r="M65" s="2" t="str">
        <f>IFERROR(__xludf.DUMMYFUNCTION("regexextract(D65,""^(\d+),(\d+)\)"")"),"#N/A")</f>
        <v>#N/A</v>
      </c>
      <c r="O65" s="2" t="str">
        <f>IFERROR(__xludf.DUMMYFUNCTION("regexextract(E65,""^(\d+),(\d+)\)"")"),"#N/A")</f>
        <v>#N/A</v>
      </c>
      <c r="Q65" s="2" t="str">
        <f>IFERROR(__xludf.DUMMYFUNCTION("regexextract(F65,""^(\d+),(\d+)\)"")"),"#N/A")</f>
        <v>#N/A</v>
      </c>
      <c r="S65" s="2">
        <f t="shared" si="1"/>
        <v>0</v>
      </c>
      <c r="T65" s="2">
        <f t="shared" si="2"/>
        <v>0</v>
      </c>
      <c r="U65" s="2">
        <f t="shared" si="3"/>
        <v>0</v>
      </c>
      <c r="V65" s="2">
        <f t="shared" si="4"/>
        <v>0</v>
      </c>
      <c r="W65" s="2">
        <f t="shared" si="5"/>
        <v>0</v>
      </c>
      <c r="X65" s="2">
        <f t="shared" si="6"/>
        <v>0</v>
      </c>
    </row>
    <row r="66">
      <c r="G66" s="2" t="str">
        <f>IFERROR(__xludf.DUMMYFUNCTION("regexextract(A66,""^(\d+),(\d+)\)"")"),"#N/A")</f>
        <v>#N/A</v>
      </c>
      <c r="I66" s="3" t="str">
        <f>IFERROR(__xludf.DUMMYFUNCTION("regexextract(B66,""^(\d+),(\d+)\)"")"),"#N/A")</f>
        <v>#N/A</v>
      </c>
      <c r="K66" s="2" t="str">
        <f>IFERROR(__xludf.DUMMYFUNCTION("regexextract(C66,""^(\d+),(\d+)\)"")"),"#N/A")</f>
        <v>#N/A</v>
      </c>
      <c r="M66" s="2" t="str">
        <f>IFERROR(__xludf.DUMMYFUNCTION("regexextract(D66,""^(\d+),(\d+)\)"")"),"#N/A")</f>
        <v>#N/A</v>
      </c>
      <c r="O66" s="2" t="str">
        <f>IFERROR(__xludf.DUMMYFUNCTION("regexextract(E66,""^(\d+),(\d+)\)"")"),"#N/A")</f>
        <v>#N/A</v>
      </c>
      <c r="Q66" s="2" t="str">
        <f>IFERROR(__xludf.DUMMYFUNCTION("regexextract(F66,""^(\d+),(\d+)\)"")"),"#N/A")</f>
        <v>#N/A</v>
      </c>
      <c r="S66" s="2">
        <f t="shared" si="1"/>
        <v>0</v>
      </c>
      <c r="T66" s="2">
        <f t="shared" si="2"/>
        <v>0</v>
      </c>
      <c r="U66" s="2">
        <f t="shared" si="3"/>
        <v>0</v>
      </c>
      <c r="V66" s="2">
        <f t="shared" si="4"/>
        <v>0</v>
      </c>
      <c r="W66" s="2">
        <f t="shared" si="5"/>
        <v>0</v>
      </c>
      <c r="X66" s="2">
        <f t="shared" si="6"/>
        <v>0</v>
      </c>
    </row>
    <row r="67">
      <c r="G67" s="2" t="str">
        <f>IFERROR(__xludf.DUMMYFUNCTION("regexextract(A67,""^(\d+),(\d+)\)"")"),"#N/A")</f>
        <v>#N/A</v>
      </c>
      <c r="I67" s="3" t="str">
        <f>IFERROR(__xludf.DUMMYFUNCTION("regexextract(B67,""^(\d+),(\d+)\)"")"),"#N/A")</f>
        <v>#N/A</v>
      </c>
      <c r="K67" s="2" t="str">
        <f>IFERROR(__xludf.DUMMYFUNCTION("regexextract(C67,""^(\d+),(\d+)\)"")"),"#N/A")</f>
        <v>#N/A</v>
      </c>
      <c r="M67" s="2" t="str">
        <f>IFERROR(__xludf.DUMMYFUNCTION("regexextract(D67,""^(\d+),(\d+)\)"")"),"#N/A")</f>
        <v>#N/A</v>
      </c>
      <c r="O67" s="2" t="str">
        <f>IFERROR(__xludf.DUMMYFUNCTION("regexextract(E67,""^(\d+),(\d+)\)"")"),"#N/A")</f>
        <v>#N/A</v>
      </c>
      <c r="Q67" s="2" t="str">
        <f>IFERROR(__xludf.DUMMYFUNCTION("regexextract(F67,""^(\d+),(\d+)\)"")"),"#N/A")</f>
        <v>#N/A</v>
      </c>
      <c r="S67" s="2">
        <f t="shared" si="1"/>
        <v>0</v>
      </c>
      <c r="T67" s="2">
        <f t="shared" si="2"/>
        <v>0</v>
      </c>
      <c r="U67" s="2">
        <f t="shared" si="3"/>
        <v>0</v>
      </c>
      <c r="V67" s="2">
        <f t="shared" si="4"/>
        <v>0</v>
      </c>
      <c r="W67" s="2">
        <f t="shared" si="5"/>
        <v>0</v>
      </c>
      <c r="X67" s="2">
        <f t="shared" si="6"/>
        <v>0</v>
      </c>
    </row>
    <row r="68">
      <c r="G68" s="2" t="str">
        <f>IFERROR(__xludf.DUMMYFUNCTION("regexextract(A68,""^(\d+),(\d+)\)"")"),"#N/A")</f>
        <v>#N/A</v>
      </c>
      <c r="I68" s="3" t="str">
        <f>IFERROR(__xludf.DUMMYFUNCTION("regexextract(B68,""^(\d+),(\d+)\)"")"),"#N/A")</f>
        <v>#N/A</v>
      </c>
      <c r="K68" s="2" t="str">
        <f>IFERROR(__xludf.DUMMYFUNCTION("regexextract(C68,""^(\d+),(\d+)\)"")"),"#N/A")</f>
        <v>#N/A</v>
      </c>
      <c r="M68" s="2" t="str">
        <f>IFERROR(__xludf.DUMMYFUNCTION("regexextract(D68,""^(\d+),(\d+)\)"")"),"#N/A")</f>
        <v>#N/A</v>
      </c>
      <c r="O68" s="2" t="str">
        <f>IFERROR(__xludf.DUMMYFUNCTION("regexextract(E68,""^(\d+),(\d+)\)"")"),"#N/A")</f>
        <v>#N/A</v>
      </c>
      <c r="Q68" s="2" t="str">
        <f>IFERROR(__xludf.DUMMYFUNCTION("regexextract(F68,""^(\d+),(\d+)\)"")"),"#N/A")</f>
        <v>#N/A</v>
      </c>
      <c r="S68" s="2">
        <f t="shared" si="1"/>
        <v>0</v>
      </c>
      <c r="T68" s="2">
        <f t="shared" si="2"/>
        <v>0</v>
      </c>
      <c r="U68" s="2">
        <f t="shared" si="3"/>
        <v>0</v>
      </c>
      <c r="V68" s="2">
        <f t="shared" si="4"/>
        <v>0</v>
      </c>
      <c r="W68" s="2">
        <f t="shared" si="5"/>
        <v>0</v>
      </c>
      <c r="X68" s="2">
        <f t="shared" si="6"/>
        <v>0</v>
      </c>
    </row>
    <row r="69">
      <c r="G69" s="2" t="str">
        <f>IFERROR(__xludf.DUMMYFUNCTION("regexextract(A69,""^(\d+),(\d+)\)"")"),"#N/A")</f>
        <v>#N/A</v>
      </c>
      <c r="I69" s="3" t="str">
        <f>IFERROR(__xludf.DUMMYFUNCTION("regexextract(B69,""^(\d+),(\d+)\)"")"),"#N/A")</f>
        <v>#N/A</v>
      </c>
      <c r="J69" s="2"/>
      <c r="K69" s="2" t="str">
        <f>IFERROR(__xludf.DUMMYFUNCTION("regexextract(C69,""^(\d+),(\d+)\)"")"),"#N/A")</f>
        <v>#N/A</v>
      </c>
      <c r="M69" s="2" t="str">
        <f>IFERROR(__xludf.DUMMYFUNCTION("regexextract(D69,""^(\d+),(\d+)\)"")"),"#N/A")</f>
        <v>#N/A</v>
      </c>
      <c r="O69" s="2" t="str">
        <f>IFERROR(__xludf.DUMMYFUNCTION("regexextract(E69,""^(\d+),(\d+)\)"")"),"#N/A")</f>
        <v>#N/A</v>
      </c>
      <c r="Q69" s="2" t="str">
        <f>IFERROR(__xludf.DUMMYFUNCTION("regexextract(F69,""^(\d+),(\d+)\)"")"),"#N/A")</f>
        <v>#N/A</v>
      </c>
      <c r="S69" s="2">
        <f t="shared" si="1"/>
        <v>0</v>
      </c>
      <c r="T69" s="2">
        <f t="shared" si="2"/>
        <v>0</v>
      </c>
      <c r="U69" s="2">
        <f t="shared" si="3"/>
        <v>0</v>
      </c>
      <c r="V69" s="2">
        <f t="shared" si="4"/>
        <v>0</v>
      </c>
      <c r="W69" s="2">
        <f t="shared" si="5"/>
        <v>0</v>
      </c>
      <c r="X69" s="2">
        <f t="shared" si="6"/>
        <v>0</v>
      </c>
    </row>
    <row r="70">
      <c r="G70" s="2" t="str">
        <f>IFERROR(__xludf.DUMMYFUNCTION("regexextract(A70,""^(\d+),(\d+)\)"")"),"#N/A")</f>
        <v>#N/A</v>
      </c>
      <c r="I70" s="3" t="str">
        <f>IFERROR(__xludf.DUMMYFUNCTION("regexextract(B70,""^(\d+),(\d+)\)"")"),"#N/A")</f>
        <v>#N/A</v>
      </c>
      <c r="K70" s="2" t="str">
        <f>IFERROR(__xludf.DUMMYFUNCTION("regexextract(C70,""^(\d+),(\d+)\)"")"),"#N/A")</f>
        <v>#N/A</v>
      </c>
      <c r="M70" s="2" t="str">
        <f>IFERROR(__xludf.DUMMYFUNCTION("regexextract(D70,""^(\d+),(\d+)\)"")"),"#N/A")</f>
        <v>#N/A</v>
      </c>
      <c r="O70" s="2" t="str">
        <f>IFERROR(__xludf.DUMMYFUNCTION("regexextract(E70,""^(\d+),(\d+)\)"")"),"#N/A")</f>
        <v>#N/A</v>
      </c>
      <c r="Q70" s="2" t="str">
        <f>IFERROR(__xludf.DUMMYFUNCTION("regexextract(F70,""^(\d+),(\d+)\)"")"),"#N/A")</f>
        <v>#N/A</v>
      </c>
      <c r="S70" s="2">
        <f t="shared" si="1"/>
        <v>0</v>
      </c>
      <c r="T70" s="2">
        <f t="shared" si="2"/>
        <v>0</v>
      </c>
      <c r="U70" s="2">
        <f t="shared" si="3"/>
        <v>0</v>
      </c>
      <c r="V70" s="2">
        <f t="shared" si="4"/>
        <v>0</v>
      </c>
      <c r="W70" s="2">
        <f t="shared" si="5"/>
        <v>0</v>
      </c>
      <c r="X70" s="2">
        <f t="shared" si="6"/>
        <v>0</v>
      </c>
    </row>
    <row r="71">
      <c r="G71" s="2" t="str">
        <f>IFERROR(__xludf.DUMMYFUNCTION("regexextract(A71,""^(\d+),(\d+)\)"")"),"#N/A")</f>
        <v>#N/A</v>
      </c>
      <c r="I71" s="3" t="str">
        <f>IFERROR(__xludf.DUMMYFUNCTION("regexextract(B71,""^(\d+),(\d+)\)"")"),"#N/A")</f>
        <v>#N/A</v>
      </c>
      <c r="K71" s="2" t="str">
        <f>IFERROR(__xludf.DUMMYFUNCTION("regexextract(C71,""^(\d+),(\d+)\)"")"),"#N/A")</f>
        <v>#N/A</v>
      </c>
      <c r="M71" s="2" t="str">
        <f>IFERROR(__xludf.DUMMYFUNCTION("regexextract(D71,""^(\d+),(\d+)\)"")"),"#N/A")</f>
        <v>#N/A</v>
      </c>
      <c r="O71" s="2" t="str">
        <f>IFERROR(__xludf.DUMMYFUNCTION("regexextract(E71,""^(\d+),(\d+)\)"")"),"#N/A")</f>
        <v>#N/A</v>
      </c>
      <c r="Q71" s="2" t="str">
        <f>IFERROR(__xludf.DUMMYFUNCTION("regexextract(F71,""^(\d+),(\d+)\)"")"),"#N/A")</f>
        <v>#N/A</v>
      </c>
      <c r="S71" s="2">
        <f t="shared" si="1"/>
        <v>0</v>
      </c>
      <c r="T71" s="2">
        <f t="shared" si="2"/>
        <v>0</v>
      </c>
      <c r="U71" s="2">
        <f t="shared" si="3"/>
        <v>0</v>
      </c>
      <c r="V71" s="2">
        <f t="shared" si="4"/>
        <v>0</v>
      </c>
      <c r="W71" s="2">
        <f t="shared" si="5"/>
        <v>0</v>
      </c>
      <c r="X71" s="2">
        <f t="shared" si="6"/>
        <v>0</v>
      </c>
    </row>
    <row r="72">
      <c r="G72" s="2" t="str">
        <f>IFERROR(__xludf.DUMMYFUNCTION("regexextract(A72,""^(\d+),(\d+)\)"")"),"#N/A")</f>
        <v>#N/A</v>
      </c>
      <c r="I72" s="3" t="str">
        <f>IFERROR(__xludf.DUMMYFUNCTION("regexextract(B72,""^(\d+),(\d+)\)"")"),"#N/A")</f>
        <v>#N/A</v>
      </c>
      <c r="K72" s="2" t="str">
        <f>IFERROR(__xludf.DUMMYFUNCTION("regexextract(C72,""^(\d+),(\d+)\)"")"),"#N/A")</f>
        <v>#N/A</v>
      </c>
      <c r="M72" s="2" t="str">
        <f>IFERROR(__xludf.DUMMYFUNCTION("regexextract(D72,""^(\d+),(\d+)\)"")"),"#N/A")</f>
        <v>#N/A</v>
      </c>
      <c r="O72" s="2" t="str">
        <f>IFERROR(__xludf.DUMMYFUNCTION("regexextract(E72,""^(\d+),(\d+)\)"")"),"#N/A")</f>
        <v>#N/A</v>
      </c>
      <c r="Q72" s="2" t="str">
        <f>IFERROR(__xludf.DUMMYFUNCTION("regexextract(F72,""^(\d+),(\d+)\)"")"),"#N/A")</f>
        <v>#N/A</v>
      </c>
      <c r="S72" s="2">
        <f t="shared" si="1"/>
        <v>0</v>
      </c>
      <c r="T72" s="2">
        <f t="shared" si="2"/>
        <v>0</v>
      </c>
      <c r="U72" s="2">
        <f t="shared" si="3"/>
        <v>0</v>
      </c>
      <c r="V72" s="2">
        <f t="shared" si="4"/>
        <v>0</v>
      </c>
      <c r="W72" s="2">
        <f t="shared" si="5"/>
        <v>0</v>
      </c>
      <c r="X72" s="2">
        <f t="shared" si="6"/>
        <v>0</v>
      </c>
    </row>
    <row r="73">
      <c r="G73" s="2" t="str">
        <f>IFERROR(__xludf.DUMMYFUNCTION("regexextract(A73,""^(\d+),(\d+)\)"")"),"#N/A")</f>
        <v>#N/A</v>
      </c>
      <c r="I73" s="3" t="str">
        <f>IFERROR(__xludf.DUMMYFUNCTION("regexextract(B73,""^(\d+),(\d+)\)"")"),"#N/A")</f>
        <v>#N/A</v>
      </c>
      <c r="K73" s="2" t="str">
        <f>IFERROR(__xludf.DUMMYFUNCTION("regexextract(C73,""^(\d+),(\d+)\)"")"),"#N/A")</f>
        <v>#N/A</v>
      </c>
      <c r="M73" s="2" t="str">
        <f>IFERROR(__xludf.DUMMYFUNCTION("regexextract(D73,""^(\d+),(\d+)\)"")"),"#N/A")</f>
        <v>#N/A</v>
      </c>
      <c r="O73" s="2" t="str">
        <f>IFERROR(__xludf.DUMMYFUNCTION("regexextract(E73,""^(\d+),(\d+)\)"")"),"#N/A")</f>
        <v>#N/A</v>
      </c>
      <c r="Q73" s="2" t="str">
        <f>IFERROR(__xludf.DUMMYFUNCTION("regexextract(F73,""^(\d+),(\d+)\)"")"),"#N/A")</f>
        <v>#N/A</v>
      </c>
      <c r="S73" s="2">
        <f t="shared" si="1"/>
        <v>0</v>
      </c>
      <c r="T73" s="2">
        <f t="shared" si="2"/>
        <v>0</v>
      </c>
      <c r="U73" s="2">
        <f t="shared" si="3"/>
        <v>0</v>
      </c>
      <c r="V73" s="2">
        <f t="shared" si="4"/>
        <v>0</v>
      </c>
      <c r="W73" s="2">
        <f t="shared" si="5"/>
        <v>0</v>
      </c>
      <c r="X73" s="2">
        <f t="shared" si="6"/>
        <v>0</v>
      </c>
    </row>
    <row r="74">
      <c r="G74" s="2" t="str">
        <f>IFERROR(__xludf.DUMMYFUNCTION("regexextract(A74,""^(\d+),(\d+)\)"")"),"#N/A")</f>
        <v>#N/A</v>
      </c>
      <c r="I74" s="3" t="str">
        <f>IFERROR(__xludf.DUMMYFUNCTION("regexextract(B74,""^(\d+),(\d+)\)"")"),"#N/A")</f>
        <v>#N/A</v>
      </c>
      <c r="K74" s="2" t="str">
        <f>IFERROR(__xludf.DUMMYFUNCTION("regexextract(C74,""^(\d+),(\d+)\)"")"),"#N/A")</f>
        <v>#N/A</v>
      </c>
      <c r="M74" s="2" t="str">
        <f>IFERROR(__xludf.DUMMYFUNCTION("regexextract(D74,""^(\d+),(\d+)\)"")"),"#N/A")</f>
        <v>#N/A</v>
      </c>
      <c r="O74" s="2" t="str">
        <f>IFERROR(__xludf.DUMMYFUNCTION("regexextract(E74,""^(\d+),(\d+)\)"")"),"#N/A")</f>
        <v>#N/A</v>
      </c>
      <c r="Q74" s="2" t="str">
        <f>IFERROR(__xludf.DUMMYFUNCTION("regexextract(F74,""^(\d+),(\d+)\)"")"),"#N/A")</f>
        <v>#N/A</v>
      </c>
      <c r="S74" s="2">
        <f t="shared" si="1"/>
        <v>0</v>
      </c>
      <c r="T74" s="2">
        <f t="shared" si="2"/>
        <v>0</v>
      </c>
      <c r="U74" s="2">
        <f t="shared" si="3"/>
        <v>0</v>
      </c>
      <c r="V74" s="2">
        <f t="shared" si="4"/>
        <v>0</v>
      </c>
      <c r="W74" s="2">
        <f t="shared" si="5"/>
        <v>0</v>
      </c>
      <c r="X74" s="2">
        <f t="shared" si="6"/>
        <v>0</v>
      </c>
    </row>
    <row r="75">
      <c r="G75" s="2" t="str">
        <f>IFERROR(__xludf.DUMMYFUNCTION("regexextract(A75,""^(\d+),(\d+)\)"")"),"#N/A")</f>
        <v>#N/A</v>
      </c>
      <c r="I75" s="3" t="str">
        <f>IFERROR(__xludf.DUMMYFUNCTION("regexextract(B75,""^(\d+),(\d+)\)"")"),"#N/A")</f>
        <v>#N/A</v>
      </c>
      <c r="K75" s="2" t="str">
        <f>IFERROR(__xludf.DUMMYFUNCTION("regexextract(C75,""^(\d+),(\d+)\)"")"),"#N/A")</f>
        <v>#N/A</v>
      </c>
      <c r="M75" s="2" t="str">
        <f>IFERROR(__xludf.DUMMYFUNCTION("regexextract(D75,""^(\d+),(\d+)\)"")"),"#N/A")</f>
        <v>#N/A</v>
      </c>
      <c r="O75" s="2" t="str">
        <f>IFERROR(__xludf.DUMMYFUNCTION("regexextract(E75,""^(\d+),(\d+)\)"")"),"#N/A")</f>
        <v>#N/A</v>
      </c>
      <c r="Q75" s="2" t="str">
        <f>IFERROR(__xludf.DUMMYFUNCTION("regexextract(F75,""^(\d+),(\d+)\)"")"),"#N/A")</f>
        <v>#N/A</v>
      </c>
      <c r="S75" s="2">
        <f t="shared" si="1"/>
        <v>0</v>
      </c>
      <c r="T75" s="2">
        <f t="shared" si="2"/>
        <v>0</v>
      </c>
      <c r="U75" s="2">
        <f t="shared" si="3"/>
        <v>0</v>
      </c>
      <c r="V75" s="2">
        <f t="shared" si="4"/>
        <v>0</v>
      </c>
      <c r="W75" s="2">
        <f t="shared" si="5"/>
        <v>0</v>
      </c>
      <c r="X75" s="2">
        <f t="shared" si="6"/>
        <v>0</v>
      </c>
    </row>
    <row r="76">
      <c r="G76" s="2" t="str">
        <f>IFERROR(__xludf.DUMMYFUNCTION("regexextract(A76,""^(\d+),(\d+)\)"")"),"#N/A")</f>
        <v>#N/A</v>
      </c>
      <c r="I76" s="3" t="str">
        <f>IFERROR(__xludf.DUMMYFUNCTION("regexextract(B76,""^(\d+),(\d+)\)"")"),"#N/A")</f>
        <v>#N/A</v>
      </c>
      <c r="K76" s="2" t="str">
        <f>IFERROR(__xludf.DUMMYFUNCTION("regexextract(C76,""^(\d+),(\d+)\)"")"),"#N/A")</f>
        <v>#N/A</v>
      </c>
      <c r="M76" s="2" t="str">
        <f>IFERROR(__xludf.DUMMYFUNCTION("regexextract(D76,""^(\d+),(\d+)\)"")"),"#N/A")</f>
        <v>#N/A</v>
      </c>
      <c r="O76" s="2" t="str">
        <f>IFERROR(__xludf.DUMMYFUNCTION("regexextract(E76,""^(\d+),(\d+)\)"")"),"#N/A")</f>
        <v>#N/A</v>
      </c>
      <c r="Q76" s="2" t="str">
        <f>IFERROR(__xludf.DUMMYFUNCTION("regexextract(F76,""^(\d+),(\d+)\)"")"),"#N/A")</f>
        <v>#N/A</v>
      </c>
      <c r="S76" s="2">
        <f t="shared" si="1"/>
        <v>0</v>
      </c>
      <c r="T76" s="2">
        <f t="shared" si="2"/>
        <v>0</v>
      </c>
      <c r="U76" s="2">
        <f t="shared" si="3"/>
        <v>0</v>
      </c>
      <c r="V76" s="2">
        <f t="shared" si="4"/>
        <v>0</v>
      </c>
      <c r="W76" s="2">
        <f t="shared" si="5"/>
        <v>0</v>
      </c>
      <c r="X76" s="2">
        <f t="shared" si="6"/>
        <v>0</v>
      </c>
    </row>
    <row r="77">
      <c r="G77" s="2" t="str">
        <f>IFERROR(__xludf.DUMMYFUNCTION("regexextract(A77,""^(\d+),(\d+)\)"")"),"#N/A")</f>
        <v>#N/A</v>
      </c>
      <c r="I77" s="3" t="str">
        <f>IFERROR(__xludf.DUMMYFUNCTION("regexextract(B77,""^(\d+),(\d+)\)"")"),"#N/A")</f>
        <v>#N/A</v>
      </c>
      <c r="K77" s="2" t="str">
        <f>IFERROR(__xludf.DUMMYFUNCTION("regexextract(C77,""^(\d+),(\d+)\)"")"),"#N/A")</f>
        <v>#N/A</v>
      </c>
      <c r="M77" s="2" t="str">
        <f>IFERROR(__xludf.DUMMYFUNCTION("regexextract(D77,""^(\d+),(\d+)\)"")"),"#N/A")</f>
        <v>#N/A</v>
      </c>
      <c r="O77" s="2" t="str">
        <f>IFERROR(__xludf.DUMMYFUNCTION("regexextract(E77,""^(\d+),(\d+)\)"")"),"#N/A")</f>
        <v>#N/A</v>
      </c>
      <c r="Q77" s="2" t="str">
        <f>IFERROR(__xludf.DUMMYFUNCTION("regexextract(F77,""^(\d+),(\d+)\)"")"),"#N/A")</f>
        <v>#N/A</v>
      </c>
      <c r="S77" s="2">
        <f t="shared" si="1"/>
        <v>0</v>
      </c>
      <c r="T77" s="2">
        <f t="shared" si="2"/>
        <v>0</v>
      </c>
      <c r="U77" s="2">
        <f t="shared" si="3"/>
        <v>0</v>
      </c>
      <c r="V77" s="2">
        <f t="shared" si="4"/>
        <v>0</v>
      </c>
      <c r="W77" s="2">
        <f t="shared" si="5"/>
        <v>0</v>
      </c>
      <c r="X77" s="2">
        <f t="shared" si="6"/>
        <v>0</v>
      </c>
    </row>
    <row r="78">
      <c r="G78" s="2" t="str">
        <f>IFERROR(__xludf.DUMMYFUNCTION("regexextract(A78,""^(\d+),(\d+)\)"")"),"#N/A")</f>
        <v>#N/A</v>
      </c>
      <c r="I78" s="3" t="str">
        <f>IFERROR(__xludf.DUMMYFUNCTION("regexextract(B78,""^(\d+),(\d+)\)"")"),"#N/A")</f>
        <v>#N/A</v>
      </c>
      <c r="K78" s="2" t="str">
        <f>IFERROR(__xludf.DUMMYFUNCTION("regexextract(C78,""^(\d+),(\d+)\)"")"),"#N/A")</f>
        <v>#N/A</v>
      </c>
      <c r="M78" s="2" t="str">
        <f>IFERROR(__xludf.DUMMYFUNCTION("regexextract(D78,""^(\d+),(\d+)\)"")"),"#N/A")</f>
        <v>#N/A</v>
      </c>
      <c r="O78" s="2" t="str">
        <f>IFERROR(__xludf.DUMMYFUNCTION("regexextract(E78,""^(\d+),(\d+)\)"")"),"#N/A")</f>
        <v>#N/A</v>
      </c>
      <c r="Q78" s="2" t="str">
        <f>IFERROR(__xludf.DUMMYFUNCTION("regexextract(F78,""^(\d+),(\d+)\)"")"),"#N/A")</f>
        <v>#N/A</v>
      </c>
      <c r="S78" s="2">
        <f t="shared" si="1"/>
        <v>0</v>
      </c>
      <c r="T78" s="2">
        <f t="shared" si="2"/>
        <v>0</v>
      </c>
      <c r="U78" s="2">
        <f t="shared" si="3"/>
        <v>0</v>
      </c>
      <c r="V78" s="2">
        <f t="shared" si="4"/>
        <v>0</v>
      </c>
      <c r="W78" s="2">
        <f t="shared" si="5"/>
        <v>0</v>
      </c>
      <c r="X78" s="2">
        <f t="shared" si="6"/>
        <v>0</v>
      </c>
    </row>
    <row r="79">
      <c r="G79" s="2" t="str">
        <f>IFERROR(__xludf.DUMMYFUNCTION("regexextract(A79,""^(\d+),(\d+)\)"")"),"#N/A")</f>
        <v>#N/A</v>
      </c>
      <c r="I79" s="3" t="str">
        <f>IFERROR(__xludf.DUMMYFUNCTION("regexextract(B79,""^(\d+),(\d+)\)"")"),"#N/A")</f>
        <v>#N/A</v>
      </c>
      <c r="K79" s="2" t="str">
        <f>IFERROR(__xludf.DUMMYFUNCTION("regexextract(C79,""^(\d+),(\d+)\)"")"),"#N/A")</f>
        <v>#N/A</v>
      </c>
      <c r="M79" s="2" t="str">
        <f>IFERROR(__xludf.DUMMYFUNCTION("regexextract(D79,""^(\d+),(\d+)\)"")"),"#N/A")</f>
        <v>#N/A</v>
      </c>
      <c r="O79" s="2" t="str">
        <f>IFERROR(__xludf.DUMMYFUNCTION("regexextract(E79,""^(\d+),(\d+)\)"")"),"#N/A")</f>
        <v>#N/A</v>
      </c>
      <c r="Q79" s="2" t="str">
        <f>IFERROR(__xludf.DUMMYFUNCTION("regexextract(F79,""^(\d+),(\d+)\)"")"),"#N/A")</f>
        <v>#N/A</v>
      </c>
      <c r="S79" s="2">
        <f t="shared" si="1"/>
        <v>0</v>
      </c>
      <c r="T79" s="2">
        <f t="shared" si="2"/>
        <v>0</v>
      </c>
      <c r="U79" s="2">
        <f t="shared" si="3"/>
        <v>0</v>
      </c>
      <c r="V79" s="2">
        <f t="shared" si="4"/>
        <v>0</v>
      </c>
      <c r="W79" s="2">
        <f t="shared" si="5"/>
        <v>0</v>
      </c>
      <c r="X79" s="2">
        <f t="shared" si="6"/>
        <v>0</v>
      </c>
    </row>
    <row r="80">
      <c r="G80" s="2" t="str">
        <f>IFERROR(__xludf.DUMMYFUNCTION("regexextract(A80,""^(\d+),(\d+)\)"")"),"#N/A")</f>
        <v>#N/A</v>
      </c>
      <c r="I80" s="3" t="str">
        <f>IFERROR(__xludf.DUMMYFUNCTION("regexextract(B80,""^(\d+),(\d+)\)"")"),"#N/A")</f>
        <v>#N/A</v>
      </c>
      <c r="K80" s="2" t="str">
        <f>IFERROR(__xludf.DUMMYFUNCTION("regexextract(C80,""^(\d+),(\d+)\)"")"),"#N/A")</f>
        <v>#N/A</v>
      </c>
      <c r="M80" s="2" t="str">
        <f>IFERROR(__xludf.DUMMYFUNCTION("regexextract(D80,""^(\d+),(\d+)\)"")"),"#N/A")</f>
        <v>#N/A</v>
      </c>
      <c r="O80" s="2" t="str">
        <f>IFERROR(__xludf.DUMMYFUNCTION("regexextract(E80,""^(\d+),(\d+)\)"")"),"#N/A")</f>
        <v>#N/A</v>
      </c>
      <c r="Q80" s="2" t="str">
        <f>IFERROR(__xludf.DUMMYFUNCTION("regexextract(F80,""^(\d+),(\d+)\)"")"),"#N/A")</f>
        <v>#N/A</v>
      </c>
      <c r="S80" s="2">
        <f t="shared" si="1"/>
        <v>0</v>
      </c>
      <c r="T80" s="2">
        <f t="shared" si="2"/>
        <v>0</v>
      </c>
      <c r="U80" s="2">
        <f t="shared" si="3"/>
        <v>0</v>
      </c>
      <c r="V80" s="2">
        <f t="shared" si="4"/>
        <v>0</v>
      </c>
      <c r="W80" s="2">
        <f t="shared" si="5"/>
        <v>0</v>
      </c>
      <c r="X80" s="2">
        <f t="shared" si="6"/>
        <v>0</v>
      </c>
    </row>
    <row r="81">
      <c r="G81" s="2" t="str">
        <f>IFERROR(__xludf.DUMMYFUNCTION("regexextract(A81,""^(\d+),(\d+)\)"")"),"#N/A")</f>
        <v>#N/A</v>
      </c>
      <c r="I81" s="3" t="str">
        <f>IFERROR(__xludf.DUMMYFUNCTION("regexextract(B81,""^(\d+),(\d+)\)"")"),"#N/A")</f>
        <v>#N/A</v>
      </c>
      <c r="K81" s="2" t="str">
        <f>IFERROR(__xludf.DUMMYFUNCTION("regexextract(C81,""^(\d+),(\d+)\)"")"),"#N/A")</f>
        <v>#N/A</v>
      </c>
      <c r="M81" s="2" t="str">
        <f>IFERROR(__xludf.DUMMYFUNCTION("regexextract(D81,""^(\d+),(\d+)\)"")"),"#N/A")</f>
        <v>#N/A</v>
      </c>
      <c r="O81" s="2" t="str">
        <f>IFERROR(__xludf.DUMMYFUNCTION("regexextract(E81,""^(\d+),(\d+)\)"")"),"#N/A")</f>
        <v>#N/A</v>
      </c>
      <c r="Q81" s="2" t="str">
        <f>IFERROR(__xludf.DUMMYFUNCTION("regexextract(F81,""^(\d+),(\d+)\)"")"),"#N/A")</f>
        <v>#N/A</v>
      </c>
      <c r="S81" s="2">
        <f t="shared" si="1"/>
        <v>0</v>
      </c>
      <c r="T81" s="2">
        <f t="shared" si="2"/>
        <v>0</v>
      </c>
      <c r="U81" s="2">
        <f t="shared" si="3"/>
        <v>0</v>
      </c>
      <c r="V81" s="2">
        <f t="shared" si="4"/>
        <v>0</v>
      </c>
      <c r="W81" s="2">
        <f t="shared" si="5"/>
        <v>0</v>
      </c>
      <c r="X81" s="2">
        <f t="shared" si="6"/>
        <v>0</v>
      </c>
    </row>
    <row r="82">
      <c r="G82" s="2" t="str">
        <f>IFERROR(__xludf.DUMMYFUNCTION("regexextract(A82,""^(\d+),(\d+)\)"")"),"#N/A")</f>
        <v>#N/A</v>
      </c>
      <c r="I82" s="3" t="str">
        <f>IFERROR(__xludf.DUMMYFUNCTION("regexextract(B82,""^(\d+),(\d+)\)"")"),"#N/A")</f>
        <v>#N/A</v>
      </c>
      <c r="K82" s="2" t="str">
        <f>IFERROR(__xludf.DUMMYFUNCTION("regexextract(C82,""^(\d+),(\d+)\)"")"),"#N/A")</f>
        <v>#N/A</v>
      </c>
      <c r="M82" s="2" t="str">
        <f>IFERROR(__xludf.DUMMYFUNCTION("regexextract(D82,""^(\d+),(\d+)\)"")"),"#N/A")</f>
        <v>#N/A</v>
      </c>
      <c r="O82" s="2" t="str">
        <f>IFERROR(__xludf.DUMMYFUNCTION("regexextract(E82,""^(\d+),(\d+)\)"")"),"#N/A")</f>
        <v>#N/A</v>
      </c>
      <c r="Q82" s="2" t="str">
        <f>IFERROR(__xludf.DUMMYFUNCTION("regexextract(F82,""^(\d+),(\d+)\)"")"),"#N/A")</f>
        <v>#N/A</v>
      </c>
      <c r="S82" s="2">
        <f t="shared" si="1"/>
        <v>0</v>
      </c>
      <c r="T82" s="2">
        <f t="shared" si="2"/>
        <v>0</v>
      </c>
      <c r="U82" s="2">
        <f t="shared" si="3"/>
        <v>0</v>
      </c>
      <c r="V82" s="2">
        <f t="shared" si="4"/>
        <v>0</v>
      </c>
      <c r="W82" s="2">
        <f t="shared" si="5"/>
        <v>0</v>
      </c>
      <c r="X82" s="2">
        <f t="shared" si="6"/>
        <v>0</v>
      </c>
    </row>
    <row r="83">
      <c r="G83" s="2" t="str">
        <f>IFERROR(__xludf.DUMMYFUNCTION("regexextract(A83,""^(\d+),(\d+)\)"")"),"#N/A")</f>
        <v>#N/A</v>
      </c>
      <c r="I83" s="3" t="str">
        <f>IFERROR(__xludf.DUMMYFUNCTION("regexextract(B83,""^(\d+),(\d+)\)"")"),"#N/A")</f>
        <v>#N/A</v>
      </c>
      <c r="K83" s="2" t="str">
        <f>IFERROR(__xludf.DUMMYFUNCTION("regexextract(C83,""^(\d+),(\d+)\)"")"),"#N/A")</f>
        <v>#N/A</v>
      </c>
      <c r="M83" s="2" t="str">
        <f>IFERROR(__xludf.DUMMYFUNCTION("regexextract(D83,""^(\d+),(\d+)\)"")"),"#N/A")</f>
        <v>#N/A</v>
      </c>
      <c r="O83" s="2" t="str">
        <f>IFERROR(__xludf.DUMMYFUNCTION("regexextract(E83,""^(\d+),(\d+)\)"")"),"#N/A")</f>
        <v>#N/A</v>
      </c>
      <c r="Q83" s="2" t="str">
        <f>IFERROR(__xludf.DUMMYFUNCTION("regexextract(F83,""^(\d+),(\d+)\)"")"),"#N/A")</f>
        <v>#N/A</v>
      </c>
      <c r="S83" s="2">
        <f t="shared" si="1"/>
        <v>0</v>
      </c>
      <c r="T83" s="2">
        <f t="shared" si="2"/>
        <v>0</v>
      </c>
      <c r="U83" s="2">
        <f t="shared" si="3"/>
        <v>0</v>
      </c>
      <c r="V83" s="2">
        <f t="shared" si="4"/>
        <v>0</v>
      </c>
      <c r="W83" s="2">
        <f t="shared" si="5"/>
        <v>0</v>
      </c>
      <c r="X83" s="2">
        <f t="shared" si="6"/>
        <v>0</v>
      </c>
    </row>
    <row r="84">
      <c r="G84" s="2" t="str">
        <f>IFERROR(__xludf.DUMMYFUNCTION("regexextract(A84,""^(\d+),(\d+)\)"")"),"#N/A")</f>
        <v>#N/A</v>
      </c>
      <c r="I84" s="3" t="str">
        <f>IFERROR(__xludf.DUMMYFUNCTION("regexextract(B84,""^(\d+),(\d+)\)"")"),"#N/A")</f>
        <v>#N/A</v>
      </c>
      <c r="K84" s="2" t="str">
        <f>IFERROR(__xludf.DUMMYFUNCTION("regexextract(C84,""^(\d+),(\d+)\)"")"),"#N/A")</f>
        <v>#N/A</v>
      </c>
      <c r="M84" s="2" t="str">
        <f>IFERROR(__xludf.DUMMYFUNCTION("regexextract(D84,""^(\d+),(\d+)\)"")"),"#N/A")</f>
        <v>#N/A</v>
      </c>
      <c r="O84" s="2" t="str">
        <f>IFERROR(__xludf.DUMMYFUNCTION("regexextract(E84,""^(\d+),(\d+)\)"")"),"#N/A")</f>
        <v>#N/A</v>
      </c>
      <c r="Q84" s="2" t="str">
        <f>IFERROR(__xludf.DUMMYFUNCTION("regexextract(F84,""^(\d+),(\d+)\)"")"),"#N/A")</f>
        <v>#N/A</v>
      </c>
      <c r="S84" s="2">
        <f t="shared" si="1"/>
        <v>0</v>
      </c>
      <c r="T84" s="2">
        <f t="shared" si="2"/>
        <v>0</v>
      </c>
      <c r="U84" s="2">
        <f t="shared" si="3"/>
        <v>0</v>
      </c>
      <c r="V84" s="2">
        <f t="shared" si="4"/>
        <v>0</v>
      </c>
      <c r="W84" s="2">
        <f t="shared" si="5"/>
        <v>0</v>
      </c>
      <c r="X84" s="2">
        <f t="shared" si="6"/>
        <v>0</v>
      </c>
    </row>
    <row r="85">
      <c r="G85" s="2" t="str">
        <f>IFERROR(__xludf.DUMMYFUNCTION("regexextract(A85,""^(\d+),(\d+)\)"")"),"#N/A")</f>
        <v>#N/A</v>
      </c>
      <c r="I85" s="3" t="str">
        <f>IFERROR(__xludf.DUMMYFUNCTION("regexextract(B85,""^(\d+),(\d+)\)"")"),"#N/A")</f>
        <v>#N/A</v>
      </c>
      <c r="K85" s="2" t="str">
        <f>IFERROR(__xludf.DUMMYFUNCTION("regexextract(C85,""^(\d+),(\d+)\)"")"),"#N/A")</f>
        <v>#N/A</v>
      </c>
      <c r="M85" s="2" t="str">
        <f>IFERROR(__xludf.DUMMYFUNCTION("regexextract(D85,""^(\d+),(\d+)\)"")"),"#N/A")</f>
        <v>#N/A</v>
      </c>
      <c r="O85" s="2" t="str">
        <f>IFERROR(__xludf.DUMMYFUNCTION("regexextract(E85,""^(\d+),(\d+)\)"")"),"#N/A")</f>
        <v>#N/A</v>
      </c>
      <c r="Q85" s="2" t="str">
        <f>IFERROR(__xludf.DUMMYFUNCTION("regexextract(F85,""^(\d+),(\d+)\)"")"),"#N/A")</f>
        <v>#N/A</v>
      </c>
      <c r="S85" s="2">
        <f t="shared" si="1"/>
        <v>0</v>
      </c>
      <c r="T85" s="2">
        <f t="shared" si="2"/>
        <v>0</v>
      </c>
      <c r="U85" s="2">
        <f t="shared" si="3"/>
        <v>0</v>
      </c>
      <c r="V85" s="2">
        <f t="shared" si="4"/>
        <v>0</v>
      </c>
      <c r="W85" s="2">
        <f t="shared" si="5"/>
        <v>0</v>
      </c>
      <c r="X85" s="2">
        <f t="shared" si="6"/>
        <v>0</v>
      </c>
    </row>
    <row r="86">
      <c r="G86" s="2" t="str">
        <f>IFERROR(__xludf.DUMMYFUNCTION("regexextract(A86,""^(\d+),(\d+)\)"")"),"#N/A")</f>
        <v>#N/A</v>
      </c>
      <c r="I86" s="3" t="str">
        <f>IFERROR(__xludf.DUMMYFUNCTION("regexextract(B86,""^(\d+),(\d+)\)"")"),"#N/A")</f>
        <v>#N/A</v>
      </c>
      <c r="K86" s="2" t="str">
        <f>IFERROR(__xludf.DUMMYFUNCTION("regexextract(C86,""^(\d+),(\d+)\)"")"),"#N/A")</f>
        <v>#N/A</v>
      </c>
      <c r="M86" s="2" t="str">
        <f>IFERROR(__xludf.DUMMYFUNCTION("regexextract(D86,""^(\d+),(\d+)\)"")"),"#N/A")</f>
        <v>#N/A</v>
      </c>
      <c r="O86" s="2" t="str">
        <f>IFERROR(__xludf.DUMMYFUNCTION("regexextract(E86,""^(\d+),(\d+)\)"")"),"#N/A")</f>
        <v>#N/A</v>
      </c>
      <c r="Q86" s="2" t="str">
        <f>IFERROR(__xludf.DUMMYFUNCTION("regexextract(F86,""^(\d+),(\d+)\)"")"),"#N/A")</f>
        <v>#N/A</v>
      </c>
      <c r="S86" s="2">
        <f t="shared" si="1"/>
        <v>0</v>
      </c>
      <c r="T86" s="2">
        <f t="shared" si="2"/>
        <v>0</v>
      </c>
      <c r="U86" s="2">
        <f t="shared" si="3"/>
        <v>0</v>
      </c>
      <c r="V86" s="2">
        <f t="shared" si="4"/>
        <v>0</v>
      </c>
      <c r="W86" s="2">
        <f t="shared" si="5"/>
        <v>0</v>
      </c>
      <c r="X86" s="2">
        <f t="shared" si="6"/>
        <v>0</v>
      </c>
    </row>
    <row r="87">
      <c r="G87" s="2" t="str">
        <f>IFERROR(__xludf.DUMMYFUNCTION("regexextract(A87,""^(\d+),(\d+)\)"")"),"#N/A")</f>
        <v>#N/A</v>
      </c>
      <c r="I87" s="3" t="str">
        <f>IFERROR(__xludf.DUMMYFUNCTION("regexextract(B87,""^(\d+),(\d+)\)"")"),"#N/A")</f>
        <v>#N/A</v>
      </c>
      <c r="K87" s="2" t="str">
        <f>IFERROR(__xludf.DUMMYFUNCTION("regexextract(C87,""^(\d+),(\d+)\)"")"),"#N/A")</f>
        <v>#N/A</v>
      </c>
      <c r="M87" s="2" t="str">
        <f>IFERROR(__xludf.DUMMYFUNCTION("regexextract(D87,""^(\d+),(\d+)\)"")"),"#N/A")</f>
        <v>#N/A</v>
      </c>
      <c r="O87" s="2" t="str">
        <f>IFERROR(__xludf.DUMMYFUNCTION("regexextract(E87,""^(\d+),(\d+)\)"")"),"#N/A")</f>
        <v>#N/A</v>
      </c>
      <c r="Q87" s="2" t="str">
        <f>IFERROR(__xludf.DUMMYFUNCTION("regexextract(F87,""^(\d+),(\d+)\)"")"),"#N/A")</f>
        <v>#N/A</v>
      </c>
      <c r="S87" s="2">
        <f t="shared" si="1"/>
        <v>0</v>
      </c>
      <c r="T87" s="2">
        <f t="shared" si="2"/>
        <v>0</v>
      </c>
      <c r="U87" s="2">
        <f t="shared" si="3"/>
        <v>0</v>
      </c>
      <c r="V87" s="2">
        <f t="shared" si="4"/>
        <v>0</v>
      </c>
      <c r="W87" s="2">
        <f t="shared" si="5"/>
        <v>0</v>
      </c>
      <c r="X87" s="2">
        <f t="shared" si="6"/>
        <v>0</v>
      </c>
    </row>
    <row r="88">
      <c r="G88" s="2" t="str">
        <f>IFERROR(__xludf.DUMMYFUNCTION("regexextract(A88,""^(\d+),(\d+)\)"")"),"#N/A")</f>
        <v>#N/A</v>
      </c>
      <c r="I88" s="3" t="str">
        <f>IFERROR(__xludf.DUMMYFUNCTION("regexextract(B88,""^(\d+),(\d+)\)"")"),"#N/A")</f>
        <v>#N/A</v>
      </c>
      <c r="K88" s="2" t="str">
        <f>IFERROR(__xludf.DUMMYFUNCTION("regexextract(C88,""^(\d+),(\d+)\)"")"),"#N/A")</f>
        <v>#N/A</v>
      </c>
      <c r="M88" s="2" t="str">
        <f>IFERROR(__xludf.DUMMYFUNCTION("regexextract(D88,""^(\d+),(\d+)\)"")"),"#N/A")</f>
        <v>#N/A</v>
      </c>
      <c r="O88" s="2" t="str">
        <f>IFERROR(__xludf.DUMMYFUNCTION("regexextract(E88,""^(\d+),(\d+)\)"")"),"#N/A")</f>
        <v>#N/A</v>
      </c>
      <c r="Q88" s="2" t="str">
        <f>IFERROR(__xludf.DUMMYFUNCTION("regexextract(F88,""^(\d+),(\d+)\)"")"),"#N/A")</f>
        <v>#N/A</v>
      </c>
      <c r="S88" s="2">
        <f t="shared" si="1"/>
        <v>0</v>
      </c>
      <c r="T88" s="2">
        <f t="shared" si="2"/>
        <v>0</v>
      </c>
      <c r="U88" s="2">
        <f t="shared" si="3"/>
        <v>0</v>
      </c>
      <c r="V88" s="2">
        <f t="shared" si="4"/>
        <v>0</v>
      </c>
      <c r="W88" s="2">
        <f t="shared" si="5"/>
        <v>0</v>
      </c>
      <c r="X88" s="2">
        <f t="shared" si="6"/>
        <v>0</v>
      </c>
    </row>
    <row r="89">
      <c r="G89" s="2" t="str">
        <f>IFERROR(__xludf.DUMMYFUNCTION("regexextract(A89,""^(\d+),(\d+)\)"")"),"#N/A")</f>
        <v>#N/A</v>
      </c>
      <c r="I89" s="3" t="str">
        <f>IFERROR(__xludf.DUMMYFUNCTION("regexextract(B89,""^(\d+),(\d+)\)"")"),"#N/A")</f>
        <v>#N/A</v>
      </c>
      <c r="K89" s="2" t="str">
        <f>IFERROR(__xludf.DUMMYFUNCTION("regexextract(C89,""^(\d+),(\d+)\)"")"),"#N/A")</f>
        <v>#N/A</v>
      </c>
      <c r="M89" s="2" t="str">
        <f>IFERROR(__xludf.DUMMYFUNCTION("regexextract(D89,""^(\d+),(\d+)\)"")"),"#N/A")</f>
        <v>#N/A</v>
      </c>
      <c r="O89" s="2" t="str">
        <f>IFERROR(__xludf.DUMMYFUNCTION("regexextract(E89,""^(\d+),(\d+)\)"")"),"#N/A")</f>
        <v>#N/A</v>
      </c>
      <c r="Q89" s="2" t="str">
        <f>IFERROR(__xludf.DUMMYFUNCTION("regexextract(F89,""^(\d+),(\d+)\)"")"),"#N/A")</f>
        <v>#N/A</v>
      </c>
      <c r="S89" s="2">
        <f t="shared" si="1"/>
        <v>0</v>
      </c>
      <c r="T89" s="2">
        <f t="shared" si="2"/>
        <v>0</v>
      </c>
      <c r="U89" s="2">
        <f t="shared" si="3"/>
        <v>0</v>
      </c>
      <c r="V89" s="2">
        <f t="shared" si="4"/>
        <v>0</v>
      </c>
      <c r="W89" s="2">
        <f t="shared" si="5"/>
        <v>0</v>
      </c>
      <c r="X89" s="2">
        <f t="shared" si="6"/>
        <v>0</v>
      </c>
    </row>
    <row r="90">
      <c r="G90" s="2" t="str">
        <f>IFERROR(__xludf.DUMMYFUNCTION("regexextract(A90,""^(\d+),(\d+)\)"")"),"#N/A")</f>
        <v>#N/A</v>
      </c>
      <c r="I90" s="3" t="str">
        <f>IFERROR(__xludf.DUMMYFUNCTION("regexextract(B90,""^(\d+),(\d+)\)"")"),"#N/A")</f>
        <v>#N/A</v>
      </c>
      <c r="K90" s="2" t="str">
        <f>IFERROR(__xludf.DUMMYFUNCTION("regexextract(C90,""^(\d+),(\d+)\)"")"),"#N/A")</f>
        <v>#N/A</v>
      </c>
      <c r="M90" s="2" t="str">
        <f>IFERROR(__xludf.DUMMYFUNCTION("regexextract(D90,""^(\d+),(\d+)\)"")"),"#N/A")</f>
        <v>#N/A</v>
      </c>
      <c r="O90" s="2" t="str">
        <f>IFERROR(__xludf.DUMMYFUNCTION("regexextract(E90,""^(\d+),(\d+)\)"")"),"#N/A")</f>
        <v>#N/A</v>
      </c>
      <c r="Q90" s="2" t="str">
        <f>IFERROR(__xludf.DUMMYFUNCTION("regexextract(F90,""^(\d+),(\d+)\)"")"),"#N/A")</f>
        <v>#N/A</v>
      </c>
      <c r="S90" s="2">
        <f t="shared" si="1"/>
        <v>0</v>
      </c>
      <c r="T90" s="2">
        <f t="shared" si="2"/>
        <v>0</v>
      </c>
      <c r="U90" s="2">
        <f t="shared" si="3"/>
        <v>0</v>
      </c>
      <c r="V90" s="2">
        <f t="shared" si="4"/>
        <v>0</v>
      </c>
      <c r="W90" s="2">
        <f t="shared" si="5"/>
        <v>0</v>
      </c>
      <c r="X90" s="2">
        <f t="shared" si="6"/>
        <v>0</v>
      </c>
    </row>
    <row r="91">
      <c r="G91" s="2" t="str">
        <f>IFERROR(__xludf.DUMMYFUNCTION("regexextract(A91,""^(\d+),(\d+)\)"")"),"#N/A")</f>
        <v>#N/A</v>
      </c>
      <c r="I91" s="3" t="str">
        <f>IFERROR(__xludf.DUMMYFUNCTION("regexextract(B91,""^(\d+),(\d+)\)"")"),"#N/A")</f>
        <v>#N/A</v>
      </c>
      <c r="K91" s="2" t="str">
        <f>IFERROR(__xludf.DUMMYFUNCTION("regexextract(C91,""^(\d+),(\d+)\)"")"),"#N/A")</f>
        <v>#N/A</v>
      </c>
      <c r="M91" s="2" t="str">
        <f>IFERROR(__xludf.DUMMYFUNCTION("regexextract(D91,""^(\d+),(\d+)\)"")"),"#N/A")</f>
        <v>#N/A</v>
      </c>
      <c r="O91" s="2" t="str">
        <f>IFERROR(__xludf.DUMMYFUNCTION("regexextract(E91,""^(\d+),(\d+)\)"")"),"#N/A")</f>
        <v>#N/A</v>
      </c>
      <c r="Q91" s="2" t="str">
        <f>IFERROR(__xludf.DUMMYFUNCTION("regexextract(F91,""^(\d+),(\d+)\)"")"),"#N/A")</f>
        <v>#N/A</v>
      </c>
      <c r="S91" s="2">
        <f t="shared" si="1"/>
        <v>0</v>
      </c>
      <c r="T91" s="2">
        <f t="shared" si="2"/>
        <v>0</v>
      </c>
      <c r="U91" s="2">
        <f t="shared" si="3"/>
        <v>0</v>
      </c>
      <c r="V91" s="2">
        <f t="shared" si="4"/>
        <v>0</v>
      </c>
      <c r="W91" s="2">
        <f t="shared" si="5"/>
        <v>0</v>
      </c>
      <c r="X91" s="2">
        <f t="shared" si="6"/>
        <v>0</v>
      </c>
    </row>
    <row r="92">
      <c r="G92" s="2" t="str">
        <f>IFERROR(__xludf.DUMMYFUNCTION("regexextract(A92,""^(\d+),(\d+)\)"")"),"#N/A")</f>
        <v>#N/A</v>
      </c>
      <c r="I92" s="3" t="str">
        <f>IFERROR(__xludf.DUMMYFUNCTION("regexextract(B92,""^(\d+),(\d+)\)"")"),"#N/A")</f>
        <v>#N/A</v>
      </c>
      <c r="K92" s="2" t="str">
        <f>IFERROR(__xludf.DUMMYFUNCTION("regexextract(C92,""^(\d+),(\d+)\)"")"),"#N/A")</f>
        <v>#N/A</v>
      </c>
      <c r="M92" s="2" t="str">
        <f>IFERROR(__xludf.DUMMYFUNCTION("regexextract(D92,""^(\d+),(\d+)\)"")"),"#N/A")</f>
        <v>#N/A</v>
      </c>
      <c r="O92" s="2" t="str">
        <f>IFERROR(__xludf.DUMMYFUNCTION("regexextract(E92,""^(\d+),(\d+)\)"")"),"#N/A")</f>
        <v>#N/A</v>
      </c>
      <c r="Q92" s="2" t="str">
        <f>IFERROR(__xludf.DUMMYFUNCTION("regexextract(F92,""^(\d+),(\d+)\)"")"),"#N/A")</f>
        <v>#N/A</v>
      </c>
      <c r="S92" s="2">
        <f t="shared" si="1"/>
        <v>0</v>
      </c>
      <c r="T92" s="2">
        <f t="shared" si="2"/>
        <v>0</v>
      </c>
      <c r="U92" s="2">
        <f t="shared" si="3"/>
        <v>0</v>
      </c>
      <c r="V92" s="2">
        <f t="shared" si="4"/>
        <v>0</v>
      </c>
      <c r="W92" s="2">
        <f t="shared" si="5"/>
        <v>0</v>
      </c>
      <c r="X92" s="2">
        <f t="shared" si="6"/>
        <v>0</v>
      </c>
    </row>
    <row r="93">
      <c r="G93" s="2" t="str">
        <f>IFERROR(__xludf.DUMMYFUNCTION("regexextract(A93,""^(\d+),(\d+)\)"")"),"#N/A")</f>
        <v>#N/A</v>
      </c>
      <c r="I93" s="3" t="str">
        <f>IFERROR(__xludf.DUMMYFUNCTION("regexextract(B93,""^(\d+),(\d+)\)"")"),"#N/A")</f>
        <v>#N/A</v>
      </c>
      <c r="K93" s="2" t="str">
        <f>IFERROR(__xludf.DUMMYFUNCTION("regexextract(C93,""^(\d+),(\d+)\)"")"),"#N/A")</f>
        <v>#N/A</v>
      </c>
      <c r="M93" s="2" t="str">
        <f>IFERROR(__xludf.DUMMYFUNCTION("regexextract(D93,""^(\d+),(\d+)\)"")"),"#N/A")</f>
        <v>#N/A</v>
      </c>
      <c r="O93" s="2" t="str">
        <f>IFERROR(__xludf.DUMMYFUNCTION("regexextract(E93,""^(\d+),(\d+)\)"")"),"#N/A")</f>
        <v>#N/A</v>
      </c>
      <c r="Q93" s="2" t="str">
        <f>IFERROR(__xludf.DUMMYFUNCTION("regexextract(F93,""^(\d+),(\d+)\)"")"),"#N/A")</f>
        <v>#N/A</v>
      </c>
      <c r="S93" s="2">
        <f t="shared" si="1"/>
        <v>0</v>
      </c>
      <c r="T93" s="2">
        <f t="shared" si="2"/>
        <v>0</v>
      </c>
      <c r="U93" s="2">
        <f t="shared" si="3"/>
        <v>0</v>
      </c>
      <c r="V93" s="2">
        <f t="shared" si="4"/>
        <v>0</v>
      </c>
      <c r="W93" s="2">
        <f t="shared" si="5"/>
        <v>0</v>
      </c>
      <c r="X93" s="2">
        <f t="shared" si="6"/>
        <v>0</v>
      </c>
    </row>
    <row r="94">
      <c r="G94" s="2" t="str">
        <f>IFERROR(__xludf.DUMMYFUNCTION("regexextract(A94,""^(\d+),(\d+)\)"")"),"#N/A")</f>
        <v>#N/A</v>
      </c>
      <c r="I94" s="3" t="str">
        <f>IFERROR(__xludf.DUMMYFUNCTION("regexextract(B94,""^(\d+),(\d+)\)"")"),"#N/A")</f>
        <v>#N/A</v>
      </c>
      <c r="K94" s="2" t="str">
        <f>IFERROR(__xludf.DUMMYFUNCTION("regexextract(C94,""^(\d+),(\d+)\)"")"),"#N/A")</f>
        <v>#N/A</v>
      </c>
      <c r="M94" s="2" t="str">
        <f>IFERROR(__xludf.DUMMYFUNCTION("regexextract(D94,""^(\d+),(\d+)\)"")"),"#N/A")</f>
        <v>#N/A</v>
      </c>
      <c r="O94" s="2" t="str">
        <f>IFERROR(__xludf.DUMMYFUNCTION("regexextract(E94,""^(\d+),(\d+)\)"")"),"#N/A")</f>
        <v>#N/A</v>
      </c>
      <c r="Q94" s="2" t="str">
        <f>IFERROR(__xludf.DUMMYFUNCTION("regexextract(F94,""^(\d+),(\d+)\)"")"),"#N/A")</f>
        <v>#N/A</v>
      </c>
      <c r="S94" s="2">
        <f t="shared" si="1"/>
        <v>0</v>
      </c>
      <c r="T94" s="2">
        <f t="shared" si="2"/>
        <v>0</v>
      </c>
      <c r="U94" s="2">
        <f t="shared" si="3"/>
        <v>0</v>
      </c>
      <c r="V94" s="2">
        <f t="shared" si="4"/>
        <v>0</v>
      </c>
      <c r="W94" s="2">
        <f t="shared" si="5"/>
        <v>0</v>
      </c>
      <c r="X94" s="2">
        <f t="shared" si="6"/>
        <v>0</v>
      </c>
    </row>
    <row r="95">
      <c r="G95" s="2" t="str">
        <f>IFERROR(__xludf.DUMMYFUNCTION("regexextract(A95,""^(\d+),(\d+)\)"")"),"#N/A")</f>
        <v>#N/A</v>
      </c>
      <c r="I95" s="3" t="str">
        <f>IFERROR(__xludf.DUMMYFUNCTION("regexextract(B95,""^(\d+),(\d+)\)"")"),"#N/A")</f>
        <v>#N/A</v>
      </c>
      <c r="K95" s="2" t="str">
        <f>IFERROR(__xludf.DUMMYFUNCTION("regexextract(C95,""^(\d+),(\d+)\)"")"),"#N/A")</f>
        <v>#N/A</v>
      </c>
      <c r="M95" s="2" t="str">
        <f>IFERROR(__xludf.DUMMYFUNCTION("regexextract(D95,""^(\d+),(\d+)\)"")"),"#N/A")</f>
        <v>#N/A</v>
      </c>
      <c r="O95" s="2" t="str">
        <f>IFERROR(__xludf.DUMMYFUNCTION("regexextract(E95,""^(\d+),(\d+)\)"")"),"#N/A")</f>
        <v>#N/A</v>
      </c>
      <c r="Q95" s="2" t="str">
        <f>IFERROR(__xludf.DUMMYFUNCTION("regexextract(F95,""^(\d+),(\d+)\)"")"),"#N/A")</f>
        <v>#N/A</v>
      </c>
      <c r="S95" s="2">
        <f t="shared" si="1"/>
        <v>0</v>
      </c>
      <c r="T95" s="2">
        <f t="shared" si="2"/>
        <v>0</v>
      </c>
      <c r="U95" s="2">
        <f t="shared" si="3"/>
        <v>0</v>
      </c>
      <c r="V95" s="2">
        <f t="shared" si="4"/>
        <v>0</v>
      </c>
      <c r="W95" s="2">
        <f t="shared" si="5"/>
        <v>0</v>
      </c>
      <c r="X95" s="2">
        <f t="shared" si="6"/>
        <v>0</v>
      </c>
    </row>
    <row r="96">
      <c r="G96" s="2" t="str">
        <f>IFERROR(__xludf.DUMMYFUNCTION("regexextract(A96,""^(\d+),(\d+)\)"")"),"#N/A")</f>
        <v>#N/A</v>
      </c>
      <c r="I96" s="3" t="str">
        <f>IFERROR(__xludf.DUMMYFUNCTION("regexextract(B96,""^(\d+),(\d+)\)"")"),"#N/A")</f>
        <v>#N/A</v>
      </c>
      <c r="K96" s="2" t="str">
        <f>IFERROR(__xludf.DUMMYFUNCTION("regexextract(C96,""^(\d+),(\d+)\)"")"),"#N/A")</f>
        <v>#N/A</v>
      </c>
      <c r="M96" s="2" t="str">
        <f>IFERROR(__xludf.DUMMYFUNCTION("regexextract(D96,""^(\d+),(\d+)\)"")"),"#N/A")</f>
        <v>#N/A</v>
      </c>
      <c r="O96" s="2" t="str">
        <f>IFERROR(__xludf.DUMMYFUNCTION("regexextract(E96,""^(\d+),(\d+)\)"")"),"#N/A")</f>
        <v>#N/A</v>
      </c>
      <c r="Q96" s="2" t="str">
        <f>IFERROR(__xludf.DUMMYFUNCTION("regexextract(F96,""^(\d+),(\d+)\)"")"),"#N/A")</f>
        <v>#N/A</v>
      </c>
      <c r="S96" s="2">
        <f t="shared" si="1"/>
        <v>0</v>
      </c>
      <c r="T96" s="2">
        <f t="shared" si="2"/>
        <v>0</v>
      </c>
      <c r="U96" s="2">
        <f t="shared" si="3"/>
        <v>0</v>
      </c>
      <c r="V96" s="2">
        <f t="shared" si="4"/>
        <v>0</v>
      </c>
      <c r="W96" s="2">
        <f t="shared" si="5"/>
        <v>0</v>
      </c>
      <c r="X96" s="2">
        <f t="shared" si="6"/>
        <v>0</v>
      </c>
    </row>
    <row r="97">
      <c r="G97" s="2" t="str">
        <f>IFERROR(__xludf.DUMMYFUNCTION("regexextract(A97,""^(\d+),(\d+)\)"")"),"#N/A")</f>
        <v>#N/A</v>
      </c>
      <c r="I97" s="3" t="str">
        <f>IFERROR(__xludf.DUMMYFUNCTION("regexextract(B97,""^(\d+),(\d+)\)"")"),"#N/A")</f>
        <v>#N/A</v>
      </c>
      <c r="K97" s="2" t="str">
        <f>IFERROR(__xludf.DUMMYFUNCTION("regexextract(C97,""^(\d+),(\d+)\)"")"),"#N/A")</f>
        <v>#N/A</v>
      </c>
      <c r="M97" s="2" t="str">
        <f>IFERROR(__xludf.DUMMYFUNCTION("regexextract(D97,""^(\d+),(\d+)\)"")"),"#N/A")</f>
        <v>#N/A</v>
      </c>
      <c r="O97" s="2" t="str">
        <f>IFERROR(__xludf.DUMMYFUNCTION("regexextract(E97,""^(\d+),(\d+)\)"")"),"#N/A")</f>
        <v>#N/A</v>
      </c>
      <c r="Q97" s="2" t="str">
        <f>IFERROR(__xludf.DUMMYFUNCTION("regexextract(F97,""^(\d+),(\d+)\)"")"),"#N/A")</f>
        <v>#N/A</v>
      </c>
      <c r="S97" s="2">
        <f t="shared" si="1"/>
        <v>0</v>
      </c>
      <c r="T97" s="2">
        <f t="shared" si="2"/>
        <v>0</v>
      </c>
      <c r="U97" s="2">
        <f t="shared" si="3"/>
        <v>0</v>
      </c>
      <c r="V97" s="2">
        <f t="shared" si="4"/>
        <v>0</v>
      </c>
      <c r="W97" s="2">
        <f t="shared" si="5"/>
        <v>0</v>
      </c>
      <c r="X97" s="2">
        <f t="shared" si="6"/>
        <v>0</v>
      </c>
    </row>
    <row r="98">
      <c r="G98" s="2" t="str">
        <f>IFERROR(__xludf.DUMMYFUNCTION("regexextract(A98,""^(\d+),(\d+)\)"")"),"#N/A")</f>
        <v>#N/A</v>
      </c>
      <c r="I98" s="3" t="str">
        <f>IFERROR(__xludf.DUMMYFUNCTION("regexextract(B98,""^(\d+),(\d+)\)"")"),"#N/A")</f>
        <v>#N/A</v>
      </c>
      <c r="K98" s="2" t="str">
        <f>IFERROR(__xludf.DUMMYFUNCTION("regexextract(C98,""^(\d+),(\d+)\)"")"),"#N/A")</f>
        <v>#N/A</v>
      </c>
      <c r="M98" s="2" t="str">
        <f>IFERROR(__xludf.DUMMYFUNCTION("regexextract(D98,""^(\d+),(\d+)\)"")"),"#N/A")</f>
        <v>#N/A</v>
      </c>
      <c r="O98" s="2" t="str">
        <f>IFERROR(__xludf.DUMMYFUNCTION("regexextract(E98,""^(\d+),(\d+)\)"")"),"#N/A")</f>
        <v>#N/A</v>
      </c>
      <c r="Q98" s="2" t="str">
        <f>IFERROR(__xludf.DUMMYFUNCTION("regexextract(F98,""^(\d+),(\d+)\)"")"),"#N/A")</f>
        <v>#N/A</v>
      </c>
      <c r="S98" s="2">
        <f t="shared" si="1"/>
        <v>0</v>
      </c>
      <c r="T98" s="2">
        <f t="shared" si="2"/>
        <v>0</v>
      </c>
      <c r="U98" s="2">
        <f t="shared" si="3"/>
        <v>0</v>
      </c>
      <c r="V98" s="2">
        <f t="shared" si="4"/>
        <v>0</v>
      </c>
      <c r="W98" s="2">
        <f t="shared" si="5"/>
        <v>0</v>
      </c>
      <c r="X98" s="2">
        <f t="shared" si="6"/>
        <v>0</v>
      </c>
    </row>
    <row r="99">
      <c r="G99" s="2" t="str">
        <f>IFERROR(__xludf.DUMMYFUNCTION("regexextract(A99,""^(\d+),(\d+)\)"")"),"#N/A")</f>
        <v>#N/A</v>
      </c>
      <c r="I99" s="3" t="str">
        <f>IFERROR(__xludf.DUMMYFUNCTION("regexextract(B99,""^(\d+),(\d+)\)"")"),"#N/A")</f>
        <v>#N/A</v>
      </c>
      <c r="K99" s="2" t="str">
        <f>IFERROR(__xludf.DUMMYFUNCTION("regexextract(C99,""^(\d+),(\d+)\)"")"),"#N/A")</f>
        <v>#N/A</v>
      </c>
      <c r="M99" s="2" t="str">
        <f>IFERROR(__xludf.DUMMYFUNCTION("regexextract(D99,""^(\d+),(\d+)\)"")"),"#N/A")</f>
        <v>#N/A</v>
      </c>
      <c r="O99" s="2" t="str">
        <f>IFERROR(__xludf.DUMMYFUNCTION("regexextract(E99,""^(\d+),(\d+)\)"")"),"#N/A")</f>
        <v>#N/A</v>
      </c>
      <c r="Q99" s="2" t="str">
        <f>IFERROR(__xludf.DUMMYFUNCTION("regexextract(F99,""^(\d+),(\d+)\)"")"),"#N/A")</f>
        <v>#N/A</v>
      </c>
      <c r="S99" s="2">
        <f t="shared" si="1"/>
        <v>0</v>
      </c>
      <c r="T99" s="2">
        <f t="shared" si="2"/>
        <v>0</v>
      </c>
      <c r="U99" s="2">
        <f t="shared" si="3"/>
        <v>0</v>
      </c>
      <c r="V99" s="2">
        <f t="shared" si="4"/>
        <v>0</v>
      </c>
      <c r="W99" s="2">
        <f t="shared" si="5"/>
        <v>0</v>
      </c>
      <c r="X99" s="2">
        <f t="shared" si="6"/>
        <v>0</v>
      </c>
    </row>
    <row r="100">
      <c r="G100" s="2" t="str">
        <f>IFERROR(__xludf.DUMMYFUNCTION("regexextract(A100,""^(\d+),(\d+)\)"")"),"#N/A")</f>
        <v>#N/A</v>
      </c>
      <c r="I100" s="3" t="str">
        <f>IFERROR(__xludf.DUMMYFUNCTION("regexextract(B100,""^(\d+),(\d+)\)"")"),"#N/A")</f>
        <v>#N/A</v>
      </c>
      <c r="K100" s="2" t="str">
        <f>IFERROR(__xludf.DUMMYFUNCTION("regexextract(C100,""^(\d+),(\d+)\)"")"),"#N/A")</f>
        <v>#N/A</v>
      </c>
      <c r="M100" s="2" t="str">
        <f>IFERROR(__xludf.DUMMYFUNCTION("regexextract(D100,""^(\d+),(\d+)\)"")"),"#N/A")</f>
        <v>#N/A</v>
      </c>
      <c r="O100" s="2" t="str">
        <f>IFERROR(__xludf.DUMMYFUNCTION("regexextract(E100,""^(\d+),(\d+)\)"")"),"#N/A")</f>
        <v>#N/A</v>
      </c>
      <c r="Q100" s="2" t="str">
        <f>IFERROR(__xludf.DUMMYFUNCTION("regexextract(F100,""^(\d+),(\d+)\)"")"),"#N/A")</f>
        <v>#N/A</v>
      </c>
      <c r="S100" s="2">
        <f t="shared" si="1"/>
        <v>0</v>
      </c>
      <c r="T100" s="2">
        <f t="shared" si="2"/>
        <v>0</v>
      </c>
      <c r="U100" s="2">
        <f t="shared" si="3"/>
        <v>0</v>
      </c>
      <c r="V100" s="2">
        <f t="shared" si="4"/>
        <v>0</v>
      </c>
      <c r="W100" s="2">
        <f t="shared" si="5"/>
        <v>0</v>
      </c>
      <c r="X100" s="2">
        <f t="shared" si="6"/>
        <v>0</v>
      </c>
    </row>
    <row r="101">
      <c r="G101" s="2" t="str">
        <f>IFERROR(__xludf.DUMMYFUNCTION("regexextract(A101,""^(\d+),(\d+)\)"")"),"#N/A")</f>
        <v>#N/A</v>
      </c>
      <c r="I101" s="3" t="str">
        <f>IFERROR(__xludf.DUMMYFUNCTION("regexextract(B101,""^(\d+),(\d+)\)"")"),"#N/A")</f>
        <v>#N/A</v>
      </c>
      <c r="K101" s="2" t="str">
        <f>IFERROR(__xludf.DUMMYFUNCTION("regexextract(C101,""^(\d+),(\d+)\)"")"),"#N/A")</f>
        <v>#N/A</v>
      </c>
      <c r="M101" s="2" t="str">
        <f>IFERROR(__xludf.DUMMYFUNCTION("regexextract(D101,""^(\d+),(\d+)\)"")"),"#N/A")</f>
        <v>#N/A</v>
      </c>
      <c r="O101" s="2" t="str">
        <f>IFERROR(__xludf.DUMMYFUNCTION("regexextract(E101,""^(\d+),(\d+)\)"")"),"#N/A")</f>
        <v>#N/A</v>
      </c>
      <c r="Q101" s="2" t="str">
        <f>IFERROR(__xludf.DUMMYFUNCTION("regexextract(F101,""^(\d+),(\d+)\)"")"),"#N/A")</f>
        <v>#N/A</v>
      </c>
      <c r="S101" s="2">
        <f t="shared" si="1"/>
        <v>0</v>
      </c>
      <c r="T101" s="2">
        <f t="shared" si="2"/>
        <v>0</v>
      </c>
      <c r="U101" s="2">
        <f t="shared" si="3"/>
        <v>0</v>
      </c>
      <c r="V101" s="2">
        <f t="shared" si="4"/>
        <v>0</v>
      </c>
      <c r="W101" s="2">
        <f t="shared" si="5"/>
        <v>0</v>
      </c>
      <c r="X101" s="2">
        <f t="shared" si="6"/>
        <v>0</v>
      </c>
    </row>
    <row r="102">
      <c r="G102" s="2" t="str">
        <f>IFERROR(__xludf.DUMMYFUNCTION("regexextract(A102,""^(\d+),(\d+)\)"")"),"#N/A")</f>
        <v>#N/A</v>
      </c>
      <c r="I102" s="3" t="str">
        <f>IFERROR(__xludf.DUMMYFUNCTION("regexextract(B102,""^(\d+),(\d+)\)"")"),"#N/A")</f>
        <v>#N/A</v>
      </c>
      <c r="K102" s="2" t="str">
        <f>IFERROR(__xludf.DUMMYFUNCTION("regexextract(C102,""^(\d+),(\d+)\)"")"),"#N/A")</f>
        <v>#N/A</v>
      </c>
      <c r="M102" s="2" t="str">
        <f>IFERROR(__xludf.DUMMYFUNCTION("regexextract(D102,""^(\d+),(\d+)\)"")"),"#N/A")</f>
        <v>#N/A</v>
      </c>
      <c r="O102" s="2" t="str">
        <f>IFERROR(__xludf.DUMMYFUNCTION("regexextract(E102,""^(\d+),(\d+)\)"")"),"#N/A")</f>
        <v>#N/A</v>
      </c>
      <c r="Q102" s="2" t="str">
        <f>IFERROR(__xludf.DUMMYFUNCTION("regexextract(F102,""^(\d+),(\d+)\)"")"),"#N/A")</f>
        <v>#N/A</v>
      </c>
      <c r="S102" s="2">
        <f t="shared" si="1"/>
        <v>0</v>
      </c>
      <c r="T102" s="2">
        <f t="shared" si="2"/>
        <v>0</v>
      </c>
      <c r="U102" s="2">
        <f t="shared" si="3"/>
        <v>0</v>
      </c>
      <c r="V102" s="2">
        <f t="shared" si="4"/>
        <v>0</v>
      </c>
      <c r="W102" s="2">
        <f t="shared" si="5"/>
        <v>0</v>
      </c>
      <c r="X102" s="2">
        <f t="shared" si="6"/>
        <v>0</v>
      </c>
    </row>
    <row r="103">
      <c r="G103" s="2" t="str">
        <f>IFERROR(__xludf.DUMMYFUNCTION("regexextract(A103,""^(\d+),(\d+)\)"")"),"#N/A")</f>
        <v>#N/A</v>
      </c>
      <c r="I103" s="3" t="str">
        <f>IFERROR(__xludf.DUMMYFUNCTION("regexextract(B103,""^(\d+),(\d+)\)"")"),"#N/A")</f>
        <v>#N/A</v>
      </c>
      <c r="K103" s="2" t="str">
        <f>IFERROR(__xludf.DUMMYFUNCTION("regexextract(C103,""^(\d+),(\d+)\)"")"),"#N/A")</f>
        <v>#N/A</v>
      </c>
      <c r="M103" s="2" t="str">
        <f>IFERROR(__xludf.DUMMYFUNCTION("regexextract(D103,""^(\d+),(\d+)\)"")"),"#N/A")</f>
        <v>#N/A</v>
      </c>
      <c r="O103" s="2" t="str">
        <f>IFERROR(__xludf.DUMMYFUNCTION("regexextract(E103,""^(\d+),(\d+)\)"")"),"#N/A")</f>
        <v>#N/A</v>
      </c>
      <c r="Q103" s="2" t="str">
        <f>IFERROR(__xludf.DUMMYFUNCTION("regexextract(F103,""^(\d+),(\d+)\)"")"),"#N/A")</f>
        <v>#N/A</v>
      </c>
      <c r="S103" s="2">
        <f t="shared" si="1"/>
        <v>0</v>
      </c>
      <c r="T103" s="2">
        <f t="shared" si="2"/>
        <v>0</v>
      </c>
      <c r="U103" s="2">
        <f t="shared" si="3"/>
        <v>0</v>
      </c>
      <c r="V103" s="2">
        <f t="shared" si="4"/>
        <v>0</v>
      </c>
      <c r="W103" s="2">
        <f t="shared" si="5"/>
        <v>0</v>
      </c>
      <c r="X103" s="2">
        <f t="shared" si="6"/>
        <v>0</v>
      </c>
    </row>
    <row r="104">
      <c r="G104" s="2" t="str">
        <f>IFERROR(__xludf.DUMMYFUNCTION("regexextract(A104,""^(\d+),(\d+)\)"")"),"#N/A")</f>
        <v>#N/A</v>
      </c>
      <c r="I104" s="3" t="str">
        <f>IFERROR(__xludf.DUMMYFUNCTION("regexextract(B104,""^(\d+),(\d+)\)"")"),"#N/A")</f>
        <v>#N/A</v>
      </c>
      <c r="K104" s="2" t="str">
        <f>IFERROR(__xludf.DUMMYFUNCTION("regexextract(C104,""^(\d+),(\d+)\)"")"),"#N/A")</f>
        <v>#N/A</v>
      </c>
      <c r="M104" s="2" t="str">
        <f>IFERROR(__xludf.DUMMYFUNCTION("regexextract(D104,""^(\d+),(\d+)\)"")"),"#N/A")</f>
        <v>#N/A</v>
      </c>
      <c r="O104" s="2" t="str">
        <f>IFERROR(__xludf.DUMMYFUNCTION("regexextract(E104,""^(\d+),(\d+)\)"")"),"#N/A")</f>
        <v>#N/A</v>
      </c>
      <c r="Q104" s="2" t="str">
        <f>IFERROR(__xludf.DUMMYFUNCTION("regexextract(F104,""^(\d+),(\d+)\)"")"),"#N/A")</f>
        <v>#N/A</v>
      </c>
      <c r="S104" s="2">
        <f t="shared" si="1"/>
        <v>0</v>
      </c>
      <c r="T104" s="2">
        <f t="shared" si="2"/>
        <v>0</v>
      </c>
      <c r="U104" s="2">
        <f t="shared" si="3"/>
        <v>0</v>
      </c>
      <c r="V104" s="2">
        <f t="shared" si="4"/>
        <v>0</v>
      </c>
      <c r="W104" s="2">
        <f t="shared" si="5"/>
        <v>0</v>
      </c>
      <c r="X104" s="2">
        <f t="shared" si="6"/>
        <v>0</v>
      </c>
    </row>
    <row r="105">
      <c r="C105" s="6"/>
      <c r="G105" s="2" t="str">
        <f>IFERROR(__xludf.DUMMYFUNCTION("regexextract(A105,""^(\d+),(\d+)\)"")"),"#N/A")</f>
        <v>#N/A</v>
      </c>
      <c r="I105" s="3" t="str">
        <f>IFERROR(__xludf.DUMMYFUNCTION("regexextract(B105,""^(\d+),(\d+)\)"")"),"#N/A")</f>
        <v>#N/A</v>
      </c>
      <c r="J105" s="2"/>
      <c r="K105" s="2" t="str">
        <f>IFERROR(__xludf.DUMMYFUNCTION("regexextract(C105,""^(\d+),(\d+)\)"")"),"#N/A")</f>
        <v>#N/A</v>
      </c>
      <c r="M105" s="2" t="str">
        <f>IFERROR(__xludf.DUMMYFUNCTION("regexextract(D105,""^(\d+),(\d+)\)"")"),"#N/A")</f>
        <v>#N/A</v>
      </c>
      <c r="O105" s="2" t="str">
        <f>IFERROR(__xludf.DUMMYFUNCTION("regexextract(E105,""^(\d+),(\d+)\)"")"),"#N/A")</f>
        <v>#N/A</v>
      </c>
      <c r="Q105" s="2" t="str">
        <f>IFERROR(__xludf.DUMMYFUNCTION("regexextract(F105,""^(\d+),(\d+)\)"")"),"#N/A")</f>
        <v>#N/A</v>
      </c>
      <c r="S105" s="2">
        <f t="shared" si="1"/>
        <v>0</v>
      </c>
      <c r="T105" s="2">
        <f t="shared" si="2"/>
        <v>0</v>
      </c>
      <c r="U105" s="2">
        <f t="shared" si="3"/>
        <v>0</v>
      </c>
      <c r="V105" s="2">
        <f t="shared" si="4"/>
        <v>0</v>
      </c>
      <c r="W105" s="2">
        <f t="shared" si="5"/>
        <v>0</v>
      </c>
      <c r="X105" s="2">
        <f t="shared" si="6"/>
        <v>0</v>
      </c>
    </row>
    <row r="106">
      <c r="G106" s="2" t="str">
        <f>IFERROR(__xludf.DUMMYFUNCTION("regexextract(A106,""^(\d+),(\d+)\)"")"),"#N/A")</f>
        <v>#N/A</v>
      </c>
      <c r="I106" s="3" t="str">
        <f>IFERROR(__xludf.DUMMYFUNCTION("regexextract(B106,""^(\d+),(\d+)\)"")"),"#N/A")</f>
        <v>#N/A</v>
      </c>
      <c r="K106" s="2" t="str">
        <f>IFERROR(__xludf.DUMMYFUNCTION("regexextract(C106,""^(\d+),(\d+)\)"")"),"#N/A")</f>
        <v>#N/A</v>
      </c>
      <c r="M106" s="2" t="str">
        <f>IFERROR(__xludf.DUMMYFUNCTION("regexextract(D106,""^(\d+),(\d+)\)"")"),"#N/A")</f>
        <v>#N/A</v>
      </c>
      <c r="O106" s="2" t="str">
        <f>IFERROR(__xludf.DUMMYFUNCTION("regexextract(E106,""^(\d+),(\d+)\)"")"),"#N/A")</f>
        <v>#N/A</v>
      </c>
      <c r="Q106" s="2" t="str">
        <f>IFERROR(__xludf.DUMMYFUNCTION("regexextract(F106,""^(\d+),(\d+)\)"")"),"#N/A")</f>
        <v>#N/A</v>
      </c>
      <c r="S106" s="2">
        <f t="shared" si="1"/>
        <v>0</v>
      </c>
      <c r="T106" s="2">
        <f t="shared" si="2"/>
        <v>0</v>
      </c>
      <c r="U106" s="2">
        <f t="shared" si="3"/>
        <v>0</v>
      </c>
      <c r="V106" s="2">
        <f t="shared" si="4"/>
        <v>0</v>
      </c>
      <c r="W106" s="2">
        <f t="shared" si="5"/>
        <v>0</v>
      </c>
      <c r="X106" s="2">
        <f t="shared" si="6"/>
        <v>0</v>
      </c>
    </row>
    <row r="107">
      <c r="G107" s="2" t="str">
        <f>IFERROR(__xludf.DUMMYFUNCTION("regexextract(A107,""^(\d+),(\d+)\)"")"),"#N/A")</f>
        <v>#N/A</v>
      </c>
      <c r="I107" s="3" t="str">
        <f>IFERROR(__xludf.DUMMYFUNCTION("regexextract(B107,""^(\d+),(\d+)\)"")"),"#N/A")</f>
        <v>#N/A</v>
      </c>
      <c r="K107" s="2" t="str">
        <f>IFERROR(__xludf.DUMMYFUNCTION("regexextract(C107,""^(\d+),(\d+)\)"")"),"#N/A")</f>
        <v>#N/A</v>
      </c>
      <c r="M107" s="2" t="str">
        <f>IFERROR(__xludf.DUMMYFUNCTION("regexextract(D107,""^(\d+),(\d+)\)"")"),"#N/A")</f>
        <v>#N/A</v>
      </c>
      <c r="O107" s="2" t="str">
        <f>IFERROR(__xludf.DUMMYFUNCTION("regexextract(E107,""^(\d+),(\d+)\)"")"),"#N/A")</f>
        <v>#N/A</v>
      </c>
      <c r="Q107" s="2" t="str">
        <f>IFERROR(__xludf.DUMMYFUNCTION("regexextract(F107,""^(\d+),(\d+)\)"")"),"#N/A")</f>
        <v>#N/A</v>
      </c>
      <c r="S107" s="2">
        <f t="shared" si="1"/>
        <v>0</v>
      </c>
      <c r="T107" s="2">
        <f t="shared" si="2"/>
        <v>0</v>
      </c>
      <c r="U107" s="2">
        <f t="shared" si="3"/>
        <v>0</v>
      </c>
      <c r="V107" s="2">
        <f t="shared" si="4"/>
        <v>0</v>
      </c>
      <c r="W107" s="2">
        <f t="shared" si="5"/>
        <v>0</v>
      </c>
      <c r="X107" s="2">
        <f t="shared" si="6"/>
        <v>0</v>
      </c>
    </row>
    <row r="108">
      <c r="G108" s="2" t="str">
        <f>IFERROR(__xludf.DUMMYFUNCTION("regexextract(A108,""^(\d+),(\d+)\)"")"),"#N/A")</f>
        <v>#N/A</v>
      </c>
      <c r="I108" s="3" t="str">
        <f>IFERROR(__xludf.DUMMYFUNCTION("regexextract(B108,""^(\d+),(\d+)\)"")"),"#N/A")</f>
        <v>#N/A</v>
      </c>
      <c r="K108" s="2" t="str">
        <f>IFERROR(__xludf.DUMMYFUNCTION("regexextract(C108,""^(\d+),(\d+)\)"")"),"#N/A")</f>
        <v>#N/A</v>
      </c>
      <c r="M108" s="2" t="str">
        <f>IFERROR(__xludf.DUMMYFUNCTION("regexextract(D108,""^(\d+),(\d+)\)"")"),"#N/A")</f>
        <v>#N/A</v>
      </c>
      <c r="O108" s="2" t="str">
        <f>IFERROR(__xludf.DUMMYFUNCTION("regexextract(E108,""^(\d+),(\d+)\)"")"),"#N/A")</f>
        <v>#N/A</v>
      </c>
      <c r="Q108" s="2" t="str">
        <f>IFERROR(__xludf.DUMMYFUNCTION("regexextract(F108,""^(\d+),(\d+)\)"")"),"#N/A")</f>
        <v>#N/A</v>
      </c>
      <c r="S108" s="2">
        <f t="shared" si="1"/>
        <v>0</v>
      </c>
      <c r="T108" s="2">
        <f t="shared" si="2"/>
        <v>0</v>
      </c>
      <c r="U108" s="2">
        <f t="shared" si="3"/>
        <v>0</v>
      </c>
      <c r="V108" s="2">
        <f t="shared" si="4"/>
        <v>0</v>
      </c>
      <c r="W108" s="2">
        <f t="shared" si="5"/>
        <v>0</v>
      </c>
      <c r="X108" s="2">
        <f t="shared" si="6"/>
        <v>0</v>
      </c>
    </row>
    <row r="109">
      <c r="G109" s="2" t="str">
        <f>IFERROR(__xludf.DUMMYFUNCTION("regexextract(A109,""^(\d+),(\d+)\)"")"),"#N/A")</f>
        <v>#N/A</v>
      </c>
      <c r="I109" s="3" t="str">
        <f>IFERROR(__xludf.DUMMYFUNCTION("regexextract(B109,""^(\d+),(\d+)\)"")"),"#N/A")</f>
        <v>#N/A</v>
      </c>
      <c r="K109" s="2" t="str">
        <f>IFERROR(__xludf.DUMMYFUNCTION("regexextract(C109,""^(\d+),(\d+)\)"")"),"#N/A")</f>
        <v>#N/A</v>
      </c>
      <c r="M109" s="2" t="str">
        <f>IFERROR(__xludf.DUMMYFUNCTION("regexextract(D109,""^(\d+),(\d+)\)"")"),"#N/A")</f>
        <v>#N/A</v>
      </c>
      <c r="O109" s="2" t="str">
        <f>IFERROR(__xludf.DUMMYFUNCTION("regexextract(E109,""^(\d+),(\d+)\)"")"),"#N/A")</f>
        <v>#N/A</v>
      </c>
      <c r="Q109" s="2" t="str">
        <f>IFERROR(__xludf.DUMMYFUNCTION("regexextract(F109,""^(\d+),(\d+)\)"")"),"#N/A")</f>
        <v>#N/A</v>
      </c>
      <c r="S109" s="2">
        <f t="shared" si="1"/>
        <v>0</v>
      </c>
      <c r="T109" s="2">
        <f t="shared" si="2"/>
        <v>0</v>
      </c>
      <c r="U109" s="2">
        <f t="shared" si="3"/>
        <v>0</v>
      </c>
      <c r="V109" s="2">
        <f t="shared" si="4"/>
        <v>0</v>
      </c>
      <c r="W109" s="2">
        <f t="shared" si="5"/>
        <v>0</v>
      </c>
      <c r="X109" s="2">
        <f t="shared" si="6"/>
        <v>0</v>
      </c>
    </row>
    <row r="110">
      <c r="G110" s="2" t="str">
        <f>IFERROR(__xludf.DUMMYFUNCTION("regexextract(A110,""^(\d+),(\d+)\)"")"),"#N/A")</f>
        <v>#N/A</v>
      </c>
      <c r="I110" s="3" t="str">
        <f>IFERROR(__xludf.DUMMYFUNCTION("regexextract(B110,""^(\d+),(\d+)\)"")"),"#N/A")</f>
        <v>#N/A</v>
      </c>
      <c r="K110" s="2" t="str">
        <f>IFERROR(__xludf.DUMMYFUNCTION("regexextract(C110,""^(\d+),(\d+)\)"")"),"#N/A")</f>
        <v>#N/A</v>
      </c>
      <c r="M110" s="2" t="str">
        <f>IFERROR(__xludf.DUMMYFUNCTION("regexextract(D110,""^(\d+),(\d+)\)"")"),"#N/A")</f>
        <v>#N/A</v>
      </c>
      <c r="O110" s="2" t="str">
        <f>IFERROR(__xludf.DUMMYFUNCTION("regexextract(E110,""^(\d+),(\d+)\)"")"),"#N/A")</f>
        <v>#N/A</v>
      </c>
      <c r="Q110" s="2" t="str">
        <f>IFERROR(__xludf.DUMMYFUNCTION("regexextract(F110,""^(\d+),(\d+)\)"")"),"#N/A")</f>
        <v>#N/A</v>
      </c>
      <c r="S110" s="2">
        <f t="shared" si="1"/>
        <v>0</v>
      </c>
      <c r="T110" s="2">
        <f t="shared" si="2"/>
        <v>0</v>
      </c>
      <c r="U110" s="2">
        <f t="shared" si="3"/>
        <v>0</v>
      </c>
      <c r="V110" s="2">
        <f t="shared" si="4"/>
        <v>0</v>
      </c>
      <c r="W110" s="2">
        <f t="shared" si="5"/>
        <v>0</v>
      </c>
      <c r="X110" s="2">
        <f t="shared" si="6"/>
        <v>0</v>
      </c>
    </row>
    <row r="111">
      <c r="G111" s="2" t="str">
        <f>IFERROR(__xludf.DUMMYFUNCTION("regexextract(A111,""^(\d+),(\d+)\)"")"),"#N/A")</f>
        <v>#N/A</v>
      </c>
      <c r="I111" s="3" t="str">
        <f>IFERROR(__xludf.DUMMYFUNCTION("regexextract(B111,""^(\d+),(\d+)\)"")"),"#N/A")</f>
        <v>#N/A</v>
      </c>
      <c r="K111" s="2" t="str">
        <f>IFERROR(__xludf.DUMMYFUNCTION("regexextract(C111,""^(\d+),(\d+)\)"")"),"#N/A")</f>
        <v>#N/A</v>
      </c>
      <c r="M111" s="2" t="str">
        <f>IFERROR(__xludf.DUMMYFUNCTION("regexextract(D111,""^(\d+),(\d+)\)"")"),"#N/A")</f>
        <v>#N/A</v>
      </c>
      <c r="O111" s="2" t="str">
        <f>IFERROR(__xludf.DUMMYFUNCTION("regexextract(E111,""^(\d+),(\d+)\)"")"),"#N/A")</f>
        <v>#N/A</v>
      </c>
      <c r="Q111" s="2" t="str">
        <f>IFERROR(__xludf.DUMMYFUNCTION("regexextract(F111,""^(\d+),(\d+)\)"")"),"#N/A")</f>
        <v>#N/A</v>
      </c>
      <c r="S111" s="2">
        <f t="shared" si="1"/>
        <v>0</v>
      </c>
      <c r="T111" s="2">
        <f t="shared" si="2"/>
        <v>0</v>
      </c>
      <c r="U111" s="2">
        <f t="shared" si="3"/>
        <v>0</v>
      </c>
      <c r="V111" s="2">
        <f t="shared" si="4"/>
        <v>0</v>
      </c>
      <c r="W111" s="2">
        <f t="shared" si="5"/>
        <v>0</v>
      </c>
      <c r="X111" s="2">
        <f t="shared" si="6"/>
        <v>0</v>
      </c>
    </row>
    <row r="112">
      <c r="G112" s="2" t="str">
        <f>IFERROR(__xludf.DUMMYFUNCTION("regexextract(A112,""^(\d+),(\d+)\)"")"),"#N/A")</f>
        <v>#N/A</v>
      </c>
      <c r="I112" s="3" t="str">
        <f>IFERROR(__xludf.DUMMYFUNCTION("regexextract(B112,""^(\d+),(\d+)\)"")"),"#N/A")</f>
        <v>#N/A</v>
      </c>
      <c r="K112" s="2" t="str">
        <f>IFERROR(__xludf.DUMMYFUNCTION("regexextract(C112,""^(\d+),(\d+)\)"")"),"#N/A")</f>
        <v>#N/A</v>
      </c>
      <c r="M112" s="2" t="str">
        <f>IFERROR(__xludf.DUMMYFUNCTION("regexextract(D112,""^(\d+),(\d+)\)"")"),"#N/A")</f>
        <v>#N/A</v>
      </c>
      <c r="O112" s="2" t="str">
        <f>IFERROR(__xludf.DUMMYFUNCTION("regexextract(E112,""^(\d+),(\d+)\)"")"),"#N/A")</f>
        <v>#N/A</v>
      </c>
      <c r="Q112" s="2" t="str">
        <f>IFERROR(__xludf.DUMMYFUNCTION("regexextract(F112,""^(\d+),(\d+)\)"")"),"#N/A")</f>
        <v>#N/A</v>
      </c>
      <c r="S112" s="2">
        <f t="shared" si="1"/>
        <v>0</v>
      </c>
      <c r="T112" s="2">
        <f t="shared" si="2"/>
        <v>0</v>
      </c>
      <c r="U112" s="2">
        <f t="shared" si="3"/>
        <v>0</v>
      </c>
      <c r="V112" s="2">
        <f t="shared" si="4"/>
        <v>0</v>
      </c>
      <c r="W112" s="2">
        <f t="shared" si="5"/>
        <v>0</v>
      </c>
      <c r="X112" s="2">
        <f t="shared" si="6"/>
        <v>0</v>
      </c>
    </row>
    <row r="113">
      <c r="G113" s="2" t="str">
        <f>IFERROR(__xludf.DUMMYFUNCTION("regexextract(A113,""^(\d+),(\d+)\)"")"),"#N/A")</f>
        <v>#N/A</v>
      </c>
      <c r="I113" s="3" t="str">
        <f>IFERROR(__xludf.DUMMYFUNCTION("regexextract(B113,""^(\d+),(\d+)\)"")"),"#N/A")</f>
        <v>#N/A</v>
      </c>
      <c r="K113" s="2" t="str">
        <f>IFERROR(__xludf.DUMMYFUNCTION("regexextract(C113,""^(\d+),(\d+)\)"")"),"#N/A")</f>
        <v>#N/A</v>
      </c>
      <c r="M113" s="2" t="str">
        <f>IFERROR(__xludf.DUMMYFUNCTION("regexextract(D113,""^(\d+),(\d+)\)"")"),"#N/A")</f>
        <v>#N/A</v>
      </c>
      <c r="O113" s="2" t="str">
        <f>IFERROR(__xludf.DUMMYFUNCTION("regexextract(E113,""^(\d+),(\d+)\)"")"),"#N/A")</f>
        <v>#N/A</v>
      </c>
      <c r="Q113" s="2" t="str">
        <f>IFERROR(__xludf.DUMMYFUNCTION("regexextract(F113,""^(\d+),(\d+)\)"")"),"#N/A")</f>
        <v>#N/A</v>
      </c>
      <c r="S113" s="2">
        <f t="shared" si="1"/>
        <v>0</v>
      </c>
      <c r="T113" s="2">
        <f t="shared" si="2"/>
        <v>0</v>
      </c>
      <c r="U113" s="2">
        <f t="shared" si="3"/>
        <v>0</v>
      </c>
      <c r="V113" s="2">
        <f t="shared" si="4"/>
        <v>0</v>
      </c>
      <c r="W113" s="2">
        <f t="shared" si="5"/>
        <v>0</v>
      </c>
      <c r="X113" s="2">
        <f t="shared" si="6"/>
        <v>0</v>
      </c>
    </row>
    <row r="114">
      <c r="G114" s="2" t="str">
        <f>IFERROR(__xludf.DUMMYFUNCTION("regexextract(A114,""^(\d+),(\d+)\)"")"),"#N/A")</f>
        <v>#N/A</v>
      </c>
      <c r="I114" s="3" t="str">
        <f>IFERROR(__xludf.DUMMYFUNCTION("regexextract(B114,""^(\d+),(\d+)\)"")"),"#N/A")</f>
        <v>#N/A</v>
      </c>
      <c r="K114" s="2" t="str">
        <f>IFERROR(__xludf.DUMMYFUNCTION("regexextract(C114,""^(\d+),(\d+)\)"")"),"#N/A")</f>
        <v>#N/A</v>
      </c>
      <c r="M114" s="2" t="str">
        <f>IFERROR(__xludf.DUMMYFUNCTION("regexextract(D114,""^(\d+),(\d+)\)"")"),"#N/A")</f>
        <v>#N/A</v>
      </c>
      <c r="O114" s="2" t="str">
        <f>IFERROR(__xludf.DUMMYFUNCTION("regexextract(E114,""^(\d+),(\d+)\)"")"),"#N/A")</f>
        <v>#N/A</v>
      </c>
      <c r="Q114" s="2" t="str">
        <f>IFERROR(__xludf.DUMMYFUNCTION("regexextract(F114,""^(\d+),(\d+)\)"")"),"#N/A")</f>
        <v>#N/A</v>
      </c>
      <c r="S114" s="2">
        <f t="shared" si="1"/>
        <v>0</v>
      </c>
      <c r="T114" s="2">
        <f t="shared" si="2"/>
        <v>0</v>
      </c>
      <c r="U114" s="2">
        <f t="shared" si="3"/>
        <v>0</v>
      </c>
      <c r="V114" s="2">
        <f t="shared" si="4"/>
        <v>0</v>
      </c>
      <c r="W114" s="2">
        <f t="shared" si="5"/>
        <v>0</v>
      </c>
      <c r="X114" s="2">
        <f t="shared" si="6"/>
        <v>0</v>
      </c>
    </row>
    <row r="115">
      <c r="G115" s="2" t="str">
        <f>IFERROR(__xludf.DUMMYFUNCTION("regexextract(A115,""^(\d+),(\d+)\)"")"),"#N/A")</f>
        <v>#N/A</v>
      </c>
      <c r="I115" s="3" t="str">
        <f>IFERROR(__xludf.DUMMYFUNCTION("regexextract(B115,""^(\d+),(\d+)\)"")"),"#N/A")</f>
        <v>#N/A</v>
      </c>
      <c r="K115" s="2" t="str">
        <f>IFERROR(__xludf.DUMMYFUNCTION("regexextract(C115,""^(\d+),(\d+)\)"")"),"#N/A")</f>
        <v>#N/A</v>
      </c>
      <c r="M115" s="2" t="str">
        <f>IFERROR(__xludf.DUMMYFUNCTION("regexextract(D115,""^(\d+),(\d+)\)"")"),"#N/A")</f>
        <v>#N/A</v>
      </c>
      <c r="O115" s="2" t="str">
        <f>IFERROR(__xludf.DUMMYFUNCTION("regexextract(E115,""^(\d+),(\d+)\)"")"),"#N/A")</f>
        <v>#N/A</v>
      </c>
      <c r="Q115" s="2" t="str">
        <f>IFERROR(__xludf.DUMMYFUNCTION("regexextract(F115,""^(\d+),(\d+)\)"")"),"#N/A")</f>
        <v>#N/A</v>
      </c>
      <c r="S115" s="2">
        <f t="shared" si="1"/>
        <v>0</v>
      </c>
      <c r="T115" s="2">
        <f t="shared" si="2"/>
        <v>0</v>
      </c>
      <c r="U115" s="2">
        <f t="shared" si="3"/>
        <v>0</v>
      </c>
      <c r="V115" s="2">
        <f t="shared" si="4"/>
        <v>0</v>
      </c>
      <c r="W115" s="2">
        <f t="shared" si="5"/>
        <v>0</v>
      </c>
      <c r="X115" s="2">
        <f t="shared" si="6"/>
        <v>0</v>
      </c>
    </row>
    <row r="116">
      <c r="G116" s="2" t="str">
        <f>IFERROR(__xludf.DUMMYFUNCTION("regexextract(A116,""^(\d+),(\d+)\)"")"),"#N/A")</f>
        <v>#N/A</v>
      </c>
      <c r="I116" s="3" t="str">
        <f>IFERROR(__xludf.DUMMYFUNCTION("regexextract(B116,""^(\d+),(\d+)\)"")"),"#N/A")</f>
        <v>#N/A</v>
      </c>
      <c r="K116" s="2" t="str">
        <f>IFERROR(__xludf.DUMMYFUNCTION("regexextract(C116,""^(\d+),(\d+)\)"")"),"#N/A")</f>
        <v>#N/A</v>
      </c>
      <c r="M116" s="2" t="str">
        <f>IFERROR(__xludf.DUMMYFUNCTION("regexextract(D116,""^(\d+),(\d+)\)"")"),"#N/A")</f>
        <v>#N/A</v>
      </c>
      <c r="O116" s="2" t="str">
        <f>IFERROR(__xludf.DUMMYFUNCTION("regexextract(E116,""^(\d+),(\d+)\)"")"),"#N/A")</f>
        <v>#N/A</v>
      </c>
      <c r="Q116" s="2" t="str">
        <f>IFERROR(__xludf.DUMMYFUNCTION("regexextract(F116,""^(\d+),(\d+)\)"")"),"#N/A")</f>
        <v>#N/A</v>
      </c>
      <c r="S116" s="2">
        <f t="shared" si="1"/>
        <v>0</v>
      </c>
      <c r="T116" s="2">
        <f t="shared" si="2"/>
        <v>0</v>
      </c>
      <c r="U116" s="2">
        <f t="shared" si="3"/>
        <v>0</v>
      </c>
      <c r="V116" s="2">
        <f t="shared" si="4"/>
        <v>0</v>
      </c>
      <c r="W116" s="2">
        <f t="shared" si="5"/>
        <v>0</v>
      </c>
      <c r="X116" s="2">
        <f t="shared" si="6"/>
        <v>0</v>
      </c>
    </row>
    <row r="117">
      <c r="G117" s="2" t="str">
        <f>IFERROR(__xludf.DUMMYFUNCTION("regexextract(A117,""^(\d+),(\d+)\)"")"),"#N/A")</f>
        <v>#N/A</v>
      </c>
      <c r="I117" s="3" t="str">
        <f>IFERROR(__xludf.DUMMYFUNCTION("regexextract(B117,""^(\d+),(\d+)\)"")"),"#N/A")</f>
        <v>#N/A</v>
      </c>
      <c r="K117" s="2" t="str">
        <f>IFERROR(__xludf.DUMMYFUNCTION("regexextract(C117,""^(\d+),(\d+)\)"")"),"#N/A")</f>
        <v>#N/A</v>
      </c>
      <c r="M117" s="2" t="str">
        <f>IFERROR(__xludf.DUMMYFUNCTION("regexextract(D117,""^(\d+),(\d+)\)"")"),"#N/A")</f>
        <v>#N/A</v>
      </c>
      <c r="O117" s="2" t="str">
        <f>IFERROR(__xludf.DUMMYFUNCTION("regexextract(E117,""^(\d+),(\d+)\)"")"),"#N/A")</f>
        <v>#N/A</v>
      </c>
      <c r="Q117" s="2" t="str">
        <f>IFERROR(__xludf.DUMMYFUNCTION("regexextract(F117,""^(\d+),(\d+)\)"")"),"#N/A")</f>
        <v>#N/A</v>
      </c>
      <c r="S117" s="2">
        <f t="shared" si="1"/>
        <v>0</v>
      </c>
      <c r="T117" s="2">
        <f t="shared" si="2"/>
        <v>0</v>
      </c>
      <c r="U117" s="2">
        <f t="shared" si="3"/>
        <v>0</v>
      </c>
      <c r="V117" s="2">
        <f t="shared" si="4"/>
        <v>0</v>
      </c>
      <c r="W117" s="2">
        <f t="shared" si="5"/>
        <v>0</v>
      </c>
      <c r="X117" s="2">
        <f t="shared" si="6"/>
        <v>0</v>
      </c>
    </row>
    <row r="118">
      <c r="G118" s="2" t="str">
        <f>IFERROR(__xludf.DUMMYFUNCTION("regexextract(A118,""^(\d+),(\d+)\)"")"),"#N/A")</f>
        <v>#N/A</v>
      </c>
      <c r="I118" s="3" t="str">
        <f>IFERROR(__xludf.DUMMYFUNCTION("regexextract(B118,""^(\d+),(\d+)\)"")"),"#N/A")</f>
        <v>#N/A</v>
      </c>
      <c r="K118" s="2" t="str">
        <f>IFERROR(__xludf.DUMMYFUNCTION("regexextract(C118,""^(\d+),(\d+)\)"")"),"#N/A")</f>
        <v>#N/A</v>
      </c>
      <c r="M118" s="2" t="str">
        <f>IFERROR(__xludf.DUMMYFUNCTION("regexextract(D118,""^(\d+),(\d+)\)"")"),"#N/A")</f>
        <v>#N/A</v>
      </c>
      <c r="O118" s="2" t="str">
        <f>IFERROR(__xludf.DUMMYFUNCTION("regexextract(E118,""^(\d+),(\d+)\)"")"),"#N/A")</f>
        <v>#N/A</v>
      </c>
      <c r="Q118" s="2" t="str">
        <f>IFERROR(__xludf.DUMMYFUNCTION("regexextract(F118,""^(\d+),(\d+)\)"")"),"#N/A")</f>
        <v>#N/A</v>
      </c>
      <c r="S118" s="2">
        <f t="shared" si="1"/>
        <v>0</v>
      </c>
      <c r="T118" s="2">
        <f t="shared" si="2"/>
        <v>0</v>
      </c>
      <c r="U118" s="2">
        <f t="shared" si="3"/>
        <v>0</v>
      </c>
      <c r="V118" s="2">
        <f t="shared" si="4"/>
        <v>0</v>
      </c>
      <c r="W118" s="2">
        <f t="shared" si="5"/>
        <v>0</v>
      </c>
      <c r="X118" s="2">
        <f t="shared" si="6"/>
        <v>0</v>
      </c>
    </row>
    <row r="119">
      <c r="G119" s="2" t="str">
        <f>IFERROR(__xludf.DUMMYFUNCTION("regexextract(A119,""^(\d+),(\d+)\)"")"),"#N/A")</f>
        <v>#N/A</v>
      </c>
      <c r="I119" s="3" t="str">
        <f>IFERROR(__xludf.DUMMYFUNCTION("regexextract(B119,""^(\d+),(\d+)\)"")"),"#N/A")</f>
        <v>#N/A</v>
      </c>
      <c r="K119" s="2" t="str">
        <f>IFERROR(__xludf.DUMMYFUNCTION("regexextract(C119,""^(\d+),(\d+)\)"")"),"#N/A")</f>
        <v>#N/A</v>
      </c>
      <c r="M119" s="2" t="str">
        <f>IFERROR(__xludf.DUMMYFUNCTION("regexextract(D119,""^(\d+),(\d+)\)"")"),"#N/A")</f>
        <v>#N/A</v>
      </c>
      <c r="O119" s="2" t="str">
        <f>IFERROR(__xludf.DUMMYFUNCTION("regexextract(E119,""^(\d+),(\d+)\)"")"),"#N/A")</f>
        <v>#N/A</v>
      </c>
      <c r="Q119" s="2" t="str">
        <f>IFERROR(__xludf.DUMMYFUNCTION("regexextract(F119,""^(\d+),(\d+)\)"")"),"#N/A")</f>
        <v>#N/A</v>
      </c>
      <c r="S119" s="2">
        <f t="shared" si="1"/>
        <v>0</v>
      </c>
      <c r="T119" s="2">
        <f t="shared" si="2"/>
        <v>0</v>
      </c>
      <c r="U119" s="2">
        <f t="shared" si="3"/>
        <v>0</v>
      </c>
      <c r="V119" s="2">
        <f t="shared" si="4"/>
        <v>0</v>
      </c>
      <c r="W119" s="2">
        <f t="shared" si="5"/>
        <v>0</v>
      </c>
      <c r="X119" s="2">
        <f t="shared" si="6"/>
        <v>0</v>
      </c>
    </row>
    <row r="120">
      <c r="G120" s="2" t="str">
        <f>IFERROR(__xludf.DUMMYFUNCTION("regexextract(A120,""^(\d+),(\d+)\)"")"),"#N/A")</f>
        <v>#N/A</v>
      </c>
      <c r="I120" s="3" t="str">
        <f>IFERROR(__xludf.DUMMYFUNCTION("regexextract(B120,""^(\d+),(\d+)\)"")"),"#N/A")</f>
        <v>#N/A</v>
      </c>
      <c r="K120" s="2" t="str">
        <f>IFERROR(__xludf.DUMMYFUNCTION("regexextract(C120,""^(\d+),(\d+)\)"")"),"#N/A")</f>
        <v>#N/A</v>
      </c>
      <c r="M120" s="2" t="str">
        <f>IFERROR(__xludf.DUMMYFUNCTION("regexextract(D120,""^(\d+),(\d+)\)"")"),"#N/A")</f>
        <v>#N/A</v>
      </c>
      <c r="O120" s="2" t="str">
        <f>IFERROR(__xludf.DUMMYFUNCTION("regexextract(E120,""^(\d+),(\d+)\)"")"),"#N/A")</f>
        <v>#N/A</v>
      </c>
      <c r="Q120" s="2" t="str">
        <f>IFERROR(__xludf.DUMMYFUNCTION("regexextract(F120,""^(\d+),(\d+)\)"")"),"#N/A")</f>
        <v>#N/A</v>
      </c>
      <c r="S120" s="2">
        <f t="shared" si="1"/>
        <v>0</v>
      </c>
      <c r="T120" s="2">
        <f t="shared" si="2"/>
        <v>0</v>
      </c>
      <c r="U120" s="2">
        <f t="shared" si="3"/>
        <v>0</v>
      </c>
      <c r="V120" s="2">
        <f t="shared" si="4"/>
        <v>0</v>
      </c>
      <c r="W120" s="2">
        <f t="shared" si="5"/>
        <v>0</v>
      </c>
      <c r="X120" s="2">
        <f t="shared" si="6"/>
        <v>0</v>
      </c>
    </row>
    <row r="121">
      <c r="G121" s="2" t="str">
        <f>IFERROR(__xludf.DUMMYFUNCTION("regexextract(A121,""^(\d+),(\d+)\)"")"),"#N/A")</f>
        <v>#N/A</v>
      </c>
      <c r="I121" s="3" t="str">
        <f>IFERROR(__xludf.DUMMYFUNCTION("regexextract(B121,""^(\d+),(\d+)\)"")"),"#N/A")</f>
        <v>#N/A</v>
      </c>
      <c r="K121" s="2" t="str">
        <f>IFERROR(__xludf.DUMMYFUNCTION("regexextract(C121,""^(\d+),(\d+)\)"")"),"#N/A")</f>
        <v>#N/A</v>
      </c>
      <c r="M121" s="2" t="str">
        <f>IFERROR(__xludf.DUMMYFUNCTION("regexextract(D121,""^(\d+),(\d+)\)"")"),"#N/A")</f>
        <v>#N/A</v>
      </c>
      <c r="O121" s="2" t="str">
        <f>IFERROR(__xludf.DUMMYFUNCTION("regexextract(E121,""^(\d+),(\d+)\)"")"),"#N/A")</f>
        <v>#N/A</v>
      </c>
      <c r="Q121" s="2" t="str">
        <f>IFERROR(__xludf.DUMMYFUNCTION("regexextract(F121,""^(\d+),(\d+)\)"")"),"#N/A")</f>
        <v>#N/A</v>
      </c>
      <c r="S121" s="2">
        <f t="shared" si="1"/>
        <v>0</v>
      </c>
      <c r="T121" s="2">
        <f t="shared" si="2"/>
        <v>0</v>
      </c>
      <c r="U121" s="2">
        <f t="shared" si="3"/>
        <v>0</v>
      </c>
      <c r="V121" s="2">
        <f t="shared" si="4"/>
        <v>0</v>
      </c>
      <c r="W121" s="2">
        <f t="shared" si="5"/>
        <v>0</v>
      </c>
      <c r="X121" s="2">
        <f t="shared" si="6"/>
        <v>0</v>
      </c>
    </row>
    <row r="122">
      <c r="G122" s="2" t="str">
        <f>IFERROR(__xludf.DUMMYFUNCTION("regexextract(A122,""^(\d+),(\d+)\)"")"),"#N/A")</f>
        <v>#N/A</v>
      </c>
      <c r="I122" s="3" t="str">
        <f>IFERROR(__xludf.DUMMYFUNCTION("regexextract(B122,""^(\d+),(\d+)\)"")"),"#N/A")</f>
        <v>#N/A</v>
      </c>
      <c r="K122" s="2" t="str">
        <f>IFERROR(__xludf.DUMMYFUNCTION("regexextract(C122,""^(\d+),(\d+)\)"")"),"#N/A")</f>
        <v>#N/A</v>
      </c>
      <c r="M122" s="2" t="str">
        <f>IFERROR(__xludf.DUMMYFUNCTION("regexextract(D122,""^(\d+),(\d+)\)"")"),"#N/A")</f>
        <v>#N/A</v>
      </c>
      <c r="O122" s="2" t="str">
        <f>IFERROR(__xludf.DUMMYFUNCTION("regexextract(E122,""^(\d+),(\d+)\)"")"),"#N/A")</f>
        <v>#N/A</v>
      </c>
      <c r="Q122" s="2" t="str">
        <f>IFERROR(__xludf.DUMMYFUNCTION("regexextract(F122,""^(\d+),(\d+)\)"")"),"#N/A")</f>
        <v>#N/A</v>
      </c>
      <c r="S122" s="2">
        <f t="shared" si="1"/>
        <v>0</v>
      </c>
      <c r="T122" s="2">
        <f t="shared" si="2"/>
        <v>0</v>
      </c>
      <c r="U122" s="2">
        <f t="shared" si="3"/>
        <v>0</v>
      </c>
      <c r="V122" s="2">
        <f t="shared" si="4"/>
        <v>0</v>
      </c>
      <c r="W122" s="2">
        <f t="shared" si="5"/>
        <v>0</v>
      </c>
      <c r="X122" s="2">
        <f t="shared" si="6"/>
        <v>0</v>
      </c>
    </row>
    <row r="123">
      <c r="G123" s="2" t="str">
        <f>IFERROR(__xludf.DUMMYFUNCTION("regexextract(A123,""^(\d+),(\d+)\)"")"),"#N/A")</f>
        <v>#N/A</v>
      </c>
      <c r="I123" s="3" t="str">
        <f>IFERROR(__xludf.DUMMYFUNCTION("regexextract(B123,""^(\d+),(\d+)\)"")"),"#N/A")</f>
        <v>#N/A</v>
      </c>
      <c r="K123" s="2" t="str">
        <f>IFERROR(__xludf.DUMMYFUNCTION("regexextract(C123,""^(\d+),(\d+)\)"")"),"#N/A")</f>
        <v>#N/A</v>
      </c>
      <c r="M123" s="2" t="str">
        <f>IFERROR(__xludf.DUMMYFUNCTION("regexextract(D123,""^(\d+),(\d+)\)"")"),"#N/A")</f>
        <v>#N/A</v>
      </c>
      <c r="O123" s="2" t="str">
        <f>IFERROR(__xludf.DUMMYFUNCTION("regexextract(E123,""^(\d+),(\d+)\)"")"),"#N/A")</f>
        <v>#N/A</v>
      </c>
      <c r="Q123" s="2" t="str">
        <f>IFERROR(__xludf.DUMMYFUNCTION("regexextract(F123,""^(\d+),(\d+)\)"")"),"#N/A")</f>
        <v>#N/A</v>
      </c>
      <c r="S123" s="2">
        <f t="shared" si="1"/>
        <v>0</v>
      </c>
      <c r="T123" s="2">
        <f t="shared" si="2"/>
        <v>0</v>
      </c>
      <c r="U123" s="2">
        <f t="shared" si="3"/>
        <v>0</v>
      </c>
      <c r="V123" s="2">
        <f t="shared" si="4"/>
        <v>0</v>
      </c>
      <c r="W123" s="2">
        <f t="shared" si="5"/>
        <v>0</v>
      </c>
      <c r="X123" s="2">
        <f t="shared" si="6"/>
        <v>0</v>
      </c>
    </row>
    <row r="124">
      <c r="G124" s="2" t="str">
        <f>IFERROR(__xludf.DUMMYFUNCTION("regexextract(A124,""^(\d+),(\d+)\)"")"),"#N/A")</f>
        <v>#N/A</v>
      </c>
      <c r="I124" s="3" t="str">
        <f>IFERROR(__xludf.DUMMYFUNCTION("regexextract(B124,""^(\d+),(\d+)\)"")"),"#N/A")</f>
        <v>#N/A</v>
      </c>
      <c r="K124" s="2" t="str">
        <f>IFERROR(__xludf.DUMMYFUNCTION("regexextract(C124,""^(\d+),(\d+)\)"")"),"#N/A")</f>
        <v>#N/A</v>
      </c>
      <c r="M124" s="2" t="str">
        <f>IFERROR(__xludf.DUMMYFUNCTION("regexextract(D124,""^(\d+),(\d+)\)"")"),"#N/A")</f>
        <v>#N/A</v>
      </c>
      <c r="O124" s="2" t="str">
        <f>IFERROR(__xludf.DUMMYFUNCTION("regexextract(E124,""^(\d+),(\d+)\)"")"),"#N/A")</f>
        <v>#N/A</v>
      </c>
      <c r="Q124" s="2" t="str">
        <f>IFERROR(__xludf.DUMMYFUNCTION("regexextract(F124,""^(\d+),(\d+)\)"")"),"#N/A")</f>
        <v>#N/A</v>
      </c>
      <c r="S124" s="2">
        <f t="shared" si="1"/>
        <v>0</v>
      </c>
      <c r="T124" s="2">
        <f t="shared" si="2"/>
        <v>0</v>
      </c>
      <c r="U124" s="2">
        <f t="shared" si="3"/>
        <v>0</v>
      </c>
      <c r="V124" s="2">
        <f t="shared" si="4"/>
        <v>0</v>
      </c>
      <c r="W124" s="2">
        <f t="shared" si="5"/>
        <v>0</v>
      </c>
      <c r="X124" s="2">
        <f t="shared" si="6"/>
        <v>0</v>
      </c>
    </row>
    <row r="125">
      <c r="G125" s="2" t="str">
        <f>IFERROR(__xludf.DUMMYFUNCTION("regexextract(A125,""^(\d+),(\d+)\)"")"),"#N/A")</f>
        <v>#N/A</v>
      </c>
      <c r="I125" s="3" t="str">
        <f>IFERROR(__xludf.DUMMYFUNCTION("regexextract(B125,""^(\d+),(\d+)\)"")"),"#N/A")</f>
        <v>#N/A</v>
      </c>
      <c r="K125" s="2" t="str">
        <f>IFERROR(__xludf.DUMMYFUNCTION("regexextract(C125,""^(\d+),(\d+)\)"")"),"#N/A")</f>
        <v>#N/A</v>
      </c>
      <c r="M125" s="2" t="str">
        <f>IFERROR(__xludf.DUMMYFUNCTION("regexextract(D125,""^(\d+),(\d+)\)"")"),"#N/A")</f>
        <v>#N/A</v>
      </c>
      <c r="O125" s="2" t="str">
        <f>IFERROR(__xludf.DUMMYFUNCTION("regexextract(E125,""^(\d+),(\d+)\)"")"),"#N/A")</f>
        <v>#N/A</v>
      </c>
      <c r="Q125" s="2" t="str">
        <f>IFERROR(__xludf.DUMMYFUNCTION("regexextract(F125,""^(\d+),(\d+)\)"")"),"#N/A")</f>
        <v>#N/A</v>
      </c>
      <c r="S125" s="2">
        <f t="shared" si="1"/>
        <v>0</v>
      </c>
      <c r="T125" s="2">
        <f t="shared" si="2"/>
        <v>0</v>
      </c>
      <c r="U125" s="2">
        <f t="shared" si="3"/>
        <v>0</v>
      </c>
      <c r="V125" s="2">
        <f t="shared" si="4"/>
        <v>0</v>
      </c>
      <c r="W125" s="2">
        <f t="shared" si="5"/>
        <v>0</v>
      </c>
      <c r="X125" s="2">
        <f t="shared" si="6"/>
        <v>0</v>
      </c>
    </row>
    <row r="126">
      <c r="G126" s="2" t="str">
        <f>IFERROR(__xludf.DUMMYFUNCTION("regexextract(A126,""^(\d+),(\d+)\)"")"),"#N/A")</f>
        <v>#N/A</v>
      </c>
      <c r="I126" s="3" t="str">
        <f>IFERROR(__xludf.DUMMYFUNCTION("regexextract(B126,""^(\d+),(\d+)\)"")"),"#N/A")</f>
        <v>#N/A</v>
      </c>
      <c r="K126" s="2" t="str">
        <f>IFERROR(__xludf.DUMMYFUNCTION("regexextract(C126,""^(\d+),(\d+)\)"")"),"#N/A")</f>
        <v>#N/A</v>
      </c>
      <c r="M126" s="2" t="str">
        <f>IFERROR(__xludf.DUMMYFUNCTION("regexextract(D126,""^(\d+),(\d+)\)"")"),"#N/A")</f>
        <v>#N/A</v>
      </c>
      <c r="O126" s="2" t="str">
        <f>IFERROR(__xludf.DUMMYFUNCTION("regexextract(E126,""^(\d+),(\d+)\)"")"),"#N/A")</f>
        <v>#N/A</v>
      </c>
      <c r="Q126" s="2" t="str">
        <f>IFERROR(__xludf.DUMMYFUNCTION("regexextract(F126,""^(\d+),(\d+)\)"")"),"#N/A")</f>
        <v>#N/A</v>
      </c>
      <c r="S126" s="2">
        <f t="shared" si="1"/>
        <v>0</v>
      </c>
      <c r="T126" s="2">
        <f t="shared" si="2"/>
        <v>0</v>
      </c>
      <c r="U126" s="2">
        <f t="shared" si="3"/>
        <v>0</v>
      </c>
      <c r="V126" s="2">
        <f t="shared" si="4"/>
        <v>0</v>
      </c>
      <c r="W126" s="2">
        <f t="shared" si="5"/>
        <v>0</v>
      </c>
      <c r="X126" s="2">
        <f t="shared" si="6"/>
        <v>0</v>
      </c>
    </row>
    <row r="127">
      <c r="G127" s="2" t="str">
        <f>IFERROR(__xludf.DUMMYFUNCTION("regexextract(A127,""^(\d+),(\d+)\)"")"),"#N/A")</f>
        <v>#N/A</v>
      </c>
      <c r="I127" s="3" t="str">
        <f>IFERROR(__xludf.DUMMYFUNCTION("regexextract(B127,""^(\d+),(\d+)\)"")"),"#N/A")</f>
        <v>#N/A</v>
      </c>
      <c r="K127" s="2" t="str">
        <f>IFERROR(__xludf.DUMMYFUNCTION("regexextract(C127,""^(\d+),(\d+)\)"")"),"#N/A")</f>
        <v>#N/A</v>
      </c>
      <c r="M127" s="2" t="str">
        <f>IFERROR(__xludf.DUMMYFUNCTION("regexextract(D127,""^(\d+),(\d+)\)"")"),"#N/A")</f>
        <v>#N/A</v>
      </c>
      <c r="O127" s="2" t="str">
        <f>IFERROR(__xludf.DUMMYFUNCTION("regexextract(E127,""^(\d+),(\d+)\)"")"),"#N/A")</f>
        <v>#N/A</v>
      </c>
      <c r="Q127" s="2" t="str">
        <f>IFERROR(__xludf.DUMMYFUNCTION("regexextract(F127,""^(\d+),(\d+)\)"")"),"#N/A")</f>
        <v>#N/A</v>
      </c>
      <c r="S127" s="2">
        <f t="shared" si="1"/>
        <v>0</v>
      </c>
      <c r="T127" s="2">
        <f t="shared" si="2"/>
        <v>0</v>
      </c>
      <c r="U127" s="2">
        <f t="shared" si="3"/>
        <v>0</v>
      </c>
      <c r="V127" s="2">
        <f t="shared" si="4"/>
        <v>0</v>
      </c>
      <c r="W127" s="2">
        <f t="shared" si="5"/>
        <v>0</v>
      </c>
      <c r="X127" s="2">
        <f t="shared" si="6"/>
        <v>0</v>
      </c>
    </row>
    <row r="128">
      <c r="G128" s="2" t="str">
        <f>IFERROR(__xludf.DUMMYFUNCTION("regexextract(A128,""^(\d+),(\d+)\)"")"),"#N/A")</f>
        <v>#N/A</v>
      </c>
      <c r="I128" s="3" t="str">
        <f>IFERROR(__xludf.DUMMYFUNCTION("regexextract(B128,""^(\d+),(\d+)\)"")"),"#N/A")</f>
        <v>#N/A</v>
      </c>
      <c r="K128" s="2" t="str">
        <f>IFERROR(__xludf.DUMMYFUNCTION("regexextract(C128,""^(\d+),(\d+)\)"")"),"#N/A")</f>
        <v>#N/A</v>
      </c>
      <c r="M128" s="2" t="str">
        <f>IFERROR(__xludf.DUMMYFUNCTION("regexextract(D128,""^(\d+),(\d+)\)"")"),"#N/A")</f>
        <v>#N/A</v>
      </c>
      <c r="O128" s="2" t="str">
        <f>IFERROR(__xludf.DUMMYFUNCTION("regexextract(E128,""^(\d+),(\d+)\)"")"),"#N/A")</f>
        <v>#N/A</v>
      </c>
      <c r="Q128" s="2" t="str">
        <f>IFERROR(__xludf.DUMMYFUNCTION("regexextract(F128,""^(\d+),(\d+)\)"")"),"#N/A")</f>
        <v>#N/A</v>
      </c>
      <c r="S128" s="2">
        <f t="shared" si="1"/>
        <v>0</v>
      </c>
      <c r="T128" s="2">
        <f t="shared" si="2"/>
        <v>0</v>
      </c>
      <c r="U128" s="2">
        <f t="shared" si="3"/>
        <v>0</v>
      </c>
      <c r="V128" s="2">
        <f t="shared" si="4"/>
        <v>0</v>
      </c>
      <c r="W128" s="2">
        <f t="shared" si="5"/>
        <v>0</v>
      </c>
      <c r="X128" s="2">
        <f t="shared" si="6"/>
        <v>0</v>
      </c>
    </row>
    <row r="129">
      <c r="B129" s="2" t="s">
        <v>64</v>
      </c>
      <c r="C129" s="2" t="s">
        <v>65</v>
      </c>
      <c r="D129" s="2" t="s">
        <v>66</v>
      </c>
      <c r="E129" s="2" t="s">
        <v>67</v>
      </c>
      <c r="G129" s="2" t="str">
        <f>IFERROR(__xludf.DUMMYFUNCTION("regexextract(A129,""^(\d+),(\d+)\)"")"),"#N/A")</f>
        <v>#N/A</v>
      </c>
      <c r="I129" s="3" t="str">
        <f>IFERROR(__xludf.DUMMYFUNCTION("regexextract(B129,""^(\d+),(\d+)\)"")"),"668")</f>
        <v>668</v>
      </c>
      <c r="J129" s="2" t="str">
        <f>IFERROR(__xludf.DUMMYFUNCTION("""COMPUTED_VALUE"""),"571")</f>
        <v>571</v>
      </c>
      <c r="K129" s="2" t="str">
        <f>IFERROR(__xludf.DUMMYFUNCTION("regexextract(C129,""^(\d+),(\d+)\)"")"),"472")</f>
        <v>472</v>
      </c>
      <c r="L129" s="2" t="str">
        <f>IFERROR(__xludf.DUMMYFUNCTION("""COMPUTED_VALUE"""),"982")</f>
        <v>982</v>
      </c>
      <c r="M129" s="2" t="str">
        <f>IFERROR(__xludf.DUMMYFUNCTION("regexextract(D129,""^(\d+),(\d+)\)"")"),"335")</f>
        <v>335</v>
      </c>
      <c r="N129" s="2" t="str">
        <f>IFERROR(__xludf.DUMMYFUNCTION("""COMPUTED_VALUE"""),"673")</f>
        <v>673</v>
      </c>
      <c r="O129" s="2" t="str">
        <f>IFERROR(__xludf.DUMMYFUNCTION("regexextract(E129,""^(\d+),(\d+)\)"")"),"970")</f>
        <v>970</v>
      </c>
      <c r="P129" s="2" t="str">
        <f>IFERROR(__xludf.DUMMYFUNCTION("""COMPUTED_VALUE"""),"298")</f>
        <v>298</v>
      </c>
      <c r="Q129" s="2" t="str">
        <f>IFERROR(__xludf.DUMMYFUNCTION("regexextract(F129,""^(\d+),(\d+)\)"")"),"#N/A")</f>
        <v>#N/A</v>
      </c>
      <c r="S129" s="2">
        <f t="shared" si="1"/>
        <v>0</v>
      </c>
      <c r="T129" s="2">
        <f t="shared" si="2"/>
        <v>381428</v>
      </c>
      <c r="U129" s="2">
        <f t="shared" si="3"/>
        <v>463504</v>
      </c>
      <c r="V129" s="2">
        <f t="shared" si="4"/>
        <v>225455</v>
      </c>
      <c r="W129" s="2">
        <f t="shared" si="5"/>
        <v>289060</v>
      </c>
      <c r="X129" s="2">
        <f t="shared" si="6"/>
        <v>0</v>
      </c>
    </row>
    <row r="130">
      <c r="B130" s="2" t="s">
        <v>68</v>
      </c>
      <c r="C130" s="2" t="s">
        <v>69</v>
      </c>
      <c r="D130" s="2" t="s">
        <v>70</v>
      </c>
      <c r="E130" s="2" t="s">
        <v>71</v>
      </c>
      <c r="G130" s="2" t="str">
        <f>IFERROR(__xludf.DUMMYFUNCTION("regexextract(A130,""^(\d+),(\d+)\)"")"),"#N/A")</f>
        <v>#N/A</v>
      </c>
      <c r="I130" s="3" t="str">
        <f>IFERROR(__xludf.DUMMYFUNCTION("regexextract(B130,""^(\d+),(\d+)\)"")"),"981")</f>
        <v>981</v>
      </c>
      <c r="J130" s="2" t="str">
        <f>IFERROR(__xludf.DUMMYFUNCTION("""COMPUTED_VALUE"""),"529")</f>
        <v>529</v>
      </c>
      <c r="K130" s="2" t="str">
        <f>IFERROR(__xludf.DUMMYFUNCTION("regexextract(C130,""^(\d+),(\d+)\)"")"),"321")</f>
        <v>321</v>
      </c>
      <c r="L130" s="2" t="str">
        <f>IFERROR(__xludf.DUMMYFUNCTION("""COMPUTED_VALUE"""),"807")</f>
        <v>807</v>
      </c>
      <c r="M130" s="2" t="str">
        <f>IFERROR(__xludf.DUMMYFUNCTION("regexextract(D130,""^(\d+),(\d+)\)"")"),"704")</f>
        <v>704</v>
      </c>
      <c r="N130" s="2" t="str">
        <f>IFERROR(__xludf.DUMMYFUNCTION("""COMPUTED_VALUE"""),"190")</f>
        <v>190</v>
      </c>
      <c r="O130" s="2" t="str">
        <f>IFERROR(__xludf.DUMMYFUNCTION("regexextract(E130,""^(\d+),(\d+)\)"")"),"176")</f>
        <v>176</v>
      </c>
      <c r="P130" s="2" t="str">
        <f>IFERROR(__xludf.DUMMYFUNCTION("""COMPUTED_VALUE"""),"59")</f>
        <v>59</v>
      </c>
      <c r="Q130" s="2" t="str">
        <f>IFERROR(__xludf.DUMMYFUNCTION("regexextract(F130,""^(\d+),(\d+)\)"")"),"#N/A")</f>
        <v>#N/A</v>
      </c>
      <c r="S130" s="2">
        <f t="shared" si="1"/>
        <v>0</v>
      </c>
      <c r="T130" s="2">
        <f t="shared" si="2"/>
        <v>518949</v>
      </c>
      <c r="U130" s="2">
        <f t="shared" si="3"/>
        <v>259047</v>
      </c>
      <c r="V130" s="2">
        <f t="shared" si="4"/>
        <v>133760</v>
      </c>
      <c r="W130" s="2">
        <f t="shared" si="5"/>
        <v>10384</v>
      </c>
      <c r="X130" s="2">
        <f t="shared" si="6"/>
        <v>0</v>
      </c>
    </row>
    <row r="131">
      <c r="B131" s="2" t="s">
        <v>72</v>
      </c>
      <c r="C131" s="2" t="s">
        <v>73</v>
      </c>
      <c r="D131" s="2" t="s">
        <v>74</v>
      </c>
      <c r="E131" s="2" t="s">
        <v>75</v>
      </c>
      <c r="G131" s="2" t="str">
        <f>IFERROR(__xludf.DUMMYFUNCTION("regexextract(A131,""^(\d+),(\d+)\)"")"),"#N/A")</f>
        <v>#N/A</v>
      </c>
      <c r="I131" s="3" t="str">
        <f>IFERROR(__xludf.DUMMYFUNCTION("regexextract(B131,""^(\d+),(\d+)\)"")"),"864")</f>
        <v>864</v>
      </c>
      <c r="J131" s="2" t="str">
        <f>IFERROR(__xludf.DUMMYFUNCTION("""COMPUTED_VALUE"""),"321")</f>
        <v>321</v>
      </c>
      <c r="K131" s="2" t="str">
        <f>IFERROR(__xludf.DUMMYFUNCTION("regexextract(C131,""^(\d+),(\d+)\)"")"),"694")</f>
        <v>694</v>
      </c>
      <c r="L131" s="2" t="str">
        <f>IFERROR(__xludf.DUMMYFUNCTION("""COMPUTED_VALUE"""),"629")</f>
        <v>629</v>
      </c>
      <c r="M131" s="2" t="str">
        <f>IFERROR(__xludf.DUMMYFUNCTION("regexextract(D131,""^(\d+),(\d+)\)"")"),"407")</f>
        <v>407</v>
      </c>
      <c r="N131" s="2" t="str">
        <f>IFERROR(__xludf.DUMMYFUNCTION("""COMPUTED_VALUE"""),"649")</f>
        <v>649</v>
      </c>
      <c r="O131" s="2" t="str">
        <f>IFERROR(__xludf.DUMMYFUNCTION("regexextract(E131,""^(\d+),(\d+)\)"")"),"802")</f>
        <v>802</v>
      </c>
      <c r="P131" s="2" t="str">
        <f>IFERROR(__xludf.DUMMYFUNCTION("""COMPUTED_VALUE"""),"12")</f>
        <v>12</v>
      </c>
      <c r="Q131" s="2" t="str">
        <f>IFERROR(__xludf.DUMMYFUNCTION("regexextract(F131,""^(\d+),(\d+)\)"")"),"#N/A")</f>
        <v>#N/A</v>
      </c>
      <c r="S131" s="2">
        <f t="shared" si="1"/>
        <v>0</v>
      </c>
      <c r="T131" s="2">
        <f t="shared" si="2"/>
        <v>277344</v>
      </c>
      <c r="U131" s="2">
        <f t="shared" si="3"/>
        <v>436526</v>
      </c>
      <c r="V131" s="2">
        <f t="shared" si="4"/>
        <v>264143</v>
      </c>
      <c r="W131" s="2">
        <f t="shared" si="5"/>
        <v>9624</v>
      </c>
      <c r="X131" s="2">
        <f t="shared" si="6"/>
        <v>0</v>
      </c>
    </row>
    <row r="132">
      <c r="B132" s="2" t="s">
        <v>76</v>
      </c>
      <c r="C132" s="2" t="s">
        <v>77</v>
      </c>
      <c r="D132" s="2" t="s">
        <v>78</v>
      </c>
      <c r="E132" s="2" t="s">
        <v>79</v>
      </c>
      <c r="G132" s="2" t="str">
        <f>IFERROR(__xludf.DUMMYFUNCTION("regexextract(A132,""^(\d+),(\d+)\)"")"),"#N/A")</f>
        <v>#N/A</v>
      </c>
      <c r="I132" s="3" t="str">
        <f>IFERROR(__xludf.DUMMYFUNCTION("regexextract(B132,""^(\d+),(\d+)\)"")"),"752")</f>
        <v>752</v>
      </c>
      <c r="J132" s="2" t="str">
        <f>IFERROR(__xludf.DUMMYFUNCTION("""COMPUTED_VALUE"""),"285")</f>
        <v>285</v>
      </c>
      <c r="K132" s="2" t="str">
        <f>IFERROR(__xludf.DUMMYFUNCTION("regexextract(C132,""^(\d+),(\d+)\)"")"),"648")</f>
        <v>648</v>
      </c>
      <c r="L132" s="2" t="str">
        <f>IFERROR(__xludf.DUMMYFUNCTION("""COMPUTED_VALUE"""),"109")</f>
        <v>109</v>
      </c>
      <c r="M132" s="2" t="str">
        <f>IFERROR(__xludf.DUMMYFUNCTION("regexextract(D132,""^(\d+),(\d+)\)"")"),"575")</f>
        <v>575</v>
      </c>
      <c r="N132" s="2" t="str">
        <f>IFERROR(__xludf.DUMMYFUNCTION("""COMPUTED_VALUE"""),"579")</f>
        <v>579</v>
      </c>
      <c r="O132" s="2" t="str">
        <f>IFERROR(__xludf.DUMMYFUNCTION("regexextract(E132,""^(\d+),(\d+)\)"")"),"85")</f>
        <v>85</v>
      </c>
      <c r="P132" s="2" t="str">
        <f>IFERROR(__xludf.DUMMYFUNCTION("""COMPUTED_VALUE"""),"515")</f>
        <v>515</v>
      </c>
      <c r="Q132" s="2" t="str">
        <f>IFERROR(__xludf.DUMMYFUNCTION("regexextract(F132,""^(\d+),(\d+)\)"")"),"#N/A")</f>
        <v>#N/A</v>
      </c>
      <c r="S132" s="2">
        <f t="shared" si="1"/>
        <v>0</v>
      </c>
      <c r="T132" s="2">
        <f t="shared" si="2"/>
        <v>214320</v>
      </c>
      <c r="U132" s="2">
        <f t="shared" si="3"/>
        <v>70632</v>
      </c>
      <c r="V132" s="2">
        <f t="shared" si="4"/>
        <v>332925</v>
      </c>
      <c r="W132" s="2">
        <f t="shared" si="5"/>
        <v>43775</v>
      </c>
      <c r="X132" s="2">
        <f t="shared" si="6"/>
        <v>0</v>
      </c>
    </row>
    <row r="133">
      <c r="B133" s="2" t="s">
        <v>80</v>
      </c>
      <c r="C133" s="2" t="s">
        <v>81</v>
      </c>
      <c r="D133" s="2" t="s">
        <v>82</v>
      </c>
      <c r="G133" s="2" t="str">
        <f>IFERROR(__xludf.DUMMYFUNCTION("regexextract(A133,""^(\d+),(\d+)\)"")"),"#N/A")</f>
        <v>#N/A</v>
      </c>
      <c r="I133" s="3" t="str">
        <f>IFERROR(__xludf.DUMMYFUNCTION("regexextract(B133,""^(\d+),(\d+)\)"")"),"448")</f>
        <v>448</v>
      </c>
      <c r="J133" s="2" t="str">
        <f>IFERROR(__xludf.DUMMYFUNCTION("""COMPUTED_VALUE"""),"366")</f>
        <v>366</v>
      </c>
      <c r="K133" s="2" t="str">
        <f>IFERROR(__xludf.DUMMYFUNCTION("regexextract(C133,""^(\d+),(\d+)\)"")"),"543")</f>
        <v>543</v>
      </c>
      <c r="L133" s="2" t="str">
        <f>IFERROR(__xludf.DUMMYFUNCTION("""COMPUTED_VALUE"""),"595")</f>
        <v>595</v>
      </c>
      <c r="M133" s="2" t="str">
        <f>IFERROR(__xludf.DUMMYFUNCTION("regexextract(D133,""^(\d+),(\d+)\)"")"),"945")</f>
        <v>945</v>
      </c>
      <c r="N133" s="2" t="str">
        <f>IFERROR(__xludf.DUMMYFUNCTION("""COMPUTED_VALUE"""),"425")</f>
        <v>425</v>
      </c>
      <c r="O133" s="2" t="str">
        <f>IFERROR(__xludf.DUMMYFUNCTION("regexextract(E133,""^(\d+),(\d+)\)"")"),"#N/A")</f>
        <v>#N/A</v>
      </c>
      <c r="Q133" s="2" t="str">
        <f>IFERROR(__xludf.DUMMYFUNCTION("regexextract(F133,""^(\d+),(\d+)\)"")"),"#N/A")</f>
        <v>#N/A</v>
      </c>
      <c r="S133" s="2">
        <f t="shared" si="1"/>
        <v>0</v>
      </c>
      <c r="T133" s="2">
        <f t="shared" si="2"/>
        <v>163968</v>
      </c>
      <c r="U133" s="2">
        <f t="shared" si="3"/>
        <v>323085</v>
      </c>
      <c r="V133" s="2">
        <f t="shared" si="4"/>
        <v>401625</v>
      </c>
      <c r="W133" s="2">
        <f t="shared" si="5"/>
        <v>0</v>
      </c>
      <c r="X133" s="2">
        <f t="shared" si="6"/>
        <v>0</v>
      </c>
    </row>
    <row r="134">
      <c r="B134" s="2" t="s">
        <v>83</v>
      </c>
      <c r="C134" s="2" t="s">
        <v>84</v>
      </c>
      <c r="D134" s="2" t="s">
        <v>85</v>
      </c>
      <c r="G134" s="2" t="str">
        <f>IFERROR(__xludf.DUMMYFUNCTION("regexextract(A134,""^(\d+),(\d+)\)"")"),"#N/A")</f>
        <v>#N/A</v>
      </c>
      <c r="I134" s="3" t="str">
        <f>IFERROR(__xludf.DUMMYFUNCTION("regexextract(B134,""^(\d+),(\d+)\)"")"),"251")</f>
        <v>251</v>
      </c>
      <c r="J134" s="2" t="str">
        <f>IFERROR(__xludf.DUMMYFUNCTION("""COMPUTED_VALUE"""),"944")</f>
        <v>944</v>
      </c>
      <c r="K134" s="2" t="str">
        <f>IFERROR(__xludf.DUMMYFUNCTION("regexextract(C134,""^(\d+),(\d+)\)"")"),"770")</f>
        <v>770</v>
      </c>
      <c r="L134" s="2" t="str">
        <f>IFERROR(__xludf.DUMMYFUNCTION("""COMPUTED_VALUE"""),"832")</f>
        <v>832</v>
      </c>
      <c r="M134" s="2" t="str">
        <f>IFERROR(__xludf.DUMMYFUNCTION("regexextract(D134,""^(\d+),(\d+)\)"")"),"42")</f>
        <v>42</v>
      </c>
      <c r="N134" s="2" t="str">
        <f>IFERROR(__xludf.DUMMYFUNCTION("""COMPUTED_VALUE"""),"200")</f>
        <v>200</v>
      </c>
      <c r="O134" s="2" t="str">
        <f>IFERROR(__xludf.DUMMYFUNCTION("regexextract(E134,""^(\d+),(\d+)\)"")"),"#N/A")</f>
        <v>#N/A</v>
      </c>
      <c r="Q134" s="2" t="str">
        <f>IFERROR(__xludf.DUMMYFUNCTION("regexextract(F134,""^(\d+),(\d+)\)"")"),"#N/A")</f>
        <v>#N/A</v>
      </c>
      <c r="S134" s="2">
        <f t="shared" si="1"/>
        <v>0</v>
      </c>
      <c r="T134" s="2">
        <f t="shared" si="2"/>
        <v>236944</v>
      </c>
      <c r="U134" s="2">
        <f t="shared" si="3"/>
        <v>640640</v>
      </c>
      <c r="V134" s="2">
        <f t="shared" si="4"/>
        <v>8400</v>
      </c>
      <c r="W134" s="2">
        <f t="shared" si="5"/>
        <v>0</v>
      </c>
      <c r="X134" s="2">
        <f t="shared" si="6"/>
        <v>0</v>
      </c>
    </row>
    <row r="135">
      <c r="B135" s="2" t="s">
        <v>86</v>
      </c>
      <c r="G135" s="2" t="str">
        <f>IFERROR(__xludf.DUMMYFUNCTION("regexextract(A135,""^(\d+),(\d+)\)"")"),"#N/A")</f>
        <v>#N/A</v>
      </c>
      <c r="I135" s="3" t="str">
        <f>IFERROR(__xludf.DUMMYFUNCTION("regexextract(B135,""^(\d+),(\d+)\)"")"),"#N/A")</f>
        <v>#N/A</v>
      </c>
      <c r="K135" s="2" t="str">
        <f>IFERROR(__xludf.DUMMYFUNCTION("regexextract(C135,""^(\d+),(\d+)\)"")"),"#N/A")</f>
        <v>#N/A</v>
      </c>
      <c r="M135" s="2" t="str">
        <f>IFERROR(__xludf.DUMMYFUNCTION("regexextract(D135,""^(\d+),(\d+)\)"")"),"#N/A")</f>
        <v>#N/A</v>
      </c>
      <c r="O135" s="2" t="str">
        <f>IFERROR(__xludf.DUMMYFUNCTION("regexextract(E135,""^(\d+),(\d+)\)"")"),"#N/A")</f>
        <v>#N/A</v>
      </c>
      <c r="Q135" s="2" t="str">
        <f>IFERROR(__xludf.DUMMYFUNCTION("regexextract(F135,""^(\d+),(\d+)\)"")"),"#N/A")</f>
        <v>#N/A</v>
      </c>
      <c r="S135" s="2">
        <f t="shared" si="1"/>
        <v>0</v>
      </c>
      <c r="T135" s="2">
        <f t="shared" si="2"/>
        <v>0</v>
      </c>
      <c r="U135" s="2">
        <f t="shared" si="3"/>
        <v>0</v>
      </c>
      <c r="V135" s="2">
        <f t="shared" si="4"/>
        <v>0</v>
      </c>
      <c r="W135" s="2">
        <f t="shared" si="5"/>
        <v>0</v>
      </c>
      <c r="X135" s="2">
        <f t="shared" si="6"/>
        <v>0</v>
      </c>
    </row>
    <row r="136">
      <c r="B136" s="2" t="s">
        <v>87</v>
      </c>
      <c r="G136" s="2" t="str">
        <f>IFERROR(__xludf.DUMMYFUNCTION("regexextract(A136,""^(\d+),(\d+)\)"")"),"#N/A")</f>
        <v>#N/A</v>
      </c>
      <c r="I136" s="3" t="str">
        <f>IFERROR(__xludf.DUMMYFUNCTION("regexextract(B136,""^(\d+),(\d+)\)"")"),"652")</f>
        <v>652</v>
      </c>
      <c r="J136" s="2" t="str">
        <f>IFERROR(__xludf.DUMMYFUNCTION("""COMPUTED_VALUE"""),"853")</f>
        <v>853</v>
      </c>
      <c r="K136" s="2" t="str">
        <f>IFERROR(__xludf.DUMMYFUNCTION("regexextract(C136,""^(\d+),(\d+)\)"")"),"#N/A")</f>
        <v>#N/A</v>
      </c>
      <c r="M136" s="2" t="str">
        <f>IFERROR(__xludf.DUMMYFUNCTION("regexextract(D136,""^(\d+),(\d+)\)"")"),"#N/A")</f>
        <v>#N/A</v>
      </c>
      <c r="O136" s="2" t="str">
        <f>IFERROR(__xludf.DUMMYFUNCTION("regexextract(E136,""^(\d+),(\d+)\)"")"),"#N/A")</f>
        <v>#N/A</v>
      </c>
      <c r="Q136" s="2" t="str">
        <f>IFERROR(__xludf.DUMMYFUNCTION("regexextract(F136,""^(\d+),(\d+)\)"")"),"#N/A")</f>
        <v>#N/A</v>
      </c>
      <c r="S136" s="2">
        <f t="shared" si="1"/>
        <v>0</v>
      </c>
      <c r="T136" s="2">
        <f t="shared" si="2"/>
        <v>556156</v>
      </c>
      <c r="U136" s="2">
        <f t="shared" si="3"/>
        <v>0</v>
      </c>
      <c r="V136" s="2">
        <f t="shared" si="4"/>
        <v>0</v>
      </c>
      <c r="W136" s="2">
        <f t="shared" si="5"/>
        <v>0</v>
      </c>
      <c r="X136" s="2">
        <f t="shared" si="6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0"/>
    <col customWidth="1" min="7" max="7" width="5.25"/>
    <col customWidth="1" min="20" max="20" width="5.75"/>
    <col customWidth="1" min="27" max="27" width="4.5"/>
    <col customWidth="1" min="40" max="40" width="4.13"/>
  </cols>
  <sheetData>
    <row r="1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7"/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94</v>
      </c>
      <c r="O1" s="5" t="s">
        <v>95</v>
      </c>
      <c r="P1" s="5" t="s">
        <v>96</v>
      </c>
      <c r="Q1" s="5" t="s">
        <v>97</v>
      </c>
      <c r="R1" s="5" t="s">
        <v>98</v>
      </c>
      <c r="S1" s="5" t="s">
        <v>99</v>
      </c>
      <c r="T1" s="8"/>
      <c r="U1" s="5" t="s">
        <v>100</v>
      </c>
      <c r="V1" s="5" t="s">
        <v>101</v>
      </c>
      <c r="W1" s="5" t="s">
        <v>102</v>
      </c>
      <c r="X1" s="5" t="s">
        <v>103</v>
      </c>
      <c r="Y1" s="5" t="s">
        <v>104</v>
      </c>
      <c r="Z1" s="5" t="s">
        <v>105</v>
      </c>
      <c r="AA1" s="7"/>
      <c r="AB1" s="5" t="s">
        <v>3</v>
      </c>
      <c r="AC1" s="9"/>
      <c r="AD1" s="5" t="s">
        <v>4</v>
      </c>
      <c r="AE1" s="9"/>
      <c r="AF1" s="5" t="s">
        <v>5</v>
      </c>
      <c r="AG1" s="9"/>
      <c r="AH1" s="5" t="s">
        <v>6</v>
      </c>
      <c r="AI1" s="9"/>
      <c r="AJ1" s="5" t="s">
        <v>7</v>
      </c>
      <c r="AK1" s="9"/>
      <c r="AL1" s="5" t="s">
        <v>8</v>
      </c>
      <c r="AN1" s="7"/>
      <c r="AO1" s="5" t="s">
        <v>3</v>
      </c>
      <c r="AP1" s="5" t="s">
        <v>106</v>
      </c>
      <c r="AQ1" s="5" t="s">
        <v>5</v>
      </c>
      <c r="AR1" s="5" t="s">
        <v>6</v>
      </c>
      <c r="AS1" s="5" t="s">
        <v>7</v>
      </c>
      <c r="AT1" s="5" t="s">
        <v>8</v>
      </c>
      <c r="AU1" s="3" t="s">
        <v>107</v>
      </c>
    </row>
    <row r="2">
      <c r="A2" s="2" t="s">
        <v>108</v>
      </c>
      <c r="B2" s="2" t="s">
        <v>109</v>
      </c>
      <c r="D2" s="2" t="s">
        <v>110</v>
      </c>
      <c r="E2" s="2" t="s">
        <v>111</v>
      </c>
      <c r="F2" s="2" t="s">
        <v>112</v>
      </c>
      <c r="G2" s="10"/>
      <c r="H2" s="2">
        <f>IFERROR(__xludf.DUMMYFUNCTION("if(iserror(len(regexextract(A2,"".*do\(\)""))),0,len(regexextract(A2,"".*do\(\)"")))"),0.0)</f>
        <v>0</v>
      </c>
      <c r="I2" s="2">
        <f>IFERROR(__xludf.DUMMYFUNCTION("if(iserror(len(regexextract(A2,"".*don't\(\)""))),0,len(regexextract(A2,"".*don't\(\)"")))"),0.0)</f>
        <v>0</v>
      </c>
      <c r="J2" s="2">
        <f>IFERROR(__xludf.DUMMYFUNCTION("if(iserror(len(regexextract(B2,"".*do\(\)""))),0,len(regexextract(B2,"".*do\(\)"")))"),0.0)</f>
        <v>0</v>
      </c>
      <c r="K2" s="2">
        <f>IFERROR(__xludf.DUMMYFUNCTION("if(iserror(len(regexextract(B2,"".*don't\(\)""))),0,len(regexextract(B2,"".*don't\(\)"")))"),0.0)</f>
        <v>0</v>
      </c>
      <c r="L2" s="2">
        <f>IFERROR(__xludf.DUMMYFUNCTION("if(iserror(len(regexextract(C2,"".*do\(\)""))),0,len(regexextract(C2,"".*do\(\)"")))"),0.0)</f>
        <v>0</v>
      </c>
      <c r="M2" s="2">
        <f>IFERROR(__xludf.DUMMYFUNCTION("if(iserror(len(regexextract(C2,"".*don't\(\)""))),0,len(regexextract(C2,"".*don't\(\)"")))"),0.0)</f>
        <v>0</v>
      </c>
      <c r="N2" s="2">
        <f>IFERROR(__xludf.DUMMYFUNCTION("if(iserror(len(regexextract(D2,"".*do\(\)""))),0,len(regexextract(D2,"".*do\(\)"")))"),0.0)</f>
        <v>0</v>
      </c>
      <c r="O2" s="2">
        <f>IFERROR(__xludf.DUMMYFUNCTION("if(iserror(len(regexextract(D2,"".*don't\(\)""))),0,len(regexextract(D2,"".*don't\(\)"")))"),0.0)</f>
        <v>0</v>
      </c>
      <c r="P2" s="2">
        <f>IFERROR(__xludf.DUMMYFUNCTION("if(iserror(len(regexextract(E2,"".*do\(\)""))),0,len(regexextract(E2,"".*do\(\)"")))"),0.0)</f>
        <v>0</v>
      </c>
      <c r="Q2" s="2">
        <f>IFERROR(__xludf.DUMMYFUNCTION("if(iserror(len(regexextract(E2,"".*don't\(\)""))),0,len(regexextract(E2,"".*don't\(\)"")))"),0.0)</f>
        <v>0</v>
      </c>
      <c r="R2" s="2">
        <f>IFERROR(__xludf.DUMMYFUNCTION("if(iserror(len(regexextract(F2,"".*do\(\)""))),0,len(regexextract(F2,"".*do\(\)"")))"),0.0)</f>
        <v>0</v>
      </c>
      <c r="S2" s="2">
        <f>IFERROR(__xludf.DUMMYFUNCTION("if(iserror(len(regexextract(F2,"".*don't\(\)""))),0,len(regexextract(F2,"".*don't\(\)"")))"),0.0)</f>
        <v>0</v>
      </c>
      <c r="T2" s="8"/>
      <c r="U2" s="3">
        <v>1.0</v>
      </c>
      <c r="V2" s="3">
        <f t="shared" ref="V2:Z2" si="1">U137</f>
        <v>1</v>
      </c>
      <c r="W2" s="3">
        <f t="shared" si="1"/>
        <v>1</v>
      </c>
      <c r="X2" s="3">
        <f t="shared" si="1"/>
        <v>1</v>
      </c>
      <c r="Y2" s="3">
        <f t="shared" si="1"/>
        <v>0</v>
      </c>
      <c r="Z2" s="3">
        <f t="shared" si="1"/>
        <v>0</v>
      </c>
      <c r="AA2" s="10"/>
      <c r="AB2" s="2">
        <f>IFERROR(__xludf.DUMMYFUNCTION("if(iserror(regexextract(A2,""^(\d+),(\d+)\)"")),0,regexextract(A2,""^(\d+),(\d+)\)""))"),0.0)</f>
        <v>0</v>
      </c>
      <c r="AD2" s="2">
        <f>IFERROR(__xludf.DUMMYFUNCTION("if(iserror(regexextract(B2,""^(\d+),(\d+)\)"")),0,regexextract(B2,""^(\d+),(\d+)\)""))"),0.0)</f>
        <v>0</v>
      </c>
      <c r="AF2" s="2">
        <f>IFERROR(__xludf.DUMMYFUNCTION("if(iserror(regexextract(C2,""^(\d+),(\d+)\)"")),0,regexextract(C2,""^(\d+),(\d+)\)""))"),0.0)</f>
        <v>0</v>
      </c>
      <c r="AH2" s="2">
        <f>IFERROR(__xludf.DUMMYFUNCTION("if(iserror(regexextract(D2,""^(\d+),(\d+)\)"")),0,regexextract(D2,""^(\d+),(\d+)\)""))"),0.0)</f>
        <v>0</v>
      </c>
      <c r="AJ2" s="2">
        <f>IFERROR(__xludf.DUMMYFUNCTION("if(iserror(regexextract(E2,""^(\d+),(\d+)\)"")),0,regexextract(E2,""^(\d+),(\d+)\)""))"),0.0)</f>
        <v>0</v>
      </c>
      <c r="AL2" s="2">
        <f>IFERROR(__xludf.DUMMYFUNCTION("if(iserror(regexextract(F2,""^(\d+),(\d+)\)"")),0,regexextract(F2,""^(\d+),(\d+)\)""))"),0.0)</f>
        <v>0</v>
      </c>
      <c r="AN2" s="10"/>
      <c r="AO2" s="2">
        <f t="shared" ref="AO2:AO137" si="2">U2*AB2*AC2</f>
        <v>0</v>
      </c>
      <c r="AP2" s="2">
        <f t="shared" ref="AP2:AP137" si="3">V2*AD2*AE2</f>
        <v>0</v>
      </c>
      <c r="AQ2" s="2">
        <f t="shared" ref="AQ2:AQ137" si="4">W2*AF2*AG2</f>
        <v>0</v>
      </c>
      <c r="AR2" s="2">
        <f t="shared" ref="AR2:AR137" si="5">X2*AH2*AI2</f>
        <v>0</v>
      </c>
      <c r="AS2" s="2">
        <f t="shared" ref="AS2:AS137" si="6">Y2*AJ2*AK2</f>
        <v>0</v>
      </c>
      <c r="AT2" s="2">
        <f t="shared" ref="AT2:AT137" si="7">Z2*AL2*AM2</f>
        <v>0</v>
      </c>
      <c r="AU2" s="2">
        <f>sum(AO2:AT137)</f>
        <v>8343528</v>
      </c>
    </row>
    <row r="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10"/>
      <c r="H3" s="2">
        <f>IFERROR(__xludf.DUMMYFUNCTION("if(iserror(len(regexextract(A3,"".*do\(\)""))),0,len(regexextract(A3,"".*do\(\)"")))"),0.0)</f>
        <v>0</v>
      </c>
      <c r="I3" s="2">
        <f>IFERROR(__xludf.DUMMYFUNCTION("if(iserror(len(regexextract(A3,"".*don't\(\)""))),0,len(regexextract(A3,"".*don't\(\)"")))"),0.0)</f>
        <v>0</v>
      </c>
      <c r="J3" s="2">
        <f>IFERROR(__xludf.DUMMYFUNCTION("if(iserror(len(regexextract(B3,"".*do\(\)""))),0,len(regexextract(B3,"".*do\(\)"")))"),0.0)</f>
        <v>0</v>
      </c>
      <c r="K3" s="2">
        <f>IFERROR(__xludf.DUMMYFUNCTION("if(iserror(len(regexextract(B3,"".*don't\(\)""))),0,len(regexextract(B3,"".*don't\(\)"")))"),0.0)</f>
        <v>0</v>
      </c>
      <c r="L3" s="2">
        <f>IFERROR(__xludf.DUMMYFUNCTION("if(iserror(len(regexextract(C3,"".*do\(\)""))),0,len(regexextract(C3,"".*do\(\)"")))"),0.0)</f>
        <v>0</v>
      </c>
      <c r="M3" s="2">
        <f>IFERROR(__xludf.DUMMYFUNCTION("if(iserror(len(regexextract(C3,"".*don't\(\)""))),0,len(regexextract(C3,"".*don't\(\)"")))"),0.0)</f>
        <v>0</v>
      </c>
      <c r="N3" s="2">
        <f>IFERROR(__xludf.DUMMYFUNCTION("if(iserror(len(regexextract(D3,"".*do\(\)""))),0,len(regexextract(D3,"".*do\(\)"")))"),0.0)</f>
        <v>0</v>
      </c>
      <c r="O3" s="2">
        <f>IFERROR(__xludf.DUMMYFUNCTION("if(iserror(len(regexextract(D3,"".*don't\(\)""))),0,len(regexextract(D3,"".*don't\(\)"")))"),0.0)</f>
        <v>0</v>
      </c>
      <c r="P3" s="2">
        <f>IFERROR(__xludf.DUMMYFUNCTION("if(iserror(len(regexextract(E3,"".*do\(\)""))),0,len(regexextract(E3,"".*do\(\)"")))"),0.0)</f>
        <v>0</v>
      </c>
      <c r="Q3" s="2">
        <f>IFERROR(__xludf.DUMMYFUNCTION("if(iserror(len(regexextract(E3,"".*don't\(\)""))),0,len(regexextract(E3,"".*don't\(\)"")))"),0.0)</f>
        <v>0</v>
      </c>
      <c r="R3" s="2">
        <f>IFERROR(__xludf.DUMMYFUNCTION("if(iserror(len(regexextract(F3,"".*do\(\)""))),0,len(regexextract(F3,"".*do\(\)"")))"),0.0)</f>
        <v>0</v>
      </c>
      <c r="S3" s="2">
        <f>IFERROR(__xludf.DUMMYFUNCTION("if(iserror(len(regexextract(F3,"".*don't\(\)""))),0,len(regexextract(F3,"".*don't\(\)"")))"),0.0)</f>
        <v>0</v>
      </c>
      <c r="T3" s="10"/>
      <c r="U3" s="2">
        <f t="shared" ref="U3:U137" si="8">IF(H2=I2, U2, IF(H2&gt;I2, 1, 0))</f>
        <v>1</v>
      </c>
      <c r="V3" s="2">
        <f t="shared" ref="V3:V137" si="9">IF(J2=K2, V2, IF(J2&gt;K2, 1, 0))</f>
        <v>1</v>
      </c>
      <c r="W3" s="2">
        <f t="shared" ref="W3:W137" si="10">IF(L2=M2, W2, IF(L2&gt;M2, 1, 0))</f>
        <v>1</v>
      </c>
      <c r="X3" s="2">
        <f t="shared" ref="X3:X137" si="11">IF(N2=O2, X2, IF(N2&gt;O2, 1, 0))</f>
        <v>1</v>
      </c>
      <c r="Y3" s="2">
        <f t="shared" ref="Y3:Y137" si="12">IF(P2=Q2, Y2, IF(P2&gt;Q2, 1, 0))</f>
        <v>0</v>
      </c>
      <c r="Z3" s="2">
        <f t="shared" ref="Z3:Z137" si="13">IF(R2=S2, Z2, IF(R2&gt;S2, 1, 0))</f>
        <v>0</v>
      </c>
      <c r="AA3" s="10"/>
      <c r="AB3" s="2" t="str">
        <f>IFERROR(__xludf.DUMMYFUNCTION("if(iserror(regexextract(A3,""^(\d+),(\d+)\)"")),0,regexextract(A3,""^(\d+),(\d+)\)""))"),"826")</f>
        <v>826</v>
      </c>
      <c r="AC3" s="2" t="str">
        <f>IFERROR(__xludf.DUMMYFUNCTION("""COMPUTED_VALUE"""),"659")</f>
        <v>659</v>
      </c>
      <c r="AD3" s="2" t="str">
        <f>IFERROR(__xludf.DUMMYFUNCTION("if(iserror(regexextract(B3,""^(\d+),(\d+)\)"")),0,regexextract(B3,""^(\d+),(\d+)\)""))"),"804")</f>
        <v>804</v>
      </c>
      <c r="AE3" s="2" t="str">
        <f>IFERROR(__xludf.DUMMYFUNCTION("""COMPUTED_VALUE"""),"424")</f>
        <v>424</v>
      </c>
      <c r="AF3" s="2" t="str">
        <f>IFERROR(__xludf.DUMMYFUNCTION("if(iserror(regexextract(C3,""^(\d+),(\d+)\)"")),0,regexextract(C3,""^(\d+),(\d+)\)""))"),"914")</f>
        <v>914</v>
      </c>
      <c r="AG3" s="2" t="str">
        <f>IFERROR(__xludf.DUMMYFUNCTION("""COMPUTED_VALUE"""),"760")</f>
        <v>760</v>
      </c>
      <c r="AH3" s="2" t="str">
        <f>IFERROR(__xludf.DUMMYFUNCTION("if(iserror(regexextract(D3,""^(\d+),(\d+)\)"")),0,regexextract(D3,""^(\d+),(\d+)\)""))"),"195")</f>
        <v>195</v>
      </c>
      <c r="AI3" s="2" t="str">
        <f>IFERROR(__xludf.DUMMYFUNCTION("""COMPUTED_VALUE"""),"671")</f>
        <v>671</v>
      </c>
      <c r="AJ3" s="2" t="str">
        <f>IFERROR(__xludf.DUMMYFUNCTION("if(iserror(regexextract(E3,""^(\d+),(\d+)\)"")),0,regexextract(E3,""^(\d+),(\d+)\)""))"),"790")</f>
        <v>790</v>
      </c>
      <c r="AK3" s="2" t="str">
        <f>IFERROR(__xludf.DUMMYFUNCTION("""COMPUTED_VALUE"""),"347")</f>
        <v>347</v>
      </c>
      <c r="AL3" s="2" t="str">
        <f>IFERROR(__xludf.DUMMYFUNCTION("if(iserror(regexextract(F3,""^(\d+),(\d+)\)"")),0,regexextract(F3,""^(\d+),(\d+)\)""))"),"979")</f>
        <v>979</v>
      </c>
      <c r="AM3" s="2" t="str">
        <f>IFERROR(__xludf.DUMMYFUNCTION("""COMPUTED_VALUE"""),"36")</f>
        <v>36</v>
      </c>
      <c r="AN3" s="10"/>
      <c r="AO3" s="2">
        <f t="shared" si="2"/>
        <v>544334</v>
      </c>
      <c r="AP3" s="2">
        <f t="shared" si="3"/>
        <v>340896</v>
      </c>
      <c r="AQ3" s="2">
        <f t="shared" si="4"/>
        <v>694640</v>
      </c>
      <c r="AR3" s="2">
        <f t="shared" si="5"/>
        <v>130845</v>
      </c>
      <c r="AS3" s="2">
        <f t="shared" si="6"/>
        <v>0</v>
      </c>
      <c r="AT3" s="2">
        <f t="shared" si="7"/>
        <v>0</v>
      </c>
    </row>
    <row r="4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10"/>
      <c r="H4" s="2">
        <f>IFERROR(__xludf.DUMMYFUNCTION("if(iserror(len(regexextract(A4,"".*do\(\)""))),0,len(regexextract(A4,"".*do\(\)"")))"),0.0)</f>
        <v>0</v>
      </c>
      <c r="I4" s="2">
        <f>IFERROR(__xludf.DUMMYFUNCTION("if(iserror(len(regexextract(A4,"".*don't\(\)""))),0,len(regexextract(A4,"".*don't\(\)"")))"),0.0)</f>
        <v>0</v>
      </c>
      <c r="J4" s="2">
        <f>IFERROR(__xludf.DUMMYFUNCTION("if(iserror(len(regexextract(B4,"".*do\(\)""))),0,len(regexextract(B4,"".*do\(\)"")))"),0.0)</f>
        <v>0</v>
      </c>
      <c r="K4" s="2">
        <f>IFERROR(__xludf.DUMMYFUNCTION("if(iserror(len(regexextract(B4,"".*don't\(\)""))),0,len(regexextract(B4,"".*don't\(\)"")))"),0.0)</f>
        <v>0</v>
      </c>
      <c r="L4" s="2">
        <f>IFERROR(__xludf.DUMMYFUNCTION("if(iserror(len(regexextract(C4,"".*do\(\)""))),0,len(regexextract(C4,"".*do\(\)"")))"),0.0)</f>
        <v>0</v>
      </c>
      <c r="M4" s="2">
        <f>IFERROR(__xludf.DUMMYFUNCTION("if(iserror(len(regexextract(C4,"".*don't\(\)""))),0,len(regexextract(C4,"".*don't\(\)"")))"),0.0)</f>
        <v>0</v>
      </c>
      <c r="N4" s="2">
        <f>IFERROR(__xludf.DUMMYFUNCTION("if(iserror(len(regexextract(D4,"".*do\(\)""))),0,len(regexextract(D4,"".*do\(\)"")))"),0.0)</f>
        <v>0</v>
      </c>
      <c r="O4" s="2">
        <f>IFERROR(__xludf.DUMMYFUNCTION("if(iserror(len(regexextract(D4,"".*don't\(\)""))),0,len(regexextract(D4,"".*don't\(\)"")))"),23.0)</f>
        <v>23</v>
      </c>
      <c r="P4" s="2">
        <f>IFERROR(__xludf.DUMMYFUNCTION("if(iserror(len(regexextract(E4,"".*do\(\)""))),0,len(regexextract(E4,"".*do\(\)"")))"),0.0)</f>
        <v>0</v>
      </c>
      <c r="Q4" s="2">
        <f>IFERROR(__xludf.DUMMYFUNCTION("if(iserror(len(regexextract(E4,"".*don't\(\)""))),0,len(regexextract(E4,"".*don't\(\)"")))"),0.0)</f>
        <v>0</v>
      </c>
      <c r="R4" s="2">
        <f>IFERROR(__xludf.DUMMYFUNCTION("if(iserror(len(regexextract(F4,"".*do\(\)""))),0,len(regexextract(F4,"".*do\(\)"")))"),0.0)</f>
        <v>0</v>
      </c>
      <c r="S4" s="2">
        <f>IFERROR(__xludf.DUMMYFUNCTION("if(iserror(len(regexextract(F4,"".*don't\(\)""))),0,len(regexextract(F4,"".*don't\(\)"")))"),19.0)</f>
        <v>19</v>
      </c>
      <c r="T4" s="10"/>
      <c r="U4" s="2">
        <f t="shared" si="8"/>
        <v>1</v>
      </c>
      <c r="V4" s="2">
        <f t="shared" si="9"/>
        <v>1</v>
      </c>
      <c r="W4" s="2">
        <f t="shared" si="10"/>
        <v>1</v>
      </c>
      <c r="X4" s="2">
        <f t="shared" si="11"/>
        <v>1</v>
      </c>
      <c r="Y4" s="2">
        <f t="shared" si="12"/>
        <v>0</v>
      </c>
      <c r="Z4" s="2">
        <f t="shared" si="13"/>
        <v>0</v>
      </c>
      <c r="AA4" s="10"/>
      <c r="AB4" s="2" t="str">
        <f>IFERROR(__xludf.DUMMYFUNCTION("if(iserror(regexextract(A4,""^(\d+),(\d+)\)"")),0,regexextract(A4,""^(\d+),(\d+)\)""))"),"622")</f>
        <v>622</v>
      </c>
      <c r="AC4" s="2" t="str">
        <f>IFERROR(__xludf.DUMMYFUNCTION("""COMPUTED_VALUE"""),"241")</f>
        <v>241</v>
      </c>
      <c r="AD4" s="2" t="str">
        <f>IFERROR(__xludf.DUMMYFUNCTION("if(iserror(regexextract(B4,""^(\d+),(\d+)\)"")),0,regexextract(B4,""^(\d+),(\d+)\)""))"),"933")</f>
        <v>933</v>
      </c>
      <c r="AE4" s="2" t="str">
        <f>IFERROR(__xludf.DUMMYFUNCTION("""COMPUTED_VALUE"""),"657")</f>
        <v>657</v>
      </c>
      <c r="AF4" s="2" t="str">
        <f>IFERROR(__xludf.DUMMYFUNCTION("if(iserror(regexextract(C4,""^(\d+),(\d+)\)"")),0,regexextract(C4,""^(\d+),(\d+)\)""))"),"325")</f>
        <v>325</v>
      </c>
      <c r="AG4" s="2" t="str">
        <f>IFERROR(__xludf.DUMMYFUNCTION("""COMPUTED_VALUE"""),"361")</f>
        <v>361</v>
      </c>
      <c r="AH4" s="2" t="str">
        <f>IFERROR(__xludf.DUMMYFUNCTION("if(iserror(regexextract(D4,""^(\d+),(\d+)\)"")),0,regexextract(D4,""^(\d+),(\d+)\)""))"),"342")</f>
        <v>342</v>
      </c>
      <c r="AI4" s="2" t="str">
        <f>IFERROR(__xludf.DUMMYFUNCTION("""COMPUTED_VALUE"""),"663")</f>
        <v>663</v>
      </c>
      <c r="AJ4" s="2" t="str">
        <f>IFERROR(__xludf.DUMMYFUNCTION("if(iserror(regexextract(E4,""^(\d+),(\d+)\)"")),0,regexextract(E4,""^(\d+),(\d+)\)""))"),"498")</f>
        <v>498</v>
      </c>
      <c r="AK4" s="2" t="str">
        <f>IFERROR(__xludf.DUMMYFUNCTION("""COMPUTED_VALUE"""),"67")</f>
        <v>67</v>
      </c>
      <c r="AL4" s="2">
        <f>IFERROR(__xludf.DUMMYFUNCTION("if(iserror(regexextract(F4,""^(\d+),(\d+)\)"")),0,regexextract(F4,""^(\d+),(\d+)\)""))"),0.0)</f>
        <v>0</v>
      </c>
      <c r="AN4" s="10"/>
      <c r="AO4" s="2">
        <f t="shared" si="2"/>
        <v>149902</v>
      </c>
      <c r="AP4" s="2">
        <f t="shared" si="3"/>
        <v>612981</v>
      </c>
      <c r="AQ4" s="2">
        <f t="shared" si="4"/>
        <v>117325</v>
      </c>
      <c r="AR4" s="2">
        <f t="shared" si="5"/>
        <v>226746</v>
      </c>
      <c r="AS4" s="2">
        <f t="shared" si="6"/>
        <v>0</v>
      </c>
      <c r="AT4" s="2">
        <f t="shared" si="7"/>
        <v>0</v>
      </c>
    </row>
    <row r="5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27</v>
      </c>
      <c r="G5" s="10"/>
      <c r="H5" s="2">
        <f>IFERROR(__xludf.DUMMYFUNCTION("if(iserror(len(regexextract(A5,"".*do\(\)""))),0,len(regexextract(A5,"".*do\(\)"")))"),0.0)</f>
        <v>0</v>
      </c>
      <c r="I5" s="2">
        <f>IFERROR(__xludf.DUMMYFUNCTION("if(iserror(len(regexextract(A5,"".*don't\(\)""))),0,len(regexextract(A5,"".*don't\(\)"")))"),0.0)</f>
        <v>0</v>
      </c>
      <c r="J5" s="2">
        <f>IFERROR(__xludf.DUMMYFUNCTION("if(iserror(len(regexextract(B5,"".*do\(\)""))),0,len(regexextract(B5,"".*do\(\)"")))"),0.0)</f>
        <v>0</v>
      </c>
      <c r="K5" s="2">
        <f>IFERROR(__xludf.DUMMYFUNCTION("if(iserror(len(regexextract(B5,"".*don't\(\)""))),0,len(regexextract(B5,"".*don't\(\)"")))"),35.0)</f>
        <v>35</v>
      </c>
      <c r="L5" s="2">
        <f>IFERROR(__xludf.DUMMYFUNCTION("if(iserror(len(regexextract(C5,"".*do\(\)""))),0,len(regexextract(C5,"".*do\(\)"")))"),0.0)</f>
        <v>0</v>
      </c>
      <c r="M5" s="2">
        <f>IFERROR(__xludf.DUMMYFUNCTION("if(iserror(len(regexextract(C5,"".*don't\(\)""))),0,len(regexextract(C5,"".*don't\(\)"")))"),0.0)</f>
        <v>0</v>
      </c>
      <c r="N5" s="2">
        <f>IFERROR(__xludf.DUMMYFUNCTION("if(iserror(len(regexextract(D5,"".*do\(\)""))),0,len(regexextract(D5,"".*do\(\)"")))"),0.0)</f>
        <v>0</v>
      </c>
      <c r="O5" s="2">
        <f>IFERROR(__xludf.DUMMYFUNCTION("if(iserror(len(regexextract(D5,"".*don't\(\)""))),0,len(regexextract(D5,"".*don't\(\)"")))"),0.0)</f>
        <v>0</v>
      </c>
      <c r="P5" s="2">
        <f>IFERROR(__xludf.DUMMYFUNCTION("if(iserror(len(regexextract(E5,"".*do\(\)""))),0,len(regexextract(E5,"".*do\(\)"")))"),0.0)</f>
        <v>0</v>
      </c>
      <c r="Q5" s="2">
        <f>IFERROR(__xludf.DUMMYFUNCTION("if(iserror(len(regexextract(E5,"".*don't\(\)""))),0,len(regexextract(E5,"".*don't\(\)"")))"),0.0)</f>
        <v>0</v>
      </c>
      <c r="R5" s="2">
        <f>IFERROR(__xludf.DUMMYFUNCTION("if(iserror(len(regexextract(F5,"".*do\(\)""))),0,len(regexextract(F5,"".*do\(\)"")))"),0.0)</f>
        <v>0</v>
      </c>
      <c r="S5" s="2">
        <f>IFERROR(__xludf.DUMMYFUNCTION("if(iserror(len(regexextract(F5,"".*don't\(\)""))),0,len(regexextract(F5,"".*don't\(\)"")))"),0.0)</f>
        <v>0</v>
      </c>
      <c r="T5" s="10"/>
      <c r="U5" s="2">
        <f t="shared" si="8"/>
        <v>1</v>
      </c>
      <c r="V5" s="2">
        <f t="shared" si="9"/>
        <v>1</v>
      </c>
      <c r="W5" s="2">
        <f t="shared" si="10"/>
        <v>1</v>
      </c>
      <c r="X5" s="2">
        <f t="shared" si="11"/>
        <v>0</v>
      </c>
      <c r="Y5" s="2">
        <f t="shared" si="12"/>
        <v>0</v>
      </c>
      <c r="Z5" s="2">
        <f t="shared" si="13"/>
        <v>0</v>
      </c>
      <c r="AA5" s="10"/>
      <c r="AB5" s="2" t="str">
        <f>IFERROR(__xludf.DUMMYFUNCTION("if(iserror(regexextract(A5,""^(\d+),(\d+)\)"")),0,regexextract(A5,""^(\d+),(\d+)\)""))"),"499")</f>
        <v>499</v>
      </c>
      <c r="AC5" s="2" t="str">
        <f>IFERROR(__xludf.DUMMYFUNCTION("""COMPUTED_VALUE"""),"923")</f>
        <v>923</v>
      </c>
      <c r="AD5" s="2" t="str">
        <f>IFERROR(__xludf.DUMMYFUNCTION("if(iserror(regexextract(B5,""^(\d+),(\d+)\)"")),0,regexextract(B5,""^(\d+),(\d+)\)""))"),"916")</f>
        <v>916</v>
      </c>
      <c r="AE5" s="2" t="str">
        <f>IFERROR(__xludf.DUMMYFUNCTION("""COMPUTED_VALUE"""),"775")</f>
        <v>775</v>
      </c>
      <c r="AF5" s="2" t="str">
        <f>IFERROR(__xludf.DUMMYFUNCTION("if(iserror(regexextract(C5,""^(\d+),(\d+)\)"")),0,regexextract(C5,""^(\d+),(\d+)\)""))"),"49")</f>
        <v>49</v>
      </c>
      <c r="AG5" s="2" t="str">
        <f>IFERROR(__xludf.DUMMYFUNCTION("""COMPUTED_VALUE"""),"627")</f>
        <v>627</v>
      </c>
      <c r="AH5" s="2" t="str">
        <f>IFERROR(__xludf.DUMMYFUNCTION("if(iserror(regexextract(D5,""^(\d+),(\d+)\)"")),0,regexextract(D5,""^(\d+),(\d+)\)""))"),"681")</f>
        <v>681</v>
      </c>
      <c r="AI5" s="2" t="str">
        <f>IFERROR(__xludf.DUMMYFUNCTION("""COMPUTED_VALUE"""),"868")</f>
        <v>868</v>
      </c>
      <c r="AJ5" s="2" t="str">
        <f>IFERROR(__xludf.DUMMYFUNCTION("if(iserror(regexextract(E5,""^(\d+),(\d+)\)"")),0,regexextract(E5,""^(\d+),(\d+)\)""))"),"440")</f>
        <v>440</v>
      </c>
      <c r="AK5" s="2" t="str">
        <f>IFERROR(__xludf.DUMMYFUNCTION("""COMPUTED_VALUE"""),"393")</f>
        <v>393</v>
      </c>
      <c r="AL5" s="2" t="str">
        <f>IFERROR(__xludf.DUMMYFUNCTION("if(iserror(regexextract(F5,""^(\d+),(\d+)\)"")),0,regexextract(F5,""^(\d+),(\d+)\)""))"),"428")</f>
        <v>428</v>
      </c>
      <c r="AM5" s="2" t="str">
        <f>IFERROR(__xludf.DUMMYFUNCTION("""COMPUTED_VALUE"""),"358")</f>
        <v>358</v>
      </c>
      <c r="AN5" s="10"/>
      <c r="AO5" s="2">
        <f t="shared" si="2"/>
        <v>460577</v>
      </c>
      <c r="AP5" s="2">
        <f t="shared" si="3"/>
        <v>709900</v>
      </c>
      <c r="AQ5" s="2">
        <f t="shared" si="4"/>
        <v>30723</v>
      </c>
      <c r="AR5" s="2">
        <f t="shared" si="5"/>
        <v>0</v>
      </c>
      <c r="AS5" s="2">
        <f t="shared" si="6"/>
        <v>0</v>
      </c>
      <c r="AT5" s="2">
        <f t="shared" si="7"/>
        <v>0</v>
      </c>
    </row>
    <row r="6">
      <c r="A6" s="2" t="s">
        <v>28</v>
      </c>
      <c r="B6" s="2" t="s">
        <v>29</v>
      </c>
      <c r="C6" s="2" t="s">
        <v>30</v>
      </c>
      <c r="D6" s="2" t="s">
        <v>31</v>
      </c>
      <c r="E6" s="2" t="s">
        <v>32</v>
      </c>
      <c r="F6" s="2" t="s">
        <v>33</v>
      </c>
      <c r="G6" s="10"/>
      <c r="H6" s="2">
        <f>IFERROR(__xludf.DUMMYFUNCTION("if(iserror(len(regexextract(A6,"".*do\(\)""))),0,len(regexextract(A6,"".*do\(\)"")))"),0.0)</f>
        <v>0</v>
      </c>
      <c r="I6" s="2">
        <f>IFERROR(__xludf.DUMMYFUNCTION("if(iserror(len(regexextract(A6,"".*don't\(\)""))),0,len(regexextract(A6,"".*don't\(\)"")))"),0.0)</f>
        <v>0</v>
      </c>
      <c r="J6" s="2">
        <f>IFERROR(__xludf.DUMMYFUNCTION("if(iserror(len(regexextract(B6,"".*do\(\)""))),0,len(regexextract(B6,"".*do\(\)"")))"),0.0)</f>
        <v>0</v>
      </c>
      <c r="K6" s="2">
        <f>IFERROR(__xludf.DUMMYFUNCTION("if(iserror(len(regexextract(B6,"".*don't\(\)""))),0,len(regexextract(B6,"".*don't\(\)"")))"),0.0)</f>
        <v>0</v>
      </c>
      <c r="L6" s="2">
        <f>IFERROR(__xludf.DUMMYFUNCTION("if(iserror(len(regexextract(C6,"".*do\(\)""))),0,len(regexextract(C6,"".*do\(\)"")))"),0.0)</f>
        <v>0</v>
      </c>
      <c r="M6" s="2">
        <f>IFERROR(__xludf.DUMMYFUNCTION("if(iserror(len(regexextract(C6,"".*don't\(\)""))),0,len(regexextract(C6,"".*don't\(\)"")))"),0.0)</f>
        <v>0</v>
      </c>
      <c r="N6" s="2">
        <f>IFERROR(__xludf.DUMMYFUNCTION("if(iserror(len(regexextract(D6,"".*do\(\)""))),0,len(regexextract(D6,"".*do\(\)"")))"),0.0)</f>
        <v>0</v>
      </c>
      <c r="O6" s="2">
        <f>IFERROR(__xludf.DUMMYFUNCTION("if(iserror(len(regexextract(D6,"".*don't\(\)""))),0,len(regexextract(D6,"".*don't\(\)"")))"),0.0)</f>
        <v>0</v>
      </c>
      <c r="P6" s="2">
        <f>IFERROR(__xludf.DUMMYFUNCTION("if(iserror(len(regexextract(E6,"".*do\(\)""))),0,len(regexextract(E6,"".*do\(\)"")))"),0.0)</f>
        <v>0</v>
      </c>
      <c r="Q6" s="2">
        <f>IFERROR(__xludf.DUMMYFUNCTION("if(iserror(len(regexextract(E6,"".*don't\(\)""))),0,len(regexextract(E6,"".*don't\(\)"")))"),0.0)</f>
        <v>0</v>
      </c>
      <c r="R6" s="2">
        <f>IFERROR(__xludf.DUMMYFUNCTION("if(iserror(len(regexextract(F6,"".*do\(\)""))),0,len(regexextract(F6,"".*do\(\)"")))"),0.0)</f>
        <v>0</v>
      </c>
      <c r="S6" s="2">
        <f>IFERROR(__xludf.DUMMYFUNCTION("if(iserror(len(regexextract(F6,"".*don't\(\)""))),0,len(regexextract(F6,"".*don't\(\)"")))"),0.0)</f>
        <v>0</v>
      </c>
      <c r="T6" s="10"/>
      <c r="U6" s="2">
        <f t="shared" si="8"/>
        <v>1</v>
      </c>
      <c r="V6" s="2">
        <f t="shared" si="9"/>
        <v>0</v>
      </c>
      <c r="W6" s="2">
        <f t="shared" si="10"/>
        <v>1</v>
      </c>
      <c r="X6" s="2">
        <f t="shared" si="11"/>
        <v>0</v>
      </c>
      <c r="Y6" s="2">
        <f t="shared" si="12"/>
        <v>0</v>
      </c>
      <c r="Z6" s="2">
        <f t="shared" si="13"/>
        <v>0</v>
      </c>
      <c r="AA6" s="10"/>
      <c r="AB6" s="2" t="str">
        <f>IFERROR(__xludf.DUMMYFUNCTION("if(iserror(regexextract(A6,""^(\d+),(\d+)\)"")),0,regexextract(A6,""^(\d+),(\d+)\)""))"),"589")</f>
        <v>589</v>
      </c>
      <c r="AC6" s="2" t="str">
        <f>IFERROR(__xludf.DUMMYFUNCTION("""COMPUTED_VALUE"""),"186")</f>
        <v>186</v>
      </c>
      <c r="AD6" s="2" t="str">
        <f>IFERROR(__xludf.DUMMYFUNCTION("if(iserror(regexextract(B6,""^(\d+),(\d+)\)"")),0,regexextract(B6,""^(\d+),(\d+)\)""))"),"425")</f>
        <v>425</v>
      </c>
      <c r="AE6" s="2" t="str">
        <f>IFERROR(__xludf.DUMMYFUNCTION("""COMPUTED_VALUE"""),"484")</f>
        <v>484</v>
      </c>
      <c r="AF6" s="2" t="str">
        <f>IFERROR(__xludf.DUMMYFUNCTION("if(iserror(regexextract(C6,""^(\d+),(\d+)\)"")),0,regexextract(C6,""^(\d+),(\d+)\)""))"),"866")</f>
        <v>866</v>
      </c>
      <c r="AG6" s="2" t="str">
        <f>IFERROR(__xludf.DUMMYFUNCTION("""COMPUTED_VALUE"""),"756")</f>
        <v>756</v>
      </c>
      <c r="AH6" s="2">
        <f>IFERROR(__xludf.DUMMYFUNCTION("if(iserror(regexextract(D6,""^(\d+),(\d+)\)"")),0,regexextract(D6,""^(\d+),(\d+)\)""))"),0.0)</f>
        <v>0</v>
      </c>
      <c r="AJ6" s="2" t="str">
        <f>IFERROR(__xludf.DUMMYFUNCTION("if(iserror(regexextract(E6,""^(\d+),(\d+)\)"")),0,regexextract(E6,""^(\d+),(\d+)\)""))"),"584")</f>
        <v>584</v>
      </c>
      <c r="AK6" s="2" t="str">
        <f>IFERROR(__xludf.DUMMYFUNCTION("""COMPUTED_VALUE"""),"602")</f>
        <v>602</v>
      </c>
      <c r="AL6" s="2" t="str">
        <f>IFERROR(__xludf.DUMMYFUNCTION("if(iserror(regexextract(F6,""^(\d+),(\d+)\)"")),0,regexextract(F6,""^(\d+),(\d+)\)""))"),"258")</f>
        <v>258</v>
      </c>
      <c r="AM6" s="2" t="str">
        <f>IFERROR(__xludf.DUMMYFUNCTION("""COMPUTED_VALUE"""),"3")</f>
        <v>3</v>
      </c>
      <c r="AN6" s="10"/>
      <c r="AO6" s="2">
        <f t="shared" si="2"/>
        <v>109554</v>
      </c>
      <c r="AP6" s="2">
        <f t="shared" si="3"/>
        <v>0</v>
      </c>
      <c r="AQ6" s="2">
        <f t="shared" si="4"/>
        <v>654696</v>
      </c>
      <c r="AR6" s="2">
        <f t="shared" si="5"/>
        <v>0</v>
      </c>
      <c r="AS6" s="2">
        <f t="shared" si="6"/>
        <v>0</v>
      </c>
      <c r="AT6" s="2">
        <f t="shared" si="7"/>
        <v>0</v>
      </c>
    </row>
    <row r="7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10"/>
      <c r="H7" s="2">
        <f>IFERROR(__xludf.DUMMYFUNCTION("if(iserror(len(regexextract(A7,"".*do\(\)""))),0,len(regexextract(A7,"".*do\(\)"")))"),0.0)</f>
        <v>0</v>
      </c>
      <c r="I7" s="2">
        <f>IFERROR(__xludf.DUMMYFUNCTION("if(iserror(len(regexextract(A7,"".*don't\(\)""))),0,len(regexextract(A7,"".*don't\(\)"")))"),0.0)</f>
        <v>0</v>
      </c>
      <c r="J7" s="2">
        <f>IFERROR(__xludf.DUMMYFUNCTION("if(iserror(len(regexextract(B7,"".*do\(\)""))),0,len(regexextract(B7,"".*do\(\)"")))"),0.0)</f>
        <v>0</v>
      </c>
      <c r="K7" s="2">
        <f>IFERROR(__xludf.DUMMYFUNCTION("if(iserror(len(regexextract(B7,"".*don't\(\)""))),0,len(regexextract(B7,"".*don't\(\)"")))"),0.0)</f>
        <v>0</v>
      </c>
      <c r="L7" s="2">
        <f>IFERROR(__xludf.DUMMYFUNCTION("if(iserror(len(regexextract(C7,"".*do\(\)""))),0,len(regexextract(C7,"".*do\(\)"")))"),0.0)</f>
        <v>0</v>
      </c>
      <c r="M7" s="2">
        <f>IFERROR(__xludf.DUMMYFUNCTION("if(iserror(len(regexextract(C7,"".*don't\(\)""))),0,len(regexextract(C7,"".*don't\(\)"")))"),0.0)</f>
        <v>0</v>
      </c>
      <c r="N7" s="2">
        <f>IFERROR(__xludf.DUMMYFUNCTION("if(iserror(len(regexextract(D7,"".*do\(\)""))),0,len(regexextract(D7,"".*do\(\)"")))"),0.0)</f>
        <v>0</v>
      </c>
      <c r="O7" s="2">
        <f>IFERROR(__xludf.DUMMYFUNCTION("if(iserror(len(regexextract(D7,"".*don't\(\)""))),0,len(regexextract(D7,"".*don't\(\)"")))"),0.0)</f>
        <v>0</v>
      </c>
      <c r="P7" s="2">
        <f>IFERROR(__xludf.DUMMYFUNCTION("if(iserror(len(regexextract(E7,"".*do\(\)""))),0,len(regexextract(E7,"".*do\(\)"")))"),0.0)</f>
        <v>0</v>
      </c>
      <c r="Q7" s="2">
        <f>IFERROR(__xludf.DUMMYFUNCTION("if(iserror(len(regexextract(E7,"".*don't\(\)""))),0,len(regexextract(E7,"".*don't\(\)"")))"),0.0)</f>
        <v>0</v>
      </c>
      <c r="R7" s="2">
        <f>IFERROR(__xludf.DUMMYFUNCTION("if(iserror(len(regexextract(F7,"".*do\(\)""))),0,len(regexextract(F7,"".*do\(\)"")))"),0.0)</f>
        <v>0</v>
      </c>
      <c r="S7" s="2">
        <f>IFERROR(__xludf.DUMMYFUNCTION("if(iserror(len(regexextract(F7,"".*don't\(\)""))),0,len(regexextract(F7,"".*don't\(\)"")))"),0.0)</f>
        <v>0</v>
      </c>
      <c r="T7" s="10"/>
      <c r="U7" s="2">
        <f t="shared" si="8"/>
        <v>1</v>
      </c>
      <c r="V7" s="2">
        <f t="shared" si="9"/>
        <v>0</v>
      </c>
      <c r="W7" s="2">
        <f t="shared" si="10"/>
        <v>1</v>
      </c>
      <c r="X7" s="2">
        <f t="shared" si="11"/>
        <v>0</v>
      </c>
      <c r="Y7" s="2">
        <f t="shared" si="12"/>
        <v>0</v>
      </c>
      <c r="Z7" s="2">
        <f t="shared" si="13"/>
        <v>0</v>
      </c>
      <c r="AA7" s="10"/>
      <c r="AB7" s="2" t="str">
        <f>IFERROR(__xludf.DUMMYFUNCTION("if(iserror(regexextract(A7,""^(\d+),(\d+)\)"")),0,regexextract(A7,""^(\d+),(\d+)\)""))"),"57")</f>
        <v>57</v>
      </c>
      <c r="AC7" s="2" t="str">
        <f>IFERROR(__xludf.DUMMYFUNCTION("""COMPUTED_VALUE"""),"224")</f>
        <v>224</v>
      </c>
      <c r="AD7" s="2">
        <f>IFERROR(__xludf.DUMMYFUNCTION("if(iserror(regexextract(B7,""^(\d+),(\d+)\)"")),0,regexextract(B7,""^(\d+),(\d+)\)""))"),0.0)</f>
        <v>0</v>
      </c>
      <c r="AF7" s="2" t="str">
        <f>IFERROR(__xludf.DUMMYFUNCTION("if(iserror(regexextract(C7,""^(\d+),(\d+)\)"")),0,regexextract(C7,""^(\d+),(\d+)\)""))"),"217")</f>
        <v>217</v>
      </c>
      <c r="AG7" s="2" t="str">
        <f>IFERROR(__xludf.DUMMYFUNCTION("""COMPUTED_VALUE"""),"708")</f>
        <v>708</v>
      </c>
      <c r="AH7" s="2" t="str">
        <f>IFERROR(__xludf.DUMMYFUNCTION("if(iserror(regexextract(D7,""^(\d+),(\d+)\)"")),0,regexextract(D7,""^(\d+),(\d+)\)""))"),"835")</f>
        <v>835</v>
      </c>
      <c r="AI7" s="2" t="str">
        <f>IFERROR(__xludf.DUMMYFUNCTION("""COMPUTED_VALUE"""),"208")</f>
        <v>208</v>
      </c>
      <c r="AJ7" s="2" t="str">
        <f>IFERROR(__xludf.DUMMYFUNCTION("if(iserror(regexextract(E7,""^(\d+),(\d+)\)"")),0,regexextract(E7,""^(\d+),(\d+)\)""))"),"913")</f>
        <v>913</v>
      </c>
      <c r="AK7" s="2" t="str">
        <f>IFERROR(__xludf.DUMMYFUNCTION("""COMPUTED_VALUE"""),"926")</f>
        <v>926</v>
      </c>
      <c r="AL7" s="2" t="str">
        <f>IFERROR(__xludf.DUMMYFUNCTION("if(iserror(regexextract(F7,""^(\d+),(\d+)\)"")),0,regexextract(F7,""^(\d+),(\d+)\)""))"),"415")</f>
        <v>415</v>
      </c>
      <c r="AM7" s="2" t="str">
        <f>IFERROR(__xludf.DUMMYFUNCTION("""COMPUTED_VALUE"""),"26")</f>
        <v>26</v>
      </c>
      <c r="AN7" s="10"/>
      <c r="AO7" s="2">
        <f t="shared" si="2"/>
        <v>12768</v>
      </c>
      <c r="AP7" s="2">
        <f t="shared" si="3"/>
        <v>0</v>
      </c>
      <c r="AQ7" s="2">
        <f t="shared" si="4"/>
        <v>153636</v>
      </c>
      <c r="AR7" s="2">
        <f t="shared" si="5"/>
        <v>0</v>
      </c>
      <c r="AS7" s="2">
        <f t="shared" si="6"/>
        <v>0</v>
      </c>
      <c r="AT7" s="2">
        <f t="shared" si="7"/>
        <v>0</v>
      </c>
    </row>
    <row r="8">
      <c r="A8" s="2" t="s">
        <v>40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45</v>
      </c>
      <c r="G8" s="10"/>
      <c r="H8" s="2">
        <f>IFERROR(__xludf.DUMMYFUNCTION("if(iserror(len(regexextract(A8,"".*do\(\)""))),0,len(regexextract(A8,"".*do\(\)"")))"),0.0)</f>
        <v>0</v>
      </c>
      <c r="I8" s="2">
        <f>IFERROR(__xludf.DUMMYFUNCTION("if(iserror(len(regexextract(A8,"".*don't\(\)""))),0,len(regexextract(A8,"".*don't\(\)"")))"),0.0)</f>
        <v>0</v>
      </c>
      <c r="J8" s="2">
        <f>IFERROR(__xludf.DUMMYFUNCTION("if(iserror(len(regexextract(B8,"".*do\(\)""))),0,len(regexextract(B8,"".*do\(\)"")))"),0.0)</f>
        <v>0</v>
      </c>
      <c r="K8" s="2">
        <f>IFERROR(__xludf.DUMMYFUNCTION("if(iserror(len(regexextract(B8,"".*don't\(\)""))),0,len(regexextract(B8,"".*don't\(\)"")))"),0.0)</f>
        <v>0</v>
      </c>
      <c r="L8" s="2">
        <f>IFERROR(__xludf.DUMMYFUNCTION("if(iserror(len(regexextract(C8,"".*do\(\)""))),0,len(regexextract(C8,"".*do\(\)"")))"),0.0)</f>
        <v>0</v>
      </c>
      <c r="M8" s="2">
        <f>IFERROR(__xludf.DUMMYFUNCTION("if(iserror(len(regexextract(C8,"".*don't\(\)""))),0,len(regexextract(C8,"".*don't\(\)"")))"),0.0)</f>
        <v>0</v>
      </c>
      <c r="N8" s="2">
        <f>IFERROR(__xludf.DUMMYFUNCTION("if(iserror(len(regexextract(D8,"".*do\(\)""))),0,len(regexextract(D8,"".*do\(\)"")))"),0.0)</f>
        <v>0</v>
      </c>
      <c r="O8" s="2">
        <f>IFERROR(__xludf.DUMMYFUNCTION("if(iserror(len(regexextract(D8,"".*don't\(\)""))),0,len(regexextract(D8,"".*don't\(\)"")))"),0.0)</f>
        <v>0</v>
      </c>
      <c r="P8" s="2">
        <f>IFERROR(__xludf.DUMMYFUNCTION("if(iserror(len(regexextract(E8,"".*do\(\)""))),0,len(regexextract(E8,"".*do\(\)"")))"),0.0)</f>
        <v>0</v>
      </c>
      <c r="Q8" s="2">
        <f>IFERROR(__xludf.DUMMYFUNCTION("if(iserror(len(regexextract(E8,"".*don't\(\)""))),0,len(regexextract(E8,"".*don't\(\)"")))"),0.0)</f>
        <v>0</v>
      </c>
      <c r="R8" s="2">
        <f>IFERROR(__xludf.DUMMYFUNCTION("if(iserror(len(regexextract(F8,"".*do\(\)""))),0,len(regexextract(F8,"".*do\(\)"")))"),0.0)</f>
        <v>0</v>
      </c>
      <c r="S8" s="2">
        <f>IFERROR(__xludf.DUMMYFUNCTION("if(iserror(len(regexextract(F8,"".*don't\(\)""))),0,len(regexextract(F8,"".*don't\(\)"")))"),0.0)</f>
        <v>0</v>
      </c>
      <c r="T8" s="10"/>
      <c r="U8" s="2">
        <f t="shared" si="8"/>
        <v>1</v>
      </c>
      <c r="V8" s="2">
        <f t="shared" si="9"/>
        <v>0</v>
      </c>
      <c r="W8" s="2">
        <f t="shared" si="10"/>
        <v>1</v>
      </c>
      <c r="X8" s="2">
        <f t="shared" si="11"/>
        <v>0</v>
      </c>
      <c r="Y8" s="2">
        <f t="shared" si="12"/>
        <v>0</v>
      </c>
      <c r="Z8" s="2">
        <f t="shared" si="13"/>
        <v>0</v>
      </c>
      <c r="AA8" s="10"/>
      <c r="AB8" s="2" t="str">
        <f>IFERROR(__xludf.DUMMYFUNCTION("if(iserror(regexextract(A8,""^(\d+),(\d+)\)"")),0,regexextract(A8,""^(\d+),(\d+)\)""))"),"206")</f>
        <v>206</v>
      </c>
      <c r="AC8" s="2" t="str">
        <f>IFERROR(__xludf.DUMMYFUNCTION("""COMPUTED_VALUE"""),"45")</f>
        <v>45</v>
      </c>
      <c r="AD8" s="2" t="str">
        <f>IFERROR(__xludf.DUMMYFUNCTION("if(iserror(regexextract(B8,""^(\d+),(\d+)\)"")),0,regexextract(B8,""^(\d+),(\d+)\)""))"),"859")</f>
        <v>859</v>
      </c>
      <c r="AE8" s="2" t="str">
        <f>IFERROR(__xludf.DUMMYFUNCTION("""COMPUTED_VALUE"""),"259")</f>
        <v>259</v>
      </c>
      <c r="AF8" s="2" t="str">
        <f>IFERROR(__xludf.DUMMYFUNCTION("if(iserror(regexextract(C8,""^(\d+),(\d+)\)"")),0,regexextract(C8,""^(\d+),(\d+)\)""))"),"534")</f>
        <v>534</v>
      </c>
      <c r="AG8" s="2" t="str">
        <f>IFERROR(__xludf.DUMMYFUNCTION("""COMPUTED_VALUE"""),"113")</f>
        <v>113</v>
      </c>
      <c r="AH8" s="2" t="str">
        <f>IFERROR(__xludf.DUMMYFUNCTION("if(iserror(regexextract(D8,""^(\d+),(\d+)\)"")),0,regexextract(D8,""^(\d+),(\d+)\)""))"),"214")</f>
        <v>214</v>
      </c>
      <c r="AI8" s="2" t="str">
        <f>IFERROR(__xludf.DUMMYFUNCTION("""COMPUTED_VALUE"""),"27")</f>
        <v>27</v>
      </c>
      <c r="AJ8" s="2" t="str">
        <f>IFERROR(__xludf.DUMMYFUNCTION("if(iserror(regexextract(E8,""^(\d+),(\d+)\)"")),0,regexextract(E8,""^(\d+),(\d+)\)""))"),"4")</f>
        <v>4</v>
      </c>
      <c r="AK8" s="2" t="str">
        <f>IFERROR(__xludf.DUMMYFUNCTION("""COMPUTED_VALUE"""),"866")</f>
        <v>866</v>
      </c>
      <c r="AL8" s="2" t="str">
        <f>IFERROR(__xludf.DUMMYFUNCTION("if(iserror(regexextract(F8,""^(\d+),(\d+)\)"")),0,regexextract(F8,""^(\d+),(\d+)\)""))"),"7")</f>
        <v>7</v>
      </c>
      <c r="AM8" s="2" t="str">
        <f>IFERROR(__xludf.DUMMYFUNCTION("""COMPUTED_VALUE"""),"129")</f>
        <v>129</v>
      </c>
      <c r="AN8" s="10"/>
      <c r="AO8" s="2">
        <f t="shared" si="2"/>
        <v>9270</v>
      </c>
      <c r="AP8" s="2">
        <f t="shared" si="3"/>
        <v>0</v>
      </c>
      <c r="AQ8" s="2">
        <f t="shared" si="4"/>
        <v>60342</v>
      </c>
      <c r="AR8" s="2">
        <f t="shared" si="5"/>
        <v>0</v>
      </c>
      <c r="AS8" s="2">
        <f t="shared" si="6"/>
        <v>0</v>
      </c>
      <c r="AT8" s="2">
        <f t="shared" si="7"/>
        <v>0</v>
      </c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2" t="s">
        <v>51</v>
      </c>
      <c r="G9" s="10"/>
      <c r="H9" s="2">
        <f>IFERROR(__xludf.DUMMYFUNCTION("if(iserror(len(regexextract(A9,"".*do\(\)""))),0,len(regexextract(A9,"".*do\(\)"")))"),0.0)</f>
        <v>0</v>
      </c>
      <c r="I9" s="2">
        <f>IFERROR(__xludf.DUMMYFUNCTION("if(iserror(len(regexextract(A9,"".*don't\(\)""))),0,len(regexextract(A9,"".*don't\(\)"")))"),0.0)</f>
        <v>0</v>
      </c>
      <c r="J9" s="2">
        <f>IFERROR(__xludf.DUMMYFUNCTION("if(iserror(len(regexextract(B9,"".*do\(\)""))),0,len(regexextract(B9,"".*do\(\)"")))"),0.0)</f>
        <v>0</v>
      </c>
      <c r="K9" s="2">
        <f>IFERROR(__xludf.DUMMYFUNCTION("if(iserror(len(regexextract(B9,"".*don't\(\)""))),0,len(regexextract(B9,"".*don't\(\)"")))"),0.0)</f>
        <v>0</v>
      </c>
      <c r="L9" s="2">
        <f>IFERROR(__xludf.DUMMYFUNCTION("if(iserror(len(regexextract(C9,"".*do\(\)""))),0,len(regexextract(C9,"".*do\(\)"")))"),0.0)</f>
        <v>0</v>
      </c>
      <c r="M9" s="2">
        <f>IFERROR(__xludf.DUMMYFUNCTION("if(iserror(len(regexextract(C9,"".*don't\(\)""))),0,len(regexextract(C9,"".*don't\(\)"")))"),0.0)</f>
        <v>0</v>
      </c>
      <c r="N9" s="2">
        <f>IFERROR(__xludf.DUMMYFUNCTION("if(iserror(len(regexextract(D9,"".*do\(\)""))),0,len(regexextract(D9,"".*do\(\)"")))"),0.0)</f>
        <v>0</v>
      </c>
      <c r="O9" s="2">
        <f>IFERROR(__xludf.DUMMYFUNCTION("if(iserror(len(regexextract(D9,"".*don't\(\)""))),0,len(regexextract(D9,"".*don't\(\)"")))"),0.0)</f>
        <v>0</v>
      </c>
      <c r="P9" s="2">
        <f>IFERROR(__xludf.DUMMYFUNCTION("if(iserror(len(regexextract(E9,"".*do\(\)""))),0,len(regexextract(E9,"".*do\(\)"")))"),0.0)</f>
        <v>0</v>
      </c>
      <c r="Q9" s="2">
        <f>IFERROR(__xludf.DUMMYFUNCTION("if(iserror(len(regexextract(E9,"".*don't\(\)""))),0,len(regexextract(E9,"".*don't\(\)"")))"),0.0)</f>
        <v>0</v>
      </c>
      <c r="R9" s="2">
        <f>IFERROR(__xludf.DUMMYFUNCTION("if(iserror(len(regexextract(F9,"".*do\(\)""))),0,len(regexextract(F9,"".*do\(\)"")))"),0.0)</f>
        <v>0</v>
      </c>
      <c r="S9" s="2">
        <f>IFERROR(__xludf.DUMMYFUNCTION("if(iserror(len(regexextract(F9,"".*don't\(\)""))),0,len(regexextract(F9,"".*don't\(\)"")))"),0.0)</f>
        <v>0</v>
      </c>
      <c r="T9" s="10"/>
      <c r="U9" s="2">
        <f t="shared" si="8"/>
        <v>1</v>
      </c>
      <c r="V9" s="2">
        <f t="shared" si="9"/>
        <v>0</v>
      </c>
      <c r="W9" s="2">
        <f t="shared" si="10"/>
        <v>1</v>
      </c>
      <c r="X9" s="2">
        <f t="shared" si="11"/>
        <v>0</v>
      </c>
      <c r="Y9" s="2">
        <f t="shared" si="12"/>
        <v>0</v>
      </c>
      <c r="Z9" s="2">
        <f t="shared" si="13"/>
        <v>0</v>
      </c>
      <c r="AA9" s="10"/>
      <c r="AB9" s="2" t="str">
        <f>IFERROR(__xludf.DUMMYFUNCTION("if(iserror(regexextract(A9,""^(\d+),(\d+)\)"")),0,regexextract(A9,""^(\d+),(\d+)\)""))"),"365")</f>
        <v>365</v>
      </c>
      <c r="AC9" s="2" t="str">
        <f>IFERROR(__xludf.DUMMYFUNCTION("""COMPUTED_VALUE"""),"743")</f>
        <v>743</v>
      </c>
      <c r="AD9" s="2" t="str">
        <f>IFERROR(__xludf.DUMMYFUNCTION("if(iserror(regexextract(B9,""^(\d+),(\d+)\)"")),0,regexextract(B9,""^(\d+),(\d+)\)""))"),"21")</f>
        <v>21</v>
      </c>
      <c r="AE9" s="2" t="str">
        <f>IFERROR(__xludf.DUMMYFUNCTION("""COMPUTED_VALUE"""),"933")</f>
        <v>933</v>
      </c>
      <c r="AF9" s="2" t="str">
        <f>IFERROR(__xludf.DUMMYFUNCTION("if(iserror(regexextract(C9,""^(\d+),(\d+)\)"")),0,regexextract(C9,""^(\d+),(\d+)\)""))"),"522")</f>
        <v>522</v>
      </c>
      <c r="AG9" s="2" t="str">
        <f>IFERROR(__xludf.DUMMYFUNCTION("""COMPUTED_VALUE"""),"207")</f>
        <v>207</v>
      </c>
      <c r="AH9" s="2" t="str">
        <f>IFERROR(__xludf.DUMMYFUNCTION("if(iserror(regexextract(D9,""^(\d+),(\d+)\)"")),0,regexextract(D9,""^(\d+),(\d+)\)""))"),"767")</f>
        <v>767</v>
      </c>
      <c r="AI9" s="2" t="str">
        <f>IFERROR(__xludf.DUMMYFUNCTION("""COMPUTED_VALUE"""),"769")</f>
        <v>769</v>
      </c>
      <c r="AJ9" s="2" t="str">
        <f>IFERROR(__xludf.DUMMYFUNCTION("if(iserror(regexextract(E9,""^(\d+),(\d+)\)"")),0,regexextract(E9,""^(\d+),(\d+)\)""))"),"370")</f>
        <v>370</v>
      </c>
      <c r="AK9" s="2" t="str">
        <f>IFERROR(__xludf.DUMMYFUNCTION("""COMPUTED_VALUE"""),"854")</f>
        <v>854</v>
      </c>
      <c r="AL9" s="2" t="str">
        <f>IFERROR(__xludf.DUMMYFUNCTION("if(iserror(regexextract(F9,""^(\d+),(\d+)\)"")),0,regexextract(F9,""^(\d+),(\d+)\)""))"),"104")</f>
        <v>104</v>
      </c>
      <c r="AM9" s="2" t="str">
        <f>IFERROR(__xludf.DUMMYFUNCTION("""COMPUTED_VALUE"""),"970")</f>
        <v>970</v>
      </c>
      <c r="AN9" s="10"/>
      <c r="AO9" s="2">
        <f t="shared" si="2"/>
        <v>271195</v>
      </c>
      <c r="AP9" s="2">
        <f t="shared" si="3"/>
        <v>0</v>
      </c>
      <c r="AQ9" s="2">
        <f t="shared" si="4"/>
        <v>108054</v>
      </c>
      <c r="AR9" s="2">
        <f t="shared" si="5"/>
        <v>0</v>
      </c>
      <c r="AS9" s="2">
        <f t="shared" si="6"/>
        <v>0</v>
      </c>
      <c r="AT9" s="2">
        <f t="shared" si="7"/>
        <v>0</v>
      </c>
    </row>
    <row r="10">
      <c r="A10" s="2" t="s">
        <v>52</v>
      </c>
      <c r="B10" s="2" t="s">
        <v>53</v>
      </c>
      <c r="C10" s="2" t="s">
        <v>54</v>
      </c>
      <c r="D10" s="2" t="s">
        <v>55</v>
      </c>
      <c r="E10" s="2" t="s">
        <v>56</v>
      </c>
      <c r="F10" s="2" t="s">
        <v>57</v>
      </c>
      <c r="G10" s="10"/>
      <c r="H10" s="2">
        <f>IFERROR(__xludf.DUMMYFUNCTION("if(iserror(len(regexextract(A10,"".*do\(\)""))),0,len(regexextract(A10,"".*do\(\)"")))"),0.0)</f>
        <v>0</v>
      </c>
      <c r="I10" s="2">
        <f>IFERROR(__xludf.DUMMYFUNCTION("if(iserror(len(regexextract(A10,"".*don't\(\)""))),0,len(regexextract(A10,"".*don't\(\)"")))"),0.0)</f>
        <v>0</v>
      </c>
      <c r="J10" s="2">
        <f>IFERROR(__xludf.DUMMYFUNCTION("if(iserror(len(regexextract(B10,"".*do\(\)""))),0,len(regexextract(B10,"".*do\(\)"")))"),0.0)</f>
        <v>0</v>
      </c>
      <c r="K10" s="2">
        <f>IFERROR(__xludf.DUMMYFUNCTION("if(iserror(len(regexextract(B10,"".*don't\(\)""))),0,len(regexextract(B10,"".*don't\(\)"")))"),15.0)</f>
        <v>15</v>
      </c>
      <c r="L10" s="2">
        <f>IFERROR(__xludf.DUMMYFUNCTION("if(iserror(len(regexextract(C10,"".*do\(\)""))),0,len(regexextract(C10,"".*do\(\)"")))"),0.0)</f>
        <v>0</v>
      </c>
      <c r="M10" s="2">
        <f>IFERROR(__xludf.DUMMYFUNCTION("if(iserror(len(regexextract(C10,"".*don't\(\)""))),0,len(regexextract(C10,"".*don't\(\)"")))"),0.0)</f>
        <v>0</v>
      </c>
      <c r="N10" s="2">
        <f>IFERROR(__xludf.DUMMYFUNCTION("if(iserror(len(regexextract(D10,"".*do\(\)""))),0,len(regexextract(D10,"".*do\(\)"")))"),0.0)</f>
        <v>0</v>
      </c>
      <c r="O10" s="2">
        <f>IFERROR(__xludf.DUMMYFUNCTION("if(iserror(len(regexextract(D10,"".*don't\(\)""))),0,len(regexextract(D10,"".*don't\(\)"")))"),0.0)</f>
        <v>0</v>
      </c>
      <c r="P10" s="2">
        <f>IFERROR(__xludf.DUMMYFUNCTION("if(iserror(len(regexextract(E10,"".*do\(\)""))),0,len(regexextract(E10,"".*do\(\)"")))"),0.0)</f>
        <v>0</v>
      </c>
      <c r="Q10" s="2">
        <f>IFERROR(__xludf.DUMMYFUNCTION("if(iserror(len(regexextract(E10,"".*don't\(\)""))),0,len(regexextract(E10,"".*don't\(\)"")))"),41.0)</f>
        <v>41</v>
      </c>
      <c r="R10" s="2">
        <f>IFERROR(__xludf.DUMMYFUNCTION("if(iserror(len(regexextract(F10,"".*do\(\)""))),0,len(regexextract(F10,"".*do\(\)"")))"),0.0)</f>
        <v>0</v>
      </c>
      <c r="S10" s="2">
        <f>IFERROR(__xludf.DUMMYFUNCTION("if(iserror(len(regexextract(F10,"".*don't\(\)""))),0,len(regexextract(F10,"".*don't\(\)"")))"),0.0)</f>
        <v>0</v>
      </c>
      <c r="T10" s="10"/>
      <c r="U10" s="2">
        <f t="shared" si="8"/>
        <v>1</v>
      </c>
      <c r="V10" s="2">
        <f t="shared" si="9"/>
        <v>0</v>
      </c>
      <c r="W10" s="2">
        <f t="shared" si="10"/>
        <v>1</v>
      </c>
      <c r="X10" s="2">
        <f t="shared" si="11"/>
        <v>0</v>
      </c>
      <c r="Y10" s="2">
        <f t="shared" si="12"/>
        <v>0</v>
      </c>
      <c r="Z10" s="2">
        <f t="shared" si="13"/>
        <v>0</v>
      </c>
      <c r="AA10" s="10"/>
      <c r="AB10" s="2" t="str">
        <f>IFERROR(__xludf.DUMMYFUNCTION("if(iserror(regexextract(A10,""^(\d+),(\d+)\)"")),0,regexextract(A10,""^(\d+),(\d+)\)""))"),"94")</f>
        <v>94</v>
      </c>
      <c r="AC10" s="2" t="str">
        <f>IFERROR(__xludf.DUMMYFUNCTION("""COMPUTED_VALUE"""),"410")</f>
        <v>410</v>
      </c>
      <c r="AD10" s="2" t="str">
        <f>IFERROR(__xludf.DUMMYFUNCTION("if(iserror(regexextract(B10,""^(\d+),(\d+)\)"")),0,regexextract(B10,""^(\d+),(\d+)\)""))"),"951")</f>
        <v>951</v>
      </c>
      <c r="AE10" s="2" t="str">
        <f>IFERROR(__xludf.DUMMYFUNCTION("""COMPUTED_VALUE"""),"427")</f>
        <v>427</v>
      </c>
      <c r="AF10" s="2" t="str">
        <f>IFERROR(__xludf.DUMMYFUNCTION("if(iserror(regexextract(C10,""^(\d+),(\d+)\)"")),0,regexextract(C10,""^(\d+),(\d+)\)""))"),"549")</f>
        <v>549</v>
      </c>
      <c r="AG10" s="2" t="str">
        <f>IFERROR(__xludf.DUMMYFUNCTION("""COMPUTED_VALUE"""),"286")</f>
        <v>286</v>
      </c>
      <c r="AH10" s="2" t="str">
        <f>IFERROR(__xludf.DUMMYFUNCTION("if(iserror(regexextract(D10,""^(\d+),(\d+)\)"")),0,regexextract(D10,""^(\d+),(\d+)\)""))"),"378")</f>
        <v>378</v>
      </c>
      <c r="AI10" s="2" t="str">
        <f>IFERROR(__xludf.DUMMYFUNCTION("""COMPUTED_VALUE"""),"284")</f>
        <v>284</v>
      </c>
      <c r="AJ10" s="2" t="str">
        <f>IFERROR(__xludf.DUMMYFUNCTION("if(iserror(regexextract(E10,""^(\d+),(\d+)\)"")),0,regexextract(E10,""^(\d+),(\d+)\)""))"),"665")</f>
        <v>665</v>
      </c>
      <c r="AK10" s="2" t="str">
        <f>IFERROR(__xludf.DUMMYFUNCTION("""COMPUTED_VALUE"""),"756")</f>
        <v>756</v>
      </c>
      <c r="AL10" s="2" t="str">
        <f>IFERROR(__xludf.DUMMYFUNCTION("if(iserror(regexextract(F10,""^(\d+),(\d+)\)"")),0,regexextract(F10,""^(\d+),(\d+)\)""))"),"626")</f>
        <v>626</v>
      </c>
      <c r="AM10" s="2" t="str">
        <f>IFERROR(__xludf.DUMMYFUNCTION("""COMPUTED_VALUE"""),"872")</f>
        <v>872</v>
      </c>
      <c r="AN10" s="10"/>
      <c r="AO10" s="2">
        <f t="shared" si="2"/>
        <v>38540</v>
      </c>
      <c r="AP10" s="2">
        <f t="shared" si="3"/>
        <v>0</v>
      </c>
      <c r="AQ10" s="2">
        <f t="shared" si="4"/>
        <v>157014</v>
      </c>
      <c r="AR10" s="2">
        <f t="shared" si="5"/>
        <v>0</v>
      </c>
      <c r="AS10" s="2">
        <f t="shared" si="6"/>
        <v>0</v>
      </c>
      <c r="AT10" s="2">
        <f t="shared" si="7"/>
        <v>0</v>
      </c>
    </row>
    <row r="11">
      <c r="G11" s="10"/>
      <c r="H11" s="2">
        <f>IFERROR(__xludf.DUMMYFUNCTION("if(iserror(len(regexextract(A11,"".*do\(\)""))),0,len(regexextract(A11,"".*do\(\)"")))"),0.0)</f>
        <v>0</v>
      </c>
      <c r="I11" s="2">
        <f>IFERROR(__xludf.DUMMYFUNCTION("if(iserror(len(regexextract(A11,"".*don't\(\)""))),0,len(regexextract(A11,"".*don't\(\)"")))"),0.0)</f>
        <v>0</v>
      </c>
      <c r="J11" s="2">
        <f>IFERROR(__xludf.DUMMYFUNCTION("if(iserror(len(regexextract(B11,"".*do\(\)""))),0,len(regexextract(B11,"".*do\(\)"")))"),0.0)</f>
        <v>0</v>
      </c>
      <c r="K11" s="2">
        <f>IFERROR(__xludf.DUMMYFUNCTION("if(iserror(len(regexextract(B11,"".*don't\(\)""))),0,len(regexextract(B11,"".*don't\(\)"")))"),0.0)</f>
        <v>0</v>
      </c>
      <c r="L11" s="2">
        <f>IFERROR(__xludf.DUMMYFUNCTION("if(iserror(len(regexextract(C11,"".*do\(\)""))),0,len(regexextract(C11,"".*do\(\)"")))"),0.0)</f>
        <v>0</v>
      </c>
      <c r="M11" s="2">
        <f>IFERROR(__xludf.DUMMYFUNCTION("if(iserror(len(regexextract(C11,"".*don't\(\)""))),0,len(regexextract(C11,"".*don't\(\)"")))"),0.0)</f>
        <v>0</v>
      </c>
      <c r="N11" s="2">
        <f>IFERROR(__xludf.DUMMYFUNCTION("if(iserror(len(regexextract(D11,"".*do\(\)""))),0,len(regexextract(D11,"".*do\(\)"")))"),0.0)</f>
        <v>0</v>
      </c>
      <c r="O11" s="2">
        <f>IFERROR(__xludf.DUMMYFUNCTION("if(iserror(len(regexextract(D11,"".*don't\(\)""))),0,len(regexextract(D11,"".*don't\(\)"")))"),0.0)</f>
        <v>0</v>
      </c>
      <c r="P11" s="2">
        <f>IFERROR(__xludf.DUMMYFUNCTION("if(iserror(len(regexextract(E11,"".*do\(\)""))),0,len(regexextract(E11,"".*do\(\)"")))"),0.0)</f>
        <v>0</v>
      </c>
      <c r="Q11" s="2">
        <f>IFERROR(__xludf.DUMMYFUNCTION("if(iserror(len(regexextract(E11,"".*don't\(\)""))),0,len(regexextract(E11,"".*don't\(\)"")))"),0.0)</f>
        <v>0</v>
      </c>
      <c r="R11" s="2">
        <f>IFERROR(__xludf.DUMMYFUNCTION("if(iserror(len(regexextract(F11,"".*do\(\)""))),0,len(regexextract(F11,"".*do\(\)"")))"),0.0)</f>
        <v>0</v>
      </c>
      <c r="S11" s="2">
        <f>IFERROR(__xludf.DUMMYFUNCTION("if(iserror(len(regexextract(F11,"".*don't\(\)""))),0,len(regexextract(F11,"".*don't\(\)"")))"),0.0)</f>
        <v>0</v>
      </c>
      <c r="T11" s="10"/>
      <c r="U11" s="2">
        <f t="shared" si="8"/>
        <v>1</v>
      </c>
      <c r="V11" s="2">
        <f t="shared" si="9"/>
        <v>0</v>
      </c>
      <c r="W11" s="2">
        <f t="shared" si="10"/>
        <v>1</v>
      </c>
      <c r="X11" s="2">
        <f t="shared" si="11"/>
        <v>0</v>
      </c>
      <c r="Y11" s="2">
        <f t="shared" si="12"/>
        <v>0</v>
      </c>
      <c r="Z11" s="2">
        <f t="shared" si="13"/>
        <v>0</v>
      </c>
      <c r="AA11" s="10"/>
      <c r="AB11" s="2">
        <f>IFERROR(__xludf.DUMMYFUNCTION("if(iserror(regexextract(A11,""^(\d+),(\d+)\)"")),0,regexextract(A11,""^(\d+),(\d+)\)""))"),0.0)</f>
        <v>0</v>
      </c>
      <c r="AD11" s="2">
        <f>IFERROR(__xludf.DUMMYFUNCTION("if(iserror(regexextract(B11,""^(\d+),(\d+)\)"")),0,regexextract(B11,""^(\d+),(\d+)\)""))"),0.0)</f>
        <v>0</v>
      </c>
      <c r="AF11" s="2">
        <f>IFERROR(__xludf.DUMMYFUNCTION("if(iserror(regexextract(C11,""^(\d+),(\d+)\)"")),0,regexextract(C11,""^(\d+),(\d+)\)""))"),0.0)</f>
        <v>0</v>
      </c>
      <c r="AH11" s="2">
        <f>IFERROR(__xludf.DUMMYFUNCTION("if(iserror(regexextract(D11,""^(\d+),(\d+)\)"")),0,regexextract(D11,""^(\d+),(\d+)\)""))"),0.0)</f>
        <v>0</v>
      </c>
      <c r="AJ11" s="2">
        <f>IFERROR(__xludf.DUMMYFUNCTION("if(iserror(regexextract(E11,""^(\d+),(\d+)\)"")),0,regexextract(E11,""^(\d+),(\d+)\)""))"),0.0)</f>
        <v>0</v>
      </c>
      <c r="AL11" s="2">
        <f>IFERROR(__xludf.DUMMYFUNCTION("if(iserror(regexextract(F11,""^(\d+),(\d+)\)"")),0,regexextract(F11,""^(\d+),(\d+)\)""))"),0.0)</f>
        <v>0</v>
      </c>
      <c r="AN11" s="10"/>
      <c r="AO11" s="2">
        <f t="shared" si="2"/>
        <v>0</v>
      </c>
      <c r="AP11" s="2">
        <f t="shared" si="3"/>
        <v>0</v>
      </c>
      <c r="AQ11" s="2">
        <f t="shared" si="4"/>
        <v>0</v>
      </c>
      <c r="AR11" s="2">
        <f t="shared" si="5"/>
        <v>0</v>
      </c>
      <c r="AS11" s="2">
        <f t="shared" si="6"/>
        <v>0</v>
      </c>
      <c r="AT11" s="2">
        <f t="shared" si="7"/>
        <v>0</v>
      </c>
    </row>
    <row r="12">
      <c r="G12" s="10"/>
      <c r="H12" s="2">
        <f>IFERROR(__xludf.DUMMYFUNCTION("if(iserror(len(regexextract(A12,"".*do\(\)""))),0,len(regexextract(A12,"".*do\(\)"")))"),0.0)</f>
        <v>0</v>
      </c>
      <c r="I12" s="2">
        <f>IFERROR(__xludf.DUMMYFUNCTION("if(iserror(len(regexextract(A12,"".*don't\(\)""))),0,len(regexextract(A12,"".*don't\(\)"")))"),0.0)</f>
        <v>0</v>
      </c>
      <c r="J12" s="2">
        <f>IFERROR(__xludf.DUMMYFUNCTION("if(iserror(len(regexextract(B12,"".*do\(\)""))),0,len(regexextract(B12,"".*do\(\)"")))"),0.0)</f>
        <v>0</v>
      </c>
      <c r="K12" s="2">
        <f>IFERROR(__xludf.DUMMYFUNCTION("if(iserror(len(regexextract(B12,"".*don't\(\)""))),0,len(regexextract(B12,"".*don't\(\)"")))"),0.0)</f>
        <v>0</v>
      </c>
      <c r="L12" s="2">
        <f>IFERROR(__xludf.DUMMYFUNCTION("if(iserror(len(regexextract(C12,"".*do\(\)""))),0,len(regexextract(C12,"".*do\(\)"")))"),0.0)</f>
        <v>0</v>
      </c>
      <c r="M12" s="2">
        <f>IFERROR(__xludf.DUMMYFUNCTION("if(iserror(len(regexextract(C12,"".*don't\(\)""))),0,len(regexextract(C12,"".*don't\(\)"")))"),0.0)</f>
        <v>0</v>
      </c>
      <c r="N12" s="2">
        <f>IFERROR(__xludf.DUMMYFUNCTION("if(iserror(len(regexextract(D12,"".*do\(\)""))),0,len(regexextract(D12,"".*do\(\)"")))"),0.0)</f>
        <v>0</v>
      </c>
      <c r="O12" s="2">
        <f>IFERROR(__xludf.DUMMYFUNCTION("if(iserror(len(regexextract(D12,"".*don't\(\)""))),0,len(regexextract(D12,"".*don't\(\)"")))"),0.0)</f>
        <v>0</v>
      </c>
      <c r="P12" s="2">
        <f>IFERROR(__xludf.DUMMYFUNCTION("if(iserror(len(regexextract(E12,"".*do\(\)""))),0,len(regexextract(E12,"".*do\(\)"")))"),0.0)</f>
        <v>0</v>
      </c>
      <c r="Q12" s="2">
        <f>IFERROR(__xludf.DUMMYFUNCTION("if(iserror(len(regexextract(E12,"".*don't\(\)""))),0,len(regexextract(E12,"".*don't\(\)"")))"),0.0)</f>
        <v>0</v>
      </c>
      <c r="R12" s="2">
        <f>IFERROR(__xludf.DUMMYFUNCTION("if(iserror(len(regexextract(F12,"".*do\(\)""))),0,len(regexextract(F12,"".*do\(\)"")))"),0.0)</f>
        <v>0</v>
      </c>
      <c r="S12" s="2">
        <f>IFERROR(__xludf.DUMMYFUNCTION("if(iserror(len(regexextract(F12,"".*don't\(\)""))),0,len(regexextract(F12,"".*don't\(\)"")))"),0.0)</f>
        <v>0</v>
      </c>
      <c r="T12" s="10"/>
      <c r="U12" s="2">
        <f t="shared" si="8"/>
        <v>1</v>
      </c>
      <c r="V12" s="2">
        <f t="shared" si="9"/>
        <v>0</v>
      </c>
      <c r="W12" s="2">
        <f t="shared" si="10"/>
        <v>1</v>
      </c>
      <c r="X12" s="2">
        <f t="shared" si="11"/>
        <v>0</v>
      </c>
      <c r="Y12" s="2">
        <f t="shared" si="12"/>
        <v>0</v>
      </c>
      <c r="Z12" s="2">
        <f t="shared" si="13"/>
        <v>0</v>
      </c>
      <c r="AA12" s="10"/>
      <c r="AB12" s="2">
        <f>IFERROR(__xludf.DUMMYFUNCTION("if(iserror(regexextract(A12,""^(\d+),(\d+)\)"")),0,regexextract(A12,""^(\d+),(\d+)\)""))"),0.0)</f>
        <v>0</v>
      </c>
      <c r="AD12" s="2">
        <f>IFERROR(__xludf.DUMMYFUNCTION("if(iserror(regexextract(B12,""^(\d+),(\d+)\)"")),0,regexextract(B12,""^(\d+),(\d+)\)""))"),0.0)</f>
        <v>0</v>
      </c>
      <c r="AF12" s="2">
        <f>IFERROR(__xludf.DUMMYFUNCTION("if(iserror(regexextract(C12,""^(\d+),(\d+)\)"")),0,regexextract(C12,""^(\d+),(\d+)\)""))"),0.0)</f>
        <v>0</v>
      </c>
      <c r="AH12" s="2">
        <f>IFERROR(__xludf.DUMMYFUNCTION("if(iserror(regexextract(D12,""^(\d+),(\d+)\)"")),0,regexextract(D12,""^(\d+),(\d+)\)""))"),0.0)</f>
        <v>0</v>
      </c>
      <c r="AJ12" s="2">
        <f>IFERROR(__xludf.DUMMYFUNCTION("if(iserror(regexextract(E12,""^(\d+),(\d+)\)"")),0,regexextract(E12,""^(\d+),(\d+)\)""))"),0.0)</f>
        <v>0</v>
      </c>
      <c r="AL12" s="2">
        <f>IFERROR(__xludf.DUMMYFUNCTION("if(iserror(regexextract(F12,""^(\d+),(\d+)\)"")),0,regexextract(F12,""^(\d+),(\d+)\)""))"),0.0)</f>
        <v>0</v>
      </c>
      <c r="AN12" s="10"/>
      <c r="AO12" s="2">
        <f t="shared" si="2"/>
        <v>0</v>
      </c>
      <c r="AP12" s="2">
        <f t="shared" si="3"/>
        <v>0</v>
      </c>
      <c r="AQ12" s="2">
        <f t="shared" si="4"/>
        <v>0</v>
      </c>
      <c r="AR12" s="2">
        <f t="shared" si="5"/>
        <v>0</v>
      </c>
      <c r="AS12" s="2">
        <f t="shared" si="6"/>
        <v>0</v>
      </c>
      <c r="AT12" s="2">
        <f t="shared" si="7"/>
        <v>0</v>
      </c>
    </row>
    <row r="13">
      <c r="G13" s="10"/>
      <c r="H13" s="2">
        <f>IFERROR(__xludf.DUMMYFUNCTION("if(iserror(len(regexextract(A13,"".*do\(\)""))),0,len(regexextract(A13,"".*do\(\)"")))"),0.0)</f>
        <v>0</v>
      </c>
      <c r="I13" s="2">
        <f>IFERROR(__xludf.DUMMYFUNCTION("if(iserror(len(regexextract(A13,"".*don't\(\)""))),0,len(regexextract(A13,"".*don't\(\)"")))"),0.0)</f>
        <v>0</v>
      </c>
      <c r="J13" s="2">
        <f>IFERROR(__xludf.DUMMYFUNCTION("if(iserror(len(regexextract(B13,"".*do\(\)""))),0,len(regexextract(B13,"".*do\(\)"")))"),0.0)</f>
        <v>0</v>
      </c>
      <c r="K13" s="2">
        <f>IFERROR(__xludf.DUMMYFUNCTION("if(iserror(len(regexextract(B13,"".*don't\(\)""))),0,len(regexextract(B13,"".*don't\(\)"")))"),0.0)</f>
        <v>0</v>
      </c>
      <c r="L13" s="2">
        <f>IFERROR(__xludf.DUMMYFUNCTION("if(iserror(len(regexextract(C13,"".*do\(\)""))),0,len(regexextract(C13,"".*do\(\)"")))"),0.0)</f>
        <v>0</v>
      </c>
      <c r="M13" s="2">
        <f>IFERROR(__xludf.DUMMYFUNCTION("if(iserror(len(regexextract(C13,"".*don't\(\)""))),0,len(regexextract(C13,"".*don't\(\)"")))"),0.0)</f>
        <v>0</v>
      </c>
      <c r="N13" s="2">
        <f>IFERROR(__xludf.DUMMYFUNCTION("if(iserror(len(regexextract(D13,"".*do\(\)""))),0,len(regexextract(D13,"".*do\(\)"")))"),0.0)</f>
        <v>0</v>
      </c>
      <c r="O13" s="2">
        <f>IFERROR(__xludf.DUMMYFUNCTION("if(iserror(len(regexextract(D13,"".*don't\(\)""))),0,len(regexextract(D13,"".*don't\(\)"")))"),0.0)</f>
        <v>0</v>
      </c>
      <c r="P13" s="2">
        <f>IFERROR(__xludf.DUMMYFUNCTION("if(iserror(len(regexextract(E13,"".*do\(\)""))),0,len(regexextract(E13,"".*do\(\)"")))"),0.0)</f>
        <v>0</v>
      </c>
      <c r="Q13" s="2">
        <f>IFERROR(__xludf.DUMMYFUNCTION("if(iserror(len(regexextract(E13,"".*don't\(\)""))),0,len(regexextract(E13,"".*don't\(\)"")))"),0.0)</f>
        <v>0</v>
      </c>
      <c r="R13" s="2">
        <f>IFERROR(__xludf.DUMMYFUNCTION("if(iserror(len(regexextract(F13,"".*do\(\)""))),0,len(regexextract(F13,"".*do\(\)"")))"),0.0)</f>
        <v>0</v>
      </c>
      <c r="S13" s="2">
        <f>IFERROR(__xludf.DUMMYFUNCTION("if(iserror(len(regexextract(F13,"".*don't\(\)""))),0,len(regexextract(F13,"".*don't\(\)"")))"),0.0)</f>
        <v>0</v>
      </c>
      <c r="T13" s="10"/>
      <c r="U13" s="2">
        <f t="shared" si="8"/>
        <v>1</v>
      </c>
      <c r="V13" s="2">
        <f t="shared" si="9"/>
        <v>0</v>
      </c>
      <c r="W13" s="2">
        <f t="shared" si="10"/>
        <v>1</v>
      </c>
      <c r="X13" s="2">
        <f t="shared" si="11"/>
        <v>0</v>
      </c>
      <c r="Y13" s="2">
        <f t="shared" si="12"/>
        <v>0</v>
      </c>
      <c r="Z13" s="2">
        <f t="shared" si="13"/>
        <v>0</v>
      </c>
      <c r="AA13" s="10"/>
      <c r="AB13" s="2">
        <f>IFERROR(__xludf.DUMMYFUNCTION("if(iserror(regexextract(A13,""^(\d+),(\d+)\)"")),0,regexextract(A13,""^(\d+),(\d+)\)""))"),0.0)</f>
        <v>0</v>
      </c>
      <c r="AD13" s="2">
        <f>IFERROR(__xludf.DUMMYFUNCTION("if(iserror(regexextract(B13,""^(\d+),(\d+)\)"")),0,regexextract(B13,""^(\d+),(\d+)\)""))"),0.0)</f>
        <v>0</v>
      </c>
      <c r="AF13" s="2">
        <f>IFERROR(__xludf.DUMMYFUNCTION("if(iserror(regexextract(C13,""^(\d+),(\d+)\)"")),0,regexextract(C13,""^(\d+),(\d+)\)""))"),0.0)</f>
        <v>0</v>
      </c>
      <c r="AH13" s="2">
        <f>IFERROR(__xludf.DUMMYFUNCTION("if(iserror(regexextract(D13,""^(\d+),(\d+)\)"")),0,regexextract(D13,""^(\d+),(\d+)\)""))"),0.0)</f>
        <v>0</v>
      </c>
      <c r="AJ13" s="2">
        <f>IFERROR(__xludf.DUMMYFUNCTION("if(iserror(regexextract(E13,""^(\d+),(\d+)\)"")),0,regexextract(E13,""^(\d+),(\d+)\)""))"),0.0)</f>
        <v>0</v>
      </c>
      <c r="AL13" s="2">
        <f>IFERROR(__xludf.DUMMYFUNCTION("if(iserror(regexextract(F13,""^(\d+),(\d+)\)"")),0,regexextract(F13,""^(\d+),(\d+)\)""))"),0.0)</f>
        <v>0</v>
      </c>
      <c r="AN13" s="10"/>
      <c r="AO13" s="2">
        <f t="shared" si="2"/>
        <v>0</v>
      </c>
      <c r="AP13" s="2">
        <f t="shared" si="3"/>
        <v>0</v>
      </c>
      <c r="AQ13" s="2">
        <f t="shared" si="4"/>
        <v>0</v>
      </c>
      <c r="AR13" s="2">
        <f t="shared" si="5"/>
        <v>0</v>
      </c>
      <c r="AS13" s="2">
        <f t="shared" si="6"/>
        <v>0</v>
      </c>
      <c r="AT13" s="2">
        <f t="shared" si="7"/>
        <v>0</v>
      </c>
    </row>
    <row r="14">
      <c r="G14" s="10"/>
      <c r="H14" s="2">
        <f>IFERROR(__xludf.DUMMYFUNCTION("if(iserror(len(regexextract(A14,"".*do\(\)""))),0,len(regexextract(A14,"".*do\(\)"")))"),0.0)</f>
        <v>0</v>
      </c>
      <c r="I14" s="2">
        <f>IFERROR(__xludf.DUMMYFUNCTION("if(iserror(len(regexextract(A14,"".*don't\(\)""))),0,len(regexextract(A14,"".*don't\(\)"")))"),0.0)</f>
        <v>0</v>
      </c>
      <c r="J14" s="2">
        <f>IFERROR(__xludf.DUMMYFUNCTION("if(iserror(len(regexextract(B14,"".*do\(\)""))),0,len(regexextract(B14,"".*do\(\)"")))"),0.0)</f>
        <v>0</v>
      </c>
      <c r="K14" s="2">
        <f>IFERROR(__xludf.DUMMYFUNCTION("if(iserror(len(regexextract(B14,"".*don't\(\)""))),0,len(regexextract(B14,"".*don't\(\)"")))"),0.0)</f>
        <v>0</v>
      </c>
      <c r="L14" s="2">
        <f>IFERROR(__xludf.DUMMYFUNCTION("if(iserror(len(regexextract(C14,"".*do\(\)""))),0,len(regexextract(C14,"".*do\(\)"")))"),0.0)</f>
        <v>0</v>
      </c>
      <c r="M14" s="2">
        <f>IFERROR(__xludf.DUMMYFUNCTION("if(iserror(len(regexextract(C14,"".*don't\(\)""))),0,len(regexextract(C14,"".*don't\(\)"")))"),0.0)</f>
        <v>0</v>
      </c>
      <c r="N14" s="2">
        <f>IFERROR(__xludf.DUMMYFUNCTION("if(iserror(len(regexextract(D14,"".*do\(\)""))),0,len(regexextract(D14,"".*do\(\)"")))"),0.0)</f>
        <v>0</v>
      </c>
      <c r="O14" s="2">
        <f>IFERROR(__xludf.DUMMYFUNCTION("if(iserror(len(regexextract(D14,"".*don't\(\)""))),0,len(regexextract(D14,"".*don't\(\)"")))"),0.0)</f>
        <v>0</v>
      </c>
      <c r="P14" s="2">
        <f>IFERROR(__xludf.DUMMYFUNCTION("if(iserror(len(regexextract(E14,"".*do\(\)""))),0,len(regexextract(E14,"".*do\(\)"")))"),0.0)</f>
        <v>0</v>
      </c>
      <c r="Q14" s="2">
        <f>IFERROR(__xludf.DUMMYFUNCTION("if(iserror(len(regexextract(E14,"".*don't\(\)""))),0,len(regexextract(E14,"".*don't\(\)"")))"),0.0)</f>
        <v>0</v>
      </c>
      <c r="R14" s="2">
        <f>IFERROR(__xludf.DUMMYFUNCTION("if(iserror(len(regexextract(F14,"".*do\(\)""))),0,len(regexextract(F14,"".*do\(\)"")))"),0.0)</f>
        <v>0</v>
      </c>
      <c r="S14" s="2">
        <f>IFERROR(__xludf.DUMMYFUNCTION("if(iserror(len(regexextract(F14,"".*don't\(\)""))),0,len(regexextract(F14,"".*don't\(\)"")))"),0.0)</f>
        <v>0</v>
      </c>
      <c r="T14" s="10"/>
      <c r="U14" s="2">
        <f t="shared" si="8"/>
        <v>1</v>
      </c>
      <c r="V14" s="2">
        <f t="shared" si="9"/>
        <v>0</v>
      </c>
      <c r="W14" s="2">
        <f t="shared" si="10"/>
        <v>1</v>
      </c>
      <c r="X14" s="2">
        <f t="shared" si="11"/>
        <v>0</v>
      </c>
      <c r="Y14" s="2">
        <f t="shared" si="12"/>
        <v>0</v>
      </c>
      <c r="Z14" s="2">
        <f t="shared" si="13"/>
        <v>0</v>
      </c>
      <c r="AA14" s="10"/>
      <c r="AB14" s="2">
        <f>IFERROR(__xludf.DUMMYFUNCTION("if(iserror(regexextract(A14,""^(\d+),(\d+)\)"")),0,regexextract(A14,""^(\d+),(\d+)\)""))"),0.0)</f>
        <v>0</v>
      </c>
      <c r="AD14" s="2">
        <f>IFERROR(__xludf.DUMMYFUNCTION("if(iserror(regexextract(B14,""^(\d+),(\d+)\)"")),0,regexextract(B14,""^(\d+),(\d+)\)""))"),0.0)</f>
        <v>0</v>
      </c>
      <c r="AF14" s="2">
        <f>IFERROR(__xludf.DUMMYFUNCTION("if(iserror(regexextract(C14,""^(\d+),(\d+)\)"")),0,regexextract(C14,""^(\d+),(\d+)\)""))"),0.0)</f>
        <v>0</v>
      </c>
      <c r="AH14" s="2">
        <f>IFERROR(__xludf.DUMMYFUNCTION("if(iserror(regexextract(D14,""^(\d+),(\d+)\)"")),0,regexextract(D14,""^(\d+),(\d+)\)""))"),0.0)</f>
        <v>0</v>
      </c>
      <c r="AJ14" s="2">
        <f>IFERROR(__xludf.DUMMYFUNCTION("if(iserror(regexextract(E14,""^(\d+),(\d+)\)"")),0,regexextract(E14,""^(\d+),(\d+)\)""))"),0.0)</f>
        <v>0</v>
      </c>
      <c r="AL14" s="2">
        <f>IFERROR(__xludf.DUMMYFUNCTION("if(iserror(regexextract(F14,""^(\d+),(\d+)\)"")),0,regexextract(F14,""^(\d+),(\d+)\)""))"),0.0)</f>
        <v>0</v>
      </c>
      <c r="AN14" s="10"/>
      <c r="AO14" s="2">
        <f t="shared" si="2"/>
        <v>0</v>
      </c>
      <c r="AP14" s="2">
        <f t="shared" si="3"/>
        <v>0</v>
      </c>
      <c r="AQ14" s="2">
        <f t="shared" si="4"/>
        <v>0</v>
      </c>
      <c r="AR14" s="2">
        <f t="shared" si="5"/>
        <v>0</v>
      </c>
      <c r="AS14" s="2">
        <f t="shared" si="6"/>
        <v>0</v>
      </c>
      <c r="AT14" s="2">
        <f t="shared" si="7"/>
        <v>0</v>
      </c>
    </row>
    <row r="15">
      <c r="G15" s="10"/>
      <c r="H15" s="2">
        <f>IFERROR(__xludf.DUMMYFUNCTION("if(iserror(len(regexextract(A15,"".*do\(\)""))),0,len(regexextract(A15,"".*do\(\)"")))"),0.0)</f>
        <v>0</v>
      </c>
      <c r="I15" s="2">
        <f>IFERROR(__xludf.DUMMYFUNCTION("if(iserror(len(regexextract(A15,"".*don't\(\)""))),0,len(regexextract(A15,"".*don't\(\)"")))"),0.0)</f>
        <v>0</v>
      </c>
      <c r="J15" s="2">
        <f>IFERROR(__xludf.DUMMYFUNCTION("if(iserror(len(regexextract(B15,"".*do\(\)""))),0,len(regexextract(B15,"".*do\(\)"")))"),0.0)</f>
        <v>0</v>
      </c>
      <c r="K15" s="2">
        <f>IFERROR(__xludf.DUMMYFUNCTION("if(iserror(len(regexextract(B15,"".*don't\(\)""))),0,len(regexextract(B15,"".*don't\(\)"")))"),0.0)</f>
        <v>0</v>
      </c>
      <c r="L15" s="2">
        <f>IFERROR(__xludf.DUMMYFUNCTION("if(iserror(len(regexextract(C15,"".*do\(\)""))),0,len(regexextract(C15,"".*do\(\)"")))"),0.0)</f>
        <v>0</v>
      </c>
      <c r="M15" s="2">
        <f>IFERROR(__xludf.DUMMYFUNCTION("if(iserror(len(regexextract(C15,"".*don't\(\)""))),0,len(regexextract(C15,"".*don't\(\)"")))"),0.0)</f>
        <v>0</v>
      </c>
      <c r="N15" s="2">
        <f>IFERROR(__xludf.DUMMYFUNCTION("if(iserror(len(regexextract(D15,"".*do\(\)""))),0,len(regexextract(D15,"".*do\(\)"")))"),0.0)</f>
        <v>0</v>
      </c>
      <c r="O15" s="2">
        <f>IFERROR(__xludf.DUMMYFUNCTION("if(iserror(len(regexextract(D15,"".*don't\(\)""))),0,len(regexextract(D15,"".*don't\(\)"")))"),0.0)</f>
        <v>0</v>
      </c>
      <c r="P15" s="2">
        <f>IFERROR(__xludf.DUMMYFUNCTION("if(iserror(len(regexextract(E15,"".*do\(\)""))),0,len(regexextract(E15,"".*do\(\)"")))"),0.0)</f>
        <v>0</v>
      </c>
      <c r="Q15" s="2">
        <f>IFERROR(__xludf.DUMMYFUNCTION("if(iserror(len(regexextract(E15,"".*don't\(\)""))),0,len(regexextract(E15,"".*don't\(\)"")))"),0.0)</f>
        <v>0</v>
      </c>
      <c r="R15" s="2">
        <f>IFERROR(__xludf.DUMMYFUNCTION("if(iserror(len(regexextract(F15,"".*do\(\)""))),0,len(regexextract(F15,"".*do\(\)"")))"),0.0)</f>
        <v>0</v>
      </c>
      <c r="S15" s="2">
        <f>IFERROR(__xludf.DUMMYFUNCTION("if(iserror(len(regexextract(F15,"".*don't\(\)""))),0,len(regexextract(F15,"".*don't\(\)"")))"),0.0)</f>
        <v>0</v>
      </c>
      <c r="T15" s="10"/>
      <c r="U15" s="2">
        <f t="shared" si="8"/>
        <v>1</v>
      </c>
      <c r="V15" s="2">
        <f t="shared" si="9"/>
        <v>0</v>
      </c>
      <c r="W15" s="2">
        <f t="shared" si="10"/>
        <v>1</v>
      </c>
      <c r="X15" s="2">
        <f t="shared" si="11"/>
        <v>0</v>
      </c>
      <c r="Y15" s="2">
        <f t="shared" si="12"/>
        <v>0</v>
      </c>
      <c r="Z15" s="2">
        <f t="shared" si="13"/>
        <v>0</v>
      </c>
      <c r="AA15" s="10"/>
      <c r="AB15" s="2">
        <f>IFERROR(__xludf.DUMMYFUNCTION("if(iserror(regexextract(A15,""^(\d+),(\d+)\)"")),0,regexextract(A15,""^(\d+),(\d+)\)""))"),0.0)</f>
        <v>0</v>
      </c>
      <c r="AD15" s="2">
        <f>IFERROR(__xludf.DUMMYFUNCTION("if(iserror(regexextract(B15,""^(\d+),(\d+)\)"")),0,regexextract(B15,""^(\d+),(\d+)\)""))"),0.0)</f>
        <v>0</v>
      </c>
      <c r="AF15" s="2">
        <f>IFERROR(__xludf.DUMMYFUNCTION("if(iserror(regexextract(C15,""^(\d+),(\d+)\)"")),0,regexextract(C15,""^(\d+),(\d+)\)""))"),0.0)</f>
        <v>0</v>
      </c>
      <c r="AH15" s="2">
        <f>IFERROR(__xludf.DUMMYFUNCTION("if(iserror(regexextract(D15,""^(\d+),(\d+)\)"")),0,regexextract(D15,""^(\d+),(\d+)\)""))"),0.0)</f>
        <v>0</v>
      </c>
      <c r="AJ15" s="2">
        <f>IFERROR(__xludf.DUMMYFUNCTION("if(iserror(regexextract(E15,""^(\d+),(\d+)\)"")),0,regexextract(E15,""^(\d+),(\d+)\)""))"),0.0)</f>
        <v>0</v>
      </c>
      <c r="AL15" s="2">
        <f>IFERROR(__xludf.DUMMYFUNCTION("if(iserror(regexextract(F15,""^(\d+),(\d+)\)"")),0,regexextract(F15,""^(\d+),(\d+)\)""))"),0.0)</f>
        <v>0</v>
      </c>
      <c r="AN15" s="10"/>
      <c r="AO15" s="2">
        <f t="shared" si="2"/>
        <v>0</v>
      </c>
      <c r="AP15" s="2">
        <f t="shared" si="3"/>
        <v>0</v>
      </c>
      <c r="AQ15" s="2">
        <f t="shared" si="4"/>
        <v>0</v>
      </c>
      <c r="AR15" s="2">
        <f t="shared" si="5"/>
        <v>0</v>
      </c>
      <c r="AS15" s="2">
        <f t="shared" si="6"/>
        <v>0</v>
      </c>
      <c r="AT15" s="2">
        <f t="shared" si="7"/>
        <v>0</v>
      </c>
    </row>
    <row r="16">
      <c r="G16" s="10"/>
      <c r="H16" s="2">
        <f>IFERROR(__xludf.DUMMYFUNCTION("if(iserror(len(regexextract(A16,"".*do\(\)""))),0,len(regexextract(A16,"".*do\(\)"")))"),0.0)</f>
        <v>0</v>
      </c>
      <c r="I16" s="2">
        <f>IFERROR(__xludf.DUMMYFUNCTION("if(iserror(len(regexextract(A16,"".*don't\(\)""))),0,len(regexextract(A16,"".*don't\(\)"")))"),0.0)</f>
        <v>0</v>
      </c>
      <c r="J16" s="2">
        <f>IFERROR(__xludf.DUMMYFUNCTION("if(iserror(len(regexextract(B16,"".*do\(\)""))),0,len(regexextract(B16,"".*do\(\)"")))"),0.0)</f>
        <v>0</v>
      </c>
      <c r="K16" s="2">
        <f>IFERROR(__xludf.DUMMYFUNCTION("if(iserror(len(regexextract(B16,"".*don't\(\)""))),0,len(regexextract(B16,"".*don't\(\)"")))"),0.0)</f>
        <v>0</v>
      </c>
      <c r="L16" s="2">
        <f>IFERROR(__xludf.DUMMYFUNCTION("if(iserror(len(regexextract(C16,"".*do\(\)""))),0,len(regexextract(C16,"".*do\(\)"")))"),0.0)</f>
        <v>0</v>
      </c>
      <c r="M16" s="2">
        <f>IFERROR(__xludf.DUMMYFUNCTION("if(iserror(len(regexextract(C16,"".*don't\(\)""))),0,len(regexextract(C16,"".*don't\(\)"")))"),0.0)</f>
        <v>0</v>
      </c>
      <c r="N16" s="2">
        <f>IFERROR(__xludf.DUMMYFUNCTION("if(iserror(len(regexextract(D16,"".*do\(\)""))),0,len(regexextract(D16,"".*do\(\)"")))"),0.0)</f>
        <v>0</v>
      </c>
      <c r="O16" s="2">
        <f>IFERROR(__xludf.DUMMYFUNCTION("if(iserror(len(regexextract(D16,"".*don't\(\)""))),0,len(regexextract(D16,"".*don't\(\)"")))"),0.0)</f>
        <v>0</v>
      </c>
      <c r="P16" s="2">
        <f>IFERROR(__xludf.DUMMYFUNCTION("if(iserror(len(regexextract(E16,"".*do\(\)""))),0,len(regexextract(E16,"".*do\(\)"")))"),0.0)</f>
        <v>0</v>
      </c>
      <c r="Q16" s="2">
        <f>IFERROR(__xludf.DUMMYFUNCTION("if(iserror(len(regexextract(E16,"".*don't\(\)""))),0,len(regexextract(E16,"".*don't\(\)"")))"),0.0)</f>
        <v>0</v>
      </c>
      <c r="R16" s="2">
        <f>IFERROR(__xludf.DUMMYFUNCTION("if(iserror(len(regexextract(F16,"".*do\(\)""))),0,len(regexextract(F16,"".*do\(\)"")))"),0.0)</f>
        <v>0</v>
      </c>
      <c r="S16" s="2">
        <f>IFERROR(__xludf.DUMMYFUNCTION("if(iserror(len(regexextract(F16,"".*don't\(\)""))),0,len(regexextract(F16,"".*don't\(\)"")))"),0.0)</f>
        <v>0</v>
      </c>
      <c r="T16" s="10"/>
      <c r="U16" s="2">
        <f t="shared" si="8"/>
        <v>1</v>
      </c>
      <c r="V16" s="2">
        <f t="shared" si="9"/>
        <v>0</v>
      </c>
      <c r="W16" s="2">
        <f t="shared" si="10"/>
        <v>1</v>
      </c>
      <c r="X16" s="2">
        <f t="shared" si="11"/>
        <v>0</v>
      </c>
      <c r="Y16" s="2">
        <f t="shared" si="12"/>
        <v>0</v>
      </c>
      <c r="Z16" s="2">
        <f t="shared" si="13"/>
        <v>0</v>
      </c>
      <c r="AA16" s="10"/>
      <c r="AB16" s="2">
        <f>IFERROR(__xludf.DUMMYFUNCTION("if(iserror(regexextract(A16,""^(\d+),(\d+)\)"")),0,regexextract(A16,""^(\d+),(\d+)\)""))"),0.0)</f>
        <v>0</v>
      </c>
      <c r="AD16" s="2">
        <f>IFERROR(__xludf.DUMMYFUNCTION("if(iserror(regexextract(B16,""^(\d+),(\d+)\)"")),0,regexextract(B16,""^(\d+),(\d+)\)""))"),0.0)</f>
        <v>0</v>
      </c>
      <c r="AF16" s="2">
        <f>IFERROR(__xludf.DUMMYFUNCTION("if(iserror(regexextract(C16,""^(\d+),(\d+)\)"")),0,regexextract(C16,""^(\d+),(\d+)\)""))"),0.0)</f>
        <v>0</v>
      </c>
      <c r="AH16" s="2">
        <f>IFERROR(__xludf.DUMMYFUNCTION("if(iserror(regexextract(D16,""^(\d+),(\d+)\)"")),0,regexextract(D16,""^(\d+),(\d+)\)""))"),0.0)</f>
        <v>0</v>
      </c>
      <c r="AJ16" s="2">
        <f>IFERROR(__xludf.DUMMYFUNCTION("if(iserror(regexextract(E16,""^(\d+),(\d+)\)"")),0,regexextract(E16,""^(\d+),(\d+)\)""))"),0.0)</f>
        <v>0</v>
      </c>
      <c r="AL16" s="2">
        <f>IFERROR(__xludf.DUMMYFUNCTION("if(iserror(regexextract(F16,""^(\d+),(\d+)\)"")),0,regexextract(F16,""^(\d+),(\d+)\)""))"),0.0)</f>
        <v>0</v>
      </c>
      <c r="AN16" s="10"/>
      <c r="AO16" s="2">
        <f t="shared" si="2"/>
        <v>0</v>
      </c>
      <c r="AP16" s="2">
        <f t="shared" si="3"/>
        <v>0</v>
      </c>
      <c r="AQ16" s="2">
        <f t="shared" si="4"/>
        <v>0</v>
      </c>
      <c r="AR16" s="2">
        <f t="shared" si="5"/>
        <v>0</v>
      </c>
      <c r="AS16" s="2">
        <f t="shared" si="6"/>
        <v>0</v>
      </c>
      <c r="AT16" s="2">
        <f t="shared" si="7"/>
        <v>0</v>
      </c>
    </row>
    <row r="17">
      <c r="G17" s="10"/>
      <c r="H17" s="2">
        <f>IFERROR(__xludf.DUMMYFUNCTION("if(iserror(len(regexextract(A17,"".*do\(\)""))),0,len(regexextract(A17,"".*do\(\)"")))"),0.0)</f>
        <v>0</v>
      </c>
      <c r="I17" s="2">
        <f>IFERROR(__xludf.DUMMYFUNCTION("if(iserror(len(regexextract(A17,"".*don't\(\)""))),0,len(regexextract(A17,"".*don't\(\)"")))"),0.0)</f>
        <v>0</v>
      </c>
      <c r="J17" s="2">
        <f>IFERROR(__xludf.DUMMYFUNCTION("if(iserror(len(regexextract(B17,"".*do\(\)""))),0,len(regexextract(B17,"".*do\(\)"")))"),0.0)</f>
        <v>0</v>
      </c>
      <c r="K17" s="2">
        <f>IFERROR(__xludf.DUMMYFUNCTION("if(iserror(len(regexextract(B17,"".*don't\(\)""))),0,len(regexextract(B17,"".*don't\(\)"")))"),0.0)</f>
        <v>0</v>
      </c>
      <c r="L17" s="2">
        <f>IFERROR(__xludf.DUMMYFUNCTION("if(iserror(len(regexextract(C17,"".*do\(\)""))),0,len(regexextract(C17,"".*do\(\)"")))"),0.0)</f>
        <v>0</v>
      </c>
      <c r="M17" s="2">
        <f>IFERROR(__xludf.DUMMYFUNCTION("if(iserror(len(regexextract(C17,"".*don't\(\)""))),0,len(regexextract(C17,"".*don't\(\)"")))"),0.0)</f>
        <v>0</v>
      </c>
      <c r="N17" s="2">
        <f>IFERROR(__xludf.DUMMYFUNCTION("if(iserror(len(regexextract(D17,"".*do\(\)""))),0,len(regexextract(D17,"".*do\(\)"")))"),0.0)</f>
        <v>0</v>
      </c>
      <c r="O17" s="2">
        <f>IFERROR(__xludf.DUMMYFUNCTION("if(iserror(len(regexextract(D17,"".*don't\(\)""))),0,len(regexextract(D17,"".*don't\(\)"")))"),0.0)</f>
        <v>0</v>
      </c>
      <c r="P17" s="2">
        <f>IFERROR(__xludf.DUMMYFUNCTION("if(iserror(len(regexextract(E17,"".*do\(\)""))),0,len(regexextract(E17,"".*do\(\)"")))"),0.0)</f>
        <v>0</v>
      </c>
      <c r="Q17" s="2">
        <f>IFERROR(__xludf.DUMMYFUNCTION("if(iserror(len(regexextract(E17,"".*don't\(\)""))),0,len(regexextract(E17,"".*don't\(\)"")))"),0.0)</f>
        <v>0</v>
      </c>
      <c r="R17" s="2">
        <f>IFERROR(__xludf.DUMMYFUNCTION("if(iserror(len(regexextract(F17,"".*do\(\)""))),0,len(regexextract(F17,"".*do\(\)"")))"),0.0)</f>
        <v>0</v>
      </c>
      <c r="S17" s="2">
        <f>IFERROR(__xludf.DUMMYFUNCTION("if(iserror(len(regexextract(F17,"".*don't\(\)""))),0,len(regexextract(F17,"".*don't\(\)"")))"),0.0)</f>
        <v>0</v>
      </c>
      <c r="T17" s="10"/>
      <c r="U17" s="2">
        <f t="shared" si="8"/>
        <v>1</v>
      </c>
      <c r="V17" s="2">
        <f t="shared" si="9"/>
        <v>0</v>
      </c>
      <c r="W17" s="2">
        <f t="shared" si="10"/>
        <v>1</v>
      </c>
      <c r="X17" s="2">
        <f t="shared" si="11"/>
        <v>0</v>
      </c>
      <c r="Y17" s="2">
        <f t="shared" si="12"/>
        <v>0</v>
      </c>
      <c r="Z17" s="2">
        <f t="shared" si="13"/>
        <v>0</v>
      </c>
      <c r="AA17" s="10"/>
      <c r="AB17" s="2">
        <f>IFERROR(__xludf.DUMMYFUNCTION("if(iserror(regexextract(A17,""^(\d+),(\d+)\)"")),0,regexextract(A17,""^(\d+),(\d+)\)""))"),0.0)</f>
        <v>0</v>
      </c>
      <c r="AD17" s="2">
        <f>IFERROR(__xludf.DUMMYFUNCTION("if(iserror(regexextract(B17,""^(\d+),(\d+)\)"")),0,regexextract(B17,""^(\d+),(\d+)\)""))"),0.0)</f>
        <v>0</v>
      </c>
      <c r="AF17" s="2">
        <f>IFERROR(__xludf.DUMMYFUNCTION("if(iserror(regexextract(C17,""^(\d+),(\d+)\)"")),0,regexextract(C17,""^(\d+),(\d+)\)""))"),0.0)</f>
        <v>0</v>
      </c>
      <c r="AH17" s="2">
        <f>IFERROR(__xludf.DUMMYFUNCTION("if(iserror(regexextract(D17,""^(\d+),(\d+)\)"")),0,regexextract(D17,""^(\d+),(\d+)\)""))"),0.0)</f>
        <v>0</v>
      </c>
      <c r="AJ17" s="2">
        <f>IFERROR(__xludf.DUMMYFUNCTION("if(iserror(regexextract(E17,""^(\d+),(\d+)\)"")),0,regexextract(E17,""^(\d+),(\d+)\)""))"),0.0)</f>
        <v>0</v>
      </c>
      <c r="AL17" s="2">
        <f>IFERROR(__xludf.DUMMYFUNCTION("if(iserror(regexextract(F17,""^(\d+),(\d+)\)"")),0,regexextract(F17,""^(\d+),(\d+)\)""))"),0.0)</f>
        <v>0</v>
      </c>
      <c r="AN17" s="10"/>
      <c r="AO17" s="2">
        <f t="shared" si="2"/>
        <v>0</v>
      </c>
      <c r="AP17" s="2">
        <f t="shared" si="3"/>
        <v>0</v>
      </c>
      <c r="AQ17" s="2">
        <f t="shared" si="4"/>
        <v>0</v>
      </c>
      <c r="AR17" s="2">
        <f t="shared" si="5"/>
        <v>0</v>
      </c>
      <c r="AS17" s="2">
        <f t="shared" si="6"/>
        <v>0</v>
      </c>
      <c r="AT17" s="2">
        <f t="shared" si="7"/>
        <v>0</v>
      </c>
    </row>
    <row r="18">
      <c r="G18" s="10"/>
      <c r="H18" s="2">
        <f>IFERROR(__xludf.DUMMYFUNCTION("if(iserror(len(regexextract(A18,"".*do\(\)""))),0,len(regexextract(A18,"".*do\(\)"")))"),0.0)</f>
        <v>0</v>
      </c>
      <c r="I18" s="2">
        <f>IFERROR(__xludf.DUMMYFUNCTION("if(iserror(len(regexextract(A18,"".*don't\(\)""))),0,len(regexextract(A18,"".*don't\(\)"")))"),0.0)</f>
        <v>0</v>
      </c>
      <c r="J18" s="2">
        <f>IFERROR(__xludf.DUMMYFUNCTION("if(iserror(len(regexextract(B18,"".*do\(\)""))),0,len(regexextract(B18,"".*do\(\)"")))"),0.0)</f>
        <v>0</v>
      </c>
      <c r="K18" s="2">
        <f>IFERROR(__xludf.DUMMYFUNCTION("if(iserror(len(regexextract(B18,"".*don't\(\)""))),0,len(regexextract(B18,"".*don't\(\)"")))"),0.0)</f>
        <v>0</v>
      </c>
      <c r="L18" s="2">
        <f>IFERROR(__xludf.DUMMYFUNCTION("if(iserror(len(regexextract(C18,"".*do\(\)""))),0,len(regexextract(C18,"".*do\(\)"")))"),0.0)</f>
        <v>0</v>
      </c>
      <c r="M18" s="2">
        <f>IFERROR(__xludf.DUMMYFUNCTION("if(iserror(len(regexextract(C18,"".*don't\(\)""))),0,len(regexextract(C18,"".*don't\(\)"")))"),0.0)</f>
        <v>0</v>
      </c>
      <c r="N18" s="2">
        <f>IFERROR(__xludf.DUMMYFUNCTION("if(iserror(len(regexextract(D18,"".*do\(\)""))),0,len(regexextract(D18,"".*do\(\)"")))"),0.0)</f>
        <v>0</v>
      </c>
      <c r="O18" s="2">
        <f>IFERROR(__xludf.DUMMYFUNCTION("if(iserror(len(regexextract(D18,"".*don't\(\)""))),0,len(regexextract(D18,"".*don't\(\)"")))"),0.0)</f>
        <v>0</v>
      </c>
      <c r="P18" s="2">
        <f>IFERROR(__xludf.DUMMYFUNCTION("if(iserror(len(regexextract(E18,"".*do\(\)""))),0,len(regexextract(E18,"".*do\(\)"")))"),0.0)</f>
        <v>0</v>
      </c>
      <c r="Q18" s="2">
        <f>IFERROR(__xludf.DUMMYFUNCTION("if(iserror(len(regexextract(E18,"".*don't\(\)""))),0,len(regexextract(E18,"".*don't\(\)"")))"),0.0)</f>
        <v>0</v>
      </c>
      <c r="R18" s="2">
        <f>IFERROR(__xludf.DUMMYFUNCTION("if(iserror(len(regexextract(F18,"".*do\(\)""))),0,len(regexextract(F18,"".*do\(\)"")))"),0.0)</f>
        <v>0</v>
      </c>
      <c r="S18" s="2">
        <f>IFERROR(__xludf.DUMMYFUNCTION("if(iserror(len(regexextract(F18,"".*don't\(\)""))),0,len(regexextract(F18,"".*don't\(\)"")))"),0.0)</f>
        <v>0</v>
      </c>
      <c r="T18" s="10"/>
      <c r="U18" s="2">
        <f t="shared" si="8"/>
        <v>1</v>
      </c>
      <c r="V18" s="2">
        <f t="shared" si="9"/>
        <v>0</v>
      </c>
      <c r="W18" s="2">
        <f t="shared" si="10"/>
        <v>1</v>
      </c>
      <c r="X18" s="2">
        <f t="shared" si="11"/>
        <v>0</v>
      </c>
      <c r="Y18" s="2">
        <f t="shared" si="12"/>
        <v>0</v>
      </c>
      <c r="Z18" s="2">
        <f t="shared" si="13"/>
        <v>0</v>
      </c>
      <c r="AA18" s="10"/>
      <c r="AB18" s="2">
        <f>IFERROR(__xludf.DUMMYFUNCTION("if(iserror(regexextract(A18,""^(\d+),(\d+)\)"")),0,regexextract(A18,""^(\d+),(\d+)\)""))"),0.0)</f>
        <v>0</v>
      </c>
      <c r="AD18" s="2">
        <f>IFERROR(__xludf.DUMMYFUNCTION("if(iserror(regexextract(B18,""^(\d+),(\d+)\)"")),0,regexextract(B18,""^(\d+),(\d+)\)""))"),0.0)</f>
        <v>0</v>
      </c>
      <c r="AF18" s="2">
        <f>IFERROR(__xludf.DUMMYFUNCTION("if(iserror(regexextract(C18,""^(\d+),(\d+)\)"")),0,regexextract(C18,""^(\d+),(\d+)\)""))"),0.0)</f>
        <v>0</v>
      </c>
      <c r="AH18" s="2">
        <f>IFERROR(__xludf.DUMMYFUNCTION("if(iserror(regexextract(D18,""^(\d+),(\d+)\)"")),0,regexextract(D18,""^(\d+),(\d+)\)""))"),0.0)</f>
        <v>0</v>
      </c>
      <c r="AJ18" s="2">
        <f>IFERROR(__xludf.DUMMYFUNCTION("if(iserror(regexextract(E18,""^(\d+),(\d+)\)"")),0,regexextract(E18,""^(\d+),(\d+)\)""))"),0.0)</f>
        <v>0</v>
      </c>
      <c r="AL18" s="2">
        <f>IFERROR(__xludf.DUMMYFUNCTION("if(iserror(regexextract(F18,""^(\d+),(\d+)\)"")),0,regexextract(F18,""^(\d+),(\d+)\)""))"),0.0)</f>
        <v>0</v>
      </c>
      <c r="AN18" s="10"/>
      <c r="AO18" s="2">
        <f t="shared" si="2"/>
        <v>0</v>
      </c>
      <c r="AP18" s="2">
        <f t="shared" si="3"/>
        <v>0</v>
      </c>
      <c r="AQ18" s="2">
        <f t="shared" si="4"/>
        <v>0</v>
      </c>
      <c r="AR18" s="2">
        <f t="shared" si="5"/>
        <v>0</v>
      </c>
      <c r="AS18" s="2">
        <f t="shared" si="6"/>
        <v>0</v>
      </c>
      <c r="AT18" s="2">
        <f t="shared" si="7"/>
        <v>0</v>
      </c>
    </row>
    <row r="19">
      <c r="G19" s="10"/>
      <c r="H19" s="2">
        <f>IFERROR(__xludf.DUMMYFUNCTION("if(iserror(len(regexextract(A19,"".*do\(\)""))),0,len(regexextract(A19,"".*do\(\)"")))"),0.0)</f>
        <v>0</v>
      </c>
      <c r="I19" s="2">
        <f>IFERROR(__xludf.DUMMYFUNCTION("if(iserror(len(regexextract(A19,"".*don't\(\)""))),0,len(regexextract(A19,"".*don't\(\)"")))"),0.0)</f>
        <v>0</v>
      </c>
      <c r="J19" s="2">
        <f>IFERROR(__xludf.DUMMYFUNCTION("if(iserror(len(regexextract(B19,"".*do\(\)""))),0,len(regexextract(B19,"".*do\(\)"")))"),0.0)</f>
        <v>0</v>
      </c>
      <c r="K19" s="2">
        <f>IFERROR(__xludf.DUMMYFUNCTION("if(iserror(len(regexextract(B19,"".*don't\(\)""))),0,len(regexextract(B19,"".*don't\(\)"")))"),0.0)</f>
        <v>0</v>
      </c>
      <c r="L19" s="2">
        <f>IFERROR(__xludf.DUMMYFUNCTION("if(iserror(len(regexextract(C19,"".*do\(\)""))),0,len(regexextract(C19,"".*do\(\)"")))"),0.0)</f>
        <v>0</v>
      </c>
      <c r="M19" s="2">
        <f>IFERROR(__xludf.DUMMYFUNCTION("if(iserror(len(regexextract(C19,"".*don't\(\)""))),0,len(regexextract(C19,"".*don't\(\)"")))"),0.0)</f>
        <v>0</v>
      </c>
      <c r="N19" s="2">
        <f>IFERROR(__xludf.DUMMYFUNCTION("if(iserror(len(regexextract(D19,"".*do\(\)""))),0,len(regexextract(D19,"".*do\(\)"")))"),0.0)</f>
        <v>0</v>
      </c>
      <c r="O19" s="2">
        <f>IFERROR(__xludf.DUMMYFUNCTION("if(iserror(len(regexextract(D19,"".*don't\(\)""))),0,len(regexextract(D19,"".*don't\(\)"")))"),0.0)</f>
        <v>0</v>
      </c>
      <c r="P19" s="2">
        <f>IFERROR(__xludf.DUMMYFUNCTION("if(iserror(len(regexextract(E19,"".*do\(\)""))),0,len(regexextract(E19,"".*do\(\)"")))"),0.0)</f>
        <v>0</v>
      </c>
      <c r="Q19" s="2">
        <f>IFERROR(__xludf.DUMMYFUNCTION("if(iserror(len(regexextract(E19,"".*don't\(\)""))),0,len(regexextract(E19,"".*don't\(\)"")))"),0.0)</f>
        <v>0</v>
      </c>
      <c r="R19" s="2">
        <f>IFERROR(__xludf.DUMMYFUNCTION("if(iserror(len(regexextract(F19,"".*do\(\)""))),0,len(regexextract(F19,"".*do\(\)"")))"),0.0)</f>
        <v>0</v>
      </c>
      <c r="S19" s="2">
        <f>IFERROR(__xludf.DUMMYFUNCTION("if(iserror(len(regexextract(F19,"".*don't\(\)""))),0,len(regexextract(F19,"".*don't\(\)"")))"),0.0)</f>
        <v>0</v>
      </c>
      <c r="T19" s="10"/>
      <c r="U19" s="2">
        <f t="shared" si="8"/>
        <v>1</v>
      </c>
      <c r="V19" s="2">
        <f t="shared" si="9"/>
        <v>0</v>
      </c>
      <c r="W19" s="2">
        <f t="shared" si="10"/>
        <v>1</v>
      </c>
      <c r="X19" s="2">
        <f t="shared" si="11"/>
        <v>0</v>
      </c>
      <c r="Y19" s="2">
        <f t="shared" si="12"/>
        <v>0</v>
      </c>
      <c r="Z19" s="2">
        <f t="shared" si="13"/>
        <v>0</v>
      </c>
      <c r="AA19" s="10"/>
      <c r="AB19" s="2">
        <f>IFERROR(__xludf.DUMMYFUNCTION("if(iserror(regexextract(A19,""^(\d+),(\d+)\)"")),0,regexextract(A19,""^(\d+),(\d+)\)""))"),0.0)</f>
        <v>0</v>
      </c>
      <c r="AD19" s="2">
        <f>IFERROR(__xludf.DUMMYFUNCTION("if(iserror(regexextract(B19,""^(\d+),(\d+)\)"")),0,regexextract(B19,""^(\d+),(\d+)\)""))"),0.0)</f>
        <v>0</v>
      </c>
      <c r="AF19" s="2">
        <f>IFERROR(__xludf.DUMMYFUNCTION("if(iserror(regexextract(C19,""^(\d+),(\d+)\)"")),0,regexextract(C19,""^(\d+),(\d+)\)""))"),0.0)</f>
        <v>0</v>
      </c>
      <c r="AH19" s="2">
        <f>IFERROR(__xludf.DUMMYFUNCTION("if(iserror(regexextract(D19,""^(\d+),(\d+)\)"")),0,regexextract(D19,""^(\d+),(\d+)\)""))"),0.0)</f>
        <v>0</v>
      </c>
      <c r="AJ19" s="2">
        <f>IFERROR(__xludf.DUMMYFUNCTION("if(iserror(regexextract(E19,""^(\d+),(\d+)\)"")),0,regexextract(E19,""^(\d+),(\d+)\)""))"),0.0)</f>
        <v>0</v>
      </c>
      <c r="AL19" s="2">
        <f>IFERROR(__xludf.DUMMYFUNCTION("if(iserror(regexextract(F19,""^(\d+),(\d+)\)"")),0,regexextract(F19,""^(\d+),(\d+)\)""))"),0.0)</f>
        <v>0</v>
      </c>
      <c r="AN19" s="10"/>
      <c r="AO19" s="2">
        <f t="shared" si="2"/>
        <v>0</v>
      </c>
      <c r="AP19" s="2">
        <f t="shared" si="3"/>
        <v>0</v>
      </c>
      <c r="AQ19" s="2">
        <f t="shared" si="4"/>
        <v>0</v>
      </c>
      <c r="AR19" s="2">
        <f t="shared" si="5"/>
        <v>0</v>
      </c>
      <c r="AS19" s="2">
        <f t="shared" si="6"/>
        <v>0</v>
      </c>
      <c r="AT19" s="2">
        <f t="shared" si="7"/>
        <v>0</v>
      </c>
    </row>
    <row r="20">
      <c r="G20" s="10"/>
      <c r="H20" s="2">
        <f>IFERROR(__xludf.DUMMYFUNCTION("if(iserror(len(regexextract(A20,"".*do\(\)""))),0,len(regexextract(A20,"".*do\(\)"")))"),0.0)</f>
        <v>0</v>
      </c>
      <c r="I20" s="2">
        <f>IFERROR(__xludf.DUMMYFUNCTION("if(iserror(len(regexextract(A20,"".*don't\(\)""))),0,len(regexextract(A20,"".*don't\(\)"")))"),0.0)</f>
        <v>0</v>
      </c>
      <c r="J20" s="2">
        <f>IFERROR(__xludf.DUMMYFUNCTION("if(iserror(len(regexextract(B20,"".*do\(\)""))),0,len(regexextract(B20,"".*do\(\)"")))"),0.0)</f>
        <v>0</v>
      </c>
      <c r="K20" s="2">
        <f>IFERROR(__xludf.DUMMYFUNCTION("if(iserror(len(regexextract(B20,"".*don't\(\)""))),0,len(regexextract(B20,"".*don't\(\)"")))"),0.0)</f>
        <v>0</v>
      </c>
      <c r="L20" s="2">
        <f>IFERROR(__xludf.DUMMYFUNCTION("if(iserror(len(regexextract(C20,"".*do\(\)""))),0,len(regexextract(C20,"".*do\(\)"")))"),0.0)</f>
        <v>0</v>
      </c>
      <c r="M20" s="2">
        <f>IFERROR(__xludf.DUMMYFUNCTION("if(iserror(len(regexextract(C20,"".*don't\(\)""))),0,len(regexextract(C20,"".*don't\(\)"")))"),0.0)</f>
        <v>0</v>
      </c>
      <c r="N20" s="2">
        <f>IFERROR(__xludf.DUMMYFUNCTION("if(iserror(len(regexextract(D20,"".*do\(\)""))),0,len(regexextract(D20,"".*do\(\)"")))"),0.0)</f>
        <v>0</v>
      </c>
      <c r="O20" s="2">
        <f>IFERROR(__xludf.DUMMYFUNCTION("if(iserror(len(regexextract(D20,"".*don't\(\)""))),0,len(regexextract(D20,"".*don't\(\)"")))"),0.0)</f>
        <v>0</v>
      </c>
      <c r="P20" s="2">
        <f>IFERROR(__xludf.DUMMYFUNCTION("if(iserror(len(regexextract(E20,"".*do\(\)""))),0,len(regexextract(E20,"".*do\(\)"")))"),0.0)</f>
        <v>0</v>
      </c>
      <c r="Q20" s="2">
        <f>IFERROR(__xludf.DUMMYFUNCTION("if(iserror(len(regexextract(E20,"".*don't\(\)""))),0,len(regexextract(E20,"".*don't\(\)"")))"),0.0)</f>
        <v>0</v>
      </c>
      <c r="R20" s="2">
        <f>IFERROR(__xludf.DUMMYFUNCTION("if(iserror(len(regexextract(F20,"".*do\(\)""))),0,len(regexextract(F20,"".*do\(\)"")))"),0.0)</f>
        <v>0</v>
      </c>
      <c r="S20" s="2">
        <f>IFERROR(__xludf.DUMMYFUNCTION("if(iserror(len(regexextract(F20,"".*don't\(\)""))),0,len(regexextract(F20,"".*don't\(\)"")))"),0.0)</f>
        <v>0</v>
      </c>
      <c r="T20" s="10"/>
      <c r="U20" s="2">
        <f t="shared" si="8"/>
        <v>1</v>
      </c>
      <c r="V20" s="2">
        <f t="shared" si="9"/>
        <v>0</v>
      </c>
      <c r="W20" s="2">
        <f t="shared" si="10"/>
        <v>1</v>
      </c>
      <c r="X20" s="2">
        <f t="shared" si="11"/>
        <v>0</v>
      </c>
      <c r="Y20" s="2">
        <f t="shared" si="12"/>
        <v>0</v>
      </c>
      <c r="Z20" s="2">
        <f t="shared" si="13"/>
        <v>0</v>
      </c>
      <c r="AA20" s="10"/>
      <c r="AB20" s="2">
        <f>IFERROR(__xludf.DUMMYFUNCTION("if(iserror(regexextract(A20,""^(\d+),(\d+)\)"")),0,regexextract(A20,""^(\d+),(\d+)\)""))"),0.0)</f>
        <v>0</v>
      </c>
      <c r="AD20" s="2">
        <f>IFERROR(__xludf.DUMMYFUNCTION("if(iserror(regexextract(B20,""^(\d+),(\d+)\)"")),0,regexextract(B20,""^(\d+),(\d+)\)""))"),0.0)</f>
        <v>0</v>
      </c>
      <c r="AF20" s="2">
        <f>IFERROR(__xludf.DUMMYFUNCTION("if(iserror(regexextract(C20,""^(\d+),(\d+)\)"")),0,regexextract(C20,""^(\d+),(\d+)\)""))"),0.0)</f>
        <v>0</v>
      </c>
      <c r="AH20" s="2">
        <f>IFERROR(__xludf.DUMMYFUNCTION("if(iserror(regexextract(D20,""^(\d+),(\d+)\)"")),0,regexextract(D20,""^(\d+),(\d+)\)""))"),0.0)</f>
        <v>0</v>
      </c>
      <c r="AJ20" s="2">
        <f>IFERROR(__xludf.DUMMYFUNCTION("if(iserror(regexextract(E20,""^(\d+),(\d+)\)"")),0,regexextract(E20,""^(\d+),(\d+)\)""))"),0.0)</f>
        <v>0</v>
      </c>
      <c r="AL20" s="2">
        <f>IFERROR(__xludf.DUMMYFUNCTION("if(iserror(regexextract(F20,""^(\d+),(\d+)\)"")),0,regexextract(F20,""^(\d+),(\d+)\)""))"),0.0)</f>
        <v>0</v>
      </c>
      <c r="AN20" s="10"/>
      <c r="AO20" s="2">
        <f t="shared" si="2"/>
        <v>0</v>
      </c>
      <c r="AP20" s="2">
        <f t="shared" si="3"/>
        <v>0</v>
      </c>
      <c r="AQ20" s="2">
        <f t="shared" si="4"/>
        <v>0</v>
      </c>
      <c r="AR20" s="2">
        <f t="shared" si="5"/>
        <v>0</v>
      </c>
      <c r="AS20" s="2">
        <f t="shared" si="6"/>
        <v>0</v>
      </c>
      <c r="AT20" s="2">
        <f t="shared" si="7"/>
        <v>0</v>
      </c>
    </row>
    <row r="21">
      <c r="G21" s="10"/>
      <c r="H21" s="2">
        <f>IFERROR(__xludf.DUMMYFUNCTION("if(iserror(len(regexextract(A21,"".*do\(\)""))),0,len(regexextract(A21,"".*do\(\)"")))"),0.0)</f>
        <v>0</v>
      </c>
      <c r="I21" s="2">
        <f>IFERROR(__xludf.DUMMYFUNCTION("if(iserror(len(regexextract(A21,"".*don't\(\)""))),0,len(regexextract(A21,"".*don't\(\)"")))"),0.0)</f>
        <v>0</v>
      </c>
      <c r="J21" s="2">
        <f>IFERROR(__xludf.DUMMYFUNCTION("if(iserror(len(regexextract(B21,"".*do\(\)""))),0,len(regexextract(B21,"".*do\(\)"")))"),0.0)</f>
        <v>0</v>
      </c>
      <c r="K21" s="2">
        <f>IFERROR(__xludf.DUMMYFUNCTION("if(iserror(len(regexextract(B21,"".*don't\(\)""))),0,len(regexextract(B21,"".*don't\(\)"")))"),0.0)</f>
        <v>0</v>
      </c>
      <c r="L21" s="2">
        <f>IFERROR(__xludf.DUMMYFUNCTION("if(iserror(len(regexextract(C21,"".*do\(\)""))),0,len(regexextract(C21,"".*do\(\)"")))"),0.0)</f>
        <v>0</v>
      </c>
      <c r="M21" s="2">
        <f>IFERROR(__xludf.DUMMYFUNCTION("if(iserror(len(regexextract(C21,"".*don't\(\)""))),0,len(regexextract(C21,"".*don't\(\)"")))"),0.0)</f>
        <v>0</v>
      </c>
      <c r="N21" s="2">
        <f>IFERROR(__xludf.DUMMYFUNCTION("if(iserror(len(regexextract(D21,"".*do\(\)""))),0,len(regexextract(D21,"".*do\(\)"")))"),0.0)</f>
        <v>0</v>
      </c>
      <c r="O21" s="2">
        <f>IFERROR(__xludf.DUMMYFUNCTION("if(iserror(len(regexextract(D21,"".*don't\(\)""))),0,len(regexextract(D21,"".*don't\(\)"")))"),0.0)</f>
        <v>0</v>
      </c>
      <c r="P21" s="2">
        <f>IFERROR(__xludf.DUMMYFUNCTION("if(iserror(len(regexextract(E21,"".*do\(\)""))),0,len(regexextract(E21,"".*do\(\)"")))"),0.0)</f>
        <v>0</v>
      </c>
      <c r="Q21" s="2">
        <f>IFERROR(__xludf.DUMMYFUNCTION("if(iserror(len(regexextract(E21,"".*don't\(\)""))),0,len(regexextract(E21,"".*don't\(\)"")))"),0.0)</f>
        <v>0</v>
      </c>
      <c r="R21" s="2">
        <f>IFERROR(__xludf.DUMMYFUNCTION("if(iserror(len(regexextract(F21,"".*do\(\)""))),0,len(regexextract(F21,"".*do\(\)"")))"),0.0)</f>
        <v>0</v>
      </c>
      <c r="S21" s="2">
        <f>IFERROR(__xludf.DUMMYFUNCTION("if(iserror(len(regexextract(F21,"".*don't\(\)""))),0,len(regexextract(F21,"".*don't\(\)"")))"),0.0)</f>
        <v>0</v>
      </c>
      <c r="T21" s="10"/>
      <c r="U21" s="2">
        <f t="shared" si="8"/>
        <v>1</v>
      </c>
      <c r="V21" s="2">
        <f t="shared" si="9"/>
        <v>0</v>
      </c>
      <c r="W21" s="2">
        <f t="shared" si="10"/>
        <v>1</v>
      </c>
      <c r="X21" s="2">
        <f t="shared" si="11"/>
        <v>0</v>
      </c>
      <c r="Y21" s="2">
        <f t="shared" si="12"/>
        <v>0</v>
      </c>
      <c r="Z21" s="2">
        <f t="shared" si="13"/>
        <v>0</v>
      </c>
      <c r="AA21" s="10"/>
      <c r="AB21" s="2">
        <f>IFERROR(__xludf.DUMMYFUNCTION("if(iserror(regexextract(A21,""^(\d+),(\d+)\)"")),0,regexextract(A21,""^(\d+),(\d+)\)""))"),0.0)</f>
        <v>0</v>
      </c>
      <c r="AD21" s="2">
        <f>IFERROR(__xludf.DUMMYFUNCTION("if(iserror(regexextract(B21,""^(\d+),(\d+)\)"")),0,regexextract(B21,""^(\d+),(\d+)\)""))"),0.0)</f>
        <v>0</v>
      </c>
      <c r="AF21" s="2">
        <f>IFERROR(__xludf.DUMMYFUNCTION("if(iserror(regexextract(C21,""^(\d+),(\d+)\)"")),0,regexextract(C21,""^(\d+),(\d+)\)""))"),0.0)</f>
        <v>0</v>
      </c>
      <c r="AH21" s="2">
        <f>IFERROR(__xludf.DUMMYFUNCTION("if(iserror(regexextract(D21,""^(\d+),(\d+)\)"")),0,regexextract(D21,""^(\d+),(\d+)\)""))"),0.0)</f>
        <v>0</v>
      </c>
      <c r="AJ21" s="2">
        <f>IFERROR(__xludf.DUMMYFUNCTION("if(iserror(regexextract(E21,""^(\d+),(\d+)\)"")),0,regexextract(E21,""^(\d+),(\d+)\)""))"),0.0)</f>
        <v>0</v>
      </c>
      <c r="AL21" s="2">
        <f>IFERROR(__xludf.DUMMYFUNCTION("if(iserror(regexextract(F21,""^(\d+),(\d+)\)"")),0,regexextract(F21,""^(\d+),(\d+)\)""))"),0.0)</f>
        <v>0</v>
      </c>
      <c r="AN21" s="10"/>
      <c r="AO21" s="2">
        <f t="shared" si="2"/>
        <v>0</v>
      </c>
      <c r="AP21" s="2">
        <f t="shared" si="3"/>
        <v>0</v>
      </c>
      <c r="AQ21" s="2">
        <f t="shared" si="4"/>
        <v>0</v>
      </c>
      <c r="AR21" s="2">
        <f t="shared" si="5"/>
        <v>0</v>
      </c>
      <c r="AS21" s="2">
        <f t="shared" si="6"/>
        <v>0</v>
      </c>
      <c r="AT21" s="2">
        <f t="shared" si="7"/>
        <v>0</v>
      </c>
    </row>
    <row r="22">
      <c r="G22" s="10"/>
      <c r="H22" s="2">
        <f>IFERROR(__xludf.DUMMYFUNCTION("if(iserror(len(regexextract(A22,"".*do\(\)""))),0,len(regexextract(A22,"".*do\(\)"")))"),0.0)</f>
        <v>0</v>
      </c>
      <c r="I22" s="2">
        <f>IFERROR(__xludf.DUMMYFUNCTION("if(iserror(len(regexextract(A22,"".*don't\(\)""))),0,len(regexextract(A22,"".*don't\(\)"")))"),0.0)</f>
        <v>0</v>
      </c>
      <c r="J22" s="2">
        <f>IFERROR(__xludf.DUMMYFUNCTION("if(iserror(len(regexextract(B22,"".*do\(\)""))),0,len(regexextract(B22,"".*do\(\)"")))"),0.0)</f>
        <v>0</v>
      </c>
      <c r="K22" s="2">
        <f>IFERROR(__xludf.DUMMYFUNCTION("if(iserror(len(regexextract(B22,"".*don't\(\)""))),0,len(regexextract(B22,"".*don't\(\)"")))"),0.0)</f>
        <v>0</v>
      </c>
      <c r="L22" s="2">
        <f>IFERROR(__xludf.DUMMYFUNCTION("if(iserror(len(regexextract(C22,"".*do\(\)""))),0,len(regexextract(C22,"".*do\(\)"")))"),0.0)</f>
        <v>0</v>
      </c>
      <c r="M22" s="2">
        <f>IFERROR(__xludf.DUMMYFUNCTION("if(iserror(len(regexextract(C22,"".*don't\(\)""))),0,len(regexextract(C22,"".*don't\(\)"")))"),0.0)</f>
        <v>0</v>
      </c>
      <c r="N22" s="2">
        <f>IFERROR(__xludf.DUMMYFUNCTION("if(iserror(len(regexextract(D22,"".*do\(\)""))),0,len(regexextract(D22,"".*do\(\)"")))"),0.0)</f>
        <v>0</v>
      </c>
      <c r="O22" s="2">
        <f>IFERROR(__xludf.DUMMYFUNCTION("if(iserror(len(regexextract(D22,"".*don't\(\)""))),0,len(regexextract(D22,"".*don't\(\)"")))"),0.0)</f>
        <v>0</v>
      </c>
      <c r="P22" s="2">
        <f>IFERROR(__xludf.DUMMYFUNCTION("if(iserror(len(regexextract(E22,"".*do\(\)""))),0,len(regexextract(E22,"".*do\(\)"")))"),0.0)</f>
        <v>0</v>
      </c>
      <c r="Q22" s="2">
        <f>IFERROR(__xludf.DUMMYFUNCTION("if(iserror(len(regexextract(E22,"".*don't\(\)""))),0,len(regexextract(E22,"".*don't\(\)"")))"),0.0)</f>
        <v>0</v>
      </c>
      <c r="R22" s="2">
        <f>IFERROR(__xludf.DUMMYFUNCTION("if(iserror(len(regexextract(F22,"".*do\(\)""))),0,len(regexextract(F22,"".*do\(\)"")))"),0.0)</f>
        <v>0</v>
      </c>
      <c r="S22" s="2">
        <f>IFERROR(__xludf.DUMMYFUNCTION("if(iserror(len(regexextract(F22,"".*don't\(\)""))),0,len(regexextract(F22,"".*don't\(\)"")))"),0.0)</f>
        <v>0</v>
      </c>
      <c r="T22" s="10"/>
      <c r="U22" s="2">
        <f t="shared" si="8"/>
        <v>1</v>
      </c>
      <c r="V22" s="2">
        <f t="shared" si="9"/>
        <v>0</v>
      </c>
      <c r="W22" s="2">
        <f t="shared" si="10"/>
        <v>1</v>
      </c>
      <c r="X22" s="2">
        <f t="shared" si="11"/>
        <v>0</v>
      </c>
      <c r="Y22" s="2">
        <f t="shared" si="12"/>
        <v>0</v>
      </c>
      <c r="Z22" s="2">
        <f t="shared" si="13"/>
        <v>0</v>
      </c>
      <c r="AA22" s="10"/>
      <c r="AB22" s="2">
        <f>IFERROR(__xludf.DUMMYFUNCTION("if(iserror(regexextract(A22,""^(\d+),(\d+)\)"")),0,regexextract(A22,""^(\d+),(\d+)\)""))"),0.0)</f>
        <v>0</v>
      </c>
      <c r="AD22" s="2">
        <f>IFERROR(__xludf.DUMMYFUNCTION("if(iserror(regexextract(B22,""^(\d+),(\d+)\)"")),0,regexextract(B22,""^(\d+),(\d+)\)""))"),0.0)</f>
        <v>0</v>
      </c>
      <c r="AF22" s="2">
        <f>IFERROR(__xludf.DUMMYFUNCTION("if(iserror(regexextract(C22,""^(\d+),(\d+)\)"")),0,regexextract(C22,""^(\d+),(\d+)\)""))"),0.0)</f>
        <v>0</v>
      </c>
      <c r="AH22" s="2">
        <f>IFERROR(__xludf.DUMMYFUNCTION("if(iserror(regexextract(D22,""^(\d+),(\d+)\)"")),0,regexextract(D22,""^(\d+),(\d+)\)""))"),0.0)</f>
        <v>0</v>
      </c>
      <c r="AJ22" s="2">
        <f>IFERROR(__xludf.DUMMYFUNCTION("if(iserror(regexextract(E22,""^(\d+),(\d+)\)"")),0,regexextract(E22,""^(\d+),(\d+)\)""))"),0.0)</f>
        <v>0</v>
      </c>
      <c r="AL22" s="2">
        <f>IFERROR(__xludf.DUMMYFUNCTION("if(iserror(regexextract(F22,""^(\d+),(\d+)\)"")),0,regexextract(F22,""^(\d+),(\d+)\)""))"),0.0)</f>
        <v>0</v>
      </c>
      <c r="AN22" s="10"/>
      <c r="AO22" s="2">
        <f t="shared" si="2"/>
        <v>0</v>
      </c>
      <c r="AP22" s="2">
        <f t="shared" si="3"/>
        <v>0</v>
      </c>
      <c r="AQ22" s="2">
        <f t="shared" si="4"/>
        <v>0</v>
      </c>
      <c r="AR22" s="2">
        <f t="shared" si="5"/>
        <v>0</v>
      </c>
      <c r="AS22" s="2">
        <f t="shared" si="6"/>
        <v>0</v>
      </c>
      <c r="AT22" s="2">
        <f t="shared" si="7"/>
        <v>0</v>
      </c>
    </row>
    <row r="23">
      <c r="G23" s="10"/>
      <c r="H23" s="2">
        <f>IFERROR(__xludf.DUMMYFUNCTION("if(iserror(len(regexextract(A23,"".*do\(\)""))),0,len(regexextract(A23,"".*do\(\)"")))"),0.0)</f>
        <v>0</v>
      </c>
      <c r="I23" s="2">
        <f>IFERROR(__xludf.DUMMYFUNCTION("if(iserror(len(regexextract(A23,"".*don't\(\)""))),0,len(regexextract(A23,"".*don't\(\)"")))"),0.0)</f>
        <v>0</v>
      </c>
      <c r="J23" s="2">
        <f>IFERROR(__xludf.DUMMYFUNCTION("if(iserror(len(regexextract(B23,"".*do\(\)""))),0,len(regexextract(B23,"".*do\(\)"")))"),0.0)</f>
        <v>0</v>
      </c>
      <c r="K23" s="2">
        <f>IFERROR(__xludf.DUMMYFUNCTION("if(iserror(len(regexextract(B23,"".*don't\(\)""))),0,len(regexextract(B23,"".*don't\(\)"")))"),0.0)</f>
        <v>0</v>
      </c>
      <c r="L23" s="2">
        <f>IFERROR(__xludf.DUMMYFUNCTION("if(iserror(len(regexextract(C23,"".*do\(\)""))),0,len(regexextract(C23,"".*do\(\)"")))"),0.0)</f>
        <v>0</v>
      </c>
      <c r="M23" s="2">
        <f>IFERROR(__xludf.DUMMYFUNCTION("if(iserror(len(regexextract(C23,"".*don't\(\)""))),0,len(regexextract(C23,"".*don't\(\)"")))"),0.0)</f>
        <v>0</v>
      </c>
      <c r="N23" s="2">
        <f>IFERROR(__xludf.DUMMYFUNCTION("if(iserror(len(regexextract(D23,"".*do\(\)""))),0,len(regexextract(D23,"".*do\(\)"")))"),0.0)</f>
        <v>0</v>
      </c>
      <c r="O23" s="2">
        <f>IFERROR(__xludf.DUMMYFUNCTION("if(iserror(len(regexextract(D23,"".*don't\(\)""))),0,len(regexextract(D23,"".*don't\(\)"")))"),0.0)</f>
        <v>0</v>
      </c>
      <c r="P23" s="2">
        <f>IFERROR(__xludf.DUMMYFUNCTION("if(iserror(len(regexextract(E23,"".*do\(\)""))),0,len(regexextract(E23,"".*do\(\)"")))"),0.0)</f>
        <v>0</v>
      </c>
      <c r="Q23" s="2">
        <f>IFERROR(__xludf.DUMMYFUNCTION("if(iserror(len(regexextract(E23,"".*don't\(\)""))),0,len(regexextract(E23,"".*don't\(\)"")))"),0.0)</f>
        <v>0</v>
      </c>
      <c r="R23" s="2">
        <f>IFERROR(__xludf.DUMMYFUNCTION("if(iserror(len(regexextract(F23,"".*do\(\)""))),0,len(regexextract(F23,"".*do\(\)"")))"),0.0)</f>
        <v>0</v>
      </c>
      <c r="S23" s="2">
        <f>IFERROR(__xludf.DUMMYFUNCTION("if(iserror(len(regexextract(F23,"".*don't\(\)""))),0,len(regexextract(F23,"".*don't\(\)"")))"),0.0)</f>
        <v>0</v>
      </c>
      <c r="T23" s="10"/>
      <c r="U23" s="2">
        <f t="shared" si="8"/>
        <v>1</v>
      </c>
      <c r="V23" s="2">
        <f t="shared" si="9"/>
        <v>0</v>
      </c>
      <c r="W23" s="2">
        <f t="shared" si="10"/>
        <v>1</v>
      </c>
      <c r="X23" s="2">
        <f t="shared" si="11"/>
        <v>0</v>
      </c>
      <c r="Y23" s="2">
        <f t="shared" si="12"/>
        <v>0</v>
      </c>
      <c r="Z23" s="2">
        <f t="shared" si="13"/>
        <v>0</v>
      </c>
      <c r="AA23" s="10"/>
      <c r="AB23" s="2">
        <f>IFERROR(__xludf.DUMMYFUNCTION("if(iserror(regexextract(A23,""^(\d+),(\d+)\)"")),0,regexextract(A23,""^(\d+),(\d+)\)""))"),0.0)</f>
        <v>0</v>
      </c>
      <c r="AD23" s="2">
        <f>IFERROR(__xludf.DUMMYFUNCTION("if(iserror(regexextract(B23,""^(\d+),(\d+)\)"")),0,regexextract(B23,""^(\d+),(\d+)\)""))"),0.0)</f>
        <v>0</v>
      </c>
      <c r="AF23" s="2">
        <f>IFERROR(__xludf.DUMMYFUNCTION("if(iserror(regexextract(C23,""^(\d+),(\d+)\)"")),0,regexextract(C23,""^(\d+),(\d+)\)""))"),0.0)</f>
        <v>0</v>
      </c>
      <c r="AH23" s="2">
        <f>IFERROR(__xludf.DUMMYFUNCTION("if(iserror(regexextract(D23,""^(\d+),(\d+)\)"")),0,regexextract(D23,""^(\d+),(\d+)\)""))"),0.0)</f>
        <v>0</v>
      </c>
      <c r="AJ23" s="2">
        <f>IFERROR(__xludf.DUMMYFUNCTION("if(iserror(regexextract(E23,""^(\d+),(\d+)\)"")),0,regexextract(E23,""^(\d+),(\d+)\)""))"),0.0)</f>
        <v>0</v>
      </c>
      <c r="AL23" s="2">
        <f>IFERROR(__xludf.DUMMYFUNCTION("if(iserror(regexextract(F23,""^(\d+),(\d+)\)"")),0,regexextract(F23,""^(\d+),(\d+)\)""))"),0.0)</f>
        <v>0</v>
      </c>
      <c r="AN23" s="10"/>
      <c r="AO23" s="2">
        <f t="shared" si="2"/>
        <v>0</v>
      </c>
      <c r="AP23" s="2">
        <f t="shared" si="3"/>
        <v>0</v>
      </c>
      <c r="AQ23" s="2">
        <f t="shared" si="4"/>
        <v>0</v>
      </c>
      <c r="AR23" s="2">
        <f t="shared" si="5"/>
        <v>0</v>
      </c>
      <c r="AS23" s="2">
        <f t="shared" si="6"/>
        <v>0</v>
      </c>
      <c r="AT23" s="2">
        <f t="shared" si="7"/>
        <v>0</v>
      </c>
    </row>
    <row r="24">
      <c r="G24" s="10"/>
      <c r="H24" s="2">
        <f>IFERROR(__xludf.DUMMYFUNCTION("if(iserror(len(regexextract(A24,"".*do\(\)""))),0,len(regexextract(A24,"".*do\(\)"")))"),0.0)</f>
        <v>0</v>
      </c>
      <c r="I24" s="2">
        <f>IFERROR(__xludf.DUMMYFUNCTION("if(iserror(len(regexextract(A24,"".*don't\(\)""))),0,len(regexextract(A24,"".*don't\(\)"")))"),0.0)</f>
        <v>0</v>
      </c>
      <c r="J24" s="2">
        <f>IFERROR(__xludf.DUMMYFUNCTION("if(iserror(len(regexextract(B24,"".*do\(\)""))),0,len(regexextract(B24,"".*do\(\)"")))"),0.0)</f>
        <v>0</v>
      </c>
      <c r="K24" s="2">
        <f>IFERROR(__xludf.DUMMYFUNCTION("if(iserror(len(regexextract(B24,"".*don't\(\)""))),0,len(regexextract(B24,"".*don't\(\)"")))"),0.0)</f>
        <v>0</v>
      </c>
      <c r="L24" s="2">
        <f>IFERROR(__xludf.DUMMYFUNCTION("if(iserror(len(regexextract(C24,"".*do\(\)""))),0,len(regexextract(C24,"".*do\(\)"")))"),0.0)</f>
        <v>0</v>
      </c>
      <c r="M24" s="2">
        <f>IFERROR(__xludf.DUMMYFUNCTION("if(iserror(len(regexextract(C24,"".*don't\(\)""))),0,len(regexextract(C24,"".*don't\(\)"")))"),0.0)</f>
        <v>0</v>
      </c>
      <c r="N24" s="2">
        <f>IFERROR(__xludf.DUMMYFUNCTION("if(iserror(len(regexextract(D24,"".*do\(\)""))),0,len(regexextract(D24,"".*do\(\)"")))"),0.0)</f>
        <v>0</v>
      </c>
      <c r="O24" s="2">
        <f>IFERROR(__xludf.DUMMYFUNCTION("if(iserror(len(regexextract(D24,"".*don't\(\)""))),0,len(regexextract(D24,"".*don't\(\)"")))"),0.0)</f>
        <v>0</v>
      </c>
      <c r="P24" s="2">
        <f>IFERROR(__xludf.DUMMYFUNCTION("if(iserror(len(regexextract(E24,"".*do\(\)""))),0,len(regexextract(E24,"".*do\(\)"")))"),0.0)</f>
        <v>0</v>
      </c>
      <c r="Q24" s="2">
        <f>IFERROR(__xludf.DUMMYFUNCTION("if(iserror(len(regexextract(E24,"".*don't\(\)""))),0,len(regexextract(E24,"".*don't\(\)"")))"),0.0)</f>
        <v>0</v>
      </c>
      <c r="R24" s="2">
        <f>IFERROR(__xludf.DUMMYFUNCTION("if(iserror(len(regexextract(F24,"".*do\(\)""))),0,len(regexextract(F24,"".*do\(\)"")))"),0.0)</f>
        <v>0</v>
      </c>
      <c r="S24" s="2">
        <f>IFERROR(__xludf.DUMMYFUNCTION("if(iserror(len(regexextract(F24,"".*don't\(\)""))),0,len(regexextract(F24,"".*don't\(\)"")))"),0.0)</f>
        <v>0</v>
      </c>
      <c r="T24" s="10"/>
      <c r="U24" s="2">
        <f t="shared" si="8"/>
        <v>1</v>
      </c>
      <c r="V24" s="2">
        <f t="shared" si="9"/>
        <v>0</v>
      </c>
      <c r="W24" s="2">
        <f t="shared" si="10"/>
        <v>1</v>
      </c>
      <c r="X24" s="2">
        <f t="shared" si="11"/>
        <v>0</v>
      </c>
      <c r="Y24" s="2">
        <f t="shared" si="12"/>
        <v>0</v>
      </c>
      <c r="Z24" s="2">
        <f t="shared" si="13"/>
        <v>0</v>
      </c>
      <c r="AA24" s="10"/>
      <c r="AB24" s="2">
        <f>IFERROR(__xludf.DUMMYFUNCTION("if(iserror(regexextract(A24,""^(\d+),(\d+)\)"")),0,regexextract(A24,""^(\d+),(\d+)\)""))"),0.0)</f>
        <v>0</v>
      </c>
      <c r="AD24" s="2">
        <f>IFERROR(__xludf.DUMMYFUNCTION("if(iserror(regexextract(B24,""^(\d+),(\d+)\)"")),0,regexextract(B24,""^(\d+),(\d+)\)""))"),0.0)</f>
        <v>0</v>
      </c>
      <c r="AF24" s="2">
        <f>IFERROR(__xludf.DUMMYFUNCTION("if(iserror(regexextract(C24,""^(\d+),(\d+)\)"")),0,regexextract(C24,""^(\d+),(\d+)\)""))"),0.0)</f>
        <v>0</v>
      </c>
      <c r="AH24" s="2">
        <f>IFERROR(__xludf.DUMMYFUNCTION("if(iserror(regexextract(D24,""^(\d+),(\d+)\)"")),0,regexextract(D24,""^(\d+),(\d+)\)""))"),0.0)</f>
        <v>0</v>
      </c>
      <c r="AJ24" s="2">
        <f>IFERROR(__xludf.DUMMYFUNCTION("if(iserror(regexextract(E24,""^(\d+),(\d+)\)"")),0,regexextract(E24,""^(\d+),(\d+)\)""))"),0.0)</f>
        <v>0</v>
      </c>
      <c r="AL24" s="2">
        <f>IFERROR(__xludf.DUMMYFUNCTION("if(iserror(regexextract(F24,""^(\d+),(\d+)\)"")),0,regexextract(F24,""^(\d+),(\d+)\)""))"),0.0)</f>
        <v>0</v>
      </c>
      <c r="AN24" s="10"/>
      <c r="AO24" s="2">
        <f t="shared" si="2"/>
        <v>0</v>
      </c>
      <c r="AP24" s="2">
        <f t="shared" si="3"/>
        <v>0</v>
      </c>
      <c r="AQ24" s="2">
        <f t="shared" si="4"/>
        <v>0</v>
      </c>
      <c r="AR24" s="2">
        <f t="shared" si="5"/>
        <v>0</v>
      </c>
      <c r="AS24" s="2">
        <f t="shared" si="6"/>
        <v>0</v>
      </c>
      <c r="AT24" s="2">
        <f t="shared" si="7"/>
        <v>0</v>
      </c>
    </row>
    <row r="25">
      <c r="G25" s="10"/>
      <c r="H25" s="2">
        <f>IFERROR(__xludf.DUMMYFUNCTION("if(iserror(len(regexextract(A25,"".*do\(\)""))),0,len(regexextract(A25,"".*do\(\)"")))"),0.0)</f>
        <v>0</v>
      </c>
      <c r="I25" s="2">
        <f>IFERROR(__xludf.DUMMYFUNCTION("if(iserror(len(regexextract(A25,"".*don't\(\)""))),0,len(regexextract(A25,"".*don't\(\)"")))"),0.0)</f>
        <v>0</v>
      </c>
      <c r="J25" s="2">
        <f>IFERROR(__xludf.DUMMYFUNCTION("if(iserror(len(regexextract(B25,"".*do\(\)""))),0,len(regexextract(B25,"".*do\(\)"")))"),0.0)</f>
        <v>0</v>
      </c>
      <c r="K25" s="2">
        <f>IFERROR(__xludf.DUMMYFUNCTION("if(iserror(len(regexextract(B25,"".*don't\(\)""))),0,len(regexextract(B25,"".*don't\(\)"")))"),0.0)</f>
        <v>0</v>
      </c>
      <c r="L25" s="2">
        <f>IFERROR(__xludf.DUMMYFUNCTION("if(iserror(len(regexextract(C25,"".*do\(\)""))),0,len(regexextract(C25,"".*do\(\)"")))"),0.0)</f>
        <v>0</v>
      </c>
      <c r="M25" s="2">
        <f>IFERROR(__xludf.DUMMYFUNCTION("if(iserror(len(regexextract(C25,"".*don't\(\)""))),0,len(regexextract(C25,"".*don't\(\)"")))"),0.0)</f>
        <v>0</v>
      </c>
      <c r="N25" s="2">
        <f>IFERROR(__xludf.DUMMYFUNCTION("if(iserror(len(regexextract(D25,"".*do\(\)""))),0,len(regexextract(D25,"".*do\(\)"")))"),0.0)</f>
        <v>0</v>
      </c>
      <c r="O25" s="2">
        <f>IFERROR(__xludf.DUMMYFUNCTION("if(iserror(len(regexextract(D25,"".*don't\(\)""))),0,len(regexextract(D25,"".*don't\(\)"")))"),0.0)</f>
        <v>0</v>
      </c>
      <c r="P25" s="2">
        <f>IFERROR(__xludf.DUMMYFUNCTION("if(iserror(len(regexextract(E25,"".*do\(\)""))),0,len(regexextract(E25,"".*do\(\)"")))"),0.0)</f>
        <v>0</v>
      </c>
      <c r="Q25" s="2">
        <f>IFERROR(__xludf.DUMMYFUNCTION("if(iserror(len(regexextract(E25,"".*don't\(\)""))),0,len(regexextract(E25,"".*don't\(\)"")))"),0.0)</f>
        <v>0</v>
      </c>
      <c r="R25" s="2">
        <f>IFERROR(__xludf.DUMMYFUNCTION("if(iserror(len(regexextract(F25,"".*do\(\)""))),0,len(regexextract(F25,"".*do\(\)"")))"),0.0)</f>
        <v>0</v>
      </c>
      <c r="S25" s="2">
        <f>IFERROR(__xludf.DUMMYFUNCTION("if(iserror(len(regexextract(F25,"".*don't\(\)""))),0,len(regexextract(F25,"".*don't\(\)"")))"),0.0)</f>
        <v>0</v>
      </c>
      <c r="T25" s="10"/>
      <c r="U25" s="2">
        <f t="shared" si="8"/>
        <v>1</v>
      </c>
      <c r="V25" s="2">
        <f t="shared" si="9"/>
        <v>0</v>
      </c>
      <c r="W25" s="2">
        <f t="shared" si="10"/>
        <v>1</v>
      </c>
      <c r="X25" s="2">
        <f t="shared" si="11"/>
        <v>0</v>
      </c>
      <c r="Y25" s="2">
        <f t="shared" si="12"/>
        <v>0</v>
      </c>
      <c r="Z25" s="2">
        <f t="shared" si="13"/>
        <v>0</v>
      </c>
      <c r="AA25" s="10"/>
      <c r="AB25" s="2">
        <f>IFERROR(__xludf.DUMMYFUNCTION("if(iserror(regexextract(A25,""^(\d+),(\d+)\)"")),0,regexextract(A25,""^(\d+),(\d+)\)""))"),0.0)</f>
        <v>0</v>
      </c>
      <c r="AD25" s="2">
        <f>IFERROR(__xludf.DUMMYFUNCTION("if(iserror(regexextract(B25,""^(\d+),(\d+)\)"")),0,regexextract(B25,""^(\d+),(\d+)\)""))"),0.0)</f>
        <v>0</v>
      </c>
      <c r="AF25" s="2">
        <f>IFERROR(__xludf.DUMMYFUNCTION("if(iserror(regexextract(C25,""^(\d+),(\d+)\)"")),0,regexextract(C25,""^(\d+),(\d+)\)""))"),0.0)</f>
        <v>0</v>
      </c>
      <c r="AH25" s="2">
        <f>IFERROR(__xludf.DUMMYFUNCTION("if(iserror(regexextract(D25,""^(\d+),(\d+)\)"")),0,regexextract(D25,""^(\d+),(\d+)\)""))"),0.0)</f>
        <v>0</v>
      </c>
      <c r="AJ25" s="2">
        <f>IFERROR(__xludf.DUMMYFUNCTION("if(iserror(regexextract(E25,""^(\d+),(\d+)\)"")),0,regexextract(E25,""^(\d+),(\d+)\)""))"),0.0)</f>
        <v>0</v>
      </c>
      <c r="AL25" s="2">
        <f>IFERROR(__xludf.DUMMYFUNCTION("if(iserror(regexextract(F25,""^(\d+),(\d+)\)"")),0,regexextract(F25,""^(\d+),(\d+)\)""))"),0.0)</f>
        <v>0</v>
      </c>
      <c r="AN25" s="10"/>
      <c r="AO25" s="2">
        <f t="shared" si="2"/>
        <v>0</v>
      </c>
      <c r="AP25" s="2">
        <f t="shared" si="3"/>
        <v>0</v>
      </c>
      <c r="AQ25" s="2">
        <f t="shared" si="4"/>
        <v>0</v>
      </c>
      <c r="AR25" s="2">
        <f t="shared" si="5"/>
        <v>0</v>
      </c>
      <c r="AS25" s="2">
        <f t="shared" si="6"/>
        <v>0</v>
      </c>
      <c r="AT25" s="2">
        <f t="shared" si="7"/>
        <v>0</v>
      </c>
    </row>
    <row r="26">
      <c r="G26" s="10"/>
      <c r="H26" s="2">
        <f>IFERROR(__xludf.DUMMYFUNCTION("if(iserror(len(regexextract(A26,"".*do\(\)""))),0,len(regexextract(A26,"".*do\(\)"")))"),0.0)</f>
        <v>0</v>
      </c>
      <c r="I26" s="2">
        <f>IFERROR(__xludf.DUMMYFUNCTION("if(iserror(len(regexextract(A26,"".*don't\(\)""))),0,len(regexextract(A26,"".*don't\(\)"")))"),0.0)</f>
        <v>0</v>
      </c>
      <c r="J26" s="2">
        <f>IFERROR(__xludf.DUMMYFUNCTION("if(iserror(len(regexextract(B26,"".*do\(\)""))),0,len(regexextract(B26,"".*do\(\)"")))"),0.0)</f>
        <v>0</v>
      </c>
      <c r="K26" s="2">
        <f>IFERROR(__xludf.DUMMYFUNCTION("if(iserror(len(regexextract(B26,"".*don't\(\)""))),0,len(regexextract(B26,"".*don't\(\)"")))"),0.0)</f>
        <v>0</v>
      </c>
      <c r="L26" s="2">
        <f>IFERROR(__xludf.DUMMYFUNCTION("if(iserror(len(regexextract(C26,"".*do\(\)""))),0,len(regexextract(C26,"".*do\(\)"")))"),0.0)</f>
        <v>0</v>
      </c>
      <c r="M26" s="2">
        <f>IFERROR(__xludf.DUMMYFUNCTION("if(iserror(len(regexextract(C26,"".*don't\(\)""))),0,len(regexextract(C26,"".*don't\(\)"")))"),0.0)</f>
        <v>0</v>
      </c>
      <c r="N26" s="2">
        <f>IFERROR(__xludf.DUMMYFUNCTION("if(iserror(len(regexextract(D26,"".*do\(\)""))),0,len(regexextract(D26,"".*do\(\)"")))"),0.0)</f>
        <v>0</v>
      </c>
      <c r="O26" s="2">
        <f>IFERROR(__xludf.DUMMYFUNCTION("if(iserror(len(regexextract(D26,"".*don't\(\)""))),0,len(regexextract(D26,"".*don't\(\)"")))"),0.0)</f>
        <v>0</v>
      </c>
      <c r="P26" s="2">
        <f>IFERROR(__xludf.DUMMYFUNCTION("if(iserror(len(regexextract(E26,"".*do\(\)""))),0,len(regexextract(E26,"".*do\(\)"")))"),0.0)</f>
        <v>0</v>
      </c>
      <c r="Q26" s="2">
        <f>IFERROR(__xludf.DUMMYFUNCTION("if(iserror(len(regexextract(E26,"".*don't\(\)""))),0,len(regexextract(E26,"".*don't\(\)"")))"),0.0)</f>
        <v>0</v>
      </c>
      <c r="R26" s="2">
        <f>IFERROR(__xludf.DUMMYFUNCTION("if(iserror(len(regexextract(F26,"".*do\(\)""))),0,len(regexextract(F26,"".*do\(\)"")))"),0.0)</f>
        <v>0</v>
      </c>
      <c r="S26" s="2">
        <f>IFERROR(__xludf.DUMMYFUNCTION("if(iserror(len(regexextract(F26,"".*don't\(\)""))),0,len(regexextract(F26,"".*don't\(\)"")))"),0.0)</f>
        <v>0</v>
      </c>
      <c r="T26" s="10"/>
      <c r="U26" s="2">
        <f t="shared" si="8"/>
        <v>1</v>
      </c>
      <c r="V26" s="2">
        <f t="shared" si="9"/>
        <v>0</v>
      </c>
      <c r="W26" s="2">
        <f t="shared" si="10"/>
        <v>1</v>
      </c>
      <c r="X26" s="2">
        <f t="shared" si="11"/>
        <v>0</v>
      </c>
      <c r="Y26" s="2">
        <f t="shared" si="12"/>
        <v>0</v>
      </c>
      <c r="Z26" s="2">
        <f t="shared" si="13"/>
        <v>0</v>
      </c>
      <c r="AA26" s="10"/>
      <c r="AB26" s="2">
        <f>IFERROR(__xludf.DUMMYFUNCTION("if(iserror(regexextract(A26,""^(\d+),(\d+)\)"")),0,regexextract(A26,""^(\d+),(\d+)\)""))"),0.0)</f>
        <v>0</v>
      </c>
      <c r="AD26" s="2">
        <f>IFERROR(__xludf.DUMMYFUNCTION("if(iserror(regexextract(B26,""^(\d+),(\d+)\)"")),0,regexextract(B26,""^(\d+),(\d+)\)""))"),0.0)</f>
        <v>0</v>
      </c>
      <c r="AF26" s="2">
        <f>IFERROR(__xludf.DUMMYFUNCTION("if(iserror(regexextract(C26,""^(\d+),(\d+)\)"")),0,regexextract(C26,""^(\d+),(\d+)\)""))"),0.0)</f>
        <v>0</v>
      </c>
      <c r="AH26" s="2">
        <f>IFERROR(__xludf.DUMMYFUNCTION("if(iserror(regexextract(D26,""^(\d+),(\d+)\)"")),0,regexextract(D26,""^(\d+),(\d+)\)""))"),0.0)</f>
        <v>0</v>
      </c>
      <c r="AJ26" s="2">
        <f>IFERROR(__xludf.DUMMYFUNCTION("if(iserror(regexextract(E26,""^(\d+),(\d+)\)"")),0,regexextract(E26,""^(\d+),(\d+)\)""))"),0.0)</f>
        <v>0</v>
      </c>
      <c r="AL26" s="2">
        <f>IFERROR(__xludf.DUMMYFUNCTION("if(iserror(regexextract(F26,""^(\d+),(\d+)\)"")),0,regexextract(F26,""^(\d+),(\d+)\)""))"),0.0)</f>
        <v>0</v>
      </c>
      <c r="AN26" s="10"/>
      <c r="AO26" s="2">
        <f t="shared" si="2"/>
        <v>0</v>
      </c>
      <c r="AP26" s="2">
        <f t="shared" si="3"/>
        <v>0</v>
      </c>
      <c r="AQ26" s="2">
        <f t="shared" si="4"/>
        <v>0</v>
      </c>
      <c r="AR26" s="2">
        <f t="shared" si="5"/>
        <v>0</v>
      </c>
      <c r="AS26" s="2">
        <f t="shared" si="6"/>
        <v>0</v>
      </c>
      <c r="AT26" s="2">
        <f t="shared" si="7"/>
        <v>0</v>
      </c>
    </row>
    <row r="27">
      <c r="G27" s="10"/>
      <c r="H27" s="2">
        <f>IFERROR(__xludf.DUMMYFUNCTION("if(iserror(len(regexextract(A27,"".*do\(\)""))),0,len(regexextract(A27,"".*do\(\)"")))"),0.0)</f>
        <v>0</v>
      </c>
      <c r="I27" s="2">
        <f>IFERROR(__xludf.DUMMYFUNCTION("if(iserror(len(regexextract(A27,"".*don't\(\)""))),0,len(regexextract(A27,"".*don't\(\)"")))"),0.0)</f>
        <v>0</v>
      </c>
      <c r="J27" s="2">
        <f>IFERROR(__xludf.DUMMYFUNCTION("if(iserror(len(regexextract(B27,"".*do\(\)""))),0,len(regexextract(B27,"".*do\(\)"")))"),0.0)</f>
        <v>0</v>
      </c>
      <c r="K27" s="2">
        <f>IFERROR(__xludf.DUMMYFUNCTION("if(iserror(len(regexextract(B27,"".*don't\(\)""))),0,len(regexextract(B27,"".*don't\(\)"")))"),0.0)</f>
        <v>0</v>
      </c>
      <c r="L27" s="2">
        <f>IFERROR(__xludf.DUMMYFUNCTION("if(iserror(len(regexextract(C27,"".*do\(\)""))),0,len(regexextract(C27,"".*do\(\)"")))"),0.0)</f>
        <v>0</v>
      </c>
      <c r="M27" s="2">
        <f>IFERROR(__xludf.DUMMYFUNCTION("if(iserror(len(regexextract(C27,"".*don't\(\)""))),0,len(regexextract(C27,"".*don't\(\)"")))"),0.0)</f>
        <v>0</v>
      </c>
      <c r="N27" s="2">
        <f>IFERROR(__xludf.DUMMYFUNCTION("if(iserror(len(regexextract(D27,"".*do\(\)""))),0,len(regexextract(D27,"".*do\(\)"")))"),0.0)</f>
        <v>0</v>
      </c>
      <c r="O27" s="2">
        <f>IFERROR(__xludf.DUMMYFUNCTION("if(iserror(len(regexextract(D27,"".*don't\(\)""))),0,len(regexextract(D27,"".*don't\(\)"")))"),0.0)</f>
        <v>0</v>
      </c>
      <c r="P27" s="2">
        <f>IFERROR(__xludf.DUMMYFUNCTION("if(iserror(len(regexextract(E27,"".*do\(\)""))),0,len(regexextract(E27,"".*do\(\)"")))"),0.0)</f>
        <v>0</v>
      </c>
      <c r="Q27" s="2">
        <f>IFERROR(__xludf.DUMMYFUNCTION("if(iserror(len(regexextract(E27,"".*don't\(\)""))),0,len(regexextract(E27,"".*don't\(\)"")))"),0.0)</f>
        <v>0</v>
      </c>
      <c r="R27" s="2">
        <f>IFERROR(__xludf.DUMMYFUNCTION("if(iserror(len(regexextract(F27,"".*do\(\)""))),0,len(regexextract(F27,"".*do\(\)"")))"),0.0)</f>
        <v>0</v>
      </c>
      <c r="S27" s="2">
        <f>IFERROR(__xludf.DUMMYFUNCTION("if(iserror(len(regexextract(F27,"".*don't\(\)""))),0,len(regexextract(F27,"".*don't\(\)"")))"),0.0)</f>
        <v>0</v>
      </c>
      <c r="T27" s="10"/>
      <c r="U27" s="2">
        <f t="shared" si="8"/>
        <v>1</v>
      </c>
      <c r="V27" s="2">
        <f t="shared" si="9"/>
        <v>0</v>
      </c>
      <c r="W27" s="2">
        <f t="shared" si="10"/>
        <v>1</v>
      </c>
      <c r="X27" s="2">
        <f t="shared" si="11"/>
        <v>0</v>
      </c>
      <c r="Y27" s="2">
        <f t="shared" si="12"/>
        <v>0</v>
      </c>
      <c r="Z27" s="2">
        <f t="shared" si="13"/>
        <v>0</v>
      </c>
      <c r="AA27" s="10"/>
      <c r="AB27" s="2">
        <f>IFERROR(__xludf.DUMMYFUNCTION("if(iserror(regexextract(A27,""^(\d+),(\d+)\)"")),0,regexextract(A27,""^(\d+),(\d+)\)""))"),0.0)</f>
        <v>0</v>
      </c>
      <c r="AD27" s="2">
        <f>IFERROR(__xludf.DUMMYFUNCTION("if(iserror(regexextract(B27,""^(\d+),(\d+)\)"")),0,regexextract(B27,""^(\d+),(\d+)\)""))"),0.0)</f>
        <v>0</v>
      </c>
      <c r="AF27" s="2">
        <f>IFERROR(__xludf.DUMMYFUNCTION("if(iserror(regexextract(C27,""^(\d+),(\d+)\)"")),0,regexextract(C27,""^(\d+),(\d+)\)""))"),0.0)</f>
        <v>0</v>
      </c>
      <c r="AH27" s="2">
        <f>IFERROR(__xludf.DUMMYFUNCTION("if(iserror(regexextract(D27,""^(\d+),(\d+)\)"")),0,regexextract(D27,""^(\d+),(\d+)\)""))"),0.0)</f>
        <v>0</v>
      </c>
      <c r="AJ27" s="2">
        <f>IFERROR(__xludf.DUMMYFUNCTION("if(iserror(regexextract(E27,""^(\d+),(\d+)\)"")),0,regexextract(E27,""^(\d+),(\d+)\)""))"),0.0)</f>
        <v>0</v>
      </c>
      <c r="AL27" s="2">
        <f>IFERROR(__xludf.DUMMYFUNCTION("if(iserror(regexextract(F27,""^(\d+),(\d+)\)"")),0,regexextract(F27,""^(\d+),(\d+)\)""))"),0.0)</f>
        <v>0</v>
      </c>
      <c r="AN27" s="10"/>
      <c r="AO27" s="2">
        <f t="shared" si="2"/>
        <v>0</v>
      </c>
      <c r="AP27" s="2">
        <f t="shared" si="3"/>
        <v>0</v>
      </c>
      <c r="AQ27" s="2">
        <f t="shared" si="4"/>
        <v>0</v>
      </c>
      <c r="AR27" s="2">
        <f t="shared" si="5"/>
        <v>0</v>
      </c>
      <c r="AS27" s="2">
        <f t="shared" si="6"/>
        <v>0</v>
      </c>
      <c r="AT27" s="2">
        <f t="shared" si="7"/>
        <v>0</v>
      </c>
    </row>
    <row r="28">
      <c r="G28" s="10"/>
      <c r="H28" s="2">
        <f>IFERROR(__xludf.DUMMYFUNCTION("if(iserror(len(regexextract(A28,"".*do\(\)""))),0,len(regexextract(A28,"".*do\(\)"")))"),0.0)</f>
        <v>0</v>
      </c>
      <c r="I28" s="2">
        <f>IFERROR(__xludf.DUMMYFUNCTION("if(iserror(len(regexextract(A28,"".*don't\(\)""))),0,len(regexextract(A28,"".*don't\(\)"")))"),0.0)</f>
        <v>0</v>
      </c>
      <c r="J28" s="2">
        <f>IFERROR(__xludf.DUMMYFUNCTION("if(iserror(len(regexextract(B28,"".*do\(\)""))),0,len(regexextract(B28,"".*do\(\)"")))"),0.0)</f>
        <v>0</v>
      </c>
      <c r="K28" s="2">
        <f>IFERROR(__xludf.DUMMYFUNCTION("if(iserror(len(regexextract(B28,"".*don't\(\)""))),0,len(regexextract(B28,"".*don't\(\)"")))"),0.0)</f>
        <v>0</v>
      </c>
      <c r="L28" s="2">
        <f>IFERROR(__xludf.DUMMYFUNCTION("if(iserror(len(regexextract(C28,"".*do\(\)""))),0,len(regexextract(C28,"".*do\(\)"")))"),0.0)</f>
        <v>0</v>
      </c>
      <c r="M28" s="2">
        <f>IFERROR(__xludf.DUMMYFUNCTION("if(iserror(len(regexextract(C28,"".*don't\(\)""))),0,len(regexextract(C28,"".*don't\(\)"")))"),0.0)</f>
        <v>0</v>
      </c>
      <c r="N28" s="2">
        <f>IFERROR(__xludf.DUMMYFUNCTION("if(iserror(len(regexextract(D28,"".*do\(\)""))),0,len(regexextract(D28,"".*do\(\)"")))"),0.0)</f>
        <v>0</v>
      </c>
      <c r="O28" s="2">
        <f>IFERROR(__xludf.DUMMYFUNCTION("if(iserror(len(regexextract(D28,"".*don't\(\)""))),0,len(regexextract(D28,"".*don't\(\)"")))"),0.0)</f>
        <v>0</v>
      </c>
      <c r="P28" s="2">
        <f>IFERROR(__xludf.DUMMYFUNCTION("if(iserror(len(regexextract(E28,"".*do\(\)""))),0,len(regexextract(E28,"".*do\(\)"")))"),0.0)</f>
        <v>0</v>
      </c>
      <c r="Q28" s="2">
        <f>IFERROR(__xludf.DUMMYFUNCTION("if(iserror(len(regexextract(E28,"".*don't\(\)""))),0,len(regexextract(E28,"".*don't\(\)"")))"),0.0)</f>
        <v>0</v>
      </c>
      <c r="R28" s="2">
        <f>IFERROR(__xludf.DUMMYFUNCTION("if(iserror(len(regexextract(F28,"".*do\(\)""))),0,len(regexextract(F28,"".*do\(\)"")))"),0.0)</f>
        <v>0</v>
      </c>
      <c r="S28" s="2">
        <f>IFERROR(__xludf.DUMMYFUNCTION("if(iserror(len(regexextract(F28,"".*don't\(\)""))),0,len(regexextract(F28,"".*don't\(\)"")))"),0.0)</f>
        <v>0</v>
      </c>
      <c r="T28" s="10"/>
      <c r="U28" s="2">
        <f t="shared" si="8"/>
        <v>1</v>
      </c>
      <c r="V28" s="2">
        <f t="shared" si="9"/>
        <v>0</v>
      </c>
      <c r="W28" s="2">
        <f t="shared" si="10"/>
        <v>1</v>
      </c>
      <c r="X28" s="2">
        <f t="shared" si="11"/>
        <v>0</v>
      </c>
      <c r="Y28" s="2">
        <f t="shared" si="12"/>
        <v>0</v>
      </c>
      <c r="Z28" s="2">
        <f t="shared" si="13"/>
        <v>0</v>
      </c>
      <c r="AA28" s="10"/>
      <c r="AB28" s="2">
        <f>IFERROR(__xludf.DUMMYFUNCTION("if(iserror(regexextract(A28,""^(\d+),(\d+)\)"")),0,regexextract(A28,""^(\d+),(\d+)\)""))"),0.0)</f>
        <v>0</v>
      </c>
      <c r="AD28" s="2">
        <f>IFERROR(__xludf.DUMMYFUNCTION("if(iserror(regexextract(B28,""^(\d+),(\d+)\)"")),0,regexextract(B28,""^(\d+),(\d+)\)""))"),0.0)</f>
        <v>0</v>
      </c>
      <c r="AF28" s="2">
        <f>IFERROR(__xludf.DUMMYFUNCTION("if(iserror(regexextract(C28,""^(\d+),(\d+)\)"")),0,regexextract(C28,""^(\d+),(\d+)\)""))"),0.0)</f>
        <v>0</v>
      </c>
      <c r="AH28" s="2">
        <f>IFERROR(__xludf.DUMMYFUNCTION("if(iserror(regexextract(D28,""^(\d+),(\d+)\)"")),0,regexextract(D28,""^(\d+),(\d+)\)""))"),0.0)</f>
        <v>0</v>
      </c>
      <c r="AJ28" s="2">
        <f>IFERROR(__xludf.DUMMYFUNCTION("if(iserror(regexextract(E28,""^(\d+),(\d+)\)"")),0,regexextract(E28,""^(\d+),(\d+)\)""))"),0.0)</f>
        <v>0</v>
      </c>
      <c r="AL28" s="2">
        <f>IFERROR(__xludf.DUMMYFUNCTION("if(iserror(regexextract(F28,""^(\d+),(\d+)\)"")),0,regexextract(F28,""^(\d+),(\d+)\)""))"),0.0)</f>
        <v>0</v>
      </c>
      <c r="AN28" s="10"/>
      <c r="AO28" s="2">
        <f t="shared" si="2"/>
        <v>0</v>
      </c>
      <c r="AP28" s="2">
        <f t="shared" si="3"/>
        <v>0</v>
      </c>
      <c r="AQ28" s="2">
        <f t="shared" si="4"/>
        <v>0</v>
      </c>
      <c r="AR28" s="2">
        <f t="shared" si="5"/>
        <v>0</v>
      </c>
      <c r="AS28" s="2">
        <f t="shared" si="6"/>
        <v>0</v>
      </c>
      <c r="AT28" s="2">
        <f t="shared" si="7"/>
        <v>0</v>
      </c>
    </row>
    <row r="29">
      <c r="G29" s="10"/>
      <c r="H29" s="2">
        <f>IFERROR(__xludf.DUMMYFUNCTION("if(iserror(len(regexextract(A29,"".*do\(\)""))),0,len(regexextract(A29,"".*do\(\)"")))"),0.0)</f>
        <v>0</v>
      </c>
      <c r="I29" s="2">
        <f>IFERROR(__xludf.DUMMYFUNCTION("if(iserror(len(regexextract(A29,"".*don't\(\)""))),0,len(regexextract(A29,"".*don't\(\)"")))"),0.0)</f>
        <v>0</v>
      </c>
      <c r="J29" s="2">
        <f>IFERROR(__xludf.DUMMYFUNCTION("if(iserror(len(regexextract(B29,"".*do\(\)""))),0,len(regexextract(B29,"".*do\(\)"")))"),0.0)</f>
        <v>0</v>
      </c>
      <c r="K29" s="2">
        <f>IFERROR(__xludf.DUMMYFUNCTION("if(iserror(len(regexextract(B29,"".*don't\(\)""))),0,len(regexextract(B29,"".*don't\(\)"")))"),0.0)</f>
        <v>0</v>
      </c>
      <c r="L29" s="2">
        <f>IFERROR(__xludf.DUMMYFUNCTION("if(iserror(len(regexextract(C29,"".*do\(\)""))),0,len(regexextract(C29,"".*do\(\)"")))"),0.0)</f>
        <v>0</v>
      </c>
      <c r="M29" s="2">
        <f>IFERROR(__xludf.DUMMYFUNCTION("if(iserror(len(regexextract(C29,"".*don't\(\)""))),0,len(regexextract(C29,"".*don't\(\)"")))"),0.0)</f>
        <v>0</v>
      </c>
      <c r="N29" s="2">
        <f>IFERROR(__xludf.DUMMYFUNCTION("if(iserror(len(regexextract(D29,"".*do\(\)""))),0,len(regexextract(D29,"".*do\(\)"")))"),0.0)</f>
        <v>0</v>
      </c>
      <c r="O29" s="2">
        <f>IFERROR(__xludf.DUMMYFUNCTION("if(iserror(len(regexextract(D29,"".*don't\(\)""))),0,len(regexextract(D29,"".*don't\(\)"")))"),0.0)</f>
        <v>0</v>
      </c>
      <c r="P29" s="2">
        <f>IFERROR(__xludf.DUMMYFUNCTION("if(iserror(len(regexextract(E29,"".*do\(\)""))),0,len(regexextract(E29,"".*do\(\)"")))"),0.0)</f>
        <v>0</v>
      </c>
      <c r="Q29" s="2">
        <f>IFERROR(__xludf.DUMMYFUNCTION("if(iserror(len(regexextract(E29,"".*don't\(\)""))),0,len(regexextract(E29,"".*don't\(\)"")))"),0.0)</f>
        <v>0</v>
      </c>
      <c r="R29" s="2">
        <f>IFERROR(__xludf.DUMMYFUNCTION("if(iserror(len(regexextract(F29,"".*do\(\)""))),0,len(regexextract(F29,"".*do\(\)"")))"),0.0)</f>
        <v>0</v>
      </c>
      <c r="S29" s="2">
        <f>IFERROR(__xludf.DUMMYFUNCTION("if(iserror(len(regexextract(F29,"".*don't\(\)""))),0,len(regexextract(F29,"".*don't\(\)"")))"),0.0)</f>
        <v>0</v>
      </c>
      <c r="T29" s="10"/>
      <c r="U29" s="2">
        <f t="shared" si="8"/>
        <v>1</v>
      </c>
      <c r="V29" s="2">
        <f t="shared" si="9"/>
        <v>0</v>
      </c>
      <c r="W29" s="2">
        <f t="shared" si="10"/>
        <v>1</v>
      </c>
      <c r="X29" s="2">
        <f t="shared" si="11"/>
        <v>0</v>
      </c>
      <c r="Y29" s="2">
        <f t="shared" si="12"/>
        <v>0</v>
      </c>
      <c r="Z29" s="2">
        <f t="shared" si="13"/>
        <v>0</v>
      </c>
      <c r="AA29" s="10"/>
      <c r="AB29" s="2">
        <f>IFERROR(__xludf.DUMMYFUNCTION("if(iserror(regexextract(A29,""^(\d+),(\d+)\)"")),0,regexextract(A29,""^(\d+),(\d+)\)""))"),0.0)</f>
        <v>0</v>
      </c>
      <c r="AD29" s="2">
        <f>IFERROR(__xludf.DUMMYFUNCTION("if(iserror(regexextract(B29,""^(\d+),(\d+)\)"")),0,regexextract(B29,""^(\d+),(\d+)\)""))"),0.0)</f>
        <v>0</v>
      </c>
      <c r="AF29" s="2">
        <f>IFERROR(__xludf.DUMMYFUNCTION("if(iserror(regexextract(C29,""^(\d+),(\d+)\)"")),0,regexextract(C29,""^(\d+),(\d+)\)""))"),0.0)</f>
        <v>0</v>
      </c>
      <c r="AH29" s="2">
        <f>IFERROR(__xludf.DUMMYFUNCTION("if(iserror(regexextract(D29,""^(\d+),(\d+)\)"")),0,regexextract(D29,""^(\d+),(\d+)\)""))"),0.0)</f>
        <v>0</v>
      </c>
      <c r="AJ29" s="2">
        <f>IFERROR(__xludf.DUMMYFUNCTION("if(iserror(regexextract(E29,""^(\d+),(\d+)\)"")),0,regexextract(E29,""^(\d+),(\d+)\)""))"),0.0)</f>
        <v>0</v>
      </c>
      <c r="AL29" s="2">
        <f>IFERROR(__xludf.DUMMYFUNCTION("if(iserror(regexextract(F29,""^(\d+),(\d+)\)"")),0,regexextract(F29,""^(\d+),(\d+)\)""))"),0.0)</f>
        <v>0</v>
      </c>
      <c r="AN29" s="10"/>
      <c r="AO29" s="2">
        <f t="shared" si="2"/>
        <v>0</v>
      </c>
      <c r="AP29" s="2">
        <f t="shared" si="3"/>
        <v>0</v>
      </c>
      <c r="AQ29" s="2">
        <f t="shared" si="4"/>
        <v>0</v>
      </c>
      <c r="AR29" s="2">
        <f t="shared" si="5"/>
        <v>0</v>
      </c>
      <c r="AS29" s="2">
        <f t="shared" si="6"/>
        <v>0</v>
      </c>
      <c r="AT29" s="2">
        <f t="shared" si="7"/>
        <v>0</v>
      </c>
    </row>
    <row r="30">
      <c r="G30" s="10"/>
      <c r="H30" s="2">
        <f>IFERROR(__xludf.DUMMYFUNCTION("if(iserror(len(regexextract(A30,"".*do\(\)""))),0,len(regexextract(A30,"".*do\(\)"")))"),0.0)</f>
        <v>0</v>
      </c>
      <c r="I30" s="2">
        <f>IFERROR(__xludf.DUMMYFUNCTION("if(iserror(len(regexextract(A30,"".*don't\(\)""))),0,len(regexextract(A30,"".*don't\(\)"")))"),0.0)</f>
        <v>0</v>
      </c>
      <c r="J30" s="2">
        <f>IFERROR(__xludf.DUMMYFUNCTION("if(iserror(len(regexextract(B30,"".*do\(\)""))),0,len(regexextract(B30,"".*do\(\)"")))"),0.0)</f>
        <v>0</v>
      </c>
      <c r="K30" s="2">
        <f>IFERROR(__xludf.DUMMYFUNCTION("if(iserror(len(regexextract(B30,"".*don't\(\)""))),0,len(regexextract(B30,"".*don't\(\)"")))"),0.0)</f>
        <v>0</v>
      </c>
      <c r="L30" s="2">
        <f>IFERROR(__xludf.DUMMYFUNCTION("if(iserror(len(regexextract(C30,"".*do\(\)""))),0,len(regexextract(C30,"".*do\(\)"")))"),0.0)</f>
        <v>0</v>
      </c>
      <c r="M30" s="2">
        <f>IFERROR(__xludf.DUMMYFUNCTION("if(iserror(len(regexextract(C30,"".*don't\(\)""))),0,len(regexextract(C30,"".*don't\(\)"")))"),0.0)</f>
        <v>0</v>
      </c>
      <c r="N30" s="2">
        <f>IFERROR(__xludf.DUMMYFUNCTION("if(iserror(len(regexextract(D30,"".*do\(\)""))),0,len(regexextract(D30,"".*do\(\)"")))"),0.0)</f>
        <v>0</v>
      </c>
      <c r="O30" s="2">
        <f>IFERROR(__xludf.DUMMYFUNCTION("if(iserror(len(regexextract(D30,"".*don't\(\)""))),0,len(regexextract(D30,"".*don't\(\)"")))"),0.0)</f>
        <v>0</v>
      </c>
      <c r="P30" s="2">
        <f>IFERROR(__xludf.DUMMYFUNCTION("if(iserror(len(regexextract(E30,"".*do\(\)""))),0,len(regexextract(E30,"".*do\(\)"")))"),0.0)</f>
        <v>0</v>
      </c>
      <c r="Q30" s="2">
        <f>IFERROR(__xludf.DUMMYFUNCTION("if(iserror(len(regexextract(E30,"".*don't\(\)""))),0,len(regexextract(E30,"".*don't\(\)"")))"),0.0)</f>
        <v>0</v>
      </c>
      <c r="R30" s="2">
        <f>IFERROR(__xludf.DUMMYFUNCTION("if(iserror(len(regexextract(F30,"".*do\(\)""))),0,len(regexextract(F30,"".*do\(\)"")))"),0.0)</f>
        <v>0</v>
      </c>
      <c r="S30" s="2">
        <f>IFERROR(__xludf.DUMMYFUNCTION("if(iserror(len(regexextract(F30,"".*don't\(\)""))),0,len(regexextract(F30,"".*don't\(\)"")))"),0.0)</f>
        <v>0</v>
      </c>
      <c r="T30" s="10"/>
      <c r="U30" s="2">
        <f t="shared" si="8"/>
        <v>1</v>
      </c>
      <c r="V30" s="2">
        <f t="shared" si="9"/>
        <v>0</v>
      </c>
      <c r="W30" s="2">
        <f t="shared" si="10"/>
        <v>1</v>
      </c>
      <c r="X30" s="2">
        <f t="shared" si="11"/>
        <v>0</v>
      </c>
      <c r="Y30" s="2">
        <f t="shared" si="12"/>
        <v>0</v>
      </c>
      <c r="Z30" s="2">
        <f t="shared" si="13"/>
        <v>0</v>
      </c>
      <c r="AA30" s="10"/>
      <c r="AB30" s="2">
        <f>IFERROR(__xludf.DUMMYFUNCTION("if(iserror(regexextract(A30,""^(\d+),(\d+)\)"")),0,regexextract(A30,""^(\d+),(\d+)\)""))"),0.0)</f>
        <v>0</v>
      </c>
      <c r="AD30" s="2">
        <f>IFERROR(__xludf.DUMMYFUNCTION("if(iserror(regexextract(B30,""^(\d+),(\d+)\)"")),0,regexextract(B30,""^(\d+),(\d+)\)""))"),0.0)</f>
        <v>0</v>
      </c>
      <c r="AF30" s="2">
        <f>IFERROR(__xludf.DUMMYFUNCTION("if(iserror(regexextract(C30,""^(\d+),(\d+)\)"")),0,regexextract(C30,""^(\d+),(\d+)\)""))"),0.0)</f>
        <v>0</v>
      </c>
      <c r="AH30" s="2">
        <f>IFERROR(__xludf.DUMMYFUNCTION("if(iserror(regexextract(D30,""^(\d+),(\d+)\)"")),0,regexextract(D30,""^(\d+),(\d+)\)""))"),0.0)</f>
        <v>0</v>
      </c>
      <c r="AJ30" s="2">
        <f>IFERROR(__xludf.DUMMYFUNCTION("if(iserror(regexextract(E30,""^(\d+),(\d+)\)"")),0,regexextract(E30,""^(\d+),(\d+)\)""))"),0.0)</f>
        <v>0</v>
      </c>
      <c r="AL30" s="2">
        <f>IFERROR(__xludf.DUMMYFUNCTION("if(iserror(regexextract(F30,""^(\d+),(\d+)\)"")),0,regexextract(F30,""^(\d+),(\d+)\)""))"),0.0)</f>
        <v>0</v>
      </c>
      <c r="AN30" s="10"/>
      <c r="AO30" s="2">
        <f t="shared" si="2"/>
        <v>0</v>
      </c>
      <c r="AP30" s="2">
        <f t="shared" si="3"/>
        <v>0</v>
      </c>
      <c r="AQ30" s="2">
        <f t="shared" si="4"/>
        <v>0</v>
      </c>
      <c r="AR30" s="2">
        <f t="shared" si="5"/>
        <v>0</v>
      </c>
      <c r="AS30" s="2">
        <f t="shared" si="6"/>
        <v>0</v>
      </c>
      <c r="AT30" s="2">
        <f t="shared" si="7"/>
        <v>0</v>
      </c>
    </row>
    <row r="31">
      <c r="G31" s="10"/>
      <c r="H31" s="2">
        <f>IFERROR(__xludf.DUMMYFUNCTION("if(iserror(len(regexextract(A31,"".*do\(\)""))),0,len(regexextract(A31,"".*do\(\)"")))"),0.0)</f>
        <v>0</v>
      </c>
      <c r="I31" s="2">
        <f>IFERROR(__xludf.DUMMYFUNCTION("if(iserror(len(regexextract(A31,"".*don't\(\)""))),0,len(regexextract(A31,"".*don't\(\)"")))"),0.0)</f>
        <v>0</v>
      </c>
      <c r="J31" s="2">
        <f>IFERROR(__xludf.DUMMYFUNCTION("if(iserror(len(regexextract(B31,"".*do\(\)""))),0,len(regexextract(B31,"".*do\(\)"")))"),0.0)</f>
        <v>0</v>
      </c>
      <c r="K31" s="2">
        <f>IFERROR(__xludf.DUMMYFUNCTION("if(iserror(len(regexextract(B31,"".*don't\(\)""))),0,len(regexextract(B31,"".*don't\(\)"")))"),0.0)</f>
        <v>0</v>
      </c>
      <c r="L31" s="2">
        <f>IFERROR(__xludf.DUMMYFUNCTION("if(iserror(len(regexextract(C31,"".*do\(\)""))),0,len(regexextract(C31,"".*do\(\)"")))"),0.0)</f>
        <v>0</v>
      </c>
      <c r="M31" s="2">
        <f>IFERROR(__xludf.DUMMYFUNCTION("if(iserror(len(regexextract(C31,"".*don't\(\)""))),0,len(regexextract(C31,"".*don't\(\)"")))"),0.0)</f>
        <v>0</v>
      </c>
      <c r="N31" s="2">
        <f>IFERROR(__xludf.DUMMYFUNCTION("if(iserror(len(regexextract(D31,"".*do\(\)""))),0,len(regexextract(D31,"".*do\(\)"")))"),0.0)</f>
        <v>0</v>
      </c>
      <c r="O31" s="2">
        <f>IFERROR(__xludf.DUMMYFUNCTION("if(iserror(len(regexextract(D31,"".*don't\(\)""))),0,len(regexextract(D31,"".*don't\(\)"")))"),0.0)</f>
        <v>0</v>
      </c>
      <c r="P31" s="2">
        <f>IFERROR(__xludf.DUMMYFUNCTION("if(iserror(len(regexextract(E31,"".*do\(\)""))),0,len(regexextract(E31,"".*do\(\)"")))"),0.0)</f>
        <v>0</v>
      </c>
      <c r="Q31" s="2">
        <f>IFERROR(__xludf.DUMMYFUNCTION("if(iserror(len(regexextract(E31,"".*don't\(\)""))),0,len(regexextract(E31,"".*don't\(\)"")))"),0.0)</f>
        <v>0</v>
      </c>
      <c r="R31" s="2">
        <f>IFERROR(__xludf.DUMMYFUNCTION("if(iserror(len(regexextract(F31,"".*do\(\)""))),0,len(regexextract(F31,"".*do\(\)"")))"),0.0)</f>
        <v>0</v>
      </c>
      <c r="S31" s="2">
        <f>IFERROR(__xludf.DUMMYFUNCTION("if(iserror(len(regexextract(F31,"".*don't\(\)""))),0,len(regexextract(F31,"".*don't\(\)"")))"),0.0)</f>
        <v>0</v>
      </c>
      <c r="T31" s="10"/>
      <c r="U31" s="2">
        <f t="shared" si="8"/>
        <v>1</v>
      </c>
      <c r="V31" s="2">
        <f t="shared" si="9"/>
        <v>0</v>
      </c>
      <c r="W31" s="2">
        <f t="shared" si="10"/>
        <v>1</v>
      </c>
      <c r="X31" s="2">
        <f t="shared" si="11"/>
        <v>0</v>
      </c>
      <c r="Y31" s="2">
        <f t="shared" si="12"/>
        <v>0</v>
      </c>
      <c r="Z31" s="2">
        <f t="shared" si="13"/>
        <v>0</v>
      </c>
      <c r="AA31" s="10"/>
      <c r="AB31" s="2">
        <f>IFERROR(__xludf.DUMMYFUNCTION("if(iserror(regexextract(A31,""^(\d+),(\d+)\)"")),0,regexextract(A31,""^(\d+),(\d+)\)""))"),0.0)</f>
        <v>0</v>
      </c>
      <c r="AD31" s="2">
        <f>IFERROR(__xludf.DUMMYFUNCTION("if(iserror(regexextract(B31,""^(\d+),(\d+)\)"")),0,regexextract(B31,""^(\d+),(\d+)\)""))"),0.0)</f>
        <v>0</v>
      </c>
      <c r="AF31" s="2">
        <f>IFERROR(__xludf.DUMMYFUNCTION("if(iserror(regexextract(C31,""^(\d+),(\d+)\)"")),0,regexextract(C31,""^(\d+),(\d+)\)""))"),0.0)</f>
        <v>0</v>
      </c>
      <c r="AH31" s="2">
        <f>IFERROR(__xludf.DUMMYFUNCTION("if(iserror(regexextract(D31,""^(\d+),(\d+)\)"")),0,regexextract(D31,""^(\d+),(\d+)\)""))"),0.0)</f>
        <v>0</v>
      </c>
      <c r="AJ31" s="2">
        <f>IFERROR(__xludf.DUMMYFUNCTION("if(iserror(regexextract(E31,""^(\d+),(\d+)\)"")),0,regexextract(E31,""^(\d+),(\d+)\)""))"),0.0)</f>
        <v>0</v>
      </c>
      <c r="AL31" s="2">
        <f>IFERROR(__xludf.DUMMYFUNCTION("if(iserror(regexextract(F31,""^(\d+),(\d+)\)"")),0,regexextract(F31,""^(\d+),(\d+)\)""))"),0.0)</f>
        <v>0</v>
      </c>
      <c r="AN31" s="10"/>
      <c r="AO31" s="2">
        <f t="shared" si="2"/>
        <v>0</v>
      </c>
      <c r="AP31" s="2">
        <f t="shared" si="3"/>
        <v>0</v>
      </c>
      <c r="AQ31" s="2">
        <f t="shared" si="4"/>
        <v>0</v>
      </c>
      <c r="AR31" s="2">
        <f t="shared" si="5"/>
        <v>0</v>
      </c>
      <c r="AS31" s="2">
        <f t="shared" si="6"/>
        <v>0</v>
      </c>
      <c r="AT31" s="2">
        <f t="shared" si="7"/>
        <v>0</v>
      </c>
    </row>
    <row r="32">
      <c r="G32" s="10"/>
      <c r="H32" s="2">
        <f>IFERROR(__xludf.DUMMYFUNCTION("if(iserror(len(regexextract(A32,"".*do\(\)""))),0,len(regexextract(A32,"".*do\(\)"")))"),0.0)</f>
        <v>0</v>
      </c>
      <c r="I32" s="2">
        <f>IFERROR(__xludf.DUMMYFUNCTION("if(iserror(len(regexextract(A32,"".*don't\(\)""))),0,len(regexextract(A32,"".*don't\(\)"")))"),0.0)</f>
        <v>0</v>
      </c>
      <c r="J32" s="2">
        <f>IFERROR(__xludf.DUMMYFUNCTION("if(iserror(len(regexextract(B32,"".*do\(\)""))),0,len(regexextract(B32,"".*do\(\)"")))"),0.0)</f>
        <v>0</v>
      </c>
      <c r="K32" s="2">
        <f>IFERROR(__xludf.DUMMYFUNCTION("if(iserror(len(regexextract(B32,"".*don't\(\)""))),0,len(regexextract(B32,"".*don't\(\)"")))"),0.0)</f>
        <v>0</v>
      </c>
      <c r="L32" s="2">
        <f>IFERROR(__xludf.DUMMYFUNCTION("if(iserror(len(regexextract(C32,"".*do\(\)""))),0,len(regexextract(C32,"".*do\(\)"")))"),0.0)</f>
        <v>0</v>
      </c>
      <c r="M32" s="2">
        <f>IFERROR(__xludf.DUMMYFUNCTION("if(iserror(len(regexextract(C32,"".*don't\(\)""))),0,len(regexextract(C32,"".*don't\(\)"")))"),0.0)</f>
        <v>0</v>
      </c>
      <c r="N32" s="2">
        <f>IFERROR(__xludf.DUMMYFUNCTION("if(iserror(len(regexextract(D32,"".*do\(\)""))),0,len(regexextract(D32,"".*do\(\)"")))"),0.0)</f>
        <v>0</v>
      </c>
      <c r="O32" s="2">
        <f>IFERROR(__xludf.DUMMYFUNCTION("if(iserror(len(regexextract(D32,"".*don't\(\)""))),0,len(regexextract(D32,"".*don't\(\)"")))"),0.0)</f>
        <v>0</v>
      </c>
      <c r="P32" s="2">
        <f>IFERROR(__xludf.DUMMYFUNCTION("if(iserror(len(regexextract(E32,"".*do\(\)""))),0,len(regexextract(E32,"".*do\(\)"")))"),0.0)</f>
        <v>0</v>
      </c>
      <c r="Q32" s="2">
        <f>IFERROR(__xludf.DUMMYFUNCTION("if(iserror(len(regexextract(E32,"".*don't\(\)""))),0,len(regexextract(E32,"".*don't\(\)"")))"),0.0)</f>
        <v>0</v>
      </c>
      <c r="R32" s="2">
        <f>IFERROR(__xludf.DUMMYFUNCTION("if(iserror(len(regexextract(F32,"".*do\(\)""))),0,len(regexextract(F32,"".*do\(\)"")))"),0.0)</f>
        <v>0</v>
      </c>
      <c r="S32" s="2">
        <f>IFERROR(__xludf.DUMMYFUNCTION("if(iserror(len(regexextract(F32,"".*don't\(\)""))),0,len(regexextract(F32,"".*don't\(\)"")))"),0.0)</f>
        <v>0</v>
      </c>
      <c r="T32" s="10"/>
      <c r="U32" s="2">
        <f t="shared" si="8"/>
        <v>1</v>
      </c>
      <c r="V32" s="2">
        <f t="shared" si="9"/>
        <v>0</v>
      </c>
      <c r="W32" s="2">
        <f t="shared" si="10"/>
        <v>1</v>
      </c>
      <c r="X32" s="2">
        <f t="shared" si="11"/>
        <v>0</v>
      </c>
      <c r="Y32" s="2">
        <f t="shared" si="12"/>
        <v>0</v>
      </c>
      <c r="Z32" s="2">
        <f t="shared" si="13"/>
        <v>0</v>
      </c>
      <c r="AA32" s="10"/>
      <c r="AB32" s="2">
        <f>IFERROR(__xludf.DUMMYFUNCTION("if(iserror(regexextract(A32,""^(\d+),(\d+)\)"")),0,regexextract(A32,""^(\d+),(\d+)\)""))"),0.0)</f>
        <v>0</v>
      </c>
      <c r="AD32" s="2">
        <f>IFERROR(__xludf.DUMMYFUNCTION("if(iserror(regexextract(B32,""^(\d+),(\d+)\)"")),0,regexextract(B32,""^(\d+),(\d+)\)""))"),0.0)</f>
        <v>0</v>
      </c>
      <c r="AF32" s="2">
        <f>IFERROR(__xludf.DUMMYFUNCTION("if(iserror(regexextract(C32,""^(\d+),(\d+)\)"")),0,regexextract(C32,""^(\d+),(\d+)\)""))"),0.0)</f>
        <v>0</v>
      </c>
      <c r="AH32" s="2">
        <f>IFERROR(__xludf.DUMMYFUNCTION("if(iserror(regexextract(D32,""^(\d+),(\d+)\)"")),0,regexextract(D32,""^(\d+),(\d+)\)""))"),0.0)</f>
        <v>0</v>
      </c>
      <c r="AJ32" s="2">
        <f>IFERROR(__xludf.DUMMYFUNCTION("if(iserror(regexextract(E32,""^(\d+),(\d+)\)"")),0,regexextract(E32,""^(\d+),(\d+)\)""))"),0.0)</f>
        <v>0</v>
      </c>
      <c r="AL32" s="2">
        <f>IFERROR(__xludf.DUMMYFUNCTION("if(iserror(regexextract(F32,""^(\d+),(\d+)\)"")),0,regexextract(F32,""^(\d+),(\d+)\)""))"),0.0)</f>
        <v>0</v>
      </c>
      <c r="AN32" s="10"/>
      <c r="AO32" s="2">
        <f t="shared" si="2"/>
        <v>0</v>
      </c>
      <c r="AP32" s="2">
        <f t="shared" si="3"/>
        <v>0</v>
      </c>
      <c r="AQ32" s="2">
        <f t="shared" si="4"/>
        <v>0</v>
      </c>
      <c r="AR32" s="2">
        <f t="shared" si="5"/>
        <v>0</v>
      </c>
      <c r="AS32" s="2">
        <f t="shared" si="6"/>
        <v>0</v>
      </c>
      <c r="AT32" s="2">
        <f t="shared" si="7"/>
        <v>0</v>
      </c>
    </row>
    <row r="33">
      <c r="G33" s="10"/>
      <c r="H33" s="2">
        <f>IFERROR(__xludf.DUMMYFUNCTION("if(iserror(len(regexextract(A33,"".*do\(\)""))),0,len(regexextract(A33,"".*do\(\)"")))"),0.0)</f>
        <v>0</v>
      </c>
      <c r="I33" s="2">
        <f>IFERROR(__xludf.DUMMYFUNCTION("if(iserror(len(regexextract(A33,"".*don't\(\)""))),0,len(regexextract(A33,"".*don't\(\)"")))"),0.0)</f>
        <v>0</v>
      </c>
      <c r="J33" s="2">
        <f>IFERROR(__xludf.DUMMYFUNCTION("if(iserror(len(regexextract(B33,"".*do\(\)""))),0,len(regexextract(B33,"".*do\(\)"")))"),0.0)</f>
        <v>0</v>
      </c>
      <c r="K33" s="2">
        <f>IFERROR(__xludf.DUMMYFUNCTION("if(iserror(len(regexextract(B33,"".*don't\(\)""))),0,len(regexextract(B33,"".*don't\(\)"")))"),0.0)</f>
        <v>0</v>
      </c>
      <c r="L33" s="2">
        <f>IFERROR(__xludf.DUMMYFUNCTION("if(iserror(len(regexextract(C33,"".*do\(\)""))),0,len(regexextract(C33,"".*do\(\)"")))"),0.0)</f>
        <v>0</v>
      </c>
      <c r="M33" s="2">
        <f>IFERROR(__xludf.DUMMYFUNCTION("if(iserror(len(regexextract(C33,"".*don't\(\)""))),0,len(regexextract(C33,"".*don't\(\)"")))"),0.0)</f>
        <v>0</v>
      </c>
      <c r="N33" s="2">
        <f>IFERROR(__xludf.DUMMYFUNCTION("if(iserror(len(regexextract(D33,"".*do\(\)""))),0,len(regexextract(D33,"".*do\(\)"")))"),0.0)</f>
        <v>0</v>
      </c>
      <c r="O33" s="2">
        <f>IFERROR(__xludf.DUMMYFUNCTION("if(iserror(len(regexextract(D33,"".*don't\(\)""))),0,len(regexextract(D33,"".*don't\(\)"")))"),0.0)</f>
        <v>0</v>
      </c>
      <c r="P33" s="2">
        <f>IFERROR(__xludf.DUMMYFUNCTION("if(iserror(len(regexextract(E33,"".*do\(\)""))),0,len(regexextract(E33,"".*do\(\)"")))"),0.0)</f>
        <v>0</v>
      </c>
      <c r="Q33" s="2">
        <f>IFERROR(__xludf.DUMMYFUNCTION("if(iserror(len(regexextract(E33,"".*don't\(\)""))),0,len(regexextract(E33,"".*don't\(\)"")))"),0.0)</f>
        <v>0</v>
      </c>
      <c r="R33" s="2">
        <f>IFERROR(__xludf.DUMMYFUNCTION("if(iserror(len(regexextract(F33,"".*do\(\)""))),0,len(regexextract(F33,"".*do\(\)"")))"),0.0)</f>
        <v>0</v>
      </c>
      <c r="S33" s="2">
        <f>IFERROR(__xludf.DUMMYFUNCTION("if(iserror(len(regexextract(F33,"".*don't\(\)""))),0,len(regexextract(F33,"".*don't\(\)"")))"),0.0)</f>
        <v>0</v>
      </c>
      <c r="T33" s="10"/>
      <c r="U33" s="2">
        <f t="shared" si="8"/>
        <v>1</v>
      </c>
      <c r="V33" s="2">
        <f t="shared" si="9"/>
        <v>0</v>
      </c>
      <c r="W33" s="2">
        <f t="shared" si="10"/>
        <v>1</v>
      </c>
      <c r="X33" s="2">
        <f t="shared" si="11"/>
        <v>0</v>
      </c>
      <c r="Y33" s="2">
        <f t="shared" si="12"/>
        <v>0</v>
      </c>
      <c r="Z33" s="2">
        <f t="shared" si="13"/>
        <v>0</v>
      </c>
      <c r="AA33" s="10"/>
      <c r="AB33" s="2">
        <f>IFERROR(__xludf.DUMMYFUNCTION("if(iserror(regexextract(A33,""^(\d+),(\d+)\)"")),0,regexextract(A33,""^(\d+),(\d+)\)""))"),0.0)</f>
        <v>0</v>
      </c>
      <c r="AD33" s="2">
        <f>IFERROR(__xludf.DUMMYFUNCTION("if(iserror(regexextract(B33,""^(\d+),(\d+)\)"")),0,regexextract(B33,""^(\d+),(\d+)\)""))"),0.0)</f>
        <v>0</v>
      </c>
      <c r="AF33" s="2">
        <f>IFERROR(__xludf.DUMMYFUNCTION("if(iserror(regexextract(C33,""^(\d+),(\d+)\)"")),0,regexextract(C33,""^(\d+),(\d+)\)""))"),0.0)</f>
        <v>0</v>
      </c>
      <c r="AH33" s="2">
        <f>IFERROR(__xludf.DUMMYFUNCTION("if(iserror(regexextract(D33,""^(\d+),(\d+)\)"")),0,regexextract(D33,""^(\d+),(\d+)\)""))"),0.0)</f>
        <v>0</v>
      </c>
      <c r="AJ33" s="2">
        <f>IFERROR(__xludf.DUMMYFUNCTION("if(iserror(regexextract(E33,""^(\d+),(\d+)\)"")),0,regexextract(E33,""^(\d+),(\d+)\)""))"),0.0)</f>
        <v>0</v>
      </c>
      <c r="AL33" s="2">
        <f>IFERROR(__xludf.DUMMYFUNCTION("if(iserror(regexextract(F33,""^(\d+),(\d+)\)"")),0,regexextract(F33,""^(\d+),(\d+)\)""))"),0.0)</f>
        <v>0</v>
      </c>
      <c r="AN33" s="10"/>
      <c r="AO33" s="2">
        <f t="shared" si="2"/>
        <v>0</v>
      </c>
      <c r="AP33" s="2">
        <f t="shared" si="3"/>
        <v>0</v>
      </c>
      <c r="AQ33" s="2">
        <f t="shared" si="4"/>
        <v>0</v>
      </c>
      <c r="AR33" s="2">
        <f t="shared" si="5"/>
        <v>0</v>
      </c>
      <c r="AS33" s="2">
        <f t="shared" si="6"/>
        <v>0</v>
      </c>
      <c r="AT33" s="2">
        <f t="shared" si="7"/>
        <v>0</v>
      </c>
    </row>
    <row r="34">
      <c r="G34" s="10"/>
      <c r="H34" s="2">
        <f>IFERROR(__xludf.DUMMYFUNCTION("if(iserror(len(regexextract(A34,"".*do\(\)""))),0,len(regexextract(A34,"".*do\(\)"")))"),0.0)</f>
        <v>0</v>
      </c>
      <c r="I34" s="2">
        <f>IFERROR(__xludf.DUMMYFUNCTION("if(iserror(len(regexextract(A34,"".*don't\(\)""))),0,len(regexextract(A34,"".*don't\(\)"")))"),0.0)</f>
        <v>0</v>
      </c>
      <c r="J34" s="2">
        <f>IFERROR(__xludf.DUMMYFUNCTION("if(iserror(len(regexextract(B34,"".*do\(\)""))),0,len(regexextract(B34,"".*do\(\)"")))"),0.0)</f>
        <v>0</v>
      </c>
      <c r="K34" s="2">
        <f>IFERROR(__xludf.DUMMYFUNCTION("if(iserror(len(regexextract(B34,"".*don't\(\)""))),0,len(regexextract(B34,"".*don't\(\)"")))"),0.0)</f>
        <v>0</v>
      </c>
      <c r="L34" s="2">
        <f>IFERROR(__xludf.DUMMYFUNCTION("if(iserror(len(regexextract(C34,"".*do\(\)""))),0,len(regexextract(C34,"".*do\(\)"")))"),0.0)</f>
        <v>0</v>
      </c>
      <c r="M34" s="2">
        <f>IFERROR(__xludf.DUMMYFUNCTION("if(iserror(len(regexextract(C34,"".*don't\(\)""))),0,len(regexextract(C34,"".*don't\(\)"")))"),0.0)</f>
        <v>0</v>
      </c>
      <c r="N34" s="2">
        <f>IFERROR(__xludf.DUMMYFUNCTION("if(iserror(len(regexextract(D34,"".*do\(\)""))),0,len(regexextract(D34,"".*do\(\)"")))"),0.0)</f>
        <v>0</v>
      </c>
      <c r="O34" s="2">
        <f>IFERROR(__xludf.DUMMYFUNCTION("if(iserror(len(regexextract(D34,"".*don't\(\)""))),0,len(regexextract(D34,"".*don't\(\)"")))"),0.0)</f>
        <v>0</v>
      </c>
      <c r="P34" s="2">
        <f>IFERROR(__xludf.DUMMYFUNCTION("if(iserror(len(regexextract(E34,"".*do\(\)""))),0,len(regexextract(E34,"".*do\(\)"")))"),0.0)</f>
        <v>0</v>
      </c>
      <c r="Q34" s="2">
        <f>IFERROR(__xludf.DUMMYFUNCTION("if(iserror(len(regexextract(E34,"".*don't\(\)""))),0,len(regexextract(E34,"".*don't\(\)"")))"),0.0)</f>
        <v>0</v>
      </c>
      <c r="R34" s="2">
        <f>IFERROR(__xludf.DUMMYFUNCTION("if(iserror(len(regexextract(F34,"".*do\(\)""))),0,len(regexextract(F34,"".*do\(\)"")))"),0.0)</f>
        <v>0</v>
      </c>
      <c r="S34" s="2">
        <f>IFERROR(__xludf.DUMMYFUNCTION("if(iserror(len(regexextract(F34,"".*don't\(\)""))),0,len(regexextract(F34,"".*don't\(\)"")))"),0.0)</f>
        <v>0</v>
      </c>
      <c r="T34" s="10"/>
      <c r="U34" s="2">
        <f t="shared" si="8"/>
        <v>1</v>
      </c>
      <c r="V34" s="2">
        <f t="shared" si="9"/>
        <v>0</v>
      </c>
      <c r="W34" s="2">
        <f t="shared" si="10"/>
        <v>1</v>
      </c>
      <c r="X34" s="2">
        <f t="shared" si="11"/>
        <v>0</v>
      </c>
      <c r="Y34" s="2">
        <f t="shared" si="12"/>
        <v>0</v>
      </c>
      <c r="Z34" s="2">
        <f t="shared" si="13"/>
        <v>0</v>
      </c>
      <c r="AA34" s="10"/>
      <c r="AB34" s="2">
        <f>IFERROR(__xludf.DUMMYFUNCTION("if(iserror(regexextract(A34,""^(\d+),(\d+)\)"")),0,regexextract(A34,""^(\d+),(\d+)\)""))"),0.0)</f>
        <v>0</v>
      </c>
      <c r="AD34" s="2">
        <f>IFERROR(__xludf.DUMMYFUNCTION("if(iserror(regexextract(B34,""^(\d+),(\d+)\)"")),0,regexextract(B34,""^(\d+),(\d+)\)""))"),0.0)</f>
        <v>0</v>
      </c>
      <c r="AF34" s="2">
        <f>IFERROR(__xludf.DUMMYFUNCTION("if(iserror(regexextract(C34,""^(\d+),(\d+)\)"")),0,regexextract(C34,""^(\d+),(\d+)\)""))"),0.0)</f>
        <v>0</v>
      </c>
      <c r="AH34" s="2">
        <f>IFERROR(__xludf.DUMMYFUNCTION("if(iserror(regexextract(D34,""^(\d+),(\d+)\)"")),0,regexextract(D34,""^(\d+),(\d+)\)""))"),0.0)</f>
        <v>0</v>
      </c>
      <c r="AJ34" s="2">
        <f>IFERROR(__xludf.DUMMYFUNCTION("if(iserror(regexextract(E34,""^(\d+),(\d+)\)"")),0,regexextract(E34,""^(\d+),(\d+)\)""))"),0.0)</f>
        <v>0</v>
      </c>
      <c r="AL34" s="2">
        <f>IFERROR(__xludf.DUMMYFUNCTION("if(iserror(regexextract(F34,""^(\d+),(\d+)\)"")),0,regexextract(F34,""^(\d+),(\d+)\)""))"),0.0)</f>
        <v>0</v>
      </c>
      <c r="AN34" s="10"/>
      <c r="AO34" s="2">
        <f t="shared" si="2"/>
        <v>0</v>
      </c>
      <c r="AP34" s="2">
        <f t="shared" si="3"/>
        <v>0</v>
      </c>
      <c r="AQ34" s="2">
        <f t="shared" si="4"/>
        <v>0</v>
      </c>
      <c r="AR34" s="2">
        <f t="shared" si="5"/>
        <v>0</v>
      </c>
      <c r="AS34" s="2">
        <f t="shared" si="6"/>
        <v>0</v>
      </c>
      <c r="AT34" s="2">
        <f t="shared" si="7"/>
        <v>0</v>
      </c>
    </row>
    <row r="35">
      <c r="G35" s="10"/>
      <c r="H35" s="2">
        <f>IFERROR(__xludf.DUMMYFUNCTION("if(iserror(len(regexextract(A35,"".*do\(\)""))),0,len(regexextract(A35,"".*do\(\)"")))"),0.0)</f>
        <v>0</v>
      </c>
      <c r="I35" s="2">
        <f>IFERROR(__xludf.DUMMYFUNCTION("if(iserror(len(regexextract(A35,"".*don't\(\)""))),0,len(regexextract(A35,"".*don't\(\)"")))"),0.0)</f>
        <v>0</v>
      </c>
      <c r="J35" s="2">
        <f>IFERROR(__xludf.DUMMYFUNCTION("if(iserror(len(regexextract(B35,"".*do\(\)""))),0,len(regexextract(B35,"".*do\(\)"")))"),0.0)</f>
        <v>0</v>
      </c>
      <c r="K35" s="2">
        <f>IFERROR(__xludf.DUMMYFUNCTION("if(iserror(len(regexextract(B35,"".*don't\(\)""))),0,len(regexextract(B35,"".*don't\(\)"")))"),0.0)</f>
        <v>0</v>
      </c>
      <c r="L35" s="2">
        <f>IFERROR(__xludf.DUMMYFUNCTION("if(iserror(len(regexextract(C35,"".*do\(\)""))),0,len(regexextract(C35,"".*do\(\)"")))"),0.0)</f>
        <v>0</v>
      </c>
      <c r="M35" s="2">
        <f>IFERROR(__xludf.DUMMYFUNCTION("if(iserror(len(regexextract(C35,"".*don't\(\)""))),0,len(regexextract(C35,"".*don't\(\)"")))"),0.0)</f>
        <v>0</v>
      </c>
      <c r="N35" s="2">
        <f>IFERROR(__xludf.DUMMYFUNCTION("if(iserror(len(regexextract(D35,"".*do\(\)""))),0,len(regexextract(D35,"".*do\(\)"")))"),0.0)</f>
        <v>0</v>
      </c>
      <c r="O35" s="2">
        <f>IFERROR(__xludf.DUMMYFUNCTION("if(iserror(len(regexextract(D35,"".*don't\(\)""))),0,len(regexextract(D35,"".*don't\(\)"")))"),0.0)</f>
        <v>0</v>
      </c>
      <c r="P35" s="2">
        <f>IFERROR(__xludf.DUMMYFUNCTION("if(iserror(len(regexextract(E35,"".*do\(\)""))),0,len(regexextract(E35,"".*do\(\)"")))"),0.0)</f>
        <v>0</v>
      </c>
      <c r="Q35" s="2">
        <f>IFERROR(__xludf.DUMMYFUNCTION("if(iserror(len(regexextract(E35,"".*don't\(\)""))),0,len(regexextract(E35,"".*don't\(\)"")))"),0.0)</f>
        <v>0</v>
      </c>
      <c r="R35" s="2">
        <f>IFERROR(__xludf.DUMMYFUNCTION("if(iserror(len(regexextract(F35,"".*do\(\)""))),0,len(regexextract(F35,"".*do\(\)"")))"),0.0)</f>
        <v>0</v>
      </c>
      <c r="S35" s="2">
        <f>IFERROR(__xludf.DUMMYFUNCTION("if(iserror(len(regexextract(F35,"".*don't\(\)""))),0,len(regexextract(F35,"".*don't\(\)"")))"),0.0)</f>
        <v>0</v>
      </c>
      <c r="T35" s="10"/>
      <c r="U35" s="2">
        <f t="shared" si="8"/>
        <v>1</v>
      </c>
      <c r="V35" s="2">
        <f t="shared" si="9"/>
        <v>0</v>
      </c>
      <c r="W35" s="2">
        <f t="shared" si="10"/>
        <v>1</v>
      </c>
      <c r="X35" s="2">
        <f t="shared" si="11"/>
        <v>0</v>
      </c>
      <c r="Y35" s="2">
        <f t="shared" si="12"/>
        <v>0</v>
      </c>
      <c r="Z35" s="2">
        <f t="shared" si="13"/>
        <v>0</v>
      </c>
      <c r="AA35" s="10"/>
      <c r="AB35" s="2">
        <f>IFERROR(__xludf.DUMMYFUNCTION("if(iserror(regexextract(A35,""^(\d+),(\d+)\)"")),0,regexextract(A35,""^(\d+),(\d+)\)""))"),0.0)</f>
        <v>0</v>
      </c>
      <c r="AD35" s="2">
        <f>IFERROR(__xludf.DUMMYFUNCTION("if(iserror(regexextract(B35,""^(\d+),(\d+)\)"")),0,regexextract(B35,""^(\d+),(\d+)\)""))"),0.0)</f>
        <v>0</v>
      </c>
      <c r="AF35" s="2">
        <f>IFERROR(__xludf.DUMMYFUNCTION("if(iserror(regexextract(C35,""^(\d+),(\d+)\)"")),0,regexextract(C35,""^(\d+),(\d+)\)""))"),0.0)</f>
        <v>0</v>
      </c>
      <c r="AH35" s="2">
        <f>IFERROR(__xludf.DUMMYFUNCTION("if(iserror(regexextract(D35,""^(\d+),(\d+)\)"")),0,regexextract(D35,""^(\d+),(\d+)\)""))"),0.0)</f>
        <v>0</v>
      </c>
      <c r="AJ35" s="2">
        <f>IFERROR(__xludf.DUMMYFUNCTION("if(iserror(regexextract(E35,""^(\d+),(\d+)\)"")),0,regexextract(E35,""^(\d+),(\d+)\)""))"),0.0)</f>
        <v>0</v>
      </c>
      <c r="AL35" s="2">
        <f>IFERROR(__xludf.DUMMYFUNCTION("if(iserror(regexextract(F35,""^(\d+),(\d+)\)"")),0,regexextract(F35,""^(\d+),(\d+)\)""))"),0.0)</f>
        <v>0</v>
      </c>
      <c r="AN35" s="10"/>
      <c r="AO35" s="2">
        <f t="shared" si="2"/>
        <v>0</v>
      </c>
      <c r="AP35" s="2">
        <f t="shared" si="3"/>
        <v>0</v>
      </c>
      <c r="AQ35" s="2">
        <f t="shared" si="4"/>
        <v>0</v>
      </c>
      <c r="AR35" s="2">
        <f t="shared" si="5"/>
        <v>0</v>
      </c>
      <c r="AS35" s="2">
        <f t="shared" si="6"/>
        <v>0</v>
      </c>
      <c r="AT35" s="2">
        <f t="shared" si="7"/>
        <v>0</v>
      </c>
    </row>
    <row r="36">
      <c r="G36" s="10"/>
      <c r="H36" s="2">
        <f>IFERROR(__xludf.DUMMYFUNCTION("if(iserror(len(regexextract(A36,"".*do\(\)""))),0,len(regexextract(A36,"".*do\(\)"")))"),0.0)</f>
        <v>0</v>
      </c>
      <c r="I36" s="2">
        <f>IFERROR(__xludf.DUMMYFUNCTION("if(iserror(len(regexextract(A36,"".*don't\(\)""))),0,len(regexextract(A36,"".*don't\(\)"")))"),0.0)</f>
        <v>0</v>
      </c>
      <c r="J36" s="2">
        <f>IFERROR(__xludf.DUMMYFUNCTION("if(iserror(len(regexextract(B36,"".*do\(\)""))),0,len(regexextract(B36,"".*do\(\)"")))"),0.0)</f>
        <v>0</v>
      </c>
      <c r="K36" s="2">
        <f>IFERROR(__xludf.DUMMYFUNCTION("if(iserror(len(regexextract(B36,"".*don't\(\)""))),0,len(regexextract(B36,"".*don't\(\)"")))"),0.0)</f>
        <v>0</v>
      </c>
      <c r="L36" s="2">
        <f>IFERROR(__xludf.DUMMYFUNCTION("if(iserror(len(regexextract(C36,"".*do\(\)""))),0,len(regexextract(C36,"".*do\(\)"")))"),0.0)</f>
        <v>0</v>
      </c>
      <c r="M36" s="2">
        <f>IFERROR(__xludf.DUMMYFUNCTION("if(iserror(len(regexextract(C36,"".*don't\(\)""))),0,len(regexextract(C36,"".*don't\(\)"")))"),0.0)</f>
        <v>0</v>
      </c>
      <c r="N36" s="2">
        <f>IFERROR(__xludf.DUMMYFUNCTION("if(iserror(len(regexextract(D36,"".*do\(\)""))),0,len(regexextract(D36,"".*do\(\)"")))"),0.0)</f>
        <v>0</v>
      </c>
      <c r="O36" s="2">
        <f>IFERROR(__xludf.DUMMYFUNCTION("if(iserror(len(regexextract(D36,"".*don't\(\)""))),0,len(regexextract(D36,"".*don't\(\)"")))"),0.0)</f>
        <v>0</v>
      </c>
      <c r="P36" s="2">
        <f>IFERROR(__xludf.DUMMYFUNCTION("if(iserror(len(regexextract(E36,"".*do\(\)""))),0,len(regexextract(E36,"".*do\(\)"")))"),0.0)</f>
        <v>0</v>
      </c>
      <c r="Q36" s="2">
        <f>IFERROR(__xludf.DUMMYFUNCTION("if(iserror(len(regexextract(E36,"".*don't\(\)""))),0,len(regexextract(E36,"".*don't\(\)"")))"),0.0)</f>
        <v>0</v>
      </c>
      <c r="R36" s="2">
        <f>IFERROR(__xludf.DUMMYFUNCTION("if(iserror(len(regexextract(F36,"".*do\(\)""))),0,len(regexextract(F36,"".*do\(\)"")))"),0.0)</f>
        <v>0</v>
      </c>
      <c r="S36" s="2">
        <f>IFERROR(__xludf.DUMMYFUNCTION("if(iserror(len(regexextract(F36,"".*don't\(\)""))),0,len(regexextract(F36,"".*don't\(\)"")))"),0.0)</f>
        <v>0</v>
      </c>
      <c r="T36" s="10"/>
      <c r="U36" s="2">
        <f t="shared" si="8"/>
        <v>1</v>
      </c>
      <c r="V36" s="2">
        <f t="shared" si="9"/>
        <v>0</v>
      </c>
      <c r="W36" s="2">
        <f t="shared" si="10"/>
        <v>1</v>
      </c>
      <c r="X36" s="2">
        <f t="shared" si="11"/>
        <v>0</v>
      </c>
      <c r="Y36" s="2">
        <f t="shared" si="12"/>
        <v>0</v>
      </c>
      <c r="Z36" s="2">
        <f t="shared" si="13"/>
        <v>0</v>
      </c>
      <c r="AA36" s="10"/>
      <c r="AB36" s="2">
        <f>IFERROR(__xludf.DUMMYFUNCTION("if(iserror(regexextract(A36,""^(\d+),(\d+)\)"")),0,regexextract(A36,""^(\d+),(\d+)\)""))"),0.0)</f>
        <v>0</v>
      </c>
      <c r="AD36" s="2">
        <f>IFERROR(__xludf.DUMMYFUNCTION("if(iserror(regexextract(B36,""^(\d+),(\d+)\)"")),0,regexextract(B36,""^(\d+),(\d+)\)""))"),0.0)</f>
        <v>0</v>
      </c>
      <c r="AF36" s="2">
        <f>IFERROR(__xludf.DUMMYFUNCTION("if(iserror(regexextract(C36,""^(\d+),(\d+)\)"")),0,regexextract(C36,""^(\d+),(\d+)\)""))"),0.0)</f>
        <v>0</v>
      </c>
      <c r="AH36" s="2">
        <f>IFERROR(__xludf.DUMMYFUNCTION("if(iserror(regexextract(D36,""^(\d+),(\d+)\)"")),0,regexextract(D36,""^(\d+),(\d+)\)""))"),0.0)</f>
        <v>0</v>
      </c>
      <c r="AJ36" s="2">
        <f>IFERROR(__xludf.DUMMYFUNCTION("if(iserror(regexextract(E36,""^(\d+),(\d+)\)"")),0,regexextract(E36,""^(\d+),(\d+)\)""))"),0.0)</f>
        <v>0</v>
      </c>
      <c r="AL36" s="2">
        <f>IFERROR(__xludf.DUMMYFUNCTION("if(iserror(regexextract(F36,""^(\d+),(\d+)\)"")),0,regexextract(F36,""^(\d+),(\d+)\)""))"),0.0)</f>
        <v>0</v>
      </c>
      <c r="AN36" s="10"/>
      <c r="AO36" s="2">
        <f t="shared" si="2"/>
        <v>0</v>
      </c>
      <c r="AP36" s="2">
        <f t="shared" si="3"/>
        <v>0</v>
      </c>
      <c r="AQ36" s="2">
        <f t="shared" si="4"/>
        <v>0</v>
      </c>
      <c r="AR36" s="2">
        <f t="shared" si="5"/>
        <v>0</v>
      </c>
      <c r="AS36" s="2">
        <f t="shared" si="6"/>
        <v>0</v>
      </c>
      <c r="AT36" s="2">
        <f t="shared" si="7"/>
        <v>0</v>
      </c>
    </row>
    <row r="37">
      <c r="G37" s="10"/>
      <c r="H37" s="2">
        <f>IFERROR(__xludf.DUMMYFUNCTION("if(iserror(len(regexextract(A37,"".*do\(\)""))),0,len(regexextract(A37,"".*do\(\)"")))"),0.0)</f>
        <v>0</v>
      </c>
      <c r="I37" s="2">
        <f>IFERROR(__xludf.DUMMYFUNCTION("if(iserror(len(regexextract(A37,"".*don't\(\)""))),0,len(regexextract(A37,"".*don't\(\)"")))"),0.0)</f>
        <v>0</v>
      </c>
      <c r="J37" s="2">
        <f>IFERROR(__xludf.DUMMYFUNCTION("if(iserror(len(regexextract(B37,"".*do\(\)""))),0,len(regexextract(B37,"".*do\(\)"")))"),0.0)</f>
        <v>0</v>
      </c>
      <c r="K37" s="2">
        <f>IFERROR(__xludf.DUMMYFUNCTION("if(iserror(len(regexextract(B37,"".*don't\(\)""))),0,len(regexextract(B37,"".*don't\(\)"")))"),0.0)</f>
        <v>0</v>
      </c>
      <c r="L37" s="2">
        <f>IFERROR(__xludf.DUMMYFUNCTION("if(iserror(len(regexextract(C37,"".*do\(\)""))),0,len(regexextract(C37,"".*do\(\)"")))"),0.0)</f>
        <v>0</v>
      </c>
      <c r="M37" s="2">
        <f>IFERROR(__xludf.DUMMYFUNCTION("if(iserror(len(regexextract(C37,"".*don't\(\)""))),0,len(regexextract(C37,"".*don't\(\)"")))"),0.0)</f>
        <v>0</v>
      </c>
      <c r="N37" s="2">
        <f>IFERROR(__xludf.DUMMYFUNCTION("if(iserror(len(regexextract(D37,"".*do\(\)""))),0,len(regexextract(D37,"".*do\(\)"")))"),0.0)</f>
        <v>0</v>
      </c>
      <c r="O37" s="2">
        <f>IFERROR(__xludf.DUMMYFUNCTION("if(iserror(len(regexextract(D37,"".*don't\(\)""))),0,len(regexextract(D37,"".*don't\(\)"")))"),0.0)</f>
        <v>0</v>
      </c>
      <c r="P37" s="2">
        <f>IFERROR(__xludf.DUMMYFUNCTION("if(iserror(len(regexextract(E37,"".*do\(\)""))),0,len(regexextract(E37,"".*do\(\)"")))"),0.0)</f>
        <v>0</v>
      </c>
      <c r="Q37" s="2">
        <f>IFERROR(__xludf.DUMMYFUNCTION("if(iserror(len(regexextract(E37,"".*don't\(\)""))),0,len(regexextract(E37,"".*don't\(\)"")))"),0.0)</f>
        <v>0</v>
      </c>
      <c r="R37" s="2">
        <f>IFERROR(__xludf.DUMMYFUNCTION("if(iserror(len(regexextract(F37,"".*do\(\)""))),0,len(regexextract(F37,"".*do\(\)"")))"),0.0)</f>
        <v>0</v>
      </c>
      <c r="S37" s="2">
        <f>IFERROR(__xludf.DUMMYFUNCTION("if(iserror(len(regexextract(F37,"".*don't\(\)""))),0,len(regexextract(F37,"".*don't\(\)"")))"),0.0)</f>
        <v>0</v>
      </c>
      <c r="T37" s="10"/>
      <c r="U37" s="2">
        <f t="shared" si="8"/>
        <v>1</v>
      </c>
      <c r="V37" s="2">
        <f t="shared" si="9"/>
        <v>0</v>
      </c>
      <c r="W37" s="2">
        <f t="shared" si="10"/>
        <v>1</v>
      </c>
      <c r="X37" s="2">
        <f t="shared" si="11"/>
        <v>0</v>
      </c>
      <c r="Y37" s="2">
        <f t="shared" si="12"/>
        <v>0</v>
      </c>
      <c r="Z37" s="2">
        <f t="shared" si="13"/>
        <v>0</v>
      </c>
      <c r="AA37" s="10"/>
      <c r="AB37" s="2">
        <f>IFERROR(__xludf.DUMMYFUNCTION("if(iserror(regexextract(A37,""^(\d+),(\d+)\)"")),0,regexextract(A37,""^(\d+),(\d+)\)""))"),0.0)</f>
        <v>0</v>
      </c>
      <c r="AD37" s="2">
        <f>IFERROR(__xludf.DUMMYFUNCTION("if(iserror(regexextract(B37,""^(\d+),(\d+)\)"")),0,regexextract(B37,""^(\d+),(\d+)\)""))"),0.0)</f>
        <v>0</v>
      </c>
      <c r="AF37" s="2">
        <f>IFERROR(__xludf.DUMMYFUNCTION("if(iserror(regexextract(C37,""^(\d+),(\d+)\)"")),0,regexextract(C37,""^(\d+),(\d+)\)""))"),0.0)</f>
        <v>0</v>
      </c>
      <c r="AH37" s="2">
        <f>IFERROR(__xludf.DUMMYFUNCTION("if(iserror(regexextract(D37,""^(\d+),(\d+)\)"")),0,regexextract(D37,""^(\d+),(\d+)\)""))"),0.0)</f>
        <v>0</v>
      </c>
      <c r="AJ37" s="2">
        <f>IFERROR(__xludf.DUMMYFUNCTION("if(iserror(regexextract(E37,""^(\d+),(\d+)\)"")),0,regexextract(E37,""^(\d+),(\d+)\)""))"),0.0)</f>
        <v>0</v>
      </c>
      <c r="AL37" s="2">
        <f>IFERROR(__xludf.DUMMYFUNCTION("if(iserror(regexextract(F37,""^(\d+),(\d+)\)"")),0,regexextract(F37,""^(\d+),(\d+)\)""))"),0.0)</f>
        <v>0</v>
      </c>
      <c r="AN37" s="10"/>
      <c r="AO37" s="2">
        <f t="shared" si="2"/>
        <v>0</v>
      </c>
      <c r="AP37" s="2">
        <f t="shared" si="3"/>
        <v>0</v>
      </c>
      <c r="AQ37" s="2">
        <f t="shared" si="4"/>
        <v>0</v>
      </c>
      <c r="AR37" s="2">
        <f t="shared" si="5"/>
        <v>0</v>
      </c>
      <c r="AS37" s="2">
        <f t="shared" si="6"/>
        <v>0</v>
      </c>
      <c r="AT37" s="2">
        <f t="shared" si="7"/>
        <v>0</v>
      </c>
    </row>
    <row r="38">
      <c r="G38" s="10"/>
      <c r="H38" s="2">
        <f>IFERROR(__xludf.DUMMYFUNCTION("if(iserror(len(regexextract(A38,"".*do\(\)""))),0,len(regexextract(A38,"".*do\(\)"")))"),0.0)</f>
        <v>0</v>
      </c>
      <c r="I38" s="2">
        <f>IFERROR(__xludf.DUMMYFUNCTION("if(iserror(len(regexextract(A38,"".*don't\(\)""))),0,len(regexextract(A38,"".*don't\(\)"")))"),0.0)</f>
        <v>0</v>
      </c>
      <c r="J38" s="2">
        <f>IFERROR(__xludf.DUMMYFUNCTION("if(iserror(len(regexextract(B38,"".*do\(\)""))),0,len(regexextract(B38,"".*do\(\)"")))"),0.0)</f>
        <v>0</v>
      </c>
      <c r="K38" s="2">
        <f>IFERROR(__xludf.DUMMYFUNCTION("if(iserror(len(regexextract(B38,"".*don't\(\)""))),0,len(regexextract(B38,"".*don't\(\)"")))"),0.0)</f>
        <v>0</v>
      </c>
      <c r="L38" s="2">
        <f>IFERROR(__xludf.DUMMYFUNCTION("if(iserror(len(regexextract(C38,"".*do\(\)""))),0,len(regexextract(C38,"".*do\(\)"")))"),0.0)</f>
        <v>0</v>
      </c>
      <c r="M38" s="2">
        <f>IFERROR(__xludf.DUMMYFUNCTION("if(iserror(len(regexextract(C38,"".*don't\(\)""))),0,len(regexextract(C38,"".*don't\(\)"")))"),0.0)</f>
        <v>0</v>
      </c>
      <c r="N38" s="2">
        <f>IFERROR(__xludf.DUMMYFUNCTION("if(iserror(len(regexextract(D38,"".*do\(\)""))),0,len(regexextract(D38,"".*do\(\)"")))"),0.0)</f>
        <v>0</v>
      </c>
      <c r="O38" s="2">
        <f>IFERROR(__xludf.DUMMYFUNCTION("if(iserror(len(regexextract(D38,"".*don't\(\)""))),0,len(regexextract(D38,"".*don't\(\)"")))"),0.0)</f>
        <v>0</v>
      </c>
      <c r="P38" s="2">
        <f>IFERROR(__xludf.DUMMYFUNCTION("if(iserror(len(regexextract(E38,"".*do\(\)""))),0,len(regexextract(E38,"".*do\(\)"")))"),0.0)</f>
        <v>0</v>
      </c>
      <c r="Q38" s="2">
        <f>IFERROR(__xludf.DUMMYFUNCTION("if(iserror(len(regexextract(E38,"".*don't\(\)""))),0,len(regexextract(E38,"".*don't\(\)"")))"),0.0)</f>
        <v>0</v>
      </c>
      <c r="R38" s="2">
        <f>IFERROR(__xludf.DUMMYFUNCTION("if(iserror(len(regexextract(F38,"".*do\(\)""))),0,len(regexextract(F38,"".*do\(\)"")))"),0.0)</f>
        <v>0</v>
      </c>
      <c r="S38" s="2">
        <f>IFERROR(__xludf.DUMMYFUNCTION("if(iserror(len(regexextract(F38,"".*don't\(\)""))),0,len(regexextract(F38,"".*don't\(\)"")))"),0.0)</f>
        <v>0</v>
      </c>
      <c r="T38" s="10"/>
      <c r="U38" s="2">
        <f t="shared" si="8"/>
        <v>1</v>
      </c>
      <c r="V38" s="2">
        <f t="shared" si="9"/>
        <v>0</v>
      </c>
      <c r="W38" s="2">
        <f t="shared" si="10"/>
        <v>1</v>
      </c>
      <c r="X38" s="2">
        <f t="shared" si="11"/>
        <v>0</v>
      </c>
      <c r="Y38" s="2">
        <f t="shared" si="12"/>
        <v>0</v>
      </c>
      <c r="Z38" s="2">
        <f t="shared" si="13"/>
        <v>0</v>
      </c>
      <c r="AA38" s="10"/>
      <c r="AB38" s="2">
        <f>IFERROR(__xludf.DUMMYFUNCTION("if(iserror(regexextract(A38,""^(\d+),(\d+)\)"")),0,regexextract(A38,""^(\d+),(\d+)\)""))"),0.0)</f>
        <v>0</v>
      </c>
      <c r="AD38" s="2">
        <f>IFERROR(__xludf.DUMMYFUNCTION("if(iserror(regexextract(B38,""^(\d+),(\d+)\)"")),0,regexextract(B38,""^(\d+),(\d+)\)""))"),0.0)</f>
        <v>0</v>
      </c>
      <c r="AF38" s="2">
        <f>IFERROR(__xludf.DUMMYFUNCTION("if(iserror(regexextract(C38,""^(\d+),(\d+)\)"")),0,regexextract(C38,""^(\d+),(\d+)\)""))"),0.0)</f>
        <v>0</v>
      </c>
      <c r="AH38" s="2">
        <f>IFERROR(__xludf.DUMMYFUNCTION("if(iserror(regexextract(D38,""^(\d+),(\d+)\)"")),0,regexextract(D38,""^(\d+),(\d+)\)""))"),0.0)</f>
        <v>0</v>
      </c>
      <c r="AJ38" s="2">
        <f>IFERROR(__xludf.DUMMYFUNCTION("if(iserror(regexextract(E38,""^(\d+),(\d+)\)"")),0,regexextract(E38,""^(\d+),(\d+)\)""))"),0.0)</f>
        <v>0</v>
      </c>
      <c r="AL38" s="2">
        <f>IFERROR(__xludf.DUMMYFUNCTION("if(iserror(regexextract(F38,""^(\d+),(\d+)\)"")),0,regexextract(F38,""^(\d+),(\d+)\)""))"),0.0)</f>
        <v>0</v>
      </c>
      <c r="AN38" s="10"/>
      <c r="AO38" s="2">
        <f t="shared" si="2"/>
        <v>0</v>
      </c>
      <c r="AP38" s="2">
        <f t="shared" si="3"/>
        <v>0</v>
      </c>
      <c r="AQ38" s="2">
        <f t="shared" si="4"/>
        <v>0</v>
      </c>
      <c r="AR38" s="2">
        <f t="shared" si="5"/>
        <v>0</v>
      </c>
      <c r="AS38" s="2">
        <f t="shared" si="6"/>
        <v>0</v>
      </c>
      <c r="AT38" s="2">
        <f t="shared" si="7"/>
        <v>0</v>
      </c>
    </row>
    <row r="39">
      <c r="G39" s="10"/>
      <c r="H39" s="2">
        <f>IFERROR(__xludf.DUMMYFUNCTION("if(iserror(len(regexextract(A39,"".*do\(\)""))),0,len(regexextract(A39,"".*do\(\)"")))"),0.0)</f>
        <v>0</v>
      </c>
      <c r="I39" s="2">
        <f>IFERROR(__xludf.DUMMYFUNCTION("if(iserror(len(regexextract(A39,"".*don't\(\)""))),0,len(regexextract(A39,"".*don't\(\)"")))"),0.0)</f>
        <v>0</v>
      </c>
      <c r="J39" s="2">
        <f>IFERROR(__xludf.DUMMYFUNCTION("if(iserror(len(regexextract(B39,"".*do\(\)""))),0,len(regexextract(B39,"".*do\(\)"")))"),0.0)</f>
        <v>0</v>
      </c>
      <c r="K39" s="2">
        <f>IFERROR(__xludf.DUMMYFUNCTION("if(iserror(len(regexextract(B39,"".*don't\(\)""))),0,len(regexextract(B39,"".*don't\(\)"")))"),0.0)</f>
        <v>0</v>
      </c>
      <c r="L39" s="2">
        <f>IFERROR(__xludf.DUMMYFUNCTION("if(iserror(len(regexextract(C39,"".*do\(\)""))),0,len(regexextract(C39,"".*do\(\)"")))"),0.0)</f>
        <v>0</v>
      </c>
      <c r="M39" s="2">
        <f>IFERROR(__xludf.DUMMYFUNCTION("if(iserror(len(regexextract(C39,"".*don't\(\)""))),0,len(regexextract(C39,"".*don't\(\)"")))"),0.0)</f>
        <v>0</v>
      </c>
      <c r="N39" s="2">
        <f>IFERROR(__xludf.DUMMYFUNCTION("if(iserror(len(regexextract(D39,"".*do\(\)""))),0,len(regexextract(D39,"".*do\(\)"")))"),0.0)</f>
        <v>0</v>
      </c>
      <c r="O39" s="2">
        <f>IFERROR(__xludf.DUMMYFUNCTION("if(iserror(len(regexextract(D39,"".*don't\(\)""))),0,len(regexextract(D39,"".*don't\(\)"")))"),0.0)</f>
        <v>0</v>
      </c>
      <c r="P39" s="2">
        <f>IFERROR(__xludf.DUMMYFUNCTION("if(iserror(len(regexextract(E39,"".*do\(\)""))),0,len(regexextract(E39,"".*do\(\)"")))"),0.0)</f>
        <v>0</v>
      </c>
      <c r="Q39" s="2">
        <f>IFERROR(__xludf.DUMMYFUNCTION("if(iserror(len(regexextract(E39,"".*don't\(\)""))),0,len(regexextract(E39,"".*don't\(\)"")))"),0.0)</f>
        <v>0</v>
      </c>
      <c r="R39" s="2">
        <f>IFERROR(__xludf.DUMMYFUNCTION("if(iserror(len(regexextract(F39,"".*do\(\)""))),0,len(regexextract(F39,"".*do\(\)"")))"),0.0)</f>
        <v>0</v>
      </c>
      <c r="S39" s="2">
        <f>IFERROR(__xludf.DUMMYFUNCTION("if(iserror(len(regexextract(F39,"".*don't\(\)""))),0,len(regexextract(F39,"".*don't\(\)"")))"),0.0)</f>
        <v>0</v>
      </c>
      <c r="T39" s="10"/>
      <c r="U39" s="2">
        <f t="shared" si="8"/>
        <v>1</v>
      </c>
      <c r="V39" s="2">
        <f t="shared" si="9"/>
        <v>0</v>
      </c>
      <c r="W39" s="2">
        <f t="shared" si="10"/>
        <v>1</v>
      </c>
      <c r="X39" s="2">
        <f t="shared" si="11"/>
        <v>0</v>
      </c>
      <c r="Y39" s="2">
        <f t="shared" si="12"/>
        <v>0</v>
      </c>
      <c r="Z39" s="2">
        <f t="shared" si="13"/>
        <v>0</v>
      </c>
      <c r="AA39" s="10"/>
      <c r="AB39" s="2">
        <f>IFERROR(__xludf.DUMMYFUNCTION("if(iserror(regexextract(A39,""^(\d+),(\d+)\)"")),0,regexextract(A39,""^(\d+),(\d+)\)""))"),0.0)</f>
        <v>0</v>
      </c>
      <c r="AD39" s="2">
        <f>IFERROR(__xludf.DUMMYFUNCTION("if(iserror(regexextract(B39,""^(\d+),(\d+)\)"")),0,regexextract(B39,""^(\d+),(\d+)\)""))"),0.0)</f>
        <v>0</v>
      </c>
      <c r="AF39" s="2">
        <f>IFERROR(__xludf.DUMMYFUNCTION("if(iserror(regexextract(C39,""^(\d+),(\d+)\)"")),0,regexextract(C39,""^(\d+),(\d+)\)""))"),0.0)</f>
        <v>0</v>
      </c>
      <c r="AH39" s="2">
        <f>IFERROR(__xludf.DUMMYFUNCTION("if(iserror(regexextract(D39,""^(\d+),(\d+)\)"")),0,regexextract(D39,""^(\d+),(\d+)\)""))"),0.0)</f>
        <v>0</v>
      </c>
      <c r="AJ39" s="2">
        <f>IFERROR(__xludf.DUMMYFUNCTION("if(iserror(regexextract(E39,""^(\d+),(\d+)\)"")),0,regexextract(E39,""^(\d+),(\d+)\)""))"),0.0)</f>
        <v>0</v>
      </c>
      <c r="AL39" s="2">
        <f>IFERROR(__xludf.DUMMYFUNCTION("if(iserror(regexextract(F39,""^(\d+),(\d+)\)"")),0,regexextract(F39,""^(\d+),(\d+)\)""))"),0.0)</f>
        <v>0</v>
      </c>
      <c r="AN39" s="10"/>
      <c r="AO39" s="2">
        <f t="shared" si="2"/>
        <v>0</v>
      </c>
      <c r="AP39" s="2">
        <f t="shared" si="3"/>
        <v>0</v>
      </c>
      <c r="AQ39" s="2">
        <f t="shared" si="4"/>
        <v>0</v>
      </c>
      <c r="AR39" s="2">
        <f t="shared" si="5"/>
        <v>0</v>
      </c>
      <c r="AS39" s="2">
        <f t="shared" si="6"/>
        <v>0</v>
      </c>
      <c r="AT39" s="2">
        <f t="shared" si="7"/>
        <v>0</v>
      </c>
    </row>
    <row r="40">
      <c r="G40" s="10"/>
      <c r="H40" s="2">
        <f>IFERROR(__xludf.DUMMYFUNCTION("if(iserror(len(regexextract(A40,"".*do\(\)""))),0,len(regexextract(A40,"".*do\(\)"")))"),0.0)</f>
        <v>0</v>
      </c>
      <c r="I40" s="2">
        <f>IFERROR(__xludf.DUMMYFUNCTION("if(iserror(len(regexextract(A40,"".*don't\(\)""))),0,len(regexextract(A40,"".*don't\(\)"")))"),0.0)</f>
        <v>0</v>
      </c>
      <c r="J40" s="2">
        <f>IFERROR(__xludf.DUMMYFUNCTION("if(iserror(len(regexextract(B40,"".*do\(\)""))),0,len(regexextract(B40,"".*do\(\)"")))"),0.0)</f>
        <v>0</v>
      </c>
      <c r="K40" s="2">
        <f>IFERROR(__xludf.DUMMYFUNCTION("if(iserror(len(regexextract(B40,"".*don't\(\)""))),0,len(regexextract(B40,"".*don't\(\)"")))"),0.0)</f>
        <v>0</v>
      </c>
      <c r="L40" s="2">
        <f>IFERROR(__xludf.DUMMYFUNCTION("if(iserror(len(regexextract(C40,"".*do\(\)""))),0,len(regexextract(C40,"".*do\(\)"")))"),0.0)</f>
        <v>0</v>
      </c>
      <c r="M40" s="2">
        <f>IFERROR(__xludf.DUMMYFUNCTION("if(iserror(len(regexextract(C40,"".*don't\(\)""))),0,len(regexextract(C40,"".*don't\(\)"")))"),0.0)</f>
        <v>0</v>
      </c>
      <c r="N40" s="2">
        <f>IFERROR(__xludf.DUMMYFUNCTION("if(iserror(len(regexextract(D40,"".*do\(\)""))),0,len(regexextract(D40,"".*do\(\)"")))"),0.0)</f>
        <v>0</v>
      </c>
      <c r="O40" s="2">
        <f>IFERROR(__xludf.DUMMYFUNCTION("if(iserror(len(regexextract(D40,"".*don't\(\)""))),0,len(regexextract(D40,"".*don't\(\)"")))"),0.0)</f>
        <v>0</v>
      </c>
      <c r="P40" s="2">
        <f>IFERROR(__xludf.DUMMYFUNCTION("if(iserror(len(regexextract(E40,"".*do\(\)""))),0,len(regexextract(E40,"".*do\(\)"")))"),0.0)</f>
        <v>0</v>
      </c>
      <c r="Q40" s="2">
        <f>IFERROR(__xludf.DUMMYFUNCTION("if(iserror(len(regexextract(E40,"".*don't\(\)""))),0,len(regexextract(E40,"".*don't\(\)"")))"),0.0)</f>
        <v>0</v>
      </c>
      <c r="R40" s="2">
        <f>IFERROR(__xludf.DUMMYFUNCTION("if(iserror(len(regexextract(F40,"".*do\(\)""))),0,len(regexextract(F40,"".*do\(\)"")))"),0.0)</f>
        <v>0</v>
      </c>
      <c r="S40" s="2">
        <f>IFERROR(__xludf.DUMMYFUNCTION("if(iserror(len(regexextract(F40,"".*don't\(\)""))),0,len(regexextract(F40,"".*don't\(\)"")))"),0.0)</f>
        <v>0</v>
      </c>
      <c r="T40" s="10"/>
      <c r="U40" s="2">
        <f t="shared" si="8"/>
        <v>1</v>
      </c>
      <c r="V40" s="2">
        <f t="shared" si="9"/>
        <v>0</v>
      </c>
      <c r="W40" s="2">
        <f t="shared" si="10"/>
        <v>1</v>
      </c>
      <c r="X40" s="2">
        <f t="shared" si="11"/>
        <v>0</v>
      </c>
      <c r="Y40" s="2">
        <f t="shared" si="12"/>
        <v>0</v>
      </c>
      <c r="Z40" s="2">
        <f t="shared" si="13"/>
        <v>0</v>
      </c>
      <c r="AA40" s="10"/>
      <c r="AB40" s="2">
        <f>IFERROR(__xludf.DUMMYFUNCTION("if(iserror(regexextract(A40,""^(\d+),(\d+)\)"")),0,regexextract(A40,""^(\d+),(\d+)\)""))"),0.0)</f>
        <v>0</v>
      </c>
      <c r="AD40" s="2">
        <f>IFERROR(__xludf.DUMMYFUNCTION("if(iserror(regexextract(B40,""^(\d+),(\d+)\)"")),0,regexextract(B40,""^(\d+),(\d+)\)""))"),0.0)</f>
        <v>0</v>
      </c>
      <c r="AF40" s="2">
        <f>IFERROR(__xludf.DUMMYFUNCTION("if(iserror(regexextract(C40,""^(\d+),(\d+)\)"")),0,regexextract(C40,""^(\d+),(\d+)\)""))"),0.0)</f>
        <v>0</v>
      </c>
      <c r="AH40" s="2">
        <f>IFERROR(__xludf.DUMMYFUNCTION("if(iserror(regexextract(D40,""^(\d+),(\d+)\)"")),0,regexextract(D40,""^(\d+),(\d+)\)""))"),0.0)</f>
        <v>0</v>
      </c>
      <c r="AJ40" s="2">
        <f>IFERROR(__xludf.DUMMYFUNCTION("if(iserror(regexextract(E40,""^(\d+),(\d+)\)"")),0,regexextract(E40,""^(\d+),(\d+)\)""))"),0.0)</f>
        <v>0</v>
      </c>
      <c r="AL40" s="2">
        <f>IFERROR(__xludf.DUMMYFUNCTION("if(iserror(regexextract(F40,""^(\d+),(\d+)\)"")),0,regexextract(F40,""^(\d+),(\d+)\)""))"),0.0)</f>
        <v>0</v>
      </c>
      <c r="AN40" s="10"/>
      <c r="AO40" s="2">
        <f t="shared" si="2"/>
        <v>0</v>
      </c>
      <c r="AP40" s="2">
        <f t="shared" si="3"/>
        <v>0</v>
      </c>
      <c r="AQ40" s="2">
        <f t="shared" si="4"/>
        <v>0</v>
      </c>
      <c r="AR40" s="2">
        <f t="shared" si="5"/>
        <v>0</v>
      </c>
      <c r="AS40" s="2">
        <f t="shared" si="6"/>
        <v>0</v>
      </c>
      <c r="AT40" s="2">
        <f t="shared" si="7"/>
        <v>0</v>
      </c>
    </row>
    <row r="41">
      <c r="G41" s="10"/>
      <c r="H41" s="2">
        <f>IFERROR(__xludf.DUMMYFUNCTION("if(iserror(len(regexextract(A41,"".*do\(\)""))),0,len(regexextract(A41,"".*do\(\)"")))"),0.0)</f>
        <v>0</v>
      </c>
      <c r="I41" s="2">
        <f>IFERROR(__xludf.DUMMYFUNCTION("if(iserror(len(regexextract(A41,"".*don't\(\)""))),0,len(regexextract(A41,"".*don't\(\)"")))"),0.0)</f>
        <v>0</v>
      </c>
      <c r="J41" s="2">
        <f>IFERROR(__xludf.DUMMYFUNCTION("if(iserror(len(regexextract(B41,"".*do\(\)""))),0,len(regexextract(B41,"".*do\(\)"")))"),0.0)</f>
        <v>0</v>
      </c>
      <c r="K41" s="2">
        <f>IFERROR(__xludf.DUMMYFUNCTION("if(iserror(len(regexextract(B41,"".*don't\(\)""))),0,len(regexextract(B41,"".*don't\(\)"")))"),0.0)</f>
        <v>0</v>
      </c>
      <c r="L41" s="2">
        <f>IFERROR(__xludf.DUMMYFUNCTION("if(iserror(len(regexextract(C41,"".*do\(\)""))),0,len(regexextract(C41,"".*do\(\)"")))"),0.0)</f>
        <v>0</v>
      </c>
      <c r="M41" s="2">
        <f>IFERROR(__xludf.DUMMYFUNCTION("if(iserror(len(regexextract(C41,"".*don't\(\)""))),0,len(regexextract(C41,"".*don't\(\)"")))"),0.0)</f>
        <v>0</v>
      </c>
      <c r="N41" s="2">
        <f>IFERROR(__xludf.DUMMYFUNCTION("if(iserror(len(regexextract(D41,"".*do\(\)""))),0,len(regexextract(D41,"".*do\(\)"")))"),0.0)</f>
        <v>0</v>
      </c>
      <c r="O41" s="2">
        <f>IFERROR(__xludf.DUMMYFUNCTION("if(iserror(len(regexextract(D41,"".*don't\(\)""))),0,len(regexextract(D41,"".*don't\(\)"")))"),0.0)</f>
        <v>0</v>
      </c>
      <c r="P41" s="2">
        <f>IFERROR(__xludf.DUMMYFUNCTION("if(iserror(len(regexextract(E41,"".*do\(\)""))),0,len(regexextract(E41,"".*do\(\)"")))"),0.0)</f>
        <v>0</v>
      </c>
      <c r="Q41" s="2">
        <f>IFERROR(__xludf.DUMMYFUNCTION("if(iserror(len(regexextract(E41,"".*don't\(\)""))),0,len(regexextract(E41,"".*don't\(\)"")))"),0.0)</f>
        <v>0</v>
      </c>
      <c r="R41" s="2">
        <f>IFERROR(__xludf.DUMMYFUNCTION("if(iserror(len(regexextract(F41,"".*do\(\)""))),0,len(regexextract(F41,"".*do\(\)"")))"),0.0)</f>
        <v>0</v>
      </c>
      <c r="S41" s="2">
        <f>IFERROR(__xludf.DUMMYFUNCTION("if(iserror(len(regexextract(F41,"".*don't\(\)""))),0,len(regexextract(F41,"".*don't\(\)"")))"),0.0)</f>
        <v>0</v>
      </c>
      <c r="T41" s="10"/>
      <c r="U41" s="2">
        <f t="shared" si="8"/>
        <v>1</v>
      </c>
      <c r="V41" s="2">
        <f t="shared" si="9"/>
        <v>0</v>
      </c>
      <c r="W41" s="2">
        <f t="shared" si="10"/>
        <v>1</v>
      </c>
      <c r="X41" s="2">
        <f t="shared" si="11"/>
        <v>0</v>
      </c>
      <c r="Y41" s="2">
        <f t="shared" si="12"/>
        <v>0</v>
      </c>
      <c r="Z41" s="2">
        <f t="shared" si="13"/>
        <v>0</v>
      </c>
      <c r="AA41" s="10"/>
      <c r="AB41" s="2">
        <f>IFERROR(__xludf.DUMMYFUNCTION("if(iserror(regexextract(A41,""^(\d+),(\d+)\)"")),0,regexextract(A41,""^(\d+),(\d+)\)""))"),0.0)</f>
        <v>0</v>
      </c>
      <c r="AD41" s="2">
        <f>IFERROR(__xludf.DUMMYFUNCTION("if(iserror(regexextract(B41,""^(\d+),(\d+)\)"")),0,regexextract(B41,""^(\d+),(\d+)\)""))"),0.0)</f>
        <v>0</v>
      </c>
      <c r="AF41" s="2">
        <f>IFERROR(__xludf.DUMMYFUNCTION("if(iserror(regexextract(C41,""^(\d+),(\d+)\)"")),0,regexextract(C41,""^(\d+),(\d+)\)""))"),0.0)</f>
        <v>0</v>
      </c>
      <c r="AH41" s="2">
        <f>IFERROR(__xludf.DUMMYFUNCTION("if(iserror(regexextract(D41,""^(\d+),(\d+)\)"")),0,regexextract(D41,""^(\d+),(\d+)\)""))"),0.0)</f>
        <v>0</v>
      </c>
      <c r="AJ41" s="2">
        <f>IFERROR(__xludf.DUMMYFUNCTION("if(iserror(regexextract(E41,""^(\d+),(\d+)\)"")),0,regexextract(E41,""^(\d+),(\d+)\)""))"),0.0)</f>
        <v>0</v>
      </c>
      <c r="AL41" s="2">
        <f>IFERROR(__xludf.DUMMYFUNCTION("if(iserror(regexextract(F41,""^(\d+),(\d+)\)"")),0,regexextract(F41,""^(\d+),(\d+)\)""))"),0.0)</f>
        <v>0</v>
      </c>
      <c r="AN41" s="10"/>
      <c r="AO41" s="2">
        <f t="shared" si="2"/>
        <v>0</v>
      </c>
      <c r="AP41" s="2">
        <f t="shared" si="3"/>
        <v>0</v>
      </c>
      <c r="AQ41" s="2">
        <f t="shared" si="4"/>
        <v>0</v>
      </c>
      <c r="AR41" s="2">
        <f t="shared" si="5"/>
        <v>0</v>
      </c>
      <c r="AS41" s="2">
        <f t="shared" si="6"/>
        <v>0</v>
      </c>
      <c r="AT41" s="2">
        <f t="shared" si="7"/>
        <v>0</v>
      </c>
    </row>
    <row r="42">
      <c r="G42" s="10"/>
      <c r="H42" s="2">
        <f>IFERROR(__xludf.DUMMYFUNCTION("if(iserror(len(regexextract(A42,"".*do\(\)""))),0,len(regexextract(A42,"".*do\(\)"")))"),0.0)</f>
        <v>0</v>
      </c>
      <c r="I42" s="2">
        <f>IFERROR(__xludf.DUMMYFUNCTION("if(iserror(len(regexextract(A42,"".*don't\(\)""))),0,len(regexextract(A42,"".*don't\(\)"")))"),0.0)</f>
        <v>0</v>
      </c>
      <c r="J42" s="2">
        <f>IFERROR(__xludf.DUMMYFUNCTION("if(iserror(len(regexextract(B42,"".*do\(\)""))),0,len(regexextract(B42,"".*do\(\)"")))"),0.0)</f>
        <v>0</v>
      </c>
      <c r="K42" s="2">
        <f>IFERROR(__xludf.DUMMYFUNCTION("if(iserror(len(regexextract(B42,"".*don't\(\)""))),0,len(regexextract(B42,"".*don't\(\)"")))"),0.0)</f>
        <v>0</v>
      </c>
      <c r="L42" s="2">
        <f>IFERROR(__xludf.DUMMYFUNCTION("if(iserror(len(regexextract(C42,"".*do\(\)""))),0,len(regexextract(C42,"".*do\(\)"")))"),0.0)</f>
        <v>0</v>
      </c>
      <c r="M42" s="2">
        <f>IFERROR(__xludf.DUMMYFUNCTION("if(iserror(len(regexextract(C42,"".*don't\(\)""))),0,len(regexextract(C42,"".*don't\(\)"")))"),0.0)</f>
        <v>0</v>
      </c>
      <c r="N42" s="2">
        <f>IFERROR(__xludf.DUMMYFUNCTION("if(iserror(len(regexextract(D42,"".*do\(\)""))),0,len(regexextract(D42,"".*do\(\)"")))"),0.0)</f>
        <v>0</v>
      </c>
      <c r="O42" s="2">
        <f>IFERROR(__xludf.DUMMYFUNCTION("if(iserror(len(regexextract(D42,"".*don't\(\)""))),0,len(regexextract(D42,"".*don't\(\)"")))"),0.0)</f>
        <v>0</v>
      </c>
      <c r="P42" s="2">
        <f>IFERROR(__xludf.DUMMYFUNCTION("if(iserror(len(regexextract(E42,"".*do\(\)""))),0,len(regexextract(E42,"".*do\(\)"")))"),0.0)</f>
        <v>0</v>
      </c>
      <c r="Q42" s="2">
        <f>IFERROR(__xludf.DUMMYFUNCTION("if(iserror(len(regexextract(E42,"".*don't\(\)""))),0,len(regexextract(E42,"".*don't\(\)"")))"),0.0)</f>
        <v>0</v>
      </c>
      <c r="R42" s="2">
        <f>IFERROR(__xludf.DUMMYFUNCTION("if(iserror(len(regexextract(F42,"".*do\(\)""))),0,len(regexextract(F42,"".*do\(\)"")))"),0.0)</f>
        <v>0</v>
      </c>
      <c r="S42" s="2">
        <f>IFERROR(__xludf.DUMMYFUNCTION("if(iserror(len(regexextract(F42,"".*don't\(\)""))),0,len(regexextract(F42,"".*don't\(\)"")))"),0.0)</f>
        <v>0</v>
      </c>
      <c r="T42" s="10"/>
      <c r="U42" s="2">
        <f t="shared" si="8"/>
        <v>1</v>
      </c>
      <c r="V42" s="2">
        <f t="shared" si="9"/>
        <v>0</v>
      </c>
      <c r="W42" s="2">
        <f t="shared" si="10"/>
        <v>1</v>
      </c>
      <c r="X42" s="2">
        <f t="shared" si="11"/>
        <v>0</v>
      </c>
      <c r="Y42" s="2">
        <f t="shared" si="12"/>
        <v>0</v>
      </c>
      <c r="Z42" s="2">
        <f t="shared" si="13"/>
        <v>0</v>
      </c>
      <c r="AA42" s="10"/>
      <c r="AB42" s="2">
        <f>IFERROR(__xludf.DUMMYFUNCTION("if(iserror(regexextract(A42,""^(\d+),(\d+)\)"")),0,regexextract(A42,""^(\d+),(\d+)\)""))"),0.0)</f>
        <v>0</v>
      </c>
      <c r="AD42" s="2">
        <f>IFERROR(__xludf.DUMMYFUNCTION("if(iserror(regexextract(B42,""^(\d+),(\d+)\)"")),0,regexextract(B42,""^(\d+),(\d+)\)""))"),0.0)</f>
        <v>0</v>
      </c>
      <c r="AF42" s="2">
        <f>IFERROR(__xludf.DUMMYFUNCTION("if(iserror(regexextract(C42,""^(\d+),(\d+)\)"")),0,regexextract(C42,""^(\d+),(\d+)\)""))"),0.0)</f>
        <v>0</v>
      </c>
      <c r="AH42" s="2">
        <f>IFERROR(__xludf.DUMMYFUNCTION("if(iserror(regexextract(D42,""^(\d+),(\d+)\)"")),0,regexextract(D42,""^(\d+),(\d+)\)""))"),0.0)</f>
        <v>0</v>
      </c>
      <c r="AJ42" s="2">
        <f>IFERROR(__xludf.DUMMYFUNCTION("if(iserror(regexextract(E42,""^(\d+),(\d+)\)"")),0,regexextract(E42,""^(\d+),(\d+)\)""))"),0.0)</f>
        <v>0</v>
      </c>
      <c r="AL42" s="2">
        <f>IFERROR(__xludf.DUMMYFUNCTION("if(iserror(regexextract(F42,""^(\d+),(\d+)\)"")),0,regexextract(F42,""^(\d+),(\d+)\)""))"),0.0)</f>
        <v>0</v>
      </c>
      <c r="AN42" s="10"/>
      <c r="AO42" s="2">
        <f t="shared" si="2"/>
        <v>0</v>
      </c>
      <c r="AP42" s="2">
        <f t="shared" si="3"/>
        <v>0</v>
      </c>
      <c r="AQ42" s="2">
        <f t="shared" si="4"/>
        <v>0</v>
      </c>
      <c r="AR42" s="2">
        <f t="shared" si="5"/>
        <v>0</v>
      </c>
      <c r="AS42" s="2">
        <f t="shared" si="6"/>
        <v>0</v>
      </c>
      <c r="AT42" s="2">
        <f t="shared" si="7"/>
        <v>0</v>
      </c>
    </row>
    <row r="43">
      <c r="G43" s="10"/>
      <c r="H43" s="2">
        <f>IFERROR(__xludf.DUMMYFUNCTION("if(iserror(len(regexextract(A43,"".*do\(\)""))),0,len(regexextract(A43,"".*do\(\)"")))"),0.0)</f>
        <v>0</v>
      </c>
      <c r="I43" s="2">
        <f>IFERROR(__xludf.DUMMYFUNCTION("if(iserror(len(regexextract(A43,"".*don't\(\)""))),0,len(regexextract(A43,"".*don't\(\)"")))"),0.0)</f>
        <v>0</v>
      </c>
      <c r="J43" s="2">
        <f>IFERROR(__xludf.DUMMYFUNCTION("if(iserror(len(regexextract(B43,"".*do\(\)""))),0,len(regexextract(B43,"".*do\(\)"")))"),0.0)</f>
        <v>0</v>
      </c>
      <c r="K43" s="2">
        <f>IFERROR(__xludf.DUMMYFUNCTION("if(iserror(len(regexextract(B43,"".*don't\(\)""))),0,len(regexextract(B43,"".*don't\(\)"")))"),0.0)</f>
        <v>0</v>
      </c>
      <c r="L43" s="2">
        <f>IFERROR(__xludf.DUMMYFUNCTION("if(iserror(len(regexextract(C43,"".*do\(\)""))),0,len(regexextract(C43,"".*do\(\)"")))"),0.0)</f>
        <v>0</v>
      </c>
      <c r="M43" s="2">
        <f>IFERROR(__xludf.DUMMYFUNCTION("if(iserror(len(regexextract(C43,"".*don't\(\)""))),0,len(regexextract(C43,"".*don't\(\)"")))"),0.0)</f>
        <v>0</v>
      </c>
      <c r="N43" s="2">
        <f>IFERROR(__xludf.DUMMYFUNCTION("if(iserror(len(regexextract(D43,"".*do\(\)""))),0,len(regexextract(D43,"".*do\(\)"")))"),0.0)</f>
        <v>0</v>
      </c>
      <c r="O43" s="2">
        <f>IFERROR(__xludf.DUMMYFUNCTION("if(iserror(len(regexextract(D43,"".*don't\(\)""))),0,len(regexextract(D43,"".*don't\(\)"")))"),0.0)</f>
        <v>0</v>
      </c>
      <c r="P43" s="2">
        <f>IFERROR(__xludf.DUMMYFUNCTION("if(iserror(len(regexextract(E43,"".*do\(\)""))),0,len(regexextract(E43,"".*do\(\)"")))"),0.0)</f>
        <v>0</v>
      </c>
      <c r="Q43" s="2">
        <f>IFERROR(__xludf.DUMMYFUNCTION("if(iserror(len(regexextract(E43,"".*don't\(\)""))),0,len(regexextract(E43,"".*don't\(\)"")))"),0.0)</f>
        <v>0</v>
      </c>
      <c r="R43" s="2">
        <f>IFERROR(__xludf.DUMMYFUNCTION("if(iserror(len(regexextract(F43,"".*do\(\)""))),0,len(regexextract(F43,"".*do\(\)"")))"),0.0)</f>
        <v>0</v>
      </c>
      <c r="S43" s="2">
        <f>IFERROR(__xludf.DUMMYFUNCTION("if(iserror(len(regexextract(F43,"".*don't\(\)""))),0,len(regexextract(F43,"".*don't\(\)"")))"),0.0)</f>
        <v>0</v>
      </c>
      <c r="T43" s="10"/>
      <c r="U43" s="2">
        <f t="shared" si="8"/>
        <v>1</v>
      </c>
      <c r="V43" s="2">
        <f t="shared" si="9"/>
        <v>0</v>
      </c>
      <c r="W43" s="2">
        <f t="shared" si="10"/>
        <v>1</v>
      </c>
      <c r="X43" s="2">
        <f t="shared" si="11"/>
        <v>0</v>
      </c>
      <c r="Y43" s="2">
        <f t="shared" si="12"/>
        <v>0</v>
      </c>
      <c r="Z43" s="2">
        <f t="shared" si="13"/>
        <v>0</v>
      </c>
      <c r="AA43" s="10"/>
      <c r="AB43" s="2">
        <f>IFERROR(__xludf.DUMMYFUNCTION("if(iserror(regexextract(A43,""^(\d+),(\d+)\)"")),0,regexextract(A43,""^(\d+),(\d+)\)""))"),0.0)</f>
        <v>0</v>
      </c>
      <c r="AD43" s="2">
        <f>IFERROR(__xludf.DUMMYFUNCTION("if(iserror(regexextract(B43,""^(\d+),(\d+)\)"")),0,regexextract(B43,""^(\d+),(\d+)\)""))"),0.0)</f>
        <v>0</v>
      </c>
      <c r="AF43" s="2">
        <f>IFERROR(__xludf.DUMMYFUNCTION("if(iserror(regexextract(C43,""^(\d+),(\d+)\)"")),0,regexextract(C43,""^(\d+),(\d+)\)""))"),0.0)</f>
        <v>0</v>
      </c>
      <c r="AH43" s="2">
        <f>IFERROR(__xludf.DUMMYFUNCTION("if(iserror(regexextract(D43,""^(\d+),(\d+)\)"")),0,regexextract(D43,""^(\d+),(\d+)\)""))"),0.0)</f>
        <v>0</v>
      </c>
      <c r="AJ43" s="2">
        <f>IFERROR(__xludf.DUMMYFUNCTION("if(iserror(regexextract(E43,""^(\d+),(\d+)\)"")),0,regexextract(E43,""^(\d+),(\d+)\)""))"),0.0)</f>
        <v>0</v>
      </c>
      <c r="AL43" s="2">
        <f>IFERROR(__xludf.DUMMYFUNCTION("if(iserror(regexextract(F43,""^(\d+),(\d+)\)"")),0,regexextract(F43,""^(\d+),(\d+)\)""))"),0.0)</f>
        <v>0</v>
      </c>
      <c r="AN43" s="10"/>
      <c r="AO43" s="2">
        <f t="shared" si="2"/>
        <v>0</v>
      </c>
      <c r="AP43" s="2">
        <f t="shared" si="3"/>
        <v>0</v>
      </c>
      <c r="AQ43" s="2">
        <f t="shared" si="4"/>
        <v>0</v>
      </c>
      <c r="AR43" s="2">
        <f t="shared" si="5"/>
        <v>0</v>
      </c>
      <c r="AS43" s="2">
        <f t="shared" si="6"/>
        <v>0</v>
      </c>
      <c r="AT43" s="2">
        <f t="shared" si="7"/>
        <v>0</v>
      </c>
    </row>
    <row r="44">
      <c r="G44" s="10"/>
      <c r="H44" s="2">
        <f>IFERROR(__xludf.DUMMYFUNCTION("if(iserror(len(regexextract(A44,"".*do\(\)""))),0,len(regexextract(A44,"".*do\(\)"")))"),0.0)</f>
        <v>0</v>
      </c>
      <c r="I44" s="2">
        <f>IFERROR(__xludf.DUMMYFUNCTION("if(iserror(len(regexextract(A44,"".*don't\(\)""))),0,len(regexextract(A44,"".*don't\(\)"")))"),0.0)</f>
        <v>0</v>
      </c>
      <c r="J44" s="2">
        <f>IFERROR(__xludf.DUMMYFUNCTION("if(iserror(len(regexextract(B44,"".*do\(\)""))),0,len(regexextract(B44,"".*do\(\)"")))"),0.0)</f>
        <v>0</v>
      </c>
      <c r="K44" s="2">
        <f>IFERROR(__xludf.DUMMYFUNCTION("if(iserror(len(regexextract(B44,"".*don't\(\)""))),0,len(regexextract(B44,"".*don't\(\)"")))"),0.0)</f>
        <v>0</v>
      </c>
      <c r="L44" s="2">
        <f>IFERROR(__xludf.DUMMYFUNCTION("if(iserror(len(regexextract(C44,"".*do\(\)""))),0,len(regexextract(C44,"".*do\(\)"")))"),0.0)</f>
        <v>0</v>
      </c>
      <c r="M44" s="2">
        <f>IFERROR(__xludf.DUMMYFUNCTION("if(iserror(len(regexextract(C44,"".*don't\(\)""))),0,len(regexextract(C44,"".*don't\(\)"")))"),0.0)</f>
        <v>0</v>
      </c>
      <c r="N44" s="2">
        <f>IFERROR(__xludf.DUMMYFUNCTION("if(iserror(len(regexextract(D44,"".*do\(\)""))),0,len(regexextract(D44,"".*do\(\)"")))"),0.0)</f>
        <v>0</v>
      </c>
      <c r="O44" s="2">
        <f>IFERROR(__xludf.DUMMYFUNCTION("if(iserror(len(regexextract(D44,"".*don't\(\)""))),0,len(regexextract(D44,"".*don't\(\)"")))"),0.0)</f>
        <v>0</v>
      </c>
      <c r="P44" s="2">
        <f>IFERROR(__xludf.DUMMYFUNCTION("if(iserror(len(regexextract(E44,"".*do\(\)""))),0,len(regexextract(E44,"".*do\(\)"")))"),0.0)</f>
        <v>0</v>
      </c>
      <c r="Q44" s="2">
        <f>IFERROR(__xludf.DUMMYFUNCTION("if(iserror(len(regexextract(E44,"".*don't\(\)""))),0,len(regexextract(E44,"".*don't\(\)"")))"),0.0)</f>
        <v>0</v>
      </c>
      <c r="R44" s="2">
        <f>IFERROR(__xludf.DUMMYFUNCTION("if(iserror(len(regexextract(F44,"".*do\(\)""))),0,len(regexextract(F44,"".*do\(\)"")))"),0.0)</f>
        <v>0</v>
      </c>
      <c r="S44" s="2">
        <f>IFERROR(__xludf.DUMMYFUNCTION("if(iserror(len(regexextract(F44,"".*don't\(\)""))),0,len(regexextract(F44,"".*don't\(\)"")))"),0.0)</f>
        <v>0</v>
      </c>
      <c r="T44" s="10"/>
      <c r="U44" s="2">
        <f t="shared" si="8"/>
        <v>1</v>
      </c>
      <c r="V44" s="2">
        <f t="shared" si="9"/>
        <v>0</v>
      </c>
      <c r="W44" s="2">
        <f t="shared" si="10"/>
        <v>1</v>
      </c>
      <c r="X44" s="2">
        <f t="shared" si="11"/>
        <v>0</v>
      </c>
      <c r="Y44" s="2">
        <f t="shared" si="12"/>
        <v>0</v>
      </c>
      <c r="Z44" s="2">
        <f t="shared" si="13"/>
        <v>0</v>
      </c>
      <c r="AA44" s="10"/>
      <c r="AB44" s="2">
        <f>IFERROR(__xludf.DUMMYFUNCTION("if(iserror(regexextract(A44,""^(\d+),(\d+)\)"")),0,regexextract(A44,""^(\d+),(\d+)\)""))"),0.0)</f>
        <v>0</v>
      </c>
      <c r="AD44" s="2">
        <f>IFERROR(__xludf.DUMMYFUNCTION("if(iserror(regexextract(B44,""^(\d+),(\d+)\)"")),0,regexextract(B44,""^(\d+),(\d+)\)""))"),0.0)</f>
        <v>0</v>
      </c>
      <c r="AF44" s="2">
        <f>IFERROR(__xludf.DUMMYFUNCTION("if(iserror(regexextract(C44,""^(\d+),(\d+)\)"")),0,regexextract(C44,""^(\d+),(\d+)\)""))"),0.0)</f>
        <v>0</v>
      </c>
      <c r="AH44" s="2">
        <f>IFERROR(__xludf.DUMMYFUNCTION("if(iserror(regexextract(D44,""^(\d+),(\d+)\)"")),0,regexextract(D44,""^(\d+),(\d+)\)""))"),0.0)</f>
        <v>0</v>
      </c>
      <c r="AJ44" s="2">
        <f>IFERROR(__xludf.DUMMYFUNCTION("if(iserror(regexextract(E44,""^(\d+),(\d+)\)"")),0,regexextract(E44,""^(\d+),(\d+)\)""))"),0.0)</f>
        <v>0</v>
      </c>
      <c r="AL44" s="2">
        <f>IFERROR(__xludf.DUMMYFUNCTION("if(iserror(regexextract(F44,""^(\d+),(\d+)\)"")),0,regexextract(F44,""^(\d+),(\d+)\)""))"),0.0)</f>
        <v>0</v>
      </c>
      <c r="AN44" s="10"/>
      <c r="AO44" s="2">
        <f t="shared" si="2"/>
        <v>0</v>
      </c>
      <c r="AP44" s="2">
        <f t="shared" si="3"/>
        <v>0</v>
      </c>
      <c r="AQ44" s="2">
        <f t="shared" si="4"/>
        <v>0</v>
      </c>
      <c r="AR44" s="2">
        <f t="shared" si="5"/>
        <v>0</v>
      </c>
      <c r="AS44" s="2">
        <f t="shared" si="6"/>
        <v>0</v>
      </c>
      <c r="AT44" s="2">
        <f t="shared" si="7"/>
        <v>0</v>
      </c>
    </row>
    <row r="45">
      <c r="G45" s="10"/>
      <c r="H45" s="2">
        <f>IFERROR(__xludf.DUMMYFUNCTION("if(iserror(len(regexextract(A45,"".*do\(\)""))),0,len(regexextract(A45,"".*do\(\)"")))"),0.0)</f>
        <v>0</v>
      </c>
      <c r="I45" s="2">
        <f>IFERROR(__xludf.DUMMYFUNCTION("if(iserror(len(regexextract(A45,"".*don't\(\)""))),0,len(regexextract(A45,"".*don't\(\)"")))"),0.0)</f>
        <v>0</v>
      </c>
      <c r="J45" s="2">
        <f>IFERROR(__xludf.DUMMYFUNCTION("if(iserror(len(regexextract(B45,"".*do\(\)""))),0,len(regexextract(B45,"".*do\(\)"")))"),0.0)</f>
        <v>0</v>
      </c>
      <c r="K45" s="2">
        <f>IFERROR(__xludf.DUMMYFUNCTION("if(iserror(len(regexextract(B45,"".*don't\(\)""))),0,len(regexextract(B45,"".*don't\(\)"")))"),0.0)</f>
        <v>0</v>
      </c>
      <c r="L45" s="2">
        <f>IFERROR(__xludf.DUMMYFUNCTION("if(iserror(len(regexextract(C45,"".*do\(\)""))),0,len(regexextract(C45,"".*do\(\)"")))"),0.0)</f>
        <v>0</v>
      </c>
      <c r="M45" s="2">
        <f>IFERROR(__xludf.DUMMYFUNCTION("if(iserror(len(regexextract(C45,"".*don't\(\)""))),0,len(regexextract(C45,"".*don't\(\)"")))"),0.0)</f>
        <v>0</v>
      </c>
      <c r="N45" s="2">
        <f>IFERROR(__xludf.DUMMYFUNCTION("if(iserror(len(regexextract(D45,"".*do\(\)""))),0,len(regexextract(D45,"".*do\(\)"")))"),0.0)</f>
        <v>0</v>
      </c>
      <c r="O45" s="2">
        <f>IFERROR(__xludf.DUMMYFUNCTION("if(iserror(len(regexextract(D45,"".*don't\(\)""))),0,len(regexextract(D45,"".*don't\(\)"")))"),0.0)</f>
        <v>0</v>
      </c>
      <c r="P45" s="2">
        <f>IFERROR(__xludf.DUMMYFUNCTION("if(iserror(len(regexextract(E45,"".*do\(\)""))),0,len(regexextract(E45,"".*do\(\)"")))"),0.0)</f>
        <v>0</v>
      </c>
      <c r="Q45" s="2">
        <f>IFERROR(__xludf.DUMMYFUNCTION("if(iserror(len(regexextract(E45,"".*don't\(\)""))),0,len(regexextract(E45,"".*don't\(\)"")))"),0.0)</f>
        <v>0</v>
      </c>
      <c r="R45" s="2">
        <f>IFERROR(__xludf.DUMMYFUNCTION("if(iserror(len(regexextract(F45,"".*do\(\)""))),0,len(regexextract(F45,"".*do\(\)"")))"),0.0)</f>
        <v>0</v>
      </c>
      <c r="S45" s="2">
        <f>IFERROR(__xludf.DUMMYFUNCTION("if(iserror(len(regexextract(F45,"".*don't\(\)""))),0,len(regexextract(F45,"".*don't\(\)"")))"),0.0)</f>
        <v>0</v>
      </c>
      <c r="T45" s="10"/>
      <c r="U45" s="2">
        <f t="shared" si="8"/>
        <v>1</v>
      </c>
      <c r="V45" s="2">
        <f t="shared" si="9"/>
        <v>0</v>
      </c>
      <c r="W45" s="2">
        <f t="shared" si="10"/>
        <v>1</v>
      </c>
      <c r="X45" s="2">
        <f t="shared" si="11"/>
        <v>0</v>
      </c>
      <c r="Y45" s="2">
        <f t="shared" si="12"/>
        <v>0</v>
      </c>
      <c r="Z45" s="2">
        <f t="shared" si="13"/>
        <v>0</v>
      </c>
      <c r="AA45" s="10"/>
      <c r="AB45" s="2">
        <f>IFERROR(__xludf.DUMMYFUNCTION("if(iserror(regexextract(A45,""^(\d+),(\d+)\)"")),0,regexextract(A45,""^(\d+),(\d+)\)""))"),0.0)</f>
        <v>0</v>
      </c>
      <c r="AD45" s="2">
        <f>IFERROR(__xludf.DUMMYFUNCTION("if(iserror(regexextract(B45,""^(\d+),(\d+)\)"")),0,regexextract(B45,""^(\d+),(\d+)\)""))"),0.0)</f>
        <v>0</v>
      </c>
      <c r="AF45" s="2">
        <f>IFERROR(__xludf.DUMMYFUNCTION("if(iserror(regexextract(C45,""^(\d+),(\d+)\)"")),0,regexextract(C45,""^(\d+),(\d+)\)""))"),0.0)</f>
        <v>0</v>
      </c>
      <c r="AH45" s="2">
        <f>IFERROR(__xludf.DUMMYFUNCTION("if(iserror(regexextract(D45,""^(\d+),(\d+)\)"")),0,regexextract(D45,""^(\d+),(\d+)\)""))"),0.0)</f>
        <v>0</v>
      </c>
      <c r="AJ45" s="2">
        <f>IFERROR(__xludf.DUMMYFUNCTION("if(iserror(regexextract(E45,""^(\d+),(\d+)\)"")),0,regexextract(E45,""^(\d+),(\d+)\)""))"),0.0)</f>
        <v>0</v>
      </c>
      <c r="AL45" s="2">
        <f>IFERROR(__xludf.DUMMYFUNCTION("if(iserror(regexextract(F45,""^(\d+),(\d+)\)"")),0,regexextract(F45,""^(\d+),(\d+)\)""))"),0.0)</f>
        <v>0</v>
      </c>
      <c r="AN45" s="10"/>
      <c r="AO45" s="2">
        <f t="shared" si="2"/>
        <v>0</v>
      </c>
      <c r="AP45" s="2">
        <f t="shared" si="3"/>
        <v>0</v>
      </c>
      <c r="AQ45" s="2">
        <f t="shared" si="4"/>
        <v>0</v>
      </c>
      <c r="AR45" s="2">
        <f t="shared" si="5"/>
        <v>0</v>
      </c>
      <c r="AS45" s="2">
        <f t="shared" si="6"/>
        <v>0</v>
      </c>
      <c r="AT45" s="2">
        <f t="shared" si="7"/>
        <v>0</v>
      </c>
    </row>
    <row r="46">
      <c r="G46" s="10"/>
      <c r="H46" s="2">
        <f>IFERROR(__xludf.DUMMYFUNCTION("if(iserror(len(regexextract(A46,"".*do\(\)""))),0,len(regexextract(A46,"".*do\(\)"")))"),0.0)</f>
        <v>0</v>
      </c>
      <c r="I46" s="2">
        <f>IFERROR(__xludf.DUMMYFUNCTION("if(iserror(len(regexextract(A46,"".*don't\(\)""))),0,len(regexextract(A46,"".*don't\(\)"")))"),0.0)</f>
        <v>0</v>
      </c>
      <c r="J46" s="2">
        <f>IFERROR(__xludf.DUMMYFUNCTION("if(iserror(len(regexextract(B46,"".*do\(\)""))),0,len(regexextract(B46,"".*do\(\)"")))"),0.0)</f>
        <v>0</v>
      </c>
      <c r="K46" s="2">
        <f>IFERROR(__xludf.DUMMYFUNCTION("if(iserror(len(regexextract(B46,"".*don't\(\)""))),0,len(regexextract(B46,"".*don't\(\)"")))"),0.0)</f>
        <v>0</v>
      </c>
      <c r="L46" s="2">
        <f>IFERROR(__xludf.DUMMYFUNCTION("if(iserror(len(regexextract(C46,"".*do\(\)""))),0,len(regexextract(C46,"".*do\(\)"")))"),0.0)</f>
        <v>0</v>
      </c>
      <c r="M46" s="2">
        <f>IFERROR(__xludf.DUMMYFUNCTION("if(iserror(len(regexextract(C46,"".*don't\(\)""))),0,len(regexextract(C46,"".*don't\(\)"")))"),0.0)</f>
        <v>0</v>
      </c>
      <c r="N46" s="2">
        <f>IFERROR(__xludf.DUMMYFUNCTION("if(iserror(len(regexextract(D46,"".*do\(\)""))),0,len(regexextract(D46,"".*do\(\)"")))"),0.0)</f>
        <v>0</v>
      </c>
      <c r="O46" s="2">
        <f>IFERROR(__xludf.DUMMYFUNCTION("if(iserror(len(regexextract(D46,"".*don't\(\)""))),0,len(regexextract(D46,"".*don't\(\)"")))"),0.0)</f>
        <v>0</v>
      </c>
      <c r="P46" s="2">
        <f>IFERROR(__xludf.DUMMYFUNCTION("if(iserror(len(regexextract(E46,"".*do\(\)""))),0,len(regexextract(E46,"".*do\(\)"")))"),0.0)</f>
        <v>0</v>
      </c>
      <c r="Q46" s="2">
        <f>IFERROR(__xludf.DUMMYFUNCTION("if(iserror(len(regexextract(E46,"".*don't\(\)""))),0,len(regexextract(E46,"".*don't\(\)"")))"),0.0)</f>
        <v>0</v>
      </c>
      <c r="R46" s="2">
        <f>IFERROR(__xludf.DUMMYFUNCTION("if(iserror(len(regexextract(F46,"".*do\(\)""))),0,len(regexextract(F46,"".*do\(\)"")))"),0.0)</f>
        <v>0</v>
      </c>
      <c r="S46" s="2">
        <f>IFERROR(__xludf.DUMMYFUNCTION("if(iserror(len(regexextract(F46,"".*don't\(\)""))),0,len(regexextract(F46,"".*don't\(\)"")))"),0.0)</f>
        <v>0</v>
      </c>
      <c r="T46" s="10"/>
      <c r="U46" s="2">
        <f t="shared" si="8"/>
        <v>1</v>
      </c>
      <c r="V46" s="2">
        <f t="shared" si="9"/>
        <v>0</v>
      </c>
      <c r="W46" s="2">
        <f t="shared" si="10"/>
        <v>1</v>
      </c>
      <c r="X46" s="2">
        <f t="shared" si="11"/>
        <v>0</v>
      </c>
      <c r="Y46" s="2">
        <f t="shared" si="12"/>
        <v>0</v>
      </c>
      <c r="Z46" s="2">
        <f t="shared" si="13"/>
        <v>0</v>
      </c>
      <c r="AA46" s="10"/>
      <c r="AB46" s="2">
        <f>IFERROR(__xludf.DUMMYFUNCTION("if(iserror(regexextract(A46,""^(\d+),(\d+)\)"")),0,regexextract(A46,""^(\d+),(\d+)\)""))"),0.0)</f>
        <v>0</v>
      </c>
      <c r="AD46" s="2">
        <f>IFERROR(__xludf.DUMMYFUNCTION("if(iserror(regexextract(B46,""^(\d+),(\d+)\)"")),0,regexextract(B46,""^(\d+),(\d+)\)""))"),0.0)</f>
        <v>0</v>
      </c>
      <c r="AF46" s="2">
        <f>IFERROR(__xludf.DUMMYFUNCTION("if(iserror(regexextract(C46,""^(\d+),(\d+)\)"")),0,regexextract(C46,""^(\d+),(\d+)\)""))"),0.0)</f>
        <v>0</v>
      </c>
      <c r="AH46" s="2">
        <f>IFERROR(__xludf.DUMMYFUNCTION("if(iserror(regexextract(D46,""^(\d+),(\d+)\)"")),0,regexextract(D46,""^(\d+),(\d+)\)""))"),0.0)</f>
        <v>0</v>
      </c>
      <c r="AJ46" s="2">
        <f>IFERROR(__xludf.DUMMYFUNCTION("if(iserror(regexextract(E46,""^(\d+),(\d+)\)"")),0,regexextract(E46,""^(\d+),(\d+)\)""))"),0.0)</f>
        <v>0</v>
      </c>
      <c r="AL46" s="2">
        <f>IFERROR(__xludf.DUMMYFUNCTION("if(iserror(regexextract(F46,""^(\d+),(\d+)\)"")),0,regexextract(F46,""^(\d+),(\d+)\)""))"),0.0)</f>
        <v>0</v>
      </c>
      <c r="AN46" s="10"/>
      <c r="AO46" s="2">
        <f t="shared" si="2"/>
        <v>0</v>
      </c>
      <c r="AP46" s="2">
        <f t="shared" si="3"/>
        <v>0</v>
      </c>
      <c r="AQ46" s="2">
        <f t="shared" si="4"/>
        <v>0</v>
      </c>
      <c r="AR46" s="2">
        <f t="shared" si="5"/>
        <v>0</v>
      </c>
      <c r="AS46" s="2">
        <f t="shared" si="6"/>
        <v>0</v>
      </c>
      <c r="AT46" s="2">
        <f t="shared" si="7"/>
        <v>0</v>
      </c>
    </row>
    <row r="47">
      <c r="G47" s="10"/>
      <c r="H47" s="2">
        <f>IFERROR(__xludf.DUMMYFUNCTION("if(iserror(len(regexextract(A47,"".*do\(\)""))),0,len(regexextract(A47,"".*do\(\)"")))"),0.0)</f>
        <v>0</v>
      </c>
      <c r="I47" s="2">
        <f>IFERROR(__xludf.DUMMYFUNCTION("if(iserror(len(regexextract(A47,"".*don't\(\)""))),0,len(regexextract(A47,"".*don't\(\)"")))"),0.0)</f>
        <v>0</v>
      </c>
      <c r="J47" s="2">
        <f>IFERROR(__xludf.DUMMYFUNCTION("if(iserror(len(regexextract(B47,"".*do\(\)""))),0,len(regexextract(B47,"".*do\(\)"")))"),0.0)</f>
        <v>0</v>
      </c>
      <c r="K47" s="2">
        <f>IFERROR(__xludf.DUMMYFUNCTION("if(iserror(len(regexextract(B47,"".*don't\(\)""))),0,len(regexextract(B47,"".*don't\(\)"")))"),0.0)</f>
        <v>0</v>
      </c>
      <c r="L47" s="2">
        <f>IFERROR(__xludf.DUMMYFUNCTION("if(iserror(len(regexextract(C47,"".*do\(\)""))),0,len(regexextract(C47,"".*do\(\)"")))"),0.0)</f>
        <v>0</v>
      </c>
      <c r="M47" s="2">
        <f>IFERROR(__xludf.DUMMYFUNCTION("if(iserror(len(regexextract(C47,"".*don't\(\)""))),0,len(regexextract(C47,"".*don't\(\)"")))"),0.0)</f>
        <v>0</v>
      </c>
      <c r="N47" s="2">
        <f>IFERROR(__xludf.DUMMYFUNCTION("if(iserror(len(regexextract(D47,"".*do\(\)""))),0,len(regexextract(D47,"".*do\(\)"")))"),0.0)</f>
        <v>0</v>
      </c>
      <c r="O47" s="2">
        <f>IFERROR(__xludf.DUMMYFUNCTION("if(iserror(len(regexextract(D47,"".*don't\(\)""))),0,len(regexextract(D47,"".*don't\(\)"")))"),0.0)</f>
        <v>0</v>
      </c>
      <c r="P47" s="2">
        <f>IFERROR(__xludf.DUMMYFUNCTION("if(iserror(len(regexextract(E47,"".*do\(\)""))),0,len(regexextract(E47,"".*do\(\)"")))"),0.0)</f>
        <v>0</v>
      </c>
      <c r="Q47" s="2">
        <f>IFERROR(__xludf.DUMMYFUNCTION("if(iserror(len(regexextract(E47,"".*don't\(\)""))),0,len(regexextract(E47,"".*don't\(\)"")))"),0.0)</f>
        <v>0</v>
      </c>
      <c r="R47" s="2">
        <f>IFERROR(__xludf.DUMMYFUNCTION("if(iserror(len(regexextract(F47,"".*do\(\)""))),0,len(regexextract(F47,"".*do\(\)"")))"),0.0)</f>
        <v>0</v>
      </c>
      <c r="S47" s="2">
        <f>IFERROR(__xludf.DUMMYFUNCTION("if(iserror(len(regexextract(F47,"".*don't\(\)""))),0,len(regexextract(F47,"".*don't\(\)"")))"),0.0)</f>
        <v>0</v>
      </c>
      <c r="T47" s="10"/>
      <c r="U47" s="2">
        <f t="shared" si="8"/>
        <v>1</v>
      </c>
      <c r="V47" s="2">
        <f t="shared" si="9"/>
        <v>0</v>
      </c>
      <c r="W47" s="2">
        <f t="shared" si="10"/>
        <v>1</v>
      </c>
      <c r="X47" s="2">
        <f t="shared" si="11"/>
        <v>0</v>
      </c>
      <c r="Y47" s="2">
        <f t="shared" si="12"/>
        <v>0</v>
      </c>
      <c r="Z47" s="2">
        <f t="shared" si="13"/>
        <v>0</v>
      </c>
      <c r="AA47" s="10"/>
      <c r="AB47" s="2">
        <f>IFERROR(__xludf.DUMMYFUNCTION("if(iserror(regexextract(A47,""^(\d+),(\d+)\)"")),0,regexextract(A47,""^(\d+),(\d+)\)""))"),0.0)</f>
        <v>0</v>
      </c>
      <c r="AD47" s="2">
        <f>IFERROR(__xludf.DUMMYFUNCTION("if(iserror(regexextract(B47,""^(\d+),(\d+)\)"")),0,regexextract(B47,""^(\d+),(\d+)\)""))"),0.0)</f>
        <v>0</v>
      </c>
      <c r="AF47" s="2">
        <f>IFERROR(__xludf.DUMMYFUNCTION("if(iserror(regexextract(C47,""^(\d+),(\d+)\)"")),0,regexextract(C47,""^(\d+),(\d+)\)""))"),0.0)</f>
        <v>0</v>
      </c>
      <c r="AH47" s="2">
        <f>IFERROR(__xludf.DUMMYFUNCTION("if(iserror(regexextract(D47,""^(\d+),(\d+)\)"")),0,regexextract(D47,""^(\d+),(\d+)\)""))"),0.0)</f>
        <v>0</v>
      </c>
      <c r="AJ47" s="2">
        <f>IFERROR(__xludf.DUMMYFUNCTION("if(iserror(regexextract(E47,""^(\d+),(\d+)\)"")),0,regexextract(E47,""^(\d+),(\d+)\)""))"),0.0)</f>
        <v>0</v>
      </c>
      <c r="AL47" s="2">
        <f>IFERROR(__xludf.DUMMYFUNCTION("if(iserror(regexextract(F47,""^(\d+),(\d+)\)"")),0,regexextract(F47,""^(\d+),(\d+)\)""))"),0.0)</f>
        <v>0</v>
      </c>
      <c r="AN47" s="10"/>
      <c r="AO47" s="2">
        <f t="shared" si="2"/>
        <v>0</v>
      </c>
      <c r="AP47" s="2">
        <f t="shared" si="3"/>
        <v>0</v>
      </c>
      <c r="AQ47" s="2">
        <f t="shared" si="4"/>
        <v>0</v>
      </c>
      <c r="AR47" s="2">
        <f t="shared" si="5"/>
        <v>0</v>
      </c>
      <c r="AS47" s="2">
        <f t="shared" si="6"/>
        <v>0</v>
      </c>
      <c r="AT47" s="2">
        <f t="shared" si="7"/>
        <v>0</v>
      </c>
    </row>
    <row r="48">
      <c r="G48" s="10"/>
      <c r="H48" s="2">
        <f>IFERROR(__xludf.DUMMYFUNCTION("if(iserror(len(regexextract(A48,"".*do\(\)""))),0,len(regexextract(A48,"".*do\(\)"")))"),0.0)</f>
        <v>0</v>
      </c>
      <c r="I48" s="2">
        <f>IFERROR(__xludf.DUMMYFUNCTION("if(iserror(len(regexextract(A48,"".*don't\(\)""))),0,len(regexextract(A48,"".*don't\(\)"")))"),0.0)</f>
        <v>0</v>
      </c>
      <c r="J48" s="2">
        <f>IFERROR(__xludf.DUMMYFUNCTION("if(iserror(len(regexextract(B48,"".*do\(\)""))),0,len(regexextract(B48,"".*do\(\)"")))"),0.0)</f>
        <v>0</v>
      </c>
      <c r="K48" s="2">
        <f>IFERROR(__xludf.DUMMYFUNCTION("if(iserror(len(regexextract(B48,"".*don't\(\)""))),0,len(regexextract(B48,"".*don't\(\)"")))"),0.0)</f>
        <v>0</v>
      </c>
      <c r="L48" s="2">
        <f>IFERROR(__xludf.DUMMYFUNCTION("if(iserror(len(regexextract(C48,"".*do\(\)""))),0,len(regexextract(C48,"".*do\(\)"")))"),0.0)</f>
        <v>0</v>
      </c>
      <c r="M48" s="2">
        <f>IFERROR(__xludf.DUMMYFUNCTION("if(iserror(len(regexextract(C48,"".*don't\(\)""))),0,len(regexextract(C48,"".*don't\(\)"")))"),0.0)</f>
        <v>0</v>
      </c>
      <c r="N48" s="2">
        <f>IFERROR(__xludf.DUMMYFUNCTION("if(iserror(len(regexextract(D48,"".*do\(\)""))),0,len(regexextract(D48,"".*do\(\)"")))"),0.0)</f>
        <v>0</v>
      </c>
      <c r="O48" s="2">
        <f>IFERROR(__xludf.DUMMYFUNCTION("if(iserror(len(regexextract(D48,"".*don't\(\)""))),0,len(regexextract(D48,"".*don't\(\)"")))"),0.0)</f>
        <v>0</v>
      </c>
      <c r="P48" s="2">
        <f>IFERROR(__xludf.DUMMYFUNCTION("if(iserror(len(regexextract(E48,"".*do\(\)""))),0,len(regexextract(E48,"".*do\(\)"")))"),0.0)</f>
        <v>0</v>
      </c>
      <c r="Q48" s="2">
        <f>IFERROR(__xludf.DUMMYFUNCTION("if(iserror(len(regexextract(E48,"".*don't\(\)""))),0,len(regexextract(E48,"".*don't\(\)"")))"),0.0)</f>
        <v>0</v>
      </c>
      <c r="R48" s="2">
        <f>IFERROR(__xludf.DUMMYFUNCTION("if(iserror(len(regexextract(F48,"".*do\(\)""))),0,len(regexextract(F48,"".*do\(\)"")))"),0.0)</f>
        <v>0</v>
      </c>
      <c r="S48" s="2">
        <f>IFERROR(__xludf.DUMMYFUNCTION("if(iserror(len(regexextract(F48,"".*don't\(\)""))),0,len(regexextract(F48,"".*don't\(\)"")))"),0.0)</f>
        <v>0</v>
      </c>
      <c r="T48" s="10"/>
      <c r="U48" s="2">
        <f t="shared" si="8"/>
        <v>1</v>
      </c>
      <c r="V48" s="2">
        <f t="shared" si="9"/>
        <v>0</v>
      </c>
      <c r="W48" s="2">
        <f t="shared" si="10"/>
        <v>1</v>
      </c>
      <c r="X48" s="2">
        <f t="shared" si="11"/>
        <v>0</v>
      </c>
      <c r="Y48" s="2">
        <f t="shared" si="12"/>
        <v>0</v>
      </c>
      <c r="Z48" s="2">
        <f t="shared" si="13"/>
        <v>0</v>
      </c>
      <c r="AA48" s="10"/>
      <c r="AB48" s="2">
        <f>IFERROR(__xludf.DUMMYFUNCTION("if(iserror(regexextract(A48,""^(\d+),(\d+)\)"")),0,regexextract(A48,""^(\d+),(\d+)\)""))"),0.0)</f>
        <v>0</v>
      </c>
      <c r="AD48" s="2">
        <f>IFERROR(__xludf.DUMMYFUNCTION("if(iserror(regexextract(B48,""^(\d+),(\d+)\)"")),0,regexextract(B48,""^(\d+),(\d+)\)""))"),0.0)</f>
        <v>0</v>
      </c>
      <c r="AF48" s="2">
        <f>IFERROR(__xludf.DUMMYFUNCTION("if(iserror(regexextract(C48,""^(\d+),(\d+)\)"")),0,regexextract(C48,""^(\d+),(\d+)\)""))"),0.0)</f>
        <v>0</v>
      </c>
      <c r="AH48" s="2">
        <f>IFERROR(__xludf.DUMMYFUNCTION("if(iserror(regexextract(D48,""^(\d+),(\d+)\)"")),0,regexextract(D48,""^(\d+),(\d+)\)""))"),0.0)</f>
        <v>0</v>
      </c>
      <c r="AJ48" s="2">
        <f>IFERROR(__xludf.DUMMYFUNCTION("if(iserror(regexextract(E48,""^(\d+),(\d+)\)"")),0,regexextract(E48,""^(\d+),(\d+)\)""))"),0.0)</f>
        <v>0</v>
      </c>
      <c r="AL48" s="2">
        <f>IFERROR(__xludf.DUMMYFUNCTION("if(iserror(regexextract(F48,""^(\d+),(\d+)\)"")),0,regexextract(F48,""^(\d+),(\d+)\)""))"),0.0)</f>
        <v>0</v>
      </c>
      <c r="AN48" s="10"/>
      <c r="AO48" s="2">
        <f t="shared" si="2"/>
        <v>0</v>
      </c>
      <c r="AP48" s="2">
        <f t="shared" si="3"/>
        <v>0</v>
      </c>
      <c r="AQ48" s="2">
        <f t="shared" si="4"/>
        <v>0</v>
      </c>
      <c r="AR48" s="2">
        <f t="shared" si="5"/>
        <v>0</v>
      </c>
      <c r="AS48" s="2">
        <f t="shared" si="6"/>
        <v>0</v>
      </c>
      <c r="AT48" s="2">
        <f t="shared" si="7"/>
        <v>0</v>
      </c>
    </row>
    <row r="49">
      <c r="G49" s="10"/>
      <c r="H49" s="2">
        <f>IFERROR(__xludf.DUMMYFUNCTION("if(iserror(len(regexextract(A49,"".*do\(\)""))),0,len(regexextract(A49,"".*do\(\)"")))"),0.0)</f>
        <v>0</v>
      </c>
      <c r="I49" s="2">
        <f>IFERROR(__xludf.DUMMYFUNCTION("if(iserror(len(regexextract(A49,"".*don't\(\)""))),0,len(regexextract(A49,"".*don't\(\)"")))"),0.0)</f>
        <v>0</v>
      </c>
      <c r="J49" s="2">
        <f>IFERROR(__xludf.DUMMYFUNCTION("if(iserror(len(regexextract(B49,"".*do\(\)""))),0,len(regexextract(B49,"".*do\(\)"")))"),0.0)</f>
        <v>0</v>
      </c>
      <c r="K49" s="2">
        <f>IFERROR(__xludf.DUMMYFUNCTION("if(iserror(len(regexextract(B49,"".*don't\(\)""))),0,len(regexextract(B49,"".*don't\(\)"")))"),0.0)</f>
        <v>0</v>
      </c>
      <c r="L49" s="2">
        <f>IFERROR(__xludf.DUMMYFUNCTION("if(iserror(len(regexextract(C49,"".*do\(\)""))),0,len(regexextract(C49,"".*do\(\)"")))"),0.0)</f>
        <v>0</v>
      </c>
      <c r="M49" s="2">
        <f>IFERROR(__xludf.DUMMYFUNCTION("if(iserror(len(regexextract(C49,"".*don't\(\)""))),0,len(regexextract(C49,"".*don't\(\)"")))"),0.0)</f>
        <v>0</v>
      </c>
      <c r="N49" s="2">
        <f>IFERROR(__xludf.DUMMYFUNCTION("if(iserror(len(regexextract(D49,"".*do\(\)""))),0,len(regexextract(D49,"".*do\(\)"")))"),0.0)</f>
        <v>0</v>
      </c>
      <c r="O49" s="2">
        <f>IFERROR(__xludf.DUMMYFUNCTION("if(iserror(len(regexextract(D49,"".*don't\(\)""))),0,len(regexextract(D49,"".*don't\(\)"")))"),0.0)</f>
        <v>0</v>
      </c>
      <c r="P49" s="2">
        <f>IFERROR(__xludf.DUMMYFUNCTION("if(iserror(len(regexextract(E49,"".*do\(\)""))),0,len(regexextract(E49,"".*do\(\)"")))"),0.0)</f>
        <v>0</v>
      </c>
      <c r="Q49" s="2">
        <f>IFERROR(__xludf.DUMMYFUNCTION("if(iserror(len(regexextract(E49,"".*don't\(\)""))),0,len(regexextract(E49,"".*don't\(\)"")))"),0.0)</f>
        <v>0</v>
      </c>
      <c r="R49" s="2">
        <f>IFERROR(__xludf.DUMMYFUNCTION("if(iserror(len(regexextract(F49,"".*do\(\)""))),0,len(regexextract(F49,"".*do\(\)"")))"),0.0)</f>
        <v>0</v>
      </c>
      <c r="S49" s="2">
        <f>IFERROR(__xludf.DUMMYFUNCTION("if(iserror(len(regexextract(F49,"".*don't\(\)""))),0,len(regexextract(F49,"".*don't\(\)"")))"),0.0)</f>
        <v>0</v>
      </c>
      <c r="T49" s="10"/>
      <c r="U49" s="2">
        <f t="shared" si="8"/>
        <v>1</v>
      </c>
      <c r="V49" s="2">
        <f t="shared" si="9"/>
        <v>0</v>
      </c>
      <c r="W49" s="2">
        <f t="shared" si="10"/>
        <v>1</v>
      </c>
      <c r="X49" s="2">
        <f t="shared" si="11"/>
        <v>0</v>
      </c>
      <c r="Y49" s="2">
        <f t="shared" si="12"/>
        <v>0</v>
      </c>
      <c r="Z49" s="2">
        <f t="shared" si="13"/>
        <v>0</v>
      </c>
      <c r="AA49" s="10"/>
      <c r="AB49" s="2">
        <f>IFERROR(__xludf.DUMMYFUNCTION("if(iserror(regexextract(A49,""^(\d+),(\d+)\)"")),0,regexextract(A49,""^(\d+),(\d+)\)""))"),0.0)</f>
        <v>0</v>
      </c>
      <c r="AD49" s="2">
        <f>IFERROR(__xludf.DUMMYFUNCTION("if(iserror(regexextract(B49,""^(\d+),(\d+)\)"")),0,regexextract(B49,""^(\d+),(\d+)\)""))"),0.0)</f>
        <v>0</v>
      </c>
      <c r="AF49" s="2">
        <f>IFERROR(__xludf.DUMMYFUNCTION("if(iserror(regexextract(C49,""^(\d+),(\d+)\)"")),0,regexextract(C49,""^(\d+),(\d+)\)""))"),0.0)</f>
        <v>0</v>
      </c>
      <c r="AH49" s="2">
        <f>IFERROR(__xludf.DUMMYFUNCTION("if(iserror(regexextract(D49,""^(\d+),(\d+)\)"")),0,regexextract(D49,""^(\d+),(\d+)\)""))"),0.0)</f>
        <v>0</v>
      </c>
      <c r="AJ49" s="2">
        <f>IFERROR(__xludf.DUMMYFUNCTION("if(iserror(regexextract(E49,""^(\d+),(\d+)\)"")),0,regexextract(E49,""^(\d+),(\d+)\)""))"),0.0)</f>
        <v>0</v>
      </c>
      <c r="AL49" s="2">
        <f>IFERROR(__xludf.DUMMYFUNCTION("if(iserror(regexextract(F49,""^(\d+),(\d+)\)"")),0,regexextract(F49,""^(\d+),(\d+)\)""))"),0.0)</f>
        <v>0</v>
      </c>
      <c r="AN49" s="10"/>
      <c r="AO49" s="2">
        <f t="shared" si="2"/>
        <v>0</v>
      </c>
      <c r="AP49" s="2">
        <f t="shared" si="3"/>
        <v>0</v>
      </c>
      <c r="AQ49" s="2">
        <f t="shared" si="4"/>
        <v>0</v>
      </c>
      <c r="AR49" s="2">
        <f t="shared" si="5"/>
        <v>0</v>
      </c>
      <c r="AS49" s="2">
        <f t="shared" si="6"/>
        <v>0</v>
      </c>
      <c r="AT49" s="2">
        <f t="shared" si="7"/>
        <v>0</v>
      </c>
    </row>
    <row r="50">
      <c r="G50" s="10"/>
      <c r="H50" s="2">
        <f>IFERROR(__xludf.DUMMYFUNCTION("if(iserror(len(regexextract(A50,"".*do\(\)""))),0,len(regexextract(A50,"".*do\(\)"")))"),0.0)</f>
        <v>0</v>
      </c>
      <c r="I50" s="2">
        <f>IFERROR(__xludf.DUMMYFUNCTION("if(iserror(len(regexextract(A50,"".*don't\(\)""))),0,len(regexextract(A50,"".*don't\(\)"")))"),0.0)</f>
        <v>0</v>
      </c>
      <c r="J50" s="2">
        <f>IFERROR(__xludf.DUMMYFUNCTION("if(iserror(len(regexextract(B50,"".*do\(\)""))),0,len(regexextract(B50,"".*do\(\)"")))"),0.0)</f>
        <v>0</v>
      </c>
      <c r="K50" s="2">
        <f>IFERROR(__xludf.DUMMYFUNCTION("if(iserror(len(regexextract(B50,"".*don't\(\)""))),0,len(regexextract(B50,"".*don't\(\)"")))"),0.0)</f>
        <v>0</v>
      </c>
      <c r="L50" s="2">
        <f>IFERROR(__xludf.DUMMYFUNCTION("if(iserror(len(regexextract(C50,"".*do\(\)""))),0,len(regexextract(C50,"".*do\(\)"")))"),0.0)</f>
        <v>0</v>
      </c>
      <c r="M50" s="2">
        <f>IFERROR(__xludf.DUMMYFUNCTION("if(iserror(len(regexextract(C50,"".*don't\(\)""))),0,len(regexextract(C50,"".*don't\(\)"")))"),0.0)</f>
        <v>0</v>
      </c>
      <c r="N50" s="2">
        <f>IFERROR(__xludf.DUMMYFUNCTION("if(iserror(len(regexextract(D50,"".*do\(\)""))),0,len(regexextract(D50,"".*do\(\)"")))"),0.0)</f>
        <v>0</v>
      </c>
      <c r="O50" s="2">
        <f>IFERROR(__xludf.DUMMYFUNCTION("if(iserror(len(regexextract(D50,"".*don't\(\)""))),0,len(regexextract(D50,"".*don't\(\)"")))"),0.0)</f>
        <v>0</v>
      </c>
      <c r="P50" s="2">
        <f>IFERROR(__xludf.DUMMYFUNCTION("if(iserror(len(regexextract(E50,"".*do\(\)""))),0,len(regexextract(E50,"".*do\(\)"")))"),0.0)</f>
        <v>0</v>
      </c>
      <c r="Q50" s="2">
        <f>IFERROR(__xludf.DUMMYFUNCTION("if(iserror(len(regexextract(E50,"".*don't\(\)""))),0,len(regexextract(E50,"".*don't\(\)"")))"),0.0)</f>
        <v>0</v>
      </c>
      <c r="R50" s="2">
        <f>IFERROR(__xludf.DUMMYFUNCTION("if(iserror(len(regexextract(F50,"".*do\(\)""))),0,len(regexextract(F50,"".*do\(\)"")))"),0.0)</f>
        <v>0</v>
      </c>
      <c r="S50" s="2">
        <f>IFERROR(__xludf.DUMMYFUNCTION("if(iserror(len(regexextract(F50,"".*don't\(\)""))),0,len(regexextract(F50,"".*don't\(\)"")))"),0.0)</f>
        <v>0</v>
      </c>
      <c r="T50" s="10"/>
      <c r="U50" s="2">
        <f t="shared" si="8"/>
        <v>1</v>
      </c>
      <c r="V50" s="2">
        <f t="shared" si="9"/>
        <v>0</v>
      </c>
      <c r="W50" s="2">
        <f t="shared" si="10"/>
        <v>1</v>
      </c>
      <c r="X50" s="2">
        <f t="shared" si="11"/>
        <v>0</v>
      </c>
      <c r="Y50" s="2">
        <f t="shared" si="12"/>
        <v>0</v>
      </c>
      <c r="Z50" s="2">
        <f t="shared" si="13"/>
        <v>0</v>
      </c>
      <c r="AA50" s="10"/>
      <c r="AB50" s="2">
        <f>IFERROR(__xludf.DUMMYFUNCTION("if(iserror(regexextract(A50,""^(\d+),(\d+)\)"")),0,regexextract(A50,""^(\d+),(\d+)\)""))"),0.0)</f>
        <v>0</v>
      </c>
      <c r="AD50" s="2">
        <f>IFERROR(__xludf.DUMMYFUNCTION("if(iserror(regexextract(B50,""^(\d+),(\d+)\)"")),0,regexextract(B50,""^(\d+),(\d+)\)""))"),0.0)</f>
        <v>0</v>
      </c>
      <c r="AF50" s="2">
        <f>IFERROR(__xludf.DUMMYFUNCTION("if(iserror(regexextract(C50,""^(\d+),(\d+)\)"")),0,regexextract(C50,""^(\d+),(\d+)\)""))"),0.0)</f>
        <v>0</v>
      </c>
      <c r="AH50" s="2">
        <f>IFERROR(__xludf.DUMMYFUNCTION("if(iserror(regexextract(D50,""^(\d+),(\d+)\)"")),0,regexextract(D50,""^(\d+),(\d+)\)""))"),0.0)</f>
        <v>0</v>
      </c>
      <c r="AJ50" s="2">
        <f>IFERROR(__xludf.DUMMYFUNCTION("if(iserror(regexextract(E50,""^(\d+),(\d+)\)"")),0,regexextract(E50,""^(\d+),(\d+)\)""))"),0.0)</f>
        <v>0</v>
      </c>
      <c r="AL50" s="2">
        <f>IFERROR(__xludf.DUMMYFUNCTION("if(iserror(regexextract(F50,""^(\d+),(\d+)\)"")),0,regexextract(F50,""^(\d+),(\d+)\)""))"),0.0)</f>
        <v>0</v>
      </c>
      <c r="AN50" s="10"/>
      <c r="AO50" s="2">
        <f t="shared" si="2"/>
        <v>0</v>
      </c>
      <c r="AP50" s="2">
        <f t="shared" si="3"/>
        <v>0</v>
      </c>
      <c r="AQ50" s="2">
        <f t="shared" si="4"/>
        <v>0</v>
      </c>
      <c r="AR50" s="2">
        <f t="shared" si="5"/>
        <v>0</v>
      </c>
      <c r="AS50" s="2">
        <f t="shared" si="6"/>
        <v>0</v>
      </c>
      <c r="AT50" s="2">
        <f t="shared" si="7"/>
        <v>0</v>
      </c>
    </row>
    <row r="51">
      <c r="G51" s="10"/>
      <c r="H51" s="2">
        <f>IFERROR(__xludf.DUMMYFUNCTION("if(iserror(len(regexextract(A51,"".*do\(\)""))),0,len(regexextract(A51,"".*do\(\)"")))"),0.0)</f>
        <v>0</v>
      </c>
      <c r="I51" s="2">
        <f>IFERROR(__xludf.DUMMYFUNCTION("if(iserror(len(regexextract(A51,"".*don't\(\)""))),0,len(regexextract(A51,"".*don't\(\)"")))"),0.0)</f>
        <v>0</v>
      </c>
      <c r="J51" s="2">
        <f>IFERROR(__xludf.DUMMYFUNCTION("if(iserror(len(regexextract(B51,"".*do\(\)""))),0,len(regexextract(B51,"".*do\(\)"")))"),0.0)</f>
        <v>0</v>
      </c>
      <c r="K51" s="2">
        <f>IFERROR(__xludf.DUMMYFUNCTION("if(iserror(len(regexextract(B51,"".*don't\(\)""))),0,len(regexextract(B51,"".*don't\(\)"")))"),0.0)</f>
        <v>0</v>
      </c>
      <c r="L51" s="2">
        <f>IFERROR(__xludf.DUMMYFUNCTION("if(iserror(len(regexextract(C51,"".*do\(\)""))),0,len(regexextract(C51,"".*do\(\)"")))"),0.0)</f>
        <v>0</v>
      </c>
      <c r="M51" s="2">
        <f>IFERROR(__xludf.DUMMYFUNCTION("if(iserror(len(regexextract(C51,"".*don't\(\)""))),0,len(regexextract(C51,"".*don't\(\)"")))"),0.0)</f>
        <v>0</v>
      </c>
      <c r="N51" s="2">
        <f>IFERROR(__xludf.DUMMYFUNCTION("if(iserror(len(regexextract(D51,"".*do\(\)""))),0,len(regexextract(D51,"".*do\(\)"")))"),0.0)</f>
        <v>0</v>
      </c>
      <c r="O51" s="2">
        <f>IFERROR(__xludf.DUMMYFUNCTION("if(iserror(len(regexextract(D51,"".*don't\(\)""))),0,len(regexextract(D51,"".*don't\(\)"")))"),0.0)</f>
        <v>0</v>
      </c>
      <c r="P51" s="2">
        <f>IFERROR(__xludf.DUMMYFUNCTION("if(iserror(len(regexextract(E51,"".*do\(\)""))),0,len(regexextract(E51,"".*do\(\)"")))"),0.0)</f>
        <v>0</v>
      </c>
      <c r="Q51" s="2">
        <f>IFERROR(__xludf.DUMMYFUNCTION("if(iserror(len(regexextract(E51,"".*don't\(\)""))),0,len(regexextract(E51,"".*don't\(\)"")))"),0.0)</f>
        <v>0</v>
      </c>
      <c r="R51" s="2">
        <f>IFERROR(__xludf.DUMMYFUNCTION("if(iserror(len(regexextract(F51,"".*do\(\)""))),0,len(regexextract(F51,"".*do\(\)"")))"),0.0)</f>
        <v>0</v>
      </c>
      <c r="S51" s="2">
        <f>IFERROR(__xludf.DUMMYFUNCTION("if(iserror(len(regexextract(F51,"".*don't\(\)""))),0,len(regexextract(F51,"".*don't\(\)"")))"),0.0)</f>
        <v>0</v>
      </c>
      <c r="T51" s="10"/>
      <c r="U51" s="2">
        <f t="shared" si="8"/>
        <v>1</v>
      </c>
      <c r="V51" s="2">
        <f t="shared" si="9"/>
        <v>0</v>
      </c>
      <c r="W51" s="2">
        <f t="shared" si="10"/>
        <v>1</v>
      </c>
      <c r="X51" s="2">
        <f t="shared" si="11"/>
        <v>0</v>
      </c>
      <c r="Y51" s="2">
        <f t="shared" si="12"/>
        <v>0</v>
      </c>
      <c r="Z51" s="2">
        <f t="shared" si="13"/>
        <v>0</v>
      </c>
      <c r="AA51" s="10"/>
      <c r="AB51" s="2">
        <f>IFERROR(__xludf.DUMMYFUNCTION("if(iserror(regexextract(A51,""^(\d+),(\d+)\)"")),0,regexextract(A51,""^(\d+),(\d+)\)""))"),0.0)</f>
        <v>0</v>
      </c>
      <c r="AD51" s="2">
        <f>IFERROR(__xludf.DUMMYFUNCTION("if(iserror(regexextract(B51,""^(\d+),(\d+)\)"")),0,regexextract(B51,""^(\d+),(\d+)\)""))"),0.0)</f>
        <v>0</v>
      </c>
      <c r="AF51" s="2">
        <f>IFERROR(__xludf.DUMMYFUNCTION("if(iserror(regexextract(C51,""^(\d+),(\d+)\)"")),0,regexextract(C51,""^(\d+),(\d+)\)""))"),0.0)</f>
        <v>0</v>
      </c>
      <c r="AH51" s="2">
        <f>IFERROR(__xludf.DUMMYFUNCTION("if(iserror(regexextract(D51,""^(\d+),(\d+)\)"")),0,regexextract(D51,""^(\d+),(\d+)\)""))"),0.0)</f>
        <v>0</v>
      </c>
      <c r="AJ51" s="2">
        <f>IFERROR(__xludf.DUMMYFUNCTION("if(iserror(regexextract(E51,""^(\d+),(\d+)\)"")),0,regexextract(E51,""^(\d+),(\d+)\)""))"),0.0)</f>
        <v>0</v>
      </c>
      <c r="AL51" s="2">
        <f>IFERROR(__xludf.DUMMYFUNCTION("if(iserror(regexextract(F51,""^(\d+),(\d+)\)"")),0,regexextract(F51,""^(\d+),(\d+)\)""))"),0.0)</f>
        <v>0</v>
      </c>
      <c r="AN51" s="10"/>
      <c r="AO51" s="2">
        <f t="shared" si="2"/>
        <v>0</v>
      </c>
      <c r="AP51" s="2">
        <f t="shared" si="3"/>
        <v>0</v>
      </c>
      <c r="AQ51" s="2">
        <f t="shared" si="4"/>
        <v>0</v>
      </c>
      <c r="AR51" s="2">
        <f t="shared" si="5"/>
        <v>0</v>
      </c>
      <c r="AS51" s="2">
        <f t="shared" si="6"/>
        <v>0</v>
      </c>
      <c r="AT51" s="2">
        <f t="shared" si="7"/>
        <v>0</v>
      </c>
    </row>
    <row r="52">
      <c r="G52" s="10"/>
      <c r="H52" s="2">
        <f>IFERROR(__xludf.DUMMYFUNCTION("if(iserror(len(regexextract(A52,"".*do\(\)""))),0,len(regexextract(A52,"".*do\(\)"")))"),0.0)</f>
        <v>0</v>
      </c>
      <c r="I52" s="2">
        <f>IFERROR(__xludf.DUMMYFUNCTION("if(iserror(len(regexextract(A52,"".*don't\(\)""))),0,len(regexextract(A52,"".*don't\(\)"")))"),0.0)</f>
        <v>0</v>
      </c>
      <c r="J52" s="2">
        <f>IFERROR(__xludf.DUMMYFUNCTION("if(iserror(len(regexextract(B52,"".*do\(\)""))),0,len(regexextract(B52,"".*do\(\)"")))"),0.0)</f>
        <v>0</v>
      </c>
      <c r="K52" s="2">
        <f>IFERROR(__xludf.DUMMYFUNCTION("if(iserror(len(regexextract(B52,"".*don't\(\)""))),0,len(regexextract(B52,"".*don't\(\)"")))"),0.0)</f>
        <v>0</v>
      </c>
      <c r="L52" s="2">
        <f>IFERROR(__xludf.DUMMYFUNCTION("if(iserror(len(regexextract(C52,"".*do\(\)""))),0,len(regexextract(C52,"".*do\(\)"")))"),0.0)</f>
        <v>0</v>
      </c>
      <c r="M52" s="2">
        <f>IFERROR(__xludf.DUMMYFUNCTION("if(iserror(len(regexextract(C52,"".*don't\(\)""))),0,len(regexextract(C52,"".*don't\(\)"")))"),0.0)</f>
        <v>0</v>
      </c>
      <c r="N52" s="2">
        <f>IFERROR(__xludf.DUMMYFUNCTION("if(iserror(len(regexextract(D52,"".*do\(\)""))),0,len(regexextract(D52,"".*do\(\)"")))"),0.0)</f>
        <v>0</v>
      </c>
      <c r="O52" s="2">
        <f>IFERROR(__xludf.DUMMYFUNCTION("if(iserror(len(regexextract(D52,"".*don't\(\)""))),0,len(regexextract(D52,"".*don't\(\)"")))"),0.0)</f>
        <v>0</v>
      </c>
      <c r="P52" s="2">
        <f>IFERROR(__xludf.DUMMYFUNCTION("if(iserror(len(regexextract(E52,"".*do\(\)""))),0,len(regexextract(E52,"".*do\(\)"")))"),0.0)</f>
        <v>0</v>
      </c>
      <c r="Q52" s="2">
        <f>IFERROR(__xludf.DUMMYFUNCTION("if(iserror(len(regexextract(E52,"".*don't\(\)""))),0,len(regexextract(E52,"".*don't\(\)"")))"),0.0)</f>
        <v>0</v>
      </c>
      <c r="R52" s="2">
        <f>IFERROR(__xludf.DUMMYFUNCTION("if(iserror(len(regexextract(F52,"".*do\(\)""))),0,len(regexextract(F52,"".*do\(\)"")))"),0.0)</f>
        <v>0</v>
      </c>
      <c r="S52" s="2">
        <f>IFERROR(__xludf.DUMMYFUNCTION("if(iserror(len(regexextract(F52,"".*don't\(\)""))),0,len(regexextract(F52,"".*don't\(\)"")))"),0.0)</f>
        <v>0</v>
      </c>
      <c r="T52" s="10"/>
      <c r="U52" s="2">
        <f t="shared" si="8"/>
        <v>1</v>
      </c>
      <c r="V52" s="2">
        <f t="shared" si="9"/>
        <v>0</v>
      </c>
      <c r="W52" s="2">
        <f t="shared" si="10"/>
        <v>1</v>
      </c>
      <c r="X52" s="2">
        <f t="shared" si="11"/>
        <v>0</v>
      </c>
      <c r="Y52" s="2">
        <f t="shared" si="12"/>
        <v>0</v>
      </c>
      <c r="Z52" s="2">
        <f t="shared" si="13"/>
        <v>0</v>
      </c>
      <c r="AA52" s="10"/>
      <c r="AB52" s="2">
        <f>IFERROR(__xludf.DUMMYFUNCTION("if(iserror(regexextract(A52,""^(\d+),(\d+)\)"")),0,regexextract(A52,""^(\d+),(\d+)\)""))"),0.0)</f>
        <v>0</v>
      </c>
      <c r="AD52" s="2">
        <f>IFERROR(__xludf.DUMMYFUNCTION("if(iserror(regexextract(B52,""^(\d+),(\d+)\)"")),0,regexextract(B52,""^(\d+),(\d+)\)""))"),0.0)</f>
        <v>0</v>
      </c>
      <c r="AF52" s="2">
        <f>IFERROR(__xludf.DUMMYFUNCTION("if(iserror(regexextract(C52,""^(\d+),(\d+)\)"")),0,regexextract(C52,""^(\d+),(\d+)\)""))"),0.0)</f>
        <v>0</v>
      </c>
      <c r="AH52" s="2">
        <f>IFERROR(__xludf.DUMMYFUNCTION("if(iserror(regexextract(D52,""^(\d+),(\d+)\)"")),0,regexextract(D52,""^(\d+),(\d+)\)""))"),0.0)</f>
        <v>0</v>
      </c>
      <c r="AJ52" s="2">
        <f>IFERROR(__xludf.DUMMYFUNCTION("if(iserror(regexextract(E52,""^(\d+),(\d+)\)"")),0,regexextract(E52,""^(\d+),(\d+)\)""))"),0.0)</f>
        <v>0</v>
      </c>
      <c r="AL52" s="2">
        <f>IFERROR(__xludf.DUMMYFUNCTION("if(iserror(regexextract(F52,""^(\d+),(\d+)\)"")),0,regexextract(F52,""^(\d+),(\d+)\)""))"),0.0)</f>
        <v>0</v>
      </c>
      <c r="AN52" s="10"/>
      <c r="AO52" s="2">
        <f t="shared" si="2"/>
        <v>0</v>
      </c>
      <c r="AP52" s="2">
        <f t="shared" si="3"/>
        <v>0</v>
      </c>
      <c r="AQ52" s="2">
        <f t="shared" si="4"/>
        <v>0</v>
      </c>
      <c r="AR52" s="2">
        <f t="shared" si="5"/>
        <v>0</v>
      </c>
      <c r="AS52" s="2">
        <f t="shared" si="6"/>
        <v>0</v>
      </c>
      <c r="AT52" s="2">
        <f t="shared" si="7"/>
        <v>0</v>
      </c>
    </row>
    <row r="53">
      <c r="G53" s="10"/>
      <c r="H53" s="2">
        <f>IFERROR(__xludf.DUMMYFUNCTION("if(iserror(len(regexextract(A53,"".*do\(\)""))),0,len(regexextract(A53,"".*do\(\)"")))"),0.0)</f>
        <v>0</v>
      </c>
      <c r="I53" s="2">
        <f>IFERROR(__xludf.DUMMYFUNCTION("if(iserror(len(regexextract(A53,"".*don't\(\)""))),0,len(regexextract(A53,"".*don't\(\)"")))"),0.0)</f>
        <v>0</v>
      </c>
      <c r="J53" s="2">
        <f>IFERROR(__xludf.DUMMYFUNCTION("if(iserror(len(regexextract(B53,"".*do\(\)""))),0,len(regexextract(B53,"".*do\(\)"")))"),0.0)</f>
        <v>0</v>
      </c>
      <c r="K53" s="2">
        <f>IFERROR(__xludf.DUMMYFUNCTION("if(iserror(len(regexextract(B53,"".*don't\(\)""))),0,len(regexextract(B53,"".*don't\(\)"")))"),0.0)</f>
        <v>0</v>
      </c>
      <c r="L53" s="2">
        <f>IFERROR(__xludf.DUMMYFUNCTION("if(iserror(len(regexextract(C53,"".*do\(\)""))),0,len(regexextract(C53,"".*do\(\)"")))"),0.0)</f>
        <v>0</v>
      </c>
      <c r="M53" s="2">
        <f>IFERROR(__xludf.DUMMYFUNCTION("if(iserror(len(regexextract(C53,"".*don't\(\)""))),0,len(regexextract(C53,"".*don't\(\)"")))"),0.0)</f>
        <v>0</v>
      </c>
      <c r="N53" s="2">
        <f>IFERROR(__xludf.DUMMYFUNCTION("if(iserror(len(regexextract(D53,"".*do\(\)""))),0,len(regexextract(D53,"".*do\(\)"")))"),0.0)</f>
        <v>0</v>
      </c>
      <c r="O53" s="2">
        <f>IFERROR(__xludf.DUMMYFUNCTION("if(iserror(len(regexextract(D53,"".*don't\(\)""))),0,len(regexextract(D53,"".*don't\(\)"")))"),0.0)</f>
        <v>0</v>
      </c>
      <c r="P53" s="2">
        <f>IFERROR(__xludf.DUMMYFUNCTION("if(iserror(len(regexextract(E53,"".*do\(\)""))),0,len(regexextract(E53,"".*do\(\)"")))"),0.0)</f>
        <v>0</v>
      </c>
      <c r="Q53" s="2">
        <f>IFERROR(__xludf.DUMMYFUNCTION("if(iserror(len(regexextract(E53,"".*don't\(\)""))),0,len(regexextract(E53,"".*don't\(\)"")))"),0.0)</f>
        <v>0</v>
      </c>
      <c r="R53" s="2">
        <f>IFERROR(__xludf.DUMMYFUNCTION("if(iserror(len(regexextract(F53,"".*do\(\)""))),0,len(regexextract(F53,"".*do\(\)"")))"),0.0)</f>
        <v>0</v>
      </c>
      <c r="S53" s="2">
        <f>IFERROR(__xludf.DUMMYFUNCTION("if(iserror(len(regexextract(F53,"".*don't\(\)""))),0,len(regexextract(F53,"".*don't\(\)"")))"),0.0)</f>
        <v>0</v>
      </c>
      <c r="T53" s="10"/>
      <c r="U53" s="2">
        <f t="shared" si="8"/>
        <v>1</v>
      </c>
      <c r="V53" s="2">
        <f t="shared" si="9"/>
        <v>0</v>
      </c>
      <c r="W53" s="2">
        <f t="shared" si="10"/>
        <v>1</v>
      </c>
      <c r="X53" s="2">
        <f t="shared" si="11"/>
        <v>0</v>
      </c>
      <c r="Y53" s="2">
        <f t="shared" si="12"/>
        <v>0</v>
      </c>
      <c r="Z53" s="2">
        <f t="shared" si="13"/>
        <v>0</v>
      </c>
      <c r="AA53" s="10"/>
      <c r="AB53" s="2">
        <f>IFERROR(__xludf.DUMMYFUNCTION("if(iserror(regexextract(A53,""^(\d+),(\d+)\)"")),0,regexextract(A53,""^(\d+),(\d+)\)""))"),0.0)</f>
        <v>0</v>
      </c>
      <c r="AD53" s="2">
        <f>IFERROR(__xludf.DUMMYFUNCTION("if(iserror(regexextract(B53,""^(\d+),(\d+)\)"")),0,regexextract(B53,""^(\d+),(\d+)\)""))"),0.0)</f>
        <v>0</v>
      </c>
      <c r="AF53" s="2">
        <f>IFERROR(__xludf.DUMMYFUNCTION("if(iserror(regexextract(C53,""^(\d+),(\d+)\)"")),0,regexextract(C53,""^(\d+),(\d+)\)""))"),0.0)</f>
        <v>0</v>
      </c>
      <c r="AH53" s="2">
        <f>IFERROR(__xludf.DUMMYFUNCTION("if(iserror(regexextract(D53,""^(\d+),(\d+)\)"")),0,regexextract(D53,""^(\d+),(\d+)\)""))"),0.0)</f>
        <v>0</v>
      </c>
      <c r="AJ53" s="2">
        <f>IFERROR(__xludf.DUMMYFUNCTION("if(iserror(regexextract(E53,""^(\d+),(\d+)\)"")),0,regexextract(E53,""^(\d+),(\d+)\)""))"),0.0)</f>
        <v>0</v>
      </c>
      <c r="AL53" s="2">
        <f>IFERROR(__xludf.DUMMYFUNCTION("if(iserror(regexextract(F53,""^(\d+),(\d+)\)"")),0,regexextract(F53,""^(\d+),(\d+)\)""))"),0.0)</f>
        <v>0</v>
      </c>
      <c r="AN53" s="10"/>
      <c r="AO53" s="2">
        <f t="shared" si="2"/>
        <v>0</v>
      </c>
      <c r="AP53" s="2">
        <f t="shared" si="3"/>
        <v>0</v>
      </c>
      <c r="AQ53" s="2">
        <f t="shared" si="4"/>
        <v>0</v>
      </c>
      <c r="AR53" s="2">
        <f t="shared" si="5"/>
        <v>0</v>
      </c>
      <c r="AS53" s="2">
        <f t="shared" si="6"/>
        <v>0</v>
      </c>
      <c r="AT53" s="2">
        <f t="shared" si="7"/>
        <v>0</v>
      </c>
    </row>
    <row r="54">
      <c r="G54" s="10"/>
      <c r="H54" s="2">
        <f>IFERROR(__xludf.DUMMYFUNCTION("if(iserror(len(regexextract(A54,"".*do\(\)""))),0,len(regexextract(A54,"".*do\(\)"")))"),0.0)</f>
        <v>0</v>
      </c>
      <c r="I54" s="2">
        <f>IFERROR(__xludf.DUMMYFUNCTION("if(iserror(len(regexextract(A54,"".*don't\(\)""))),0,len(regexextract(A54,"".*don't\(\)"")))"),0.0)</f>
        <v>0</v>
      </c>
      <c r="J54" s="2">
        <f>IFERROR(__xludf.DUMMYFUNCTION("if(iserror(len(regexextract(B54,"".*do\(\)""))),0,len(regexextract(B54,"".*do\(\)"")))"),0.0)</f>
        <v>0</v>
      </c>
      <c r="K54" s="2">
        <f>IFERROR(__xludf.DUMMYFUNCTION("if(iserror(len(regexextract(B54,"".*don't\(\)""))),0,len(regexextract(B54,"".*don't\(\)"")))"),0.0)</f>
        <v>0</v>
      </c>
      <c r="L54" s="2">
        <f>IFERROR(__xludf.DUMMYFUNCTION("if(iserror(len(regexextract(C54,"".*do\(\)""))),0,len(regexextract(C54,"".*do\(\)"")))"),0.0)</f>
        <v>0</v>
      </c>
      <c r="M54" s="2">
        <f>IFERROR(__xludf.DUMMYFUNCTION("if(iserror(len(regexextract(C54,"".*don't\(\)""))),0,len(regexextract(C54,"".*don't\(\)"")))"),0.0)</f>
        <v>0</v>
      </c>
      <c r="N54" s="2">
        <f>IFERROR(__xludf.DUMMYFUNCTION("if(iserror(len(regexextract(D54,"".*do\(\)""))),0,len(regexextract(D54,"".*do\(\)"")))"),0.0)</f>
        <v>0</v>
      </c>
      <c r="O54" s="2">
        <f>IFERROR(__xludf.DUMMYFUNCTION("if(iserror(len(regexextract(D54,"".*don't\(\)""))),0,len(regexextract(D54,"".*don't\(\)"")))"),0.0)</f>
        <v>0</v>
      </c>
      <c r="P54" s="2">
        <f>IFERROR(__xludf.DUMMYFUNCTION("if(iserror(len(regexextract(E54,"".*do\(\)""))),0,len(regexextract(E54,"".*do\(\)"")))"),0.0)</f>
        <v>0</v>
      </c>
      <c r="Q54" s="2">
        <f>IFERROR(__xludf.DUMMYFUNCTION("if(iserror(len(regexextract(E54,"".*don't\(\)""))),0,len(regexextract(E54,"".*don't\(\)"")))"),0.0)</f>
        <v>0</v>
      </c>
      <c r="R54" s="2">
        <f>IFERROR(__xludf.DUMMYFUNCTION("if(iserror(len(regexextract(F54,"".*do\(\)""))),0,len(regexextract(F54,"".*do\(\)"")))"),0.0)</f>
        <v>0</v>
      </c>
      <c r="S54" s="2">
        <f>IFERROR(__xludf.DUMMYFUNCTION("if(iserror(len(regexextract(F54,"".*don't\(\)""))),0,len(regexextract(F54,"".*don't\(\)"")))"),0.0)</f>
        <v>0</v>
      </c>
      <c r="T54" s="10"/>
      <c r="U54" s="2">
        <f t="shared" si="8"/>
        <v>1</v>
      </c>
      <c r="V54" s="2">
        <f t="shared" si="9"/>
        <v>0</v>
      </c>
      <c r="W54" s="2">
        <f t="shared" si="10"/>
        <v>1</v>
      </c>
      <c r="X54" s="2">
        <f t="shared" si="11"/>
        <v>0</v>
      </c>
      <c r="Y54" s="2">
        <f t="shared" si="12"/>
        <v>0</v>
      </c>
      <c r="Z54" s="2">
        <f t="shared" si="13"/>
        <v>0</v>
      </c>
      <c r="AA54" s="10"/>
      <c r="AB54" s="2">
        <f>IFERROR(__xludf.DUMMYFUNCTION("if(iserror(regexextract(A54,""^(\d+),(\d+)\)"")),0,regexextract(A54,""^(\d+),(\d+)\)""))"),0.0)</f>
        <v>0</v>
      </c>
      <c r="AD54" s="2">
        <f>IFERROR(__xludf.DUMMYFUNCTION("if(iserror(regexextract(B54,""^(\d+),(\d+)\)"")),0,regexextract(B54,""^(\d+),(\d+)\)""))"),0.0)</f>
        <v>0</v>
      </c>
      <c r="AF54" s="2">
        <f>IFERROR(__xludf.DUMMYFUNCTION("if(iserror(regexextract(C54,""^(\d+),(\d+)\)"")),0,regexextract(C54,""^(\d+),(\d+)\)""))"),0.0)</f>
        <v>0</v>
      </c>
      <c r="AH54" s="2">
        <f>IFERROR(__xludf.DUMMYFUNCTION("if(iserror(regexextract(D54,""^(\d+),(\d+)\)"")),0,regexextract(D54,""^(\d+),(\d+)\)""))"),0.0)</f>
        <v>0</v>
      </c>
      <c r="AJ54" s="2">
        <f>IFERROR(__xludf.DUMMYFUNCTION("if(iserror(regexextract(E54,""^(\d+),(\d+)\)"")),0,regexextract(E54,""^(\d+),(\d+)\)""))"),0.0)</f>
        <v>0</v>
      </c>
      <c r="AL54" s="2">
        <f>IFERROR(__xludf.DUMMYFUNCTION("if(iserror(regexextract(F54,""^(\d+),(\d+)\)"")),0,regexextract(F54,""^(\d+),(\d+)\)""))"),0.0)</f>
        <v>0</v>
      </c>
      <c r="AN54" s="10"/>
      <c r="AO54" s="2">
        <f t="shared" si="2"/>
        <v>0</v>
      </c>
      <c r="AP54" s="2">
        <f t="shared" si="3"/>
        <v>0</v>
      </c>
      <c r="AQ54" s="2">
        <f t="shared" si="4"/>
        <v>0</v>
      </c>
      <c r="AR54" s="2">
        <f t="shared" si="5"/>
        <v>0</v>
      </c>
      <c r="AS54" s="2">
        <f t="shared" si="6"/>
        <v>0</v>
      </c>
      <c r="AT54" s="2">
        <f t="shared" si="7"/>
        <v>0</v>
      </c>
    </row>
    <row r="55">
      <c r="G55" s="10"/>
      <c r="H55" s="2">
        <f>IFERROR(__xludf.DUMMYFUNCTION("if(iserror(len(regexextract(A55,"".*do\(\)""))),0,len(regexextract(A55,"".*do\(\)"")))"),0.0)</f>
        <v>0</v>
      </c>
      <c r="I55" s="2">
        <f>IFERROR(__xludf.DUMMYFUNCTION("if(iserror(len(regexextract(A55,"".*don't\(\)""))),0,len(regexextract(A55,"".*don't\(\)"")))"),0.0)</f>
        <v>0</v>
      </c>
      <c r="J55" s="2">
        <f>IFERROR(__xludf.DUMMYFUNCTION("if(iserror(len(regexextract(B55,"".*do\(\)""))),0,len(regexextract(B55,"".*do\(\)"")))"),0.0)</f>
        <v>0</v>
      </c>
      <c r="K55" s="2">
        <f>IFERROR(__xludf.DUMMYFUNCTION("if(iserror(len(regexextract(B55,"".*don't\(\)""))),0,len(regexextract(B55,"".*don't\(\)"")))"),0.0)</f>
        <v>0</v>
      </c>
      <c r="L55" s="2">
        <f>IFERROR(__xludf.DUMMYFUNCTION("if(iserror(len(regexextract(C55,"".*do\(\)""))),0,len(regexextract(C55,"".*do\(\)"")))"),0.0)</f>
        <v>0</v>
      </c>
      <c r="M55" s="2">
        <f>IFERROR(__xludf.DUMMYFUNCTION("if(iserror(len(regexextract(C55,"".*don't\(\)""))),0,len(regexextract(C55,"".*don't\(\)"")))"),0.0)</f>
        <v>0</v>
      </c>
      <c r="N55" s="2">
        <f>IFERROR(__xludf.DUMMYFUNCTION("if(iserror(len(regexextract(D55,"".*do\(\)""))),0,len(regexextract(D55,"".*do\(\)"")))"),0.0)</f>
        <v>0</v>
      </c>
      <c r="O55" s="2">
        <f>IFERROR(__xludf.DUMMYFUNCTION("if(iserror(len(regexextract(D55,"".*don't\(\)""))),0,len(regexextract(D55,"".*don't\(\)"")))"),0.0)</f>
        <v>0</v>
      </c>
      <c r="P55" s="2">
        <f>IFERROR(__xludf.DUMMYFUNCTION("if(iserror(len(regexextract(E55,"".*do\(\)""))),0,len(regexextract(E55,"".*do\(\)"")))"),0.0)</f>
        <v>0</v>
      </c>
      <c r="Q55" s="2">
        <f>IFERROR(__xludf.DUMMYFUNCTION("if(iserror(len(regexextract(E55,"".*don't\(\)""))),0,len(regexextract(E55,"".*don't\(\)"")))"),0.0)</f>
        <v>0</v>
      </c>
      <c r="R55" s="2">
        <f>IFERROR(__xludf.DUMMYFUNCTION("if(iserror(len(regexextract(F55,"".*do\(\)""))),0,len(regexextract(F55,"".*do\(\)"")))"),0.0)</f>
        <v>0</v>
      </c>
      <c r="S55" s="2">
        <f>IFERROR(__xludf.DUMMYFUNCTION("if(iserror(len(regexextract(F55,"".*don't\(\)""))),0,len(regexextract(F55,"".*don't\(\)"")))"),0.0)</f>
        <v>0</v>
      </c>
      <c r="T55" s="10"/>
      <c r="U55" s="2">
        <f t="shared" si="8"/>
        <v>1</v>
      </c>
      <c r="V55" s="2">
        <f t="shared" si="9"/>
        <v>0</v>
      </c>
      <c r="W55" s="2">
        <f t="shared" si="10"/>
        <v>1</v>
      </c>
      <c r="X55" s="2">
        <f t="shared" si="11"/>
        <v>0</v>
      </c>
      <c r="Y55" s="2">
        <f t="shared" si="12"/>
        <v>0</v>
      </c>
      <c r="Z55" s="2">
        <f t="shared" si="13"/>
        <v>0</v>
      </c>
      <c r="AA55" s="10"/>
      <c r="AB55" s="2">
        <f>IFERROR(__xludf.DUMMYFUNCTION("if(iserror(regexextract(A55,""^(\d+),(\d+)\)"")),0,regexextract(A55,""^(\d+),(\d+)\)""))"),0.0)</f>
        <v>0</v>
      </c>
      <c r="AD55" s="2">
        <f>IFERROR(__xludf.DUMMYFUNCTION("if(iserror(regexextract(B55,""^(\d+),(\d+)\)"")),0,regexextract(B55,""^(\d+),(\d+)\)""))"),0.0)</f>
        <v>0</v>
      </c>
      <c r="AF55" s="2">
        <f>IFERROR(__xludf.DUMMYFUNCTION("if(iserror(regexextract(C55,""^(\d+),(\d+)\)"")),0,regexextract(C55,""^(\d+),(\d+)\)""))"),0.0)</f>
        <v>0</v>
      </c>
      <c r="AH55" s="2">
        <f>IFERROR(__xludf.DUMMYFUNCTION("if(iserror(regexextract(D55,""^(\d+),(\d+)\)"")),0,regexextract(D55,""^(\d+),(\d+)\)""))"),0.0)</f>
        <v>0</v>
      </c>
      <c r="AJ55" s="2">
        <f>IFERROR(__xludf.DUMMYFUNCTION("if(iserror(regexextract(E55,""^(\d+),(\d+)\)"")),0,regexextract(E55,""^(\d+),(\d+)\)""))"),0.0)</f>
        <v>0</v>
      </c>
      <c r="AL55" s="2">
        <f>IFERROR(__xludf.DUMMYFUNCTION("if(iserror(regexextract(F55,""^(\d+),(\d+)\)"")),0,regexextract(F55,""^(\d+),(\d+)\)""))"),0.0)</f>
        <v>0</v>
      </c>
      <c r="AN55" s="10"/>
      <c r="AO55" s="2">
        <f t="shared" si="2"/>
        <v>0</v>
      </c>
      <c r="AP55" s="2">
        <f t="shared" si="3"/>
        <v>0</v>
      </c>
      <c r="AQ55" s="2">
        <f t="shared" si="4"/>
        <v>0</v>
      </c>
      <c r="AR55" s="2">
        <f t="shared" si="5"/>
        <v>0</v>
      </c>
      <c r="AS55" s="2">
        <f t="shared" si="6"/>
        <v>0</v>
      </c>
      <c r="AT55" s="2">
        <f t="shared" si="7"/>
        <v>0</v>
      </c>
    </row>
    <row r="56">
      <c r="G56" s="10"/>
      <c r="H56" s="2">
        <f>IFERROR(__xludf.DUMMYFUNCTION("if(iserror(len(regexextract(A56,"".*do\(\)""))),0,len(regexextract(A56,"".*do\(\)"")))"),0.0)</f>
        <v>0</v>
      </c>
      <c r="I56" s="2">
        <f>IFERROR(__xludf.DUMMYFUNCTION("if(iserror(len(regexextract(A56,"".*don't\(\)""))),0,len(regexextract(A56,"".*don't\(\)"")))"),0.0)</f>
        <v>0</v>
      </c>
      <c r="J56" s="2">
        <f>IFERROR(__xludf.DUMMYFUNCTION("if(iserror(len(regexextract(B56,"".*do\(\)""))),0,len(regexextract(B56,"".*do\(\)"")))"),0.0)</f>
        <v>0</v>
      </c>
      <c r="K56" s="2">
        <f>IFERROR(__xludf.DUMMYFUNCTION("if(iserror(len(regexextract(B56,"".*don't\(\)""))),0,len(regexextract(B56,"".*don't\(\)"")))"),0.0)</f>
        <v>0</v>
      </c>
      <c r="L56" s="2">
        <f>IFERROR(__xludf.DUMMYFUNCTION("if(iserror(len(regexextract(C56,"".*do\(\)""))),0,len(regexextract(C56,"".*do\(\)"")))"),0.0)</f>
        <v>0</v>
      </c>
      <c r="M56" s="2">
        <f>IFERROR(__xludf.DUMMYFUNCTION("if(iserror(len(regexextract(C56,"".*don't\(\)""))),0,len(regexextract(C56,"".*don't\(\)"")))"),0.0)</f>
        <v>0</v>
      </c>
      <c r="N56" s="2">
        <f>IFERROR(__xludf.DUMMYFUNCTION("if(iserror(len(regexextract(D56,"".*do\(\)""))),0,len(regexextract(D56,"".*do\(\)"")))"),0.0)</f>
        <v>0</v>
      </c>
      <c r="O56" s="2">
        <f>IFERROR(__xludf.DUMMYFUNCTION("if(iserror(len(regexextract(D56,"".*don't\(\)""))),0,len(regexextract(D56,"".*don't\(\)"")))"),0.0)</f>
        <v>0</v>
      </c>
      <c r="P56" s="2">
        <f>IFERROR(__xludf.DUMMYFUNCTION("if(iserror(len(regexextract(E56,"".*do\(\)""))),0,len(regexextract(E56,"".*do\(\)"")))"),0.0)</f>
        <v>0</v>
      </c>
      <c r="Q56" s="2">
        <f>IFERROR(__xludf.DUMMYFUNCTION("if(iserror(len(regexextract(E56,"".*don't\(\)""))),0,len(regexextract(E56,"".*don't\(\)"")))"),0.0)</f>
        <v>0</v>
      </c>
      <c r="R56" s="2">
        <f>IFERROR(__xludf.DUMMYFUNCTION("if(iserror(len(regexextract(F56,"".*do\(\)""))),0,len(regexextract(F56,"".*do\(\)"")))"),0.0)</f>
        <v>0</v>
      </c>
      <c r="S56" s="2">
        <f>IFERROR(__xludf.DUMMYFUNCTION("if(iserror(len(regexextract(F56,"".*don't\(\)""))),0,len(regexextract(F56,"".*don't\(\)"")))"),0.0)</f>
        <v>0</v>
      </c>
      <c r="T56" s="10"/>
      <c r="U56" s="2">
        <f t="shared" si="8"/>
        <v>1</v>
      </c>
      <c r="V56" s="2">
        <f t="shared" si="9"/>
        <v>0</v>
      </c>
      <c r="W56" s="2">
        <f t="shared" si="10"/>
        <v>1</v>
      </c>
      <c r="X56" s="2">
        <f t="shared" si="11"/>
        <v>0</v>
      </c>
      <c r="Y56" s="2">
        <f t="shared" si="12"/>
        <v>0</v>
      </c>
      <c r="Z56" s="2">
        <f t="shared" si="13"/>
        <v>0</v>
      </c>
      <c r="AA56" s="10"/>
      <c r="AB56" s="2">
        <f>IFERROR(__xludf.DUMMYFUNCTION("if(iserror(regexextract(A56,""^(\d+),(\d+)\)"")),0,regexextract(A56,""^(\d+),(\d+)\)""))"),0.0)</f>
        <v>0</v>
      </c>
      <c r="AD56" s="2">
        <f>IFERROR(__xludf.DUMMYFUNCTION("if(iserror(regexextract(B56,""^(\d+),(\d+)\)"")),0,regexextract(B56,""^(\d+),(\d+)\)""))"),0.0)</f>
        <v>0</v>
      </c>
      <c r="AF56" s="2">
        <f>IFERROR(__xludf.DUMMYFUNCTION("if(iserror(regexextract(C56,""^(\d+),(\d+)\)"")),0,regexextract(C56,""^(\d+),(\d+)\)""))"),0.0)</f>
        <v>0</v>
      </c>
      <c r="AH56" s="2">
        <f>IFERROR(__xludf.DUMMYFUNCTION("if(iserror(regexextract(D56,""^(\d+),(\d+)\)"")),0,regexextract(D56,""^(\d+),(\d+)\)""))"),0.0)</f>
        <v>0</v>
      </c>
      <c r="AJ56" s="2">
        <f>IFERROR(__xludf.DUMMYFUNCTION("if(iserror(regexextract(E56,""^(\d+),(\d+)\)"")),0,regexextract(E56,""^(\d+),(\d+)\)""))"),0.0)</f>
        <v>0</v>
      </c>
      <c r="AL56" s="2">
        <f>IFERROR(__xludf.DUMMYFUNCTION("if(iserror(regexextract(F56,""^(\d+),(\d+)\)"")),0,regexextract(F56,""^(\d+),(\d+)\)""))"),0.0)</f>
        <v>0</v>
      </c>
      <c r="AN56" s="10"/>
      <c r="AO56" s="2">
        <f t="shared" si="2"/>
        <v>0</v>
      </c>
      <c r="AP56" s="2">
        <f t="shared" si="3"/>
        <v>0</v>
      </c>
      <c r="AQ56" s="2">
        <f t="shared" si="4"/>
        <v>0</v>
      </c>
      <c r="AR56" s="2">
        <f t="shared" si="5"/>
        <v>0</v>
      </c>
      <c r="AS56" s="2">
        <f t="shared" si="6"/>
        <v>0</v>
      </c>
      <c r="AT56" s="2">
        <f t="shared" si="7"/>
        <v>0</v>
      </c>
    </row>
    <row r="57">
      <c r="G57" s="10"/>
      <c r="H57" s="2">
        <f>IFERROR(__xludf.DUMMYFUNCTION("if(iserror(len(regexextract(A57,"".*do\(\)""))),0,len(regexextract(A57,"".*do\(\)"")))"),0.0)</f>
        <v>0</v>
      </c>
      <c r="I57" s="2">
        <f>IFERROR(__xludf.DUMMYFUNCTION("if(iserror(len(regexextract(A57,"".*don't\(\)""))),0,len(regexextract(A57,"".*don't\(\)"")))"),0.0)</f>
        <v>0</v>
      </c>
      <c r="J57" s="2">
        <f>IFERROR(__xludf.DUMMYFUNCTION("if(iserror(len(regexextract(B57,"".*do\(\)""))),0,len(regexextract(B57,"".*do\(\)"")))"),0.0)</f>
        <v>0</v>
      </c>
      <c r="K57" s="2">
        <f>IFERROR(__xludf.DUMMYFUNCTION("if(iserror(len(regexextract(B57,"".*don't\(\)""))),0,len(regexextract(B57,"".*don't\(\)"")))"),0.0)</f>
        <v>0</v>
      </c>
      <c r="L57" s="2">
        <f>IFERROR(__xludf.DUMMYFUNCTION("if(iserror(len(regexextract(C57,"".*do\(\)""))),0,len(regexextract(C57,"".*do\(\)"")))"),0.0)</f>
        <v>0</v>
      </c>
      <c r="M57" s="2">
        <f>IFERROR(__xludf.DUMMYFUNCTION("if(iserror(len(regexextract(C57,"".*don't\(\)""))),0,len(regexextract(C57,"".*don't\(\)"")))"),0.0)</f>
        <v>0</v>
      </c>
      <c r="N57" s="2">
        <f>IFERROR(__xludf.DUMMYFUNCTION("if(iserror(len(regexextract(D57,"".*do\(\)""))),0,len(regexextract(D57,"".*do\(\)"")))"),0.0)</f>
        <v>0</v>
      </c>
      <c r="O57" s="2">
        <f>IFERROR(__xludf.DUMMYFUNCTION("if(iserror(len(regexextract(D57,"".*don't\(\)""))),0,len(regexextract(D57,"".*don't\(\)"")))"),0.0)</f>
        <v>0</v>
      </c>
      <c r="P57" s="2">
        <f>IFERROR(__xludf.DUMMYFUNCTION("if(iserror(len(regexextract(E57,"".*do\(\)""))),0,len(regexextract(E57,"".*do\(\)"")))"),0.0)</f>
        <v>0</v>
      </c>
      <c r="Q57" s="2">
        <f>IFERROR(__xludf.DUMMYFUNCTION("if(iserror(len(regexextract(E57,"".*don't\(\)""))),0,len(regexextract(E57,"".*don't\(\)"")))"),0.0)</f>
        <v>0</v>
      </c>
      <c r="R57" s="2">
        <f>IFERROR(__xludf.DUMMYFUNCTION("if(iserror(len(regexextract(F57,"".*do\(\)""))),0,len(regexextract(F57,"".*do\(\)"")))"),0.0)</f>
        <v>0</v>
      </c>
      <c r="S57" s="2">
        <f>IFERROR(__xludf.DUMMYFUNCTION("if(iserror(len(regexextract(F57,"".*don't\(\)""))),0,len(regexextract(F57,"".*don't\(\)"")))"),0.0)</f>
        <v>0</v>
      </c>
      <c r="T57" s="10"/>
      <c r="U57" s="2">
        <f t="shared" si="8"/>
        <v>1</v>
      </c>
      <c r="V57" s="2">
        <f t="shared" si="9"/>
        <v>0</v>
      </c>
      <c r="W57" s="2">
        <f t="shared" si="10"/>
        <v>1</v>
      </c>
      <c r="X57" s="2">
        <f t="shared" si="11"/>
        <v>0</v>
      </c>
      <c r="Y57" s="2">
        <f t="shared" si="12"/>
        <v>0</v>
      </c>
      <c r="Z57" s="2">
        <f t="shared" si="13"/>
        <v>0</v>
      </c>
      <c r="AA57" s="10"/>
      <c r="AB57" s="2">
        <f>IFERROR(__xludf.DUMMYFUNCTION("if(iserror(regexextract(A57,""^(\d+),(\d+)\)"")),0,regexextract(A57,""^(\d+),(\d+)\)""))"),0.0)</f>
        <v>0</v>
      </c>
      <c r="AD57" s="2">
        <f>IFERROR(__xludf.DUMMYFUNCTION("if(iserror(regexextract(B57,""^(\d+),(\d+)\)"")),0,regexextract(B57,""^(\d+),(\d+)\)""))"),0.0)</f>
        <v>0</v>
      </c>
      <c r="AF57" s="2">
        <f>IFERROR(__xludf.DUMMYFUNCTION("if(iserror(regexextract(C57,""^(\d+),(\d+)\)"")),0,regexextract(C57,""^(\d+),(\d+)\)""))"),0.0)</f>
        <v>0</v>
      </c>
      <c r="AH57" s="2">
        <f>IFERROR(__xludf.DUMMYFUNCTION("if(iserror(regexextract(D57,""^(\d+),(\d+)\)"")),0,regexextract(D57,""^(\d+),(\d+)\)""))"),0.0)</f>
        <v>0</v>
      </c>
      <c r="AJ57" s="2">
        <f>IFERROR(__xludf.DUMMYFUNCTION("if(iserror(regexextract(E57,""^(\d+),(\d+)\)"")),0,regexextract(E57,""^(\d+),(\d+)\)""))"),0.0)</f>
        <v>0</v>
      </c>
      <c r="AL57" s="2">
        <f>IFERROR(__xludf.DUMMYFUNCTION("if(iserror(regexextract(F57,""^(\d+),(\d+)\)"")),0,regexextract(F57,""^(\d+),(\d+)\)""))"),0.0)</f>
        <v>0</v>
      </c>
      <c r="AN57" s="10"/>
      <c r="AO57" s="2">
        <f t="shared" si="2"/>
        <v>0</v>
      </c>
      <c r="AP57" s="2">
        <f t="shared" si="3"/>
        <v>0</v>
      </c>
      <c r="AQ57" s="2">
        <f t="shared" si="4"/>
        <v>0</v>
      </c>
      <c r="AR57" s="2">
        <f t="shared" si="5"/>
        <v>0</v>
      </c>
      <c r="AS57" s="2">
        <f t="shared" si="6"/>
        <v>0</v>
      </c>
      <c r="AT57" s="2">
        <f t="shared" si="7"/>
        <v>0</v>
      </c>
    </row>
    <row r="58">
      <c r="G58" s="10"/>
      <c r="H58" s="2">
        <f>IFERROR(__xludf.DUMMYFUNCTION("if(iserror(len(regexextract(A58,"".*do\(\)""))),0,len(regexextract(A58,"".*do\(\)"")))"),0.0)</f>
        <v>0</v>
      </c>
      <c r="I58" s="2">
        <f>IFERROR(__xludf.DUMMYFUNCTION("if(iserror(len(regexextract(A58,"".*don't\(\)""))),0,len(regexextract(A58,"".*don't\(\)"")))"),0.0)</f>
        <v>0</v>
      </c>
      <c r="J58" s="2">
        <f>IFERROR(__xludf.DUMMYFUNCTION("if(iserror(len(regexextract(B58,"".*do\(\)""))),0,len(regexextract(B58,"".*do\(\)"")))"),0.0)</f>
        <v>0</v>
      </c>
      <c r="K58" s="2">
        <f>IFERROR(__xludf.DUMMYFUNCTION("if(iserror(len(regexextract(B58,"".*don't\(\)""))),0,len(regexextract(B58,"".*don't\(\)"")))"),0.0)</f>
        <v>0</v>
      </c>
      <c r="L58" s="2">
        <f>IFERROR(__xludf.DUMMYFUNCTION("if(iserror(len(regexextract(C58,"".*do\(\)""))),0,len(regexextract(C58,"".*do\(\)"")))"),0.0)</f>
        <v>0</v>
      </c>
      <c r="M58" s="2">
        <f>IFERROR(__xludf.DUMMYFUNCTION("if(iserror(len(regexextract(C58,"".*don't\(\)""))),0,len(regexextract(C58,"".*don't\(\)"")))"),0.0)</f>
        <v>0</v>
      </c>
      <c r="N58" s="2">
        <f>IFERROR(__xludf.DUMMYFUNCTION("if(iserror(len(regexextract(D58,"".*do\(\)""))),0,len(regexextract(D58,"".*do\(\)"")))"),0.0)</f>
        <v>0</v>
      </c>
      <c r="O58" s="2">
        <f>IFERROR(__xludf.DUMMYFUNCTION("if(iserror(len(regexextract(D58,"".*don't\(\)""))),0,len(regexextract(D58,"".*don't\(\)"")))"),0.0)</f>
        <v>0</v>
      </c>
      <c r="P58" s="2">
        <f>IFERROR(__xludf.DUMMYFUNCTION("if(iserror(len(regexextract(E58,"".*do\(\)""))),0,len(regexextract(E58,"".*do\(\)"")))"),0.0)</f>
        <v>0</v>
      </c>
      <c r="Q58" s="2">
        <f>IFERROR(__xludf.DUMMYFUNCTION("if(iserror(len(regexextract(E58,"".*don't\(\)""))),0,len(regexextract(E58,"".*don't\(\)"")))"),0.0)</f>
        <v>0</v>
      </c>
      <c r="R58" s="2">
        <f>IFERROR(__xludf.DUMMYFUNCTION("if(iserror(len(regexextract(F58,"".*do\(\)""))),0,len(regexextract(F58,"".*do\(\)"")))"),0.0)</f>
        <v>0</v>
      </c>
      <c r="S58" s="2">
        <f>IFERROR(__xludf.DUMMYFUNCTION("if(iserror(len(regexextract(F58,"".*don't\(\)""))),0,len(regexextract(F58,"".*don't\(\)"")))"),0.0)</f>
        <v>0</v>
      </c>
      <c r="T58" s="10"/>
      <c r="U58" s="2">
        <f t="shared" si="8"/>
        <v>1</v>
      </c>
      <c r="V58" s="2">
        <f t="shared" si="9"/>
        <v>0</v>
      </c>
      <c r="W58" s="2">
        <f t="shared" si="10"/>
        <v>1</v>
      </c>
      <c r="X58" s="2">
        <f t="shared" si="11"/>
        <v>0</v>
      </c>
      <c r="Y58" s="2">
        <f t="shared" si="12"/>
        <v>0</v>
      </c>
      <c r="Z58" s="2">
        <f t="shared" si="13"/>
        <v>0</v>
      </c>
      <c r="AA58" s="10"/>
      <c r="AB58" s="2">
        <f>IFERROR(__xludf.DUMMYFUNCTION("if(iserror(regexextract(A58,""^(\d+),(\d+)\)"")),0,regexextract(A58,""^(\d+),(\d+)\)""))"),0.0)</f>
        <v>0</v>
      </c>
      <c r="AD58" s="2">
        <f>IFERROR(__xludf.DUMMYFUNCTION("if(iserror(regexextract(B58,""^(\d+),(\d+)\)"")),0,regexextract(B58,""^(\d+),(\d+)\)""))"),0.0)</f>
        <v>0</v>
      </c>
      <c r="AF58" s="2">
        <f>IFERROR(__xludf.DUMMYFUNCTION("if(iserror(regexextract(C58,""^(\d+),(\d+)\)"")),0,regexextract(C58,""^(\d+),(\d+)\)""))"),0.0)</f>
        <v>0</v>
      </c>
      <c r="AH58" s="2">
        <f>IFERROR(__xludf.DUMMYFUNCTION("if(iserror(regexextract(D58,""^(\d+),(\d+)\)"")),0,regexextract(D58,""^(\d+),(\d+)\)""))"),0.0)</f>
        <v>0</v>
      </c>
      <c r="AJ58" s="2">
        <f>IFERROR(__xludf.DUMMYFUNCTION("if(iserror(regexextract(E58,""^(\d+),(\d+)\)"")),0,regexextract(E58,""^(\d+),(\d+)\)""))"),0.0)</f>
        <v>0</v>
      </c>
      <c r="AL58" s="2">
        <f>IFERROR(__xludf.DUMMYFUNCTION("if(iserror(regexextract(F58,""^(\d+),(\d+)\)"")),0,regexextract(F58,""^(\d+),(\d+)\)""))"),0.0)</f>
        <v>0</v>
      </c>
      <c r="AN58" s="10"/>
      <c r="AO58" s="2">
        <f t="shared" si="2"/>
        <v>0</v>
      </c>
      <c r="AP58" s="2">
        <f t="shared" si="3"/>
        <v>0</v>
      </c>
      <c r="AQ58" s="2">
        <f t="shared" si="4"/>
        <v>0</v>
      </c>
      <c r="AR58" s="2">
        <f t="shared" si="5"/>
        <v>0</v>
      </c>
      <c r="AS58" s="2">
        <f t="shared" si="6"/>
        <v>0</v>
      </c>
      <c r="AT58" s="2">
        <f t="shared" si="7"/>
        <v>0</v>
      </c>
    </row>
    <row r="59">
      <c r="G59" s="10"/>
      <c r="H59" s="2">
        <f>IFERROR(__xludf.DUMMYFUNCTION("if(iserror(len(regexextract(A59,"".*do\(\)""))),0,len(regexextract(A59,"".*do\(\)"")))"),0.0)</f>
        <v>0</v>
      </c>
      <c r="I59" s="2">
        <f>IFERROR(__xludf.DUMMYFUNCTION("if(iserror(len(regexextract(A59,"".*don't\(\)""))),0,len(regexextract(A59,"".*don't\(\)"")))"),0.0)</f>
        <v>0</v>
      </c>
      <c r="J59" s="2">
        <f>IFERROR(__xludf.DUMMYFUNCTION("if(iserror(len(regexextract(B59,"".*do\(\)""))),0,len(regexextract(B59,"".*do\(\)"")))"),0.0)</f>
        <v>0</v>
      </c>
      <c r="K59" s="2">
        <f>IFERROR(__xludf.DUMMYFUNCTION("if(iserror(len(regexextract(B59,"".*don't\(\)""))),0,len(regexextract(B59,"".*don't\(\)"")))"),0.0)</f>
        <v>0</v>
      </c>
      <c r="L59" s="2">
        <f>IFERROR(__xludf.DUMMYFUNCTION("if(iserror(len(regexextract(C59,"".*do\(\)""))),0,len(regexextract(C59,"".*do\(\)"")))"),0.0)</f>
        <v>0</v>
      </c>
      <c r="M59" s="2">
        <f>IFERROR(__xludf.DUMMYFUNCTION("if(iserror(len(regexextract(C59,"".*don't\(\)""))),0,len(regexextract(C59,"".*don't\(\)"")))"),0.0)</f>
        <v>0</v>
      </c>
      <c r="N59" s="2">
        <f>IFERROR(__xludf.DUMMYFUNCTION("if(iserror(len(regexextract(D59,"".*do\(\)""))),0,len(regexextract(D59,"".*do\(\)"")))"),0.0)</f>
        <v>0</v>
      </c>
      <c r="O59" s="2">
        <f>IFERROR(__xludf.DUMMYFUNCTION("if(iserror(len(regexextract(D59,"".*don't\(\)""))),0,len(regexextract(D59,"".*don't\(\)"")))"),0.0)</f>
        <v>0</v>
      </c>
      <c r="P59" s="2">
        <f>IFERROR(__xludf.DUMMYFUNCTION("if(iserror(len(regexextract(E59,"".*do\(\)""))),0,len(regexextract(E59,"".*do\(\)"")))"),0.0)</f>
        <v>0</v>
      </c>
      <c r="Q59" s="2">
        <f>IFERROR(__xludf.DUMMYFUNCTION("if(iserror(len(regexextract(E59,"".*don't\(\)""))),0,len(regexextract(E59,"".*don't\(\)"")))"),0.0)</f>
        <v>0</v>
      </c>
      <c r="R59" s="2">
        <f>IFERROR(__xludf.DUMMYFUNCTION("if(iserror(len(regexextract(F59,"".*do\(\)""))),0,len(regexextract(F59,"".*do\(\)"")))"),0.0)</f>
        <v>0</v>
      </c>
      <c r="S59" s="2">
        <f>IFERROR(__xludf.DUMMYFUNCTION("if(iserror(len(regexextract(F59,"".*don't\(\)""))),0,len(regexextract(F59,"".*don't\(\)"")))"),0.0)</f>
        <v>0</v>
      </c>
      <c r="T59" s="10"/>
      <c r="U59" s="2">
        <f t="shared" si="8"/>
        <v>1</v>
      </c>
      <c r="V59" s="2">
        <f t="shared" si="9"/>
        <v>0</v>
      </c>
      <c r="W59" s="2">
        <f t="shared" si="10"/>
        <v>1</v>
      </c>
      <c r="X59" s="2">
        <f t="shared" si="11"/>
        <v>0</v>
      </c>
      <c r="Y59" s="2">
        <f t="shared" si="12"/>
        <v>0</v>
      </c>
      <c r="Z59" s="2">
        <f t="shared" si="13"/>
        <v>0</v>
      </c>
      <c r="AA59" s="10"/>
      <c r="AB59" s="2">
        <f>IFERROR(__xludf.DUMMYFUNCTION("if(iserror(regexextract(A59,""^(\d+),(\d+)\)"")),0,regexextract(A59,""^(\d+),(\d+)\)""))"),0.0)</f>
        <v>0</v>
      </c>
      <c r="AD59" s="2">
        <f>IFERROR(__xludf.DUMMYFUNCTION("if(iserror(regexextract(B59,""^(\d+),(\d+)\)"")),0,regexextract(B59,""^(\d+),(\d+)\)""))"),0.0)</f>
        <v>0</v>
      </c>
      <c r="AF59" s="2">
        <f>IFERROR(__xludf.DUMMYFUNCTION("if(iserror(regexextract(C59,""^(\d+),(\d+)\)"")),0,regexextract(C59,""^(\d+),(\d+)\)""))"),0.0)</f>
        <v>0</v>
      </c>
      <c r="AH59" s="2">
        <f>IFERROR(__xludf.DUMMYFUNCTION("if(iserror(regexextract(D59,""^(\d+),(\d+)\)"")),0,regexextract(D59,""^(\d+),(\d+)\)""))"),0.0)</f>
        <v>0</v>
      </c>
      <c r="AJ59" s="2">
        <f>IFERROR(__xludf.DUMMYFUNCTION("if(iserror(regexextract(E59,""^(\d+),(\d+)\)"")),0,regexextract(E59,""^(\d+),(\d+)\)""))"),0.0)</f>
        <v>0</v>
      </c>
      <c r="AL59" s="2">
        <f>IFERROR(__xludf.DUMMYFUNCTION("if(iserror(regexextract(F59,""^(\d+),(\d+)\)"")),0,regexextract(F59,""^(\d+),(\d+)\)""))"),0.0)</f>
        <v>0</v>
      </c>
      <c r="AN59" s="10"/>
      <c r="AO59" s="2">
        <f t="shared" si="2"/>
        <v>0</v>
      </c>
      <c r="AP59" s="2">
        <f t="shared" si="3"/>
        <v>0</v>
      </c>
      <c r="AQ59" s="2">
        <f t="shared" si="4"/>
        <v>0</v>
      </c>
      <c r="AR59" s="2">
        <f t="shared" si="5"/>
        <v>0</v>
      </c>
      <c r="AS59" s="2">
        <f t="shared" si="6"/>
        <v>0</v>
      </c>
      <c r="AT59" s="2">
        <f t="shared" si="7"/>
        <v>0</v>
      </c>
    </row>
    <row r="60">
      <c r="G60" s="10"/>
      <c r="H60" s="2">
        <f>IFERROR(__xludf.DUMMYFUNCTION("if(iserror(len(regexextract(A60,"".*do\(\)""))),0,len(regexextract(A60,"".*do\(\)"")))"),0.0)</f>
        <v>0</v>
      </c>
      <c r="I60" s="2">
        <f>IFERROR(__xludf.DUMMYFUNCTION("if(iserror(len(regexextract(A60,"".*don't\(\)""))),0,len(regexextract(A60,"".*don't\(\)"")))"),0.0)</f>
        <v>0</v>
      </c>
      <c r="J60" s="2">
        <f>IFERROR(__xludf.DUMMYFUNCTION("if(iserror(len(regexextract(B60,"".*do\(\)""))),0,len(regexextract(B60,"".*do\(\)"")))"),0.0)</f>
        <v>0</v>
      </c>
      <c r="K60" s="2">
        <f>IFERROR(__xludf.DUMMYFUNCTION("if(iserror(len(regexextract(B60,"".*don't\(\)""))),0,len(regexextract(B60,"".*don't\(\)"")))"),0.0)</f>
        <v>0</v>
      </c>
      <c r="L60" s="2">
        <f>IFERROR(__xludf.DUMMYFUNCTION("if(iserror(len(regexextract(C60,"".*do\(\)""))),0,len(regexextract(C60,"".*do\(\)"")))"),0.0)</f>
        <v>0</v>
      </c>
      <c r="M60" s="2">
        <f>IFERROR(__xludf.DUMMYFUNCTION("if(iserror(len(regexextract(C60,"".*don't\(\)""))),0,len(regexextract(C60,"".*don't\(\)"")))"),0.0)</f>
        <v>0</v>
      </c>
      <c r="N60" s="2">
        <f>IFERROR(__xludf.DUMMYFUNCTION("if(iserror(len(regexextract(D60,"".*do\(\)""))),0,len(regexextract(D60,"".*do\(\)"")))"),0.0)</f>
        <v>0</v>
      </c>
      <c r="O60" s="2">
        <f>IFERROR(__xludf.DUMMYFUNCTION("if(iserror(len(regexextract(D60,"".*don't\(\)""))),0,len(regexextract(D60,"".*don't\(\)"")))"),0.0)</f>
        <v>0</v>
      </c>
      <c r="P60" s="2">
        <f>IFERROR(__xludf.DUMMYFUNCTION("if(iserror(len(regexextract(E60,"".*do\(\)""))),0,len(regexextract(E60,"".*do\(\)"")))"),0.0)</f>
        <v>0</v>
      </c>
      <c r="Q60" s="2">
        <f>IFERROR(__xludf.DUMMYFUNCTION("if(iserror(len(regexextract(E60,"".*don't\(\)""))),0,len(regexextract(E60,"".*don't\(\)"")))"),0.0)</f>
        <v>0</v>
      </c>
      <c r="R60" s="2">
        <f>IFERROR(__xludf.DUMMYFUNCTION("if(iserror(len(regexextract(F60,"".*do\(\)""))),0,len(regexextract(F60,"".*do\(\)"")))"),0.0)</f>
        <v>0</v>
      </c>
      <c r="S60" s="2">
        <f>IFERROR(__xludf.DUMMYFUNCTION("if(iserror(len(regexextract(F60,"".*don't\(\)""))),0,len(regexextract(F60,"".*don't\(\)"")))"),0.0)</f>
        <v>0</v>
      </c>
      <c r="T60" s="10"/>
      <c r="U60" s="2">
        <f t="shared" si="8"/>
        <v>1</v>
      </c>
      <c r="V60" s="2">
        <f t="shared" si="9"/>
        <v>0</v>
      </c>
      <c r="W60" s="2">
        <f t="shared" si="10"/>
        <v>1</v>
      </c>
      <c r="X60" s="2">
        <f t="shared" si="11"/>
        <v>0</v>
      </c>
      <c r="Y60" s="2">
        <f t="shared" si="12"/>
        <v>0</v>
      </c>
      <c r="Z60" s="2">
        <f t="shared" si="13"/>
        <v>0</v>
      </c>
      <c r="AA60" s="10"/>
      <c r="AB60" s="2">
        <f>IFERROR(__xludf.DUMMYFUNCTION("if(iserror(regexextract(A60,""^(\d+),(\d+)\)"")),0,regexextract(A60,""^(\d+),(\d+)\)""))"),0.0)</f>
        <v>0</v>
      </c>
      <c r="AD60" s="2">
        <f>IFERROR(__xludf.DUMMYFUNCTION("if(iserror(regexextract(B60,""^(\d+),(\d+)\)"")),0,regexextract(B60,""^(\d+),(\d+)\)""))"),0.0)</f>
        <v>0</v>
      </c>
      <c r="AF60" s="2">
        <f>IFERROR(__xludf.DUMMYFUNCTION("if(iserror(regexextract(C60,""^(\d+),(\d+)\)"")),0,regexextract(C60,""^(\d+),(\d+)\)""))"),0.0)</f>
        <v>0</v>
      </c>
      <c r="AH60" s="2">
        <f>IFERROR(__xludf.DUMMYFUNCTION("if(iserror(regexextract(D60,""^(\d+),(\d+)\)"")),0,regexextract(D60,""^(\d+),(\d+)\)""))"),0.0)</f>
        <v>0</v>
      </c>
      <c r="AJ60" s="2">
        <f>IFERROR(__xludf.DUMMYFUNCTION("if(iserror(regexextract(E60,""^(\d+),(\d+)\)"")),0,regexextract(E60,""^(\d+),(\d+)\)""))"),0.0)</f>
        <v>0</v>
      </c>
      <c r="AL60" s="2">
        <f>IFERROR(__xludf.DUMMYFUNCTION("if(iserror(regexextract(F60,""^(\d+),(\d+)\)"")),0,regexextract(F60,""^(\d+),(\d+)\)""))"),0.0)</f>
        <v>0</v>
      </c>
      <c r="AN60" s="10"/>
      <c r="AO60" s="2">
        <f t="shared" si="2"/>
        <v>0</v>
      </c>
      <c r="AP60" s="2">
        <f t="shared" si="3"/>
        <v>0</v>
      </c>
      <c r="AQ60" s="2">
        <f t="shared" si="4"/>
        <v>0</v>
      </c>
      <c r="AR60" s="2">
        <f t="shared" si="5"/>
        <v>0</v>
      </c>
      <c r="AS60" s="2">
        <f t="shared" si="6"/>
        <v>0</v>
      </c>
      <c r="AT60" s="2">
        <f t="shared" si="7"/>
        <v>0</v>
      </c>
    </row>
    <row r="61">
      <c r="G61" s="10"/>
      <c r="H61" s="2">
        <f>IFERROR(__xludf.DUMMYFUNCTION("if(iserror(len(regexextract(A61,"".*do\(\)""))),0,len(regexextract(A61,"".*do\(\)"")))"),0.0)</f>
        <v>0</v>
      </c>
      <c r="I61" s="2">
        <f>IFERROR(__xludf.DUMMYFUNCTION("if(iserror(len(regexextract(A61,"".*don't\(\)""))),0,len(regexextract(A61,"".*don't\(\)"")))"),0.0)</f>
        <v>0</v>
      </c>
      <c r="J61" s="2">
        <f>IFERROR(__xludf.DUMMYFUNCTION("if(iserror(len(regexextract(B61,"".*do\(\)""))),0,len(regexextract(B61,"".*do\(\)"")))"),0.0)</f>
        <v>0</v>
      </c>
      <c r="K61" s="2">
        <f>IFERROR(__xludf.DUMMYFUNCTION("if(iserror(len(regexextract(B61,"".*don't\(\)""))),0,len(regexextract(B61,"".*don't\(\)"")))"),0.0)</f>
        <v>0</v>
      </c>
      <c r="L61" s="2">
        <f>IFERROR(__xludf.DUMMYFUNCTION("if(iserror(len(regexextract(C61,"".*do\(\)""))),0,len(regexextract(C61,"".*do\(\)"")))"),0.0)</f>
        <v>0</v>
      </c>
      <c r="M61" s="2">
        <f>IFERROR(__xludf.DUMMYFUNCTION("if(iserror(len(regexextract(C61,"".*don't\(\)""))),0,len(regexextract(C61,"".*don't\(\)"")))"),0.0)</f>
        <v>0</v>
      </c>
      <c r="N61" s="2">
        <f>IFERROR(__xludf.DUMMYFUNCTION("if(iserror(len(regexextract(D61,"".*do\(\)""))),0,len(regexextract(D61,"".*do\(\)"")))"),0.0)</f>
        <v>0</v>
      </c>
      <c r="O61" s="2">
        <f>IFERROR(__xludf.DUMMYFUNCTION("if(iserror(len(regexextract(D61,"".*don't\(\)""))),0,len(regexextract(D61,"".*don't\(\)"")))"),0.0)</f>
        <v>0</v>
      </c>
      <c r="P61" s="2">
        <f>IFERROR(__xludf.DUMMYFUNCTION("if(iserror(len(regexextract(E61,"".*do\(\)""))),0,len(regexextract(E61,"".*do\(\)"")))"),0.0)</f>
        <v>0</v>
      </c>
      <c r="Q61" s="2">
        <f>IFERROR(__xludf.DUMMYFUNCTION("if(iserror(len(regexextract(E61,"".*don't\(\)""))),0,len(regexextract(E61,"".*don't\(\)"")))"),0.0)</f>
        <v>0</v>
      </c>
      <c r="R61" s="2">
        <f>IFERROR(__xludf.DUMMYFUNCTION("if(iserror(len(regexextract(F61,"".*do\(\)""))),0,len(regexextract(F61,"".*do\(\)"")))"),0.0)</f>
        <v>0</v>
      </c>
      <c r="S61" s="2">
        <f>IFERROR(__xludf.DUMMYFUNCTION("if(iserror(len(regexextract(F61,"".*don't\(\)""))),0,len(regexextract(F61,"".*don't\(\)"")))"),0.0)</f>
        <v>0</v>
      </c>
      <c r="T61" s="10"/>
      <c r="U61" s="2">
        <f t="shared" si="8"/>
        <v>1</v>
      </c>
      <c r="V61" s="2">
        <f t="shared" si="9"/>
        <v>0</v>
      </c>
      <c r="W61" s="2">
        <f t="shared" si="10"/>
        <v>1</v>
      </c>
      <c r="X61" s="2">
        <f t="shared" si="11"/>
        <v>0</v>
      </c>
      <c r="Y61" s="2">
        <f t="shared" si="12"/>
        <v>0</v>
      </c>
      <c r="Z61" s="2">
        <f t="shared" si="13"/>
        <v>0</v>
      </c>
      <c r="AA61" s="10"/>
      <c r="AB61" s="2">
        <f>IFERROR(__xludf.DUMMYFUNCTION("if(iserror(regexextract(A61,""^(\d+),(\d+)\)"")),0,regexextract(A61,""^(\d+),(\d+)\)""))"),0.0)</f>
        <v>0</v>
      </c>
      <c r="AD61" s="2">
        <f>IFERROR(__xludf.DUMMYFUNCTION("if(iserror(regexextract(B61,""^(\d+),(\d+)\)"")),0,regexextract(B61,""^(\d+),(\d+)\)""))"),0.0)</f>
        <v>0</v>
      </c>
      <c r="AF61" s="2">
        <f>IFERROR(__xludf.DUMMYFUNCTION("if(iserror(regexextract(C61,""^(\d+),(\d+)\)"")),0,regexextract(C61,""^(\d+),(\d+)\)""))"),0.0)</f>
        <v>0</v>
      </c>
      <c r="AH61" s="2">
        <f>IFERROR(__xludf.DUMMYFUNCTION("if(iserror(regexextract(D61,""^(\d+),(\d+)\)"")),0,regexextract(D61,""^(\d+),(\d+)\)""))"),0.0)</f>
        <v>0</v>
      </c>
      <c r="AJ61" s="2">
        <f>IFERROR(__xludf.DUMMYFUNCTION("if(iserror(regexextract(E61,""^(\d+),(\d+)\)"")),0,regexextract(E61,""^(\d+),(\d+)\)""))"),0.0)</f>
        <v>0</v>
      </c>
      <c r="AL61" s="2">
        <f>IFERROR(__xludf.DUMMYFUNCTION("if(iserror(regexextract(F61,""^(\d+),(\d+)\)"")),0,regexextract(F61,""^(\d+),(\d+)\)""))"),0.0)</f>
        <v>0</v>
      </c>
      <c r="AN61" s="10"/>
      <c r="AO61" s="2">
        <f t="shared" si="2"/>
        <v>0</v>
      </c>
      <c r="AP61" s="2">
        <f t="shared" si="3"/>
        <v>0</v>
      </c>
      <c r="AQ61" s="2">
        <f t="shared" si="4"/>
        <v>0</v>
      </c>
      <c r="AR61" s="2">
        <f t="shared" si="5"/>
        <v>0</v>
      </c>
      <c r="AS61" s="2">
        <f t="shared" si="6"/>
        <v>0</v>
      </c>
      <c r="AT61" s="2">
        <f t="shared" si="7"/>
        <v>0</v>
      </c>
    </row>
    <row r="62">
      <c r="G62" s="10"/>
      <c r="H62" s="2">
        <f>IFERROR(__xludf.DUMMYFUNCTION("if(iserror(len(regexextract(A62,"".*do\(\)""))),0,len(regexextract(A62,"".*do\(\)"")))"),0.0)</f>
        <v>0</v>
      </c>
      <c r="I62" s="2">
        <f>IFERROR(__xludf.DUMMYFUNCTION("if(iserror(len(regexextract(A62,"".*don't\(\)""))),0,len(regexextract(A62,"".*don't\(\)"")))"),0.0)</f>
        <v>0</v>
      </c>
      <c r="J62" s="2">
        <f>IFERROR(__xludf.DUMMYFUNCTION("if(iserror(len(regexextract(B62,"".*do\(\)""))),0,len(regexextract(B62,"".*do\(\)"")))"),0.0)</f>
        <v>0</v>
      </c>
      <c r="K62" s="2">
        <f>IFERROR(__xludf.DUMMYFUNCTION("if(iserror(len(regexextract(B62,"".*don't\(\)""))),0,len(regexextract(B62,"".*don't\(\)"")))"),0.0)</f>
        <v>0</v>
      </c>
      <c r="L62" s="2">
        <f>IFERROR(__xludf.DUMMYFUNCTION("if(iserror(len(regexextract(C62,"".*do\(\)""))),0,len(regexextract(C62,"".*do\(\)"")))"),0.0)</f>
        <v>0</v>
      </c>
      <c r="M62" s="2">
        <f>IFERROR(__xludf.DUMMYFUNCTION("if(iserror(len(regexextract(C62,"".*don't\(\)""))),0,len(regexextract(C62,"".*don't\(\)"")))"),0.0)</f>
        <v>0</v>
      </c>
      <c r="N62" s="2">
        <f>IFERROR(__xludf.DUMMYFUNCTION("if(iserror(len(regexextract(D62,"".*do\(\)""))),0,len(regexextract(D62,"".*do\(\)"")))"),0.0)</f>
        <v>0</v>
      </c>
      <c r="O62" s="2">
        <f>IFERROR(__xludf.DUMMYFUNCTION("if(iserror(len(regexextract(D62,"".*don't\(\)""))),0,len(regexextract(D62,"".*don't\(\)"")))"),0.0)</f>
        <v>0</v>
      </c>
      <c r="P62" s="2">
        <f>IFERROR(__xludf.DUMMYFUNCTION("if(iserror(len(regexextract(E62,"".*do\(\)""))),0,len(regexextract(E62,"".*do\(\)"")))"),0.0)</f>
        <v>0</v>
      </c>
      <c r="Q62" s="2">
        <f>IFERROR(__xludf.DUMMYFUNCTION("if(iserror(len(regexextract(E62,"".*don't\(\)""))),0,len(regexextract(E62,"".*don't\(\)"")))"),0.0)</f>
        <v>0</v>
      </c>
      <c r="R62" s="2">
        <f>IFERROR(__xludf.DUMMYFUNCTION("if(iserror(len(regexextract(F62,"".*do\(\)""))),0,len(regexextract(F62,"".*do\(\)"")))"),0.0)</f>
        <v>0</v>
      </c>
      <c r="S62" s="2">
        <f>IFERROR(__xludf.DUMMYFUNCTION("if(iserror(len(regexextract(F62,"".*don't\(\)""))),0,len(regexextract(F62,"".*don't\(\)"")))"),0.0)</f>
        <v>0</v>
      </c>
      <c r="T62" s="10"/>
      <c r="U62" s="2">
        <f t="shared" si="8"/>
        <v>1</v>
      </c>
      <c r="V62" s="2">
        <f t="shared" si="9"/>
        <v>0</v>
      </c>
      <c r="W62" s="2">
        <f t="shared" si="10"/>
        <v>1</v>
      </c>
      <c r="X62" s="2">
        <f t="shared" si="11"/>
        <v>0</v>
      </c>
      <c r="Y62" s="2">
        <f t="shared" si="12"/>
        <v>0</v>
      </c>
      <c r="Z62" s="2">
        <f t="shared" si="13"/>
        <v>0</v>
      </c>
      <c r="AA62" s="10"/>
      <c r="AB62" s="2">
        <f>IFERROR(__xludf.DUMMYFUNCTION("if(iserror(regexextract(A62,""^(\d+),(\d+)\)"")),0,regexextract(A62,""^(\d+),(\d+)\)""))"),0.0)</f>
        <v>0</v>
      </c>
      <c r="AD62" s="2">
        <f>IFERROR(__xludf.DUMMYFUNCTION("if(iserror(regexextract(B62,""^(\d+),(\d+)\)"")),0,regexextract(B62,""^(\d+),(\d+)\)""))"),0.0)</f>
        <v>0</v>
      </c>
      <c r="AF62" s="2">
        <f>IFERROR(__xludf.DUMMYFUNCTION("if(iserror(regexextract(C62,""^(\d+),(\d+)\)"")),0,regexextract(C62,""^(\d+),(\d+)\)""))"),0.0)</f>
        <v>0</v>
      </c>
      <c r="AH62" s="2">
        <f>IFERROR(__xludf.DUMMYFUNCTION("if(iserror(regexextract(D62,""^(\d+),(\d+)\)"")),0,regexextract(D62,""^(\d+),(\d+)\)""))"),0.0)</f>
        <v>0</v>
      </c>
      <c r="AJ62" s="2">
        <f>IFERROR(__xludf.DUMMYFUNCTION("if(iserror(regexextract(E62,""^(\d+),(\d+)\)"")),0,regexextract(E62,""^(\d+),(\d+)\)""))"),0.0)</f>
        <v>0</v>
      </c>
      <c r="AL62" s="2">
        <f>IFERROR(__xludf.DUMMYFUNCTION("if(iserror(regexextract(F62,""^(\d+),(\d+)\)"")),0,regexextract(F62,""^(\d+),(\d+)\)""))"),0.0)</f>
        <v>0</v>
      </c>
      <c r="AN62" s="10"/>
      <c r="AO62" s="2">
        <f t="shared" si="2"/>
        <v>0</v>
      </c>
      <c r="AP62" s="2">
        <f t="shared" si="3"/>
        <v>0</v>
      </c>
      <c r="AQ62" s="2">
        <f t="shared" si="4"/>
        <v>0</v>
      </c>
      <c r="AR62" s="2">
        <f t="shared" si="5"/>
        <v>0</v>
      </c>
      <c r="AS62" s="2">
        <f t="shared" si="6"/>
        <v>0</v>
      </c>
      <c r="AT62" s="2">
        <f t="shared" si="7"/>
        <v>0</v>
      </c>
    </row>
    <row r="63">
      <c r="G63" s="10"/>
      <c r="H63" s="2">
        <f>IFERROR(__xludf.DUMMYFUNCTION("if(iserror(len(regexextract(A63,"".*do\(\)""))),0,len(regexextract(A63,"".*do\(\)"")))"),0.0)</f>
        <v>0</v>
      </c>
      <c r="I63" s="2">
        <f>IFERROR(__xludf.DUMMYFUNCTION("if(iserror(len(regexextract(A63,"".*don't\(\)""))),0,len(regexextract(A63,"".*don't\(\)"")))"),0.0)</f>
        <v>0</v>
      </c>
      <c r="J63" s="2">
        <f>IFERROR(__xludf.DUMMYFUNCTION("if(iserror(len(regexextract(B63,"".*do\(\)""))),0,len(regexextract(B63,"".*do\(\)"")))"),0.0)</f>
        <v>0</v>
      </c>
      <c r="K63" s="2">
        <f>IFERROR(__xludf.DUMMYFUNCTION("if(iserror(len(regexextract(B63,"".*don't\(\)""))),0,len(regexextract(B63,"".*don't\(\)"")))"),0.0)</f>
        <v>0</v>
      </c>
      <c r="L63" s="2">
        <f>IFERROR(__xludf.DUMMYFUNCTION("if(iserror(len(regexextract(C63,"".*do\(\)""))),0,len(regexextract(C63,"".*do\(\)"")))"),0.0)</f>
        <v>0</v>
      </c>
      <c r="M63" s="2">
        <f>IFERROR(__xludf.DUMMYFUNCTION("if(iserror(len(regexextract(C63,"".*don't\(\)""))),0,len(regexextract(C63,"".*don't\(\)"")))"),0.0)</f>
        <v>0</v>
      </c>
      <c r="N63" s="2">
        <f>IFERROR(__xludf.DUMMYFUNCTION("if(iserror(len(regexextract(D63,"".*do\(\)""))),0,len(regexextract(D63,"".*do\(\)"")))"),0.0)</f>
        <v>0</v>
      </c>
      <c r="O63" s="2">
        <f>IFERROR(__xludf.DUMMYFUNCTION("if(iserror(len(regexextract(D63,"".*don't\(\)""))),0,len(regexextract(D63,"".*don't\(\)"")))"),0.0)</f>
        <v>0</v>
      </c>
      <c r="P63" s="2">
        <f>IFERROR(__xludf.DUMMYFUNCTION("if(iserror(len(regexextract(E63,"".*do\(\)""))),0,len(regexextract(E63,"".*do\(\)"")))"),0.0)</f>
        <v>0</v>
      </c>
      <c r="Q63" s="2">
        <f>IFERROR(__xludf.DUMMYFUNCTION("if(iserror(len(regexextract(E63,"".*don't\(\)""))),0,len(regexextract(E63,"".*don't\(\)"")))"),0.0)</f>
        <v>0</v>
      </c>
      <c r="R63" s="2">
        <f>IFERROR(__xludf.DUMMYFUNCTION("if(iserror(len(regexextract(F63,"".*do\(\)""))),0,len(regexextract(F63,"".*do\(\)"")))"),0.0)</f>
        <v>0</v>
      </c>
      <c r="S63" s="2">
        <f>IFERROR(__xludf.DUMMYFUNCTION("if(iserror(len(regexextract(F63,"".*don't\(\)""))),0,len(regexextract(F63,"".*don't\(\)"")))"),0.0)</f>
        <v>0</v>
      </c>
      <c r="T63" s="10"/>
      <c r="U63" s="2">
        <f t="shared" si="8"/>
        <v>1</v>
      </c>
      <c r="V63" s="2">
        <f t="shared" si="9"/>
        <v>0</v>
      </c>
      <c r="W63" s="2">
        <f t="shared" si="10"/>
        <v>1</v>
      </c>
      <c r="X63" s="2">
        <f t="shared" si="11"/>
        <v>0</v>
      </c>
      <c r="Y63" s="2">
        <f t="shared" si="12"/>
        <v>0</v>
      </c>
      <c r="Z63" s="2">
        <f t="shared" si="13"/>
        <v>0</v>
      </c>
      <c r="AA63" s="10"/>
      <c r="AB63" s="2">
        <f>IFERROR(__xludf.DUMMYFUNCTION("if(iserror(regexextract(A63,""^(\d+),(\d+)\)"")),0,regexextract(A63,""^(\d+),(\d+)\)""))"),0.0)</f>
        <v>0</v>
      </c>
      <c r="AD63" s="2">
        <f>IFERROR(__xludf.DUMMYFUNCTION("if(iserror(regexextract(B63,""^(\d+),(\d+)\)"")),0,regexextract(B63,""^(\d+),(\d+)\)""))"),0.0)</f>
        <v>0</v>
      </c>
      <c r="AF63" s="2">
        <f>IFERROR(__xludf.DUMMYFUNCTION("if(iserror(regexextract(C63,""^(\d+),(\d+)\)"")),0,regexextract(C63,""^(\d+),(\d+)\)""))"),0.0)</f>
        <v>0</v>
      </c>
      <c r="AH63" s="2">
        <f>IFERROR(__xludf.DUMMYFUNCTION("if(iserror(regexextract(D63,""^(\d+),(\d+)\)"")),0,regexextract(D63,""^(\d+),(\d+)\)""))"),0.0)</f>
        <v>0</v>
      </c>
      <c r="AJ63" s="2">
        <f>IFERROR(__xludf.DUMMYFUNCTION("if(iserror(regexextract(E63,""^(\d+),(\d+)\)"")),0,regexextract(E63,""^(\d+),(\d+)\)""))"),0.0)</f>
        <v>0</v>
      </c>
      <c r="AL63" s="2">
        <f>IFERROR(__xludf.DUMMYFUNCTION("if(iserror(regexextract(F63,""^(\d+),(\d+)\)"")),0,regexextract(F63,""^(\d+),(\d+)\)""))"),0.0)</f>
        <v>0</v>
      </c>
      <c r="AN63" s="10"/>
      <c r="AO63" s="2">
        <f t="shared" si="2"/>
        <v>0</v>
      </c>
      <c r="AP63" s="2">
        <f t="shared" si="3"/>
        <v>0</v>
      </c>
      <c r="AQ63" s="2">
        <f t="shared" si="4"/>
        <v>0</v>
      </c>
      <c r="AR63" s="2">
        <f t="shared" si="5"/>
        <v>0</v>
      </c>
      <c r="AS63" s="2">
        <f t="shared" si="6"/>
        <v>0</v>
      </c>
      <c r="AT63" s="2">
        <f t="shared" si="7"/>
        <v>0</v>
      </c>
    </row>
    <row r="64">
      <c r="G64" s="10"/>
      <c r="H64" s="2">
        <f>IFERROR(__xludf.DUMMYFUNCTION("if(iserror(len(regexextract(A64,"".*do\(\)""))),0,len(regexextract(A64,"".*do\(\)"")))"),0.0)</f>
        <v>0</v>
      </c>
      <c r="I64" s="2">
        <f>IFERROR(__xludf.DUMMYFUNCTION("if(iserror(len(regexextract(A64,"".*don't\(\)""))),0,len(regexextract(A64,"".*don't\(\)"")))"),0.0)</f>
        <v>0</v>
      </c>
      <c r="J64" s="2">
        <f>IFERROR(__xludf.DUMMYFUNCTION("if(iserror(len(regexextract(B64,"".*do\(\)""))),0,len(regexextract(B64,"".*do\(\)"")))"),0.0)</f>
        <v>0</v>
      </c>
      <c r="K64" s="2">
        <f>IFERROR(__xludf.DUMMYFUNCTION("if(iserror(len(regexextract(B64,"".*don't\(\)""))),0,len(regexextract(B64,"".*don't\(\)"")))"),0.0)</f>
        <v>0</v>
      </c>
      <c r="L64" s="2">
        <f>IFERROR(__xludf.DUMMYFUNCTION("if(iserror(len(regexextract(C64,"".*do\(\)""))),0,len(regexextract(C64,"".*do\(\)"")))"),0.0)</f>
        <v>0</v>
      </c>
      <c r="M64" s="2">
        <f>IFERROR(__xludf.DUMMYFUNCTION("if(iserror(len(regexextract(C64,"".*don't\(\)""))),0,len(regexextract(C64,"".*don't\(\)"")))"),0.0)</f>
        <v>0</v>
      </c>
      <c r="N64" s="2">
        <f>IFERROR(__xludf.DUMMYFUNCTION("if(iserror(len(regexextract(D64,"".*do\(\)""))),0,len(regexextract(D64,"".*do\(\)"")))"),0.0)</f>
        <v>0</v>
      </c>
      <c r="O64" s="2">
        <f>IFERROR(__xludf.DUMMYFUNCTION("if(iserror(len(regexextract(D64,"".*don't\(\)""))),0,len(regexextract(D64,"".*don't\(\)"")))"),0.0)</f>
        <v>0</v>
      </c>
      <c r="P64" s="2">
        <f>IFERROR(__xludf.DUMMYFUNCTION("if(iserror(len(regexextract(E64,"".*do\(\)""))),0,len(regexextract(E64,"".*do\(\)"")))"),0.0)</f>
        <v>0</v>
      </c>
      <c r="Q64" s="2">
        <f>IFERROR(__xludf.DUMMYFUNCTION("if(iserror(len(regexextract(E64,"".*don't\(\)""))),0,len(regexextract(E64,"".*don't\(\)"")))"),0.0)</f>
        <v>0</v>
      </c>
      <c r="R64" s="2">
        <f>IFERROR(__xludf.DUMMYFUNCTION("if(iserror(len(regexextract(F64,"".*do\(\)""))),0,len(regexextract(F64,"".*do\(\)"")))"),0.0)</f>
        <v>0</v>
      </c>
      <c r="S64" s="2">
        <f>IFERROR(__xludf.DUMMYFUNCTION("if(iserror(len(regexextract(F64,"".*don't\(\)""))),0,len(regexextract(F64,"".*don't\(\)"")))"),0.0)</f>
        <v>0</v>
      </c>
      <c r="T64" s="10"/>
      <c r="U64" s="2">
        <f t="shared" si="8"/>
        <v>1</v>
      </c>
      <c r="V64" s="2">
        <f t="shared" si="9"/>
        <v>0</v>
      </c>
      <c r="W64" s="2">
        <f t="shared" si="10"/>
        <v>1</v>
      </c>
      <c r="X64" s="2">
        <f t="shared" si="11"/>
        <v>0</v>
      </c>
      <c r="Y64" s="2">
        <f t="shared" si="12"/>
        <v>0</v>
      </c>
      <c r="Z64" s="2">
        <f t="shared" si="13"/>
        <v>0</v>
      </c>
      <c r="AA64" s="10"/>
      <c r="AB64" s="2">
        <f>IFERROR(__xludf.DUMMYFUNCTION("if(iserror(regexextract(A64,""^(\d+),(\d+)\)"")),0,regexextract(A64,""^(\d+),(\d+)\)""))"),0.0)</f>
        <v>0</v>
      </c>
      <c r="AD64" s="2">
        <f>IFERROR(__xludf.DUMMYFUNCTION("if(iserror(regexextract(B64,""^(\d+),(\d+)\)"")),0,regexextract(B64,""^(\d+),(\d+)\)""))"),0.0)</f>
        <v>0</v>
      </c>
      <c r="AF64" s="2">
        <f>IFERROR(__xludf.DUMMYFUNCTION("if(iserror(regexextract(C64,""^(\d+),(\d+)\)"")),0,regexextract(C64,""^(\d+),(\d+)\)""))"),0.0)</f>
        <v>0</v>
      </c>
      <c r="AH64" s="2">
        <f>IFERROR(__xludf.DUMMYFUNCTION("if(iserror(regexextract(D64,""^(\d+),(\d+)\)"")),0,regexextract(D64,""^(\d+),(\d+)\)""))"),0.0)</f>
        <v>0</v>
      </c>
      <c r="AJ64" s="2">
        <f>IFERROR(__xludf.DUMMYFUNCTION("if(iserror(regexextract(E64,""^(\d+),(\d+)\)"")),0,regexextract(E64,""^(\d+),(\d+)\)""))"),0.0)</f>
        <v>0</v>
      </c>
      <c r="AL64" s="2">
        <f>IFERROR(__xludf.DUMMYFUNCTION("if(iserror(regexextract(F64,""^(\d+),(\d+)\)"")),0,regexextract(F64,""^(\d+),(\d+)\)""))"),0.0)</f>
        <v>0</v>
      </c>
      <c r="AN64" s="10"/>
      <c r="AO64" s="2">
        <f t="shared" si="2"/>
        <v>0</v>
      </c>
      <c r="AP64" s="2">
        <f t="shared" si="3"/>
        <v>0</v>
      </c>
      <c r="AQ64" s="2">
        <f t="shared" si="4"/>
        <v>0</v>
      </c>
      <c r="AR64" s="2">
        <f t="shared" si="5"/>
        <v>0</v>
      </c>
      <c r="AS64" s="2">
        <f t="shared" si="6"/>
        <v>0</v>
      </c>
      <c r="AT64" s="2">
        <f t="shared" si="7"/>
        <v>0</v>
      </c>
    </row>
    <row r="65">
      <c r="G65" s="10"/>
      <c r="H65" s="2">
        <f>IFERROR(__xludf.DUMMYFUNCTION("if(iserror(len(regexextract(A65,"".*do\(\)""))),0,len(regexextract(A65,"".*do\(\)"")))"),0.0)</f>
        <v>0</v>
      </c>
      <c r="I65" s="2">
        <f>IFERROR(__xludf.DUMMYFUNCTION("if(iserror(len(regexextract(A65,"".*don't\(\)""))),0,len(regexextract(A65,"".*don't\(\)"")))"),0.0)</f>
        <v>0</v>
      </c>
      <c r="J65" s="2">
        <f>IFERROR(__xludf.DUMMYFUNCTION("if(iserror(len(regexextract(B65,"".*do\(\)""))),0,len(regexextract(B65,"".*do\(\)"")))"),0.0)</f>
        <v>0</v>
      </c>
      <c r="K65" s="2">
        <f>IFERROR(__xludf.DUMMYFUNCTION("if(iserror(len(regexextract(B65,"".*don't\(\)""))),0,len(regexextract(B65,"".*don't\(\)"")))"),0.0)</f>
        <v>0</v>
      </c>
      <c r="L65" s="2">
        <f>IFERROR(__xludf.DUMMYFUNCTION("if(iserror(len(regexextract(C65,"".*do\(\)""))),0,len(regexextract(C65,"".*do\(\)"")))"),0.0)</f>
        <v>0</v>
      </c>
      <c r="M65" s="2">
        <f>IFERROR(__xludf.DUMMYFUNCTION("if(iserror(len(regexextract(C65,"".*don't\(\)""))),0,len(regexextract(C65,"".*don't\(\)"")))"),0.0)</f>
        <v>0</v>
      </c>
      <c r="N65" s="2">
        <f>IFERROR(__xludf.DUMMYFUNCTION("if(iserror(len(regexextract(D65,"".*do\(\)""))),0,len(regexextract(D65,"".*do\(\)"")))"),0.0)</f>
        <v>0</v>
      </c>
      <c r="O65" s="2">
        <f>IFERROR(__xludf.DUMMYFUNCTION("if(iserror(len(regexextract(D65,"".*don't\(\)""))),0,len(regexextract(D65,"".*don't\(\)"")))"),0.0)</f>
        <v>0</v>
      </c>
      <c r="P65" s="2">
        <f>IFERROR(__xludf.DUMMYFUNCTION("if(iserror(len(regexextract(E65,"".*do\(\)""))),0,len(regexextract(E65,"".*do\(\)"")))"),0.0)</f>
        <v>0</v>
      </c>
      <c r="Q65" s="2">
        <f>IFERROR(__xludf.DUMMYFUNCTION("if(iserror(len(regexextract(E65,"".*don't\(\)""))),0,len(regexextract(E65,"".*don't\(\)"")))"),0.0)</f>
        <v>0</v>
      </c>
      <c r="R65" s="2">
        <f>IFERROR(__xludf.DUMMYFUNCTION("if(iserror(len(regexextract(F65,"".*do\(\)""))),0,len(regexextract(F65,"".*do\(\)"")))"),0.0)</f>
        <v>0</v>
      </c>
      <c r="S65" s="2">
        <f>IFERROR(__xludf.DUMMYFUNCTION("if(iserror(len(regexextract(F65,"".*don't\(\)""))),0,len(regexextract(F65,"".*don't\(\)"")))"),0.0)</f>
        <v>0</v>
      </c>
      <c r="T65" s="10"/>
      <c r="U65" s="2">
        <f t="shared" si="8"/>
        <v>1</v>
      </c>
      <c r="V65" s="2">
        <f t="shared" si="9"/>
        <v>0</v>
      </c>
      <c r="W65" s="2">
        <f t="shared" si="10"/>
        <v>1</v>
      </c>
      <c r="X65" s="2">
        <f t="shared" si="11"/>
        <v>0</v>
      </c>
      <c r="Y65" s="2">
        <f t="shared" si="12"/>
        <v>0</v>
      </c>
      <c r="Z65" s="2">
        <f t="shared" si="13"/>
        <v>0</v>
      </c>
      <c r="AA65" s="10"/>
      <c r="AB65" s="2">
        <f>IFERROR(__xludf.DUMMYFUNCTION("if(iserror(regexextract(A65,""^(\d+),(\d+)\)"")),0,regexextract(A65,""^(\d+),(\d+)\)""))"),0.0)</f>
        <v>0</v>
      </c>
      <c r="AD65" s="2">
        <f>IFERROR(__xludf.DUMMYFUNCTION("if(iserror(regexextract(B65,""^(\d+),(\d+)\)"")),0,regexextract(B65,""^(\d+),(\d+)\)""))"),0.0)</f>
        <v>0</v>
      </c>
      <c r="AF65" s="2">
        <f>IFERROR(__xludf.DUMMYFUNCTION("if(iserror(regexextract(C65,""^(\d+),(\d+)\)"")),0,regexextract(C65,""^(\d+),(\d+)\)""))"),0.0)</f>
        <v>0</v>
      </c>
      <c r="AH65" s="2">
        <f>IFERROR(__xludf.DUMMYFUNCTION("if(iserror(regexextract(D65,""^(\d+),(\d+)\)"")),0,regexextract(D65,""^(\d+),(\d+)\)""))"),0.0)</f>
        <v>0</v>
      </c>
      <c r="AJ65" s="2">
        <f>IFERROR(__xludf.DUMMYFUNCTION("if(iserror(regexextract(E65,""^(\d+),(\d+)\)"")),0,regexextract(E65,""^(\d+),(\d+)\)""))"),0.0)</f>
        <v>0</v>
      </c>
      <c r="AL65" s="2">
        <f>IFERROR(__xludf.DUMMYFUNCTION("if(iserror(regexextract(F65,""^(\d+),(\d+)\)"")),0,regexextract(F65,""^(\d+),(\d+)\)""))"),0.0)</f>
        <v>0</v>
      </c>
      <c r="AN65" s="10"/>
      <c r="AO65" s="2">
        <f t="shared" si="2"/>
        <v>0</v>
      </c>
      <c r="AP65" s="2">
        <f t="shared" si="3"/>
        <v>0</v>
      </c>
      <c r="AQ65" s="2">
        <f t="shared" si="4"/>
        <v>0</v>
      </c>
      <c r="AR65" s="2">
        <f t="shared" si="5"/>
        <v>0</v>
      </c>
      <c r="AS65" s="2">
        <f t="shared" si="6"/>
        <v>0</v>
      </c>
      <c r="AT65" s="2">
        <f t="shared" si="7"/>
        <v>0</v>
      </c>
    </row>
    <row r="66">
      <c r="G66" s="10"/>
      <c r="H66" s="2">
        <f>IFERROR(__xludf.DUMMYFUNCTION("if(iserror(len(regexextract(A66,"".*do\(\)""))),0,len(regexextract(A66,"".*do\(\)"")))"),0.0)</f>
        <v>0</v>
      </c>
      <c r="I66" s="2">
        <f>IFERROR(__xludf.DUMMYFUNCTION("if(iserror(len(regexextract(A66,"".*don't\(\)""))),0,len(regexextract(A66,"".*don't\(\)"")))"),0.0)</f>
        <v>0</v>
      </c>
      <c r="J66" s="2">
        <f>IFERROR(__xludf.DUMMYFUNCTION("if(iserror(len(regexextract(B66,"".*do\(\)""))),0,len(regexextract(B66,"".*do\(\)"")))"),0.0)</f>
        <v>0</v>
      </c>
      <c r="K66" s="2">
        <f>IFERROR(__xludf.DUMMYFUNCTION("if(iserror(len(regexextract(B66,"".*don't\(\)""))),0,len(regexextract(B66,"".*don't\(\)"")))"),0.0)</f>
        <v>0</v>
      </c>
      <c r="L66" s="2">
        <f>IFERROR(__xludf.DUMMYFUNCTION("if(iserror(len(regexextract(C66,"".*do\(\)""))),0,len(regexextract(C66,"".*do\(\)"")))"),0.0)</f>
        <v>0</v>
      </c>
      <c r="M66" s="2">
        <f>IFERROR(__xludf.DUMMYFUNCTION("if(iserror(len(regexextract(C66,"".*don't\(\)""))),0,len(regexextract(C66,"".*don't\(\)"")))"),0.0)</f>
        <v>0</v>
      </c>
      <c r="N66" s="2">
        <f>IFERROR(__xludf.DUMMYFUNCTION("if(iserror(len(regexextract(D66,"".*do\(\)""))),0,len(regexextract(D66,"".*do\(\)"")))"),0.0)</f>
        <v>0</v>
      </c>
      <c r="O66" s="2">
        <f>IFERROR(__xludf.DUMMYFUNCTION("if(iserror(len(regexextract(D66,"".*don't\(\)""))),0,len(regexextract(D66,"".*don't\(\)"")))"),0.0)</f>
        <v>0</v>
      </c>
      <c r="P66" s="2">
        <f>IFERROR(__xludf.DUMMYFUNCTION("if(iserror(len(regexextract(E66,"".*do\(\)""))),0,len(regexextract(E66,"".*do\(\)"")))"),0.0)</f>
        <v>0</v>
      </c>
      <c r="Q66" s="2">
        <f>IFERROR(__xludf.DUMMYFUNCTION("if(iserror(len(regexextract(E66,"".*don't\(\)""))),0,len(regexextract(E66,"".*don't\(\)"")))"),0.0)</f>
        <v>0</v>
      </c>
      <c r="R66" s="2">
        <f>IFERROR(__xludf.DUMMYFUNCTION("if(iserror(len(regexextract(F66,"".*do\(\)""))),0,len(regexextract(F66,"".*do\(\)"")))"),0.0)</f>
        <v>0</v>
      </c>
      <c r="S66" s="2">
        <f>IFERROR(__xludf.DUMMYFUNCTION("if(iserror(len(regexextract(F66,"".*don't\(\)""))),0,len(regexextract(F66,"".*don't\(\)"")))"),0.0)</f>
        <v>0</v>
      </c>
      <c r="T66" s="10"/>
      <c r="U66" s="2">
        <f t="shared" si="8"/>
        <v>1</v>
      </c>
      <c r="V66" s="2">
        <f t="shared" si="9"/>
        <v>0</v>
      </c>
      <c r="W66" s="2">
        <f t="shared" si="10"/>
        <v>1</v>
      </c>
      <c r="X66" s="2">
        <f t="shared" si="11"/>
        <v>0</v>
      </c>
      <c r="Y66" s="2">
        <f t="shared" si="12"/>
        <v>0</v>
      </c>
      <c r="Z66" s="2">
        <f t="shared" si="13"/>
        <v>0</v>
      </c>
      <c r="AA66" s="10"/>
      <c r="AB66" s="2">
        <f>IFERROR(__xludf.DUMMYFUNCTION("if(iserror(regexextract(A66,""^(\d+),(\d+)\)"")),0,regexextract(A66,""^(\d+),(\d+)\)""))"),0.0)</f>
        <v>0</v>
      </c>
      <c r="AD66" s="2">
        <f>IFERROR(__xludf.DUMMYFUNCTION("if(iserror(regexextract(B66,""^(\d+),(\d+)\)"")),0,regexextract(B66,""^(\d+),(\d+)\)""))"),0.0)</f>
        <v>0</v>
      </c>
      <c r="AF66" s="2">
        <f>IFERROR(__xludf.DUMMYFUNCTION("if(iserror(regexextract(C66,""^(\d+),(\d+)\)"")),0,regexextract(C66,""^(\d+),(\d+)\)""))"),0.0)</f>
        <v>0</v>
      </c>
      <c r="AH66" s="2">
        <f>IFERROR(__xludf.DUMMYFUNCTION("if(iserror(regexextract(D66,""^(\d+),(\d+)\)"")),0,regexextract(D66,""^(\d+),(\d+)\)""))"),0.0)</f>
        <v>0</v>
      </c>
      <c r="AJ66" s="2">
        <f>IFERROR(__xludf.DUMMYFUNCTION("if(iserror(regexextract(E66,""^(\d+),(\d+)\)"")),0,regexextract(E66,""^(\d+),(\d+)\)""))"),0.0)</f>
        <v>0</v>
      </c>
      <c r="AL66" s="2">
        <f>IFERROR(__xludf.DUMMYFUNCTION("if(iserror(regexextract(F66,""^(\d+),(\d+)\)"")),0,regexextract(F66,""^(\d+),(\d+)\)""))"),0.0)</f>
        <v>0</v>
      </c>
      <c r="AN66" s="10"/>
      <c r="AO66" s="2">
        <f t="shared" si="2"/>
        <v>0</v>
      </c>
      <c r="AP66" s="2">
        <f t="shared" si="3"/>
        <v>0</v>
      </c>
      <c r="AQ66" s="2">
        <f t="shared" si="4"/>
        <v>0</v>
      </c>
      <c r="AR66" s="2">
        <f t="shared" si="5"/>
        <v>0</v>
      </c>
      <c r="AS66" s="2">
        <f t="shared" si="6"/>
        <v>0</v>
      </c>
      <c r="AT66" s="2">
        <f t="shared" si="7"/>
        <v>0</v>
      </c>
    </row>
    <row r="67">
      <c r="G67" s="10"/>
      <c r="H67" s="2">
        <f>IFERROR(__xludf.DUMMYFUNCTION("if(iserror(len(regexextract(A67,"".*do\(\)""))),0,len(regexextract(A67,"".*do\(\)"")))"),0.0)</f>
        <v>0</v>
      </c>
      <c r="I67" s="2">
        <f>IFERROR(__xludf.DUMMYFUNCTION("if(iserror(len(regexextract(A67,"".*don't\(\)""))),0,len(regexextract(A67,"".*don't\(\)"")))"),0.0)</f>
        <v>0</v>
      </c>
      <c r="J67" s="2">
        <f>IFERROR(__xludf.DUMMYFUNCTION("if(iserror(len(regexextract(B67,"".*do\(\)""))),0,len(regexextract(B67,"".*do\(\)"")))"),0.0)</f>
        <v>0</v>
      </c>
      <c r="K67" s="2">
        <f>IFERROR(__xludf.DUMMYFUNCTION("if(iserror(len(regexextract(B67,"".*don't\(\)""))),0,len(regexextract(B67,"".*don't\(\)"")))"),0.0)</f>
        <v>0</v>
      </c>
      <c r="L67" s="2">
        <f>IFERROR(__xludf.DUMMYFUNCTION("if(iserror(len(regexextract(C67,"".*do\(\)""))),0,len(regexextract(C67,"".*do\(\)"")))"),0.0)</f>
        <v>0</v>
      </c>
      <c r="M67" s="2">
        <f>IFERROR(__xludf.DUMMYFUNCTION("if(iserror(len(regexextract(C67,"".*don't\(\)""))),0,len(regexextract(C67,"".*don't\(\)"")))"),0.0)</f>
        <v>0</v>
      </c>
      <c r="N67" s="2">
        <f>IFERROR(__xludf.DUMMYFUNCTION("if(iserror(len(regexextract(D67,"".*do\(\)""))),0,len(regexextract(D67,"".*do\(\)"")))"),0.0)</f>
        <v>0</v>
      </c>
      <c r="O67" s="2">
        <f>IFERROR(__xludf.DUMMYFUNCTION("if(iserror(len(regexextract(D67,"".*don't\(\)""))),0,len(regexextract(D67,"".*don't\(\)"")))"),0.0)</f>
        <v>0</v>
      </c>
      <c r="P67" s="2">
        <f>IFERROR(__xludf.DUMMYFUNCTION("if(iserror(len(regexextract(E67,"".*do\(\)""))),0,len(regexextract(E67,"".*do\(\)"")))"),0.0)</f>
        <v>0</v>
      </c>
      <c r="Q67" s="2">
        <f>IFERROR(__xludf.DUMMYFUNCTION("if(iserror(len(regexextract(E67,"".*don't\(\)""))),0,len(regexextract(E67,"".*don't\(\)"")))"),0.0)</f>
        <v>0</v>
      </c>
      <c r="R67" s="2">
        <f>IFERROR(__xludf.DUMMYFUNCTION("if(iserror(len(regexextract(F67,"".*do\(\)""))),0,len(regexextract(F67,"".*do\(\)"")))"),0.0)</f>
        <v>0</v>
      </c>
      <c r="S67" s="2">
        <f>IFERROR(__xludf.DUMMYFUNCTION("if(iserror(len(regexextract(F67,"".*don't\(\)""))),0,len(regexextract(F67,"".*don't\(\)"")))"),0.0)</f>
        <v>0</v>
      </c>
      <c r="T67" s="10"/>
      <c r="U67" s="2">
        <f t="shared" si="8"/>
        <v>1</v>
      </c>
      <c r="V67" s="2">
        <f t="shared" si="9"/>
        <v>0</v>
      </c>
      <c r="W67" s="2">
        <f t="shared" si="10"/>
        <v>1</v>
      </c>
      <c r="X67" s="2">
        <f t="shared" si="11"/>
        <v>0</v>
      </c>
      <c r="Y67" s="2">
        <f t="shared" si="12"/>
        <v>0</v>
      </c>
      <c r="Z67" s="2">
        <f t="shared" si="13"/>
        <v>0</v>
      </c>
      <c r="AA67" s="10"/>
      <c r="AB67" s="2">
        <f>IFERROR(__xludf.DUMMYFUNCTION("if(iserror(regexextract(A67,""^(\d+),(\d+)\)"")),0,regexextract(A67,""^(\d+),(\d+)\)""))"),0.0)</f>
        <v>0</v>
      </c>
      <c r="AD67" s="2">
        <f>IFERROR(__xludf.DUMMYFUNCTION("if(iserror(regexextract(B67,""^(\d+),(\d+)\)"")),0,regexextract(B67,""^(\d+),(\d+)\)""))"),0.0)</f>
        <v>0</v>
      </c>
      <c r="AF67" s="2">
        <f>IFERROR(__xludf.DUMMYFUNCTION("if(iserror(regexextract(C67,""^(\d+),(\d+)\)"")),0,regexextract(C67,""^(\d+),(\d+)\)""))"),0.0)</f>
        <v>0</v>
      </c>
      <c r="AH67" s="2">
        <f>IFERROR(__xludf.DUMMYFUNCTION("if(iserror(regexextract(D67,""^(\d+),(\d+)\)"")),0,regexextract(D67,""^(\d+),(\d+)\)""))"),0.0)</f>
        <v>0</v>
      </c>
      <c r="AJ67" s="2">
        <f>IFERROR(__xludf.DUMMYFUNCTION("if(iserror(regexextract(E67,""^(\d+),(\d+)\)"")),0,regexextract(E67,""^(\d+),(\d+)\)""))"),0.0)</f>
        <v>0</v>
      </c>
      <c r="AL67" s="2">
        <f>IFERROR(__xludf.DUMMYFUNCTION("if(iserror(regexextract(F67,""^(\d+),(\d+)\)"")),0,regexextract(F67,""^(\d+),(\d+)\)""))"),0.0)</f>
        <v>0</v>
      </c>
      <c r="AN67" s="10"/>
      <c r="AO67" s="2">
        <f t="shared" si="2"/>
        <v>0</v>
      </c>
      <c r="AP67" s="2">
        <f t="shared" si="3"/>
        <v>0</v>
      </c>
      <c r="AQ67" s="2">
        <f t="shared" si="4"/>
        <v>0</v>
      </c>
      <c r="AR67" s="2">
        <f t="shared" si="5"/>
        <v>0</v>
      </c>
      <c r="AS67" s="2">
        <f t="shared" si="6"/>
        <v>0</v>
      </c>
      <c r="AT67" s="2">
        <f t="shared" si="7"/>
        <v>0</v>
      </c>
    </row>
    <row r="68">
      <c r="G68" s="10"/>
      <c r="H68" s="2">
        <f>IFERROR(__xludf.DUMMYFUNCTION("if(iserror(len(regexextract(A68,"".*do\(\)""))),0,len(regexextract(A68,"".*do\(\)"")))"),0.0)</f>
        <v>0</v>
      </c>
      <c r="I68" s="2">
        <f>IFERROR(__xludf.DUMMYFUNCTION("if(iserror(len(regexextract(A68,"".*don't\(\)""))),0,len(regexextract(A68,"".*don't\(\)"")))"),0.0)</f>
        <v>0</v>
      </c>
      <c r="J68" s="2">
        <f>IFERROR(__xludf.DUMMYFUNCTION("if(iserror(len(regexextract(B68,"".*do\(\)""))),0,len(regexextract(B68,"".*do\(\)"")))"),0.0)</f>
        <v>0</v>
      </c>
      <c r="K68" s="2">
        <f>IFERROR(__xludf.DUMMYFUNCTION("if(iserror(len(regexextract(B68,"".*don't\(\)""))),0,len(regexextract(B68,"".*don't\(\)"")))"),0.0)</f>
        <v>0</v>
      </c>
      <c r="L68" s="2">
        <f>IFERROR(__xludf.DUMMYFUNCTION("if(iserror(len(regexextract(C68,"".*do\(\)""))),0,len(regexextract(C68,"".*do\(\)"")))"),0.0)</f>
        <v>0</v>
      </c>
      <c r="M68" s="2">
        <f>IFERROR(__xludf.DUMMYFUNCTION("if(iserror(len(regexextract(C68,"".*don't\(\)""))),0,len(regexextract(C68,"".*don't\(\)"")))"),0.0)</f>
        <v>0</v>
      </c>
      <c r="N68" s="2">
        <f>IFERROR(__xludf.DUMMYFUNCTION("if(iserror(len(regexextract(D68,"".*do\(\)""))),0,len(regexextract(D68,"".*do\(\)"")))"),0.0)</f>
        <v>0</v>
      </c>
      <c r="O68" s="2">
        <f>IFERROR(__xludf.DUMMYFUNCTION("if(iserror(len(regexextract(D68,"".*don't\(\)""))),0,len(regexextract(D68,"".*don't\(\)"")))"),0.0)</f>
        <v>0</v>
      </c>
      <c r="P68" s="2">
        <f>IFERROR(__xludf.DUMMYFUNCTION("if(iserror(len(regexextract(E68,"".*do\(\)""))),0,len(regexextract(E68,"".*do\(\)"")))"),0.0)</f>
        <v>0</v>
      </c>
      <c r="Q68" s="2">
        <f>IFERROR(__xludf.DUMMYFUNCTION("if(iserror(len(regexextract(E68,"".*don't\(\)""))),0,len(regexextract(E68,"".*don't\(\)"")))"),0.0)</f>
        <v>0</v>
      </c>
      <c r="R68" s="2">
        <f>IFERROR(__xludf.DUMMYFUNCTION("if(iserror(len(regexextract(F68,"".*do\(\)""))),0,len(regexextract(F68,"".*do\(\)"")))"),0.0)</f>
        <v>0</v>
      </c>
      <c r="S68" s="2">
        <f>IFERROR(__xludf.DUMMYFUNCTION("if(iserror(len(regexextract(F68,"".*don't\(\)""))),0,len(regexextract(F68,"".*don't\(\)"")))"),0.0)</f>
        <v>0</v>
      </c>
      <c r="T68" s="10"/>
      <c r="U68" s="2">
        <f t="shared" si="8"/>
        <v>1</v>
      </c>
      <c r="V68" s="2">
        <f t="shared" si="9"/>
        <v>0</v>
      </c>
      <c r="W68" s="2">
        <f t="shared" si="10"/>
        <v>1</v>
      </c>
      <c r="X68" s="2">
        <f t="shared" si="11"/>
        <v>0</v>
      </c>
      <c r="Y68" s="2">
        <f t="shared" si="12"/>
        <v>0</v>
      </c>
      <c r="Z68" s="2">
        <f t="shared" si="13"/>
        <v>0</v>
      </c>
      <c r="AA68" s="10"/>
      <c r="AB68" s="2">
        <f>IFERROR(__xludf.DUMMYFUNCTION("if(iserror(regexextract(A68,""^(\d+),(\d+)\)"")),0,regexextract(A68,""^(\d+),(\d+)\)""))"),0.0)</f>
        <v>0</v>
      </c>
      <c r="AD68" s="2">
        <f>IFERROR(__xludf.DUMMYFUNCTION("if(iserror(regexextract(B68,""^(\d+),(\d+)\)"")),0,regexextract(B68,""^(\d+),(\d+)\)""))"),0.0)</f>
        <v>0</v>
      </c>
      <c r="AF68" s="2">
        <f>IFERROR(__xludf.DUMMYFUNCTION("if(iserror(regexextract(C68,""^(\d+),(\d+)\)"")),0,regexextract(C68,""^(\d+),(\d+)\)""))"),0.0)</f>
        <v>0</v>
      </c>
      <c r="AH68" s="2">
        <f>IFERROR(__xludf.DUMMYFUNCTION("if(iserror(regexextract(D68,""^(\d+),(\d+)\)"")),0,regexextract(D68,""^(\d+),(\d+)\)""))"),0.0)</f>
        <v>0</v>
      </c>
      <c r="AJ68" s="2">
        <f>IFERROR(__xludf.DUMMYFUNCTION("if(iserror(regexextract(E68,""^(\d+),(\d+)\)"")),0,regexextract(E68,""^(\d+),(\d+)\)""))"),0.0)</f>
        <v>0</v>
      </c>
      <c r="AL68" s="2">
        <f>IFERROR(__xludf.DUMMYFUNCTION("if(iserror(regexextract(F68,""^(\d+),(\d+)\)"")),0,regexextract(F68,""^(\d+),(\d+)\)""))"),0.0)</f>
        <v>0</v>
      </c>
      <c r="AN68" s="10"/>
      <c r="AO68" s="2">
        <f t="shared" si="2"/>
        <v>0</v>
      </c>
      <c r="AP68" s="2">
        <f t="shared" si="3"/>
        <v>0</v>
      </c>
      <c r="AQ68" s="2">
        <f t="shared" si="4"/>
        <v>0</v>
      </c>
      <c r="AR68" s="2">
        <f t="shared" si="5"/>
        <v>0</v>
      </c>
      <c r="AS68" s="2">
        <f t="shared" si="6"/>
        <v>0</v>
      </c>
      <c r="AT68" s="2">
        <f t="shared" si="7"/>
        <v>0</v>
      </c>
    </row>
    <row r="69">
      <c r="G69" s="10"/>
      <c r="H69" s="2">
        <f>IFERROR(__xludf.DUMMYFUNCTION("if(iserror(len(regexextract(A69,"".*do\(\)""))),0,len(regexextract(A69,"".*do\(\)"")))"),0.0)</f>
        <v>0</v>
      </c>
      <c r="I69" s="2">
        <f>IFERROR(__xludf.DUMMYFUNCTION("if(iserror(len(regexextract(A69,"".*don't\(\)""))),0,len(regexextract(A69,"".*don't\(\)"")))"),0.0)</f>
        <v>0</v>
      </c>
      <c r="J69" s="2">
        <f>IFERROR(__xludf.DUMMYFUNCTION("if(iserror(len(regexextract(B69,"".*do\(\)""))),0,len(regexextract(B69,"".*do\(\)"")))"),0.0)</f>
        <v>0</v>
      </c>
      <c r="K69" s="2">
        <f>IFERROR(__xludf.DUMMYFUNCTION("if(iserror(len(regexextract(B69,"".*don't\(\)""))),0,len(regexextract(B69,"".*don't\(\)"")))"),0.0)</f>
        <v>0</v>
      </c>
      <c r="L69" s="2">
        <f>IFERROR(__xludf.DUMMYFUNCTION("if(iserror(len(regexextract(C69,"".*do\(\)""))),0,len(regexextract(C69,"".*do\(\)"")))"),0.0)</f>
        <v>0</v>
      </c>
      <c r="M69" s="2">
        <f>IFERROR(__xludf.DUMMYFUNCTION("if(iserror(len(regexextract(C69,"".*don't\(\)""))),0,len(regexextract(C69,"".*don't\(\)"")))"),0.0)</f>
        <v>0</v>
      </c>
      <c r="N69" s="2">
        <f>IFERROR(__xludf.DUMMYFUNCTION("if(iserror(len(regexextract(D69,"".*do\(\)""))),0,len(regexextract(D69,"".*do\(\)"")))"),0.0)</f>
        <v>0</v>
      </c>
      <c r="O69" s="2">
        <f>IFERROR(__xludf.DUMMYFUNCTION("if(iserror(len(regexextract(D69,"".*don't\(\)""))),0,len(regexextract(D69,"".*don't\(\)"")))"),0.0)</f>
        <v>0</v>
      </c>
      <c r="P69" s="2">
        <f>IFERROR(__xludf.DUMMYFUNCTION("if(iserror(len(regexextract(E69,"".*do\(\)""))),0,len(regexextract(E69,"".*do\(\)"")))"),0.0)</f>
        <v>0</v>
      </c>
      <c r="Q69" s="2">
        <f>IFERROR(__xludf.DUMMYFUNCTION("if(iserror(len(regexextract(E69,"".*don't\(\)""))),0,len(regexextract(E69,"".*don't\(\)"")))"),0.0)</f>
        <v>0</v>
      </c>
      <c r="R69" s="2">
        <f>IFERROR(__xludf.DUMMYFUNCTION("if(iserror(len(regexextract(F69,"".*do\(\)""))),0,len(regexextract(F69,"".*do\(\)"")))"),0.0)</f>
        <v>0</v>
      </c>
      <c r="S69" s="2">
        <f>IFERROR(__xludf.DUMMYFUNCTION("if(iserror(len(regexextract(F69,"".*don't\(\)""))),0,len(regexextract(F69,"".*don't\(\)"")))"),0.0)</f>
        <v>0</v>
      </c>
      <c r="T69" s="10"/>
      <c r="U69" s="2">
        <f t="shared" si="8"/>
        <v>1</v>
      </c>
      <c r="V69" s="2">
        <f t="shared" si="9"/>
        <v>0</v>
      </c>
      <c r="W69" s="2">
        <f t="shared" si="10"/>
        <v>1</v>
      </c>
      <c r="X69" s="2">
        <f t="shared" si="11"/>
        <v>0</v>
      </c>
      <c r="Y69" s="2">
        <f t="shared" si="12"/>
        <v>0</v>
      </c>
      <c r="Z69" s="2">
        <f t="shared" si="13"/>
        <v>0</v>
      </c>
      <c r="AA69" s="10"/>
      <c r="AB69" s="2">
        <f>IFERROR(__xludf.DUMMYFUNCTION("if(iserror(regexextract(A69,""^(\d+),(\d+)\)"")),0,regexextract(A69,""^(\d+),(\d+)\)""))"),0.0)</f>
        <v>0</v>
      </c>
      <c r="AD69" s="2">
        <f>IFERROR(__xludf.DUMMYFUNCTION("if(iserror(regexextract(B69,""^(\d+),(\d+)\)"")),0,regexextract(B69,""^(\d+),(\d+)\)""))"),0.0)</f>
        <v>0</v>
      </c>
      <c r="AF69" s="2">
        <f>IFERROR(__xludf.DUMMYFUNCTION("if(iserror(regexextract(C69,""^(\d+),(\d+)\)"")),0,regexextract(C69,""^(\d+),(\d+)\)""))"),0.0)</f>
        <v>0</v>
      </c>
      <c r="AH69" s="2">
        <f>IFERROR(__xludf.DUMMYFUNCTION("if(iserror(regexextract(D69,""^(\d+),(\d+)\)"")),0,regexextract(D69,""^(\d+),(\d+)\)""))"),0.0)</f>
        <v>0</v>
      </c>
      <c r="AJ69" s="2">
        <f>IFERROR(__xludf.DUMMYFUNCTION("if(iserror(regexextract(E69,""^(\d+),(\d+)\)"")),0,regexextract(E69,""^(\d+),(\d+)\)""))"),0.0)</f>
        <v>0</v>
      </c>
      <c r="AL69" s="2">
        <f>IFERROR(__xludf.DUMMYFUNCTION("if(iserror(regexextract(F69,""^(\d+),(\d+)\)"")),0,regexextract(F69,""^(\d+),(\d+)\)""))"),0.0)</f>
        <v>0</v>
      </c>
      <c r="AN69" s="10"/>
      <c r="AO69" s="2">
        <f t="shared" si="2"/>
        <v>0</v>
      </c>
      <c r="AP69" s="2">
        <f t="shared" si="3"/>
        <v>0</v>
      </c>
      <c r="AQ69" s="2">
        <f t="shared" si="4"/>
        <v>0</v>
      </c>
      <c r="AR69" s="2">
        <f t="shared" si="5"/>
        <v>0</v>
      </c>
      <c r="AS69" s="2">
        <f t="shared" si="6"/>
        <v>0</v>
      </c>
      <c r="AT69" s="2">
        <f t="shared" si="7"/>
        <v>0</v>
      </c>
    </row>
    <row r="70">
      <c r="G70" s="10"/>
      <c r="H70" s="2">
        <f>IFERROR(__xludf.DUMMYFUNCTION("if(iserror(len(regexextract(A70,"".*do\(\)""))),0,len(regexextract(A70,"".*do\(\)"")))"),0.0)</f>
        <v>0</v>
      </c>
      <c r="I70" s="2">
        <f>IFERROR(__xludf.DUMMYFUNCTION("if(iserror(len(regexextract(A70,"".*don't\(\)""))),0,len(regexextract(A70,"".*don't\(\)"")))"),0.0)</f>
        <v>0</v>
      </c>
      <c r="J70" s="2">
        <f>IFERROR(__xludf.DUMMYFUNCTION("if(iserror(len(regexextract(B70,"".*do\(\)""))),0,len(regexextract(B70,"".*do\(\)"")))"),0.0)</f>
        <v>0</v>
      </c>
      <c r="K70" s="2">
        <f>IFERROR(__xludf.DUMMYFUNCTION("if(iserror(len(regexextract(B70,"".*don't\(\)""))),0,len(regexextract(B70,"".*don't\(\)"")))"),0.0)</f>
        <v>0</v>
      </c>
      <c r="L70" s="2">
        <f>IFERROR(__xludf.DUMMYFUNCTION("if(iserror(len(regexextract(C70,"".*do\(\)""))),0,len(regexextract(C70,"".*do\(\)"")))"),0.0)</f>
        <v>0</v>
      </c>
      <c r="M70" s="2">
        <f>IFERROR(__xludf.DUMMYFUNCTION("if(iserror(len(regexextract(C70,"".*don't\(\)""))),0,len(regexextract(C70,"".*don't\(\)"")))"),0.0)</f>
        <v>0</v>
      </c>
      <c r="N70" s="2">
        <f>IFERROR(__xludf.DUMMYFUNCTION("if(iserror(len(regexextract(D70,"".*do\(\)""))),0,len(regexextract(D70,"".*do\(\)"")))"),0.0)</f>
        <v>0</v>
      </c>
      <c r="O70" s="2">
        <f>IFERROR(__xludf.DUMMYFUNCTION("if(iserror(len(regexextract(D70,"".*don't\(\)""))),0,len(regexextract(D70,"".*don't\(\)"")))"),0.0)</f>
        <v>0</v>
      </c>
      <c r="P70" s="2">
        <f>IFERROR(__xludf.DUMMYFUNCTION("if(iserror(len(regexextract(E70,"".*do\(\)""))),0,len(regexextract(E70,"".*do\(\)"")))"),0.0)</f>
        <v>0</v>
      </c>
      <c r="Q70" s="2">
        <f>IFERROR(__xludf.DUMMYFUNCTION("if(iserror(len(regexextract(E70,"".*don't\(\)""))),0,len(regexextract(E70,"".*don't\(\)"")))"),0.0)</f>
        <v>0</v>
      </c>
      <c r="R70" s="2">
        <f>IFERROR(__xludf.DUMMYFUNCTION("if(iserror(len(regexextract(F70,"".*do\(\)""))),0,len(regexextract(F70,"".*do\(\)"")))"),0.0)</f>
        <v>0</v>
      </c>
      <c r="S70" s="2">
        <f>IFERROR(__xludf.DUMMYFUNCTION("if(iserror(len(regexextract(F70,"".*don't\(\)""))),0,len(regexextract(F70,"".*don't\(\)"")))"),0.0)</f>
        <v>0</v>
      </c>
      <c r="T70" s="10"/>
      <c r="U70" s="2">
        <f t="shared" si="8"/>
        <v>1</v>
      </c>
      <c r="V70" s="2">
        <f t="shared" si="9"/>
        <v>0</v>
      </c>
      <c r="W70" s="2">
        <f t="shared" si="10"/>
        <v>1</v>
      </c>
      <c r="X70" s="2">
        <f t="shared" si="11"/>
        <v>0</v>
      </c>
      <c r="Y70" s="2">
        <f t="shared" si="12"/>
        <v>0</v>
      </c>
      <c r="Z70" s="2">
        <f t="shared" si="13"/>
        <v>0</v>
      </c>
      <c r="AA70" s="10"/>
      <c r="AB70" s="2">
        <f>IFERROR(__xludf.DUMMYFUNCTION("if(iserror(regexextract(A70,""^(\d+),(\d+)\)"")),0,regexextract(A70,""^(\d+),(\d+)\)""))"),0.0)</f>
        <v>0</v>
      </c>
      <c r="AD70" s="2">
        <f>IFERROR(__xludf.DUMMYFUNCTION("if(iserror(regexextract(B70,""^(\d+),(\d+)\)"")),0,regexextract(B70,""^(\d+),(\d+)\)""))"),0.0)</f>
        <v>0</v>
      </c>
      <c r="AF70" s="2">
        <f>IFERROR(__xludf.DUMMYFUNCTION("if(iserror(regexextract(C70,""^(\d+),(\d+)\)"")),0,regexextract(C70,""^(\d+),(\d+)\)""))"),0.0)</f>
        <v>0</v>
      </c>
      <c r="AH70" s="2">
        <f>IFERROR(__xludf.DUMMYFUNCTION("if(iserror(regexextract(D70,""^(\d+),(\d+)\)"")),0,regexextract(D70,""^(\d+),(\d+)\)""))"),0.0)</f>
        <v>0</v>
      </c>
      <c r="AJ70" s="2">
        <f>IFERROR(__xludf.DUMMYFUNCTION("if(iserror(regexextract(E70,""^(\d+),(\d+)\)"")),0,regexextract(E70,""^(\d+),(\d+)\)""))"),0.0)</f>
        <v>0</v>
      </c>
      <c r="AL70" s="2">
        <f>IFERROR(__xludf.DUMMYFUNCTION("if(iserror(regexextract(F70,""^(\d+),(\d+)\)"")),0,regexextract(F70,""^(\d+),(\d+)\)""))"),0.0)</f>
        <v>0</v>
      </c>
      <c r="AN70" s="10"/>
      <c r="AO70" s="2">
        <f t="shared" si="2"/>
        <v>0</v>
      </c>
      <c r="AP70" s="2">
        <f t="shared" si="3"/>
        <v>0</v>
      </c>
      <c r="AQ70" s="2">
        <f t="shared" si="4"/>
        <v>0</v>
      </c>
      <c r="AR70" s="2">
        <f t="shared" si="5"/>
        <v>0</v>
      </c>
      <c r="AS70" s="2">
        <f t="shared" si="6"/>
        <v>0</v>
      </c>
      <c r="AT70" s="2">
        <f t="shared" si="7"/>
        <v>0</v>
      </c>
    </row>
    <row r="71">
      <c r="G71" s="10"/>
      <c r="H71" s="2">
        <f>IFERROR(__xludf.DUMMYFUNCTION("if(iserror(len(regexextract(A71,"".*do\(\)""))),0,len(regexextract(A71,"".*do\(\)"")))"),0.0)</f>
        <v>0</v>
      </c>
      <c r="I71" s="2">
        <f>IFERROR(__xludf.DUMMYFUNCTION("if(iserror(len(regexextract(A71,"".*don't\(\)""))),0,len(regexextract(A71,"".*don't\(\)"")))"),0.0)</f>
        <v>0</v>
      </c>
      <c r="J71" s="2">
        <f>IFERROR(__xludf.DUMMYFUNCTION("if(iserror(len(regexextract(B71,"".*do\(\)""))),0,len(regexextract(B71,"".*do\(\)"")))"),0.0)</f>
        <v>0</v>
      </c>
      <c r="K71" s="2">
        <f>IFERROR(__xludf.DUMMYFUNCTION("if(iserror(len(regexextract(B71,"".*don't\(\)""))),0,len(regexextract(B71,"".*don't\(\)"")))"),0.0)</f>
        <v>0</v>
      </c>
      <c r="L71" s="2">
        <f>IFERROR(__xludf.DUMMYFUNCTION("if(iserror(len(regexextract(C71,"".*do\(\)""))),0,len(regexextract(C71,"".*do\(\)"")))"),0.0)</f>
        <v>0</v>
      </c>
      <c r="M71" s="2">
        <f>IFERROR(__xludf.DUMMYFUNCTION("if(iserror(len(regexextract(C71,"".*don't\(\)""))),0,len(regexextract(C71,"".*don't\(\)"")))"),0.0)</f>
        <v>0</v>
      </c>
      <c r="N71" s="2">
        <f>IFERROR(__xludf.DUMMYFUNCTION("if(iserror(len(regexextract(D71,"".*do\(\)""))),0,len(regexextract(D71,"".*do\(\)"")))"),0.0)</f>
        <v>0</v>
      </c>
      <c r="O71" s="2">
        <f>IFERROR(__xludf.DUMMYFUNCTION("if(iserror(len(regexextract(D71,"".*don't\(\)""))),0,len(regexextract(D71,"".*don't\(\)"")))"),0.0)</f>
        <v>0</v>
      </c>
      <c r="P71" s="2">
        <f>IFERROR(__xludf.DUMMYFUNCTION("if(iserror(len(regexextract(E71,"".*do\(\)""))),0,len(regexextract(E71,"".*do\(\)"")))"),0.0)</f>
        <v>0</v>
      </c>
      <c r="Q71" s="2">
        <f>IFERROR(__xludf.DUMMYFUNCTION("if(iserror(len(regexextract(E71,"".*don't\(\)""))),0,len(regexextract(E71,"".*don't\(\)"")))"),0.0)</f>
        <v>0</v>
      </c>
      <c r="R71" s="2">
        <f>IFERROR(__xludf.DUMMYFUNCTION("if(iserror(len(regexextract(F71,"".*do\(\)""))),0,len(regexextract(F71,"".*do\(\)"")))"),0.0)</f>
        <v>0</v>
      </c>
      <c r="S71" s="2">
        <f>IFERROR(__xludf.DUMMYFUNCTION("if(iserror(len(regexextract(F71,"".*don't\(\)""))),0,len(regexextract(F71,"".*don't\(\)"")))"),0.0)</f>
        <v>0</v>
      </c>
      <c r="T71" s="10"/>
      <c r="U71" s="2">
        <f t="shared" si="8"/>
        <v>1</v>
      </c>
      <c r="V71" s="2">
        <f t="shared" si="9"/>
        <v>0</v>
      </c>
      <c r="W71" s="2">
        <f t="shared" si="10"/>
        <v>1</v>
      </c>
      <c r="X71" s="2">
        <f t="shared" si="11"/>
        <v>0</v>
      </c>
      <c r="Y71" s="2">
        <f t="shared" si="12"/>
        <v>0</v>
      </c>
      <c r="Z71" s="2">
        <f t="shared" si="13"/>
        <v>0</v>
      </c>
      <c r="AA71" s="10"/>
      <c r="AB71" s="2">
        <f>IFERROR(__xludf.DUMMYFUNCTION("if(iserror(regexextract(A71,""^(\d+),(\d+)\)"")),0,regexextract(A71,""^(\d+),(\d+)\)""))"),0.0)</f>
        <v>0</v>
      </c>
      <c r="AD71" s="2">
        <f>IFERROR(__xludf.DUMMYFUNCTION("if(iserror(regexextract(B71,""^(\d+),(\d+)\)"")),0,regexextract(B71,""^(\d+),(\d+)\)""))"),0.0)</f>
        <v>0</v>
      </c>
      <c r="AF71" s="2">
        <f>IFERROR(__xludf.DUMMYFUNCTION("if(iserror(regexextract(C71,""^(\d+),(\d+)\)"")),0,regexextract(C71,""^(\d+),(\d+)\)""))"),0.0)</f>
        <v>0</v>
      </c>
      <c r="AH71" s="2">
        <f>IFERROR(__xludf.DUMMYFUNCTION("if(iserror(regexextract(D71,""^(\d+),(\d+)\)"")),0,regexextract(D71,""^(\d+),(\d+)\)""))"),0.0)</f>
        <v>0</v>
      </c>
      <c r="AJ71" s="2">
        <f>IFERROR(__xludf.DUMMYFUNCTION("if(iserror(regexextract(E71,""^(\d+),(\d+)\)"")),0,regexextract(E71,""^(\d+),(\d+)\)""))"),0.0)</f>
        <v>0</v>
      </c>
      <c r="AL71" s="2">
        <f>IFERROR(__xludf.DUMMYFUNCTION("if(iserror(regexextract(F71,""^(\d+),(\d+)\)"")),0,regexextract(F71,""^(\d+),(\d+)\)""))"),0.0)</f>
        <v>0</v>
      </c>
      <c r="AN71" s="10"/>
      <c r="AO71" s="2">
        <f t="shared" si="2"/>
        <v>0</v>
      </c>
      <c r="AP71" s="2">
        <f t="shared" si="3"/>
        <v>0</v>
      </c>
      <c r="AQ71" s="2">
        <f t="shared" si="4"/>
        <v>0</v>
      </c>
      <c r="AR71" s="2">
        <f t="shared" si="5"/>
        <v>0</v>
      </c>
      <c r="AS71" s="2">
        <f t="shared" si="6"/>
        <v>0</v>
      </c>
      <c r="AT71" s="2">
        <f t="shared" si="7"/>
        <v>0</v>
      </c>
    </row>
    <row r="72">
      <c r="G72" s="10"/>
      <c r="H72" s="2">
        <f>IFERROR(__xludf.DUMMYFUNCTION("if(iserror(len(regexextract(A72,"".*do\(\)""))),0,len(regexextract(A72,"".*do\(\)"")))"),0.0)</f>
        <v>0</v>
      </c>
      <c r="I72" s="2">
        <f>IFERROR(__xludf.DUMMYFUNCTION("if(iserror(len(regexextract(A72,"".*don't\(\)""))),0,len(regexextract(A72,"".*don't\(\)"")))"),0.0)</f>
        <v>0</v>
      </c>
      <c r="J72" s="2">
        <f>IFERROR(__xludf.DUMMYFUNCTION("if(iserror(len(regexextract(B72,"".*do\(\)""))),0,len(regexextract(B72,"".*do\(\)"")))"),0.0)</f>
        <v>0</v>
      </c>
      <c r="K72" s="2">
        <f>IFERROR(__xludf.DUMMYFUNCTION("if(iserror(len(regexextract(B72,"".*don't\(\)""))),0,len(regexextract(B72,"".*don't\(\)"")))"),0.0)</f>
        <v>0</v>
      </c>
      <c r="L72" s="2">
        <f>IFERROR(__xludf.DUMMYFUNCTION("if(iserror(len(regexextract(C72,"".*do\(\)""))),0,len(regexextract(C72,"".*do\(\)"")))"),0.0)</f>
        <v>0</v>
      </c>
      <c r="M72" s="2">
        <f>IFERROR(__xludf.DUMMYFUNCTION("if(iserror(len(regexextract(C72,"".*don't\(\)""))),0,len(regexextract(C72,"".*don't\(\)"")))"),0.0)</f>
        <v>0</v>
      </c>
      <c r="N72" s="2">
        <f>IFERROR(__xludf.DUMMYFUNCTION("if(iserror(len(regexextract(D72,"".*do\(\)""))),0,len(regexextract(D72,"".*do\(\)"")))"),0.0)</f>
        <v>0</v>
      </c>
      <c r="O72" s="2">
        <f>IFERROR(__xludf.DUMMYFUNCTION("if(iserror(len(regexextract(D72,"".*don't\(\)""))),0,len(regexextract(D72,"".*don't\(\)"")))"),0.0)</f>
        <v>0</v>
      </c>
      <c r="P72" s="2">
        <f>IFERROR(__xludf.DUMMYFUNCTION("if(iserror(len(regexextract(E72,"".*do\(\)""))),0,len(regexextract(E72,"".*do\(\)"")))"),0.0)</f>
        <v>0</v>
      </c>
      <c r="Q72" s="2">
        <f>IFERROR(__xludf.DUMMYFUNCTION("if(iserror(len(regexextract(E72,"".*don't\(\)""))),0,len(regexextract(E72,"".*don't\(\)"")))"),0.0)</f>
        <v>0</v>
      </c>
      <c r="R72" s="2">
        <f>IFERROR(__xludf.DUMMYFUNCTION("if(iserror(len(regexextract(F72,"".*do\(\)""))),0,len(regexextract(F72,"".*do\(\)"")))"),0.0)</f>
        <v>0</v>
      </c>
      <c r="S72" s="2">
        <f>IFERROR(__xludf.DUMMYFUNCTION("if(iserror(len(regexextract(F72,"".*don't\(\)""))),0,len(regexextract(F72,"".*don't\(\)"")))"),0.0)</f>
        <v>0</v>
      </c>
      <c r="T72" s="10"/>
      <c r="U72" s="2">
        <f t="shared" si="8"/>
        <v>1</v>
      </c>
      <c r="V72" s="2">
        <f t="shared" si="9"/>
        <v>0</v>
      </c>
      <c r="W72" s="2">
        <f t="shared" si="10"/>
        <v>1</v>
      </c>
      <c r="X72" s="2">
        <f t="shared" si="11"/>
        <v>0</v>
      </c>
      <c r="Y72" s="2">
        <f t="shared" si="12"/>
        <v>0</v>
      </c>
      <c r="Z72" s="2">
        <f t="shared" si="13"/>
        <v>0</v>
      </c>
      <c r="AA72" s="10"/>
      <c r="AB72" s="2">
        <f>IFERROR(__xludf.DUMMYFUNCTION("if(iserror(regexextract(A72,""^(\d+),(\d+)\)"")),0,regexextract(A72,""^(\d+),(\d+)\)""))"),0.0)</f>
        <v>0</v>
      </c>
      <c r="AD72" s="2">
        <f>IFERROR(__xludf.DUMMYFUNCTION("if(iserror(regexextract(B72,""^(\d+),(\d+)\)"")),0,regexextract(B72,""^(\d+),(\d+)\)""))"),0.0)</f>
        <v>0</v>
      </c>
      <c r="AF72" s="2">
        <f>IFERROR(__xludf.DUMMYFUNCTION("if(iserror(regexextract(C72,""^(\d+),(\d+)\)"")),0,regexextract(C72,""^(\d+),(\d+)\)""))"),0.0)</f>
        <v>0</v>
      </c>
      <c r="AH72" s="2">
        <f>IFERROR(__xludf.DUMMYFUNCTION("if(iserror(regexextract(D72,""^(\d+),(\d+)\)"")),0,regexextract(D72,""^(\d+),(\d+)\)""))"),0.0)</f>
        <v>0</v>
      </c>
      <c r="AJ72" s="2">
        <f>IFERROR(__xludf.DUMMYFUNCTION("if(iserror(regexextract(E72,""^(\d+),(\d+)\)"")),0,regexextract(E72,""^(\d+),(\d+)\)""))"),0.0)</f>
        <v>0</v>
      </c>
      <c r="AL72" s="2">
        <f>IFERROR(__xludf.DUMMYFUNCTION("if(iserror(regexextract(F72,""^(\d+),(\d+)\)"")),0,regexextract(F72,""^(\d+),(\d+)\)""))"),0.0)</f>
        <v>0</v>
      </c>
      <c r="AN72" s="10"/>
      <c r="AO72" s="2">
        <f t="shared" si="2"/>
        <v>0</v>
      </c>
      <c r="AP72" s="2">
        <f t="shared" si="3"/>
        <v>0</v>
      </c>
      <c r="AQ72" s="2">
        <f t="shared" si="4"/>
        <v>0</v>
      </c>
      <c r="AR72" s="2">
        <f t="shared" si="5"/>
        <v>0</v>
      </c>
      <c r="AS72" s="2">
        <f t="shared" si="6"/>
        <v>0</v>
      </c>
      <c r="AT72" s="2">
        <f t="shared" si="7"/>
        <v>0</v>
      </c>
    </row>
    <row r="73">
      <c r="G73" s="10"/>
      <c r="H73" s="2">
        <f>IFERROR(__xludf.DUMMYFUNCTION("if(iserror(len(regexextract(A73,"".*do\(\)""))),0,len(regexextract(A73,"".*do\(\)"")))"),0.0)</f>
        <v>0</v>
      </c>
      <c r="I73" s="2">
        <f>IFERROR(__xludf.DUMMYFUNCTION("if(iserror(len(regexextract(A73,"".*don't\(\)""))),0,len(regexextract(A73,"".*don't\(\)"")))"),0.0)</f>
        <v>0</v>
      </c>
      <c r="J73" s="2">
        <f>IFERROR(__xludf.DUMMYFUNCTION("if(iserror(len(regexextract(B73,"".*do\(\)""))),0,len(regexextract(B73,"".*do\(\)"")))"),0.0)</f>
        <v>0</v>
      </c>
      <c r="K73" s="2">
        <f>IFERROR(__xludf.DUMMYFUNCTION("if(iserror(len(regexextract(B73,"".*don't\(\)""))),0,len(regexextract(B73,"".*don't\(\)"")))"),0.0)</f>
        <v>0</v>
      </c>
      <c r="L73" s="2">
        <f>IFERROR(__xludf.DUMMYFUNCTION("if(iserror(len(regexextract(C73,"".*do\(\)""))),0,len(regexextract(C73,"".*do\(\)"")))"),0.0)</f>
        <v>0</v>
      </c>
      <c r="M73" s="2">
        <f>IFERROR(__xludf.DUMMYFUNCTION("if(iserror(len(regexextract(C73,"".*don't\(\)""))),0,len(regexextract(C73,"".*don't\(\)"")))"),0.0)</f>
        <v>0</v>
      </c>
      <c r="N73" s="2">
        <f>IFERROR(__xludf.DUMMYFUNCTION("if(iserror(len(regexextract(D73,"".*do\(\)""))),0,len(regexextract(D73,"".*do\(\)"")))"),0.0)</f>
        <v>0</v>
      </c>
      <c r="O73" s="2">
        <f>IFERROR(__xludf.DUMMYFUNCTION("if(iserror(len(regexextract(D73,"".*don't\(\)""))),0,len(regexextract(D73,"".*don't\(\)"")))"),0.0)</f>
        <v>0</v>
      </c>
      <c r="P73" s="2">
        <f>IFERROR(__xludf.DUMMYFUNCTION("if(iserror(len(regexextract(E73,"".*do\(\)""))),0,len(regexextract(E73,"".*do\(\)"")))"),0.0)</f>
        <v>0</v>
      </c>
      <c r="Q73" s="2">
        <f>IFERROR(__xludf.DUMMYFUNCTION("if(iserror(len(regexextract(E73,"".*don't\(\)""))),0,len(regexextract(E73,"".*don't\(\)"")))"),0.0)</f>
        <v>0</v>
      </c>
      <c r="R73" s="2">
        <f>IFERROR(__xludf.DUMMYFUNCTION("if(iserror(len(regexextract(F73,"".*do\(\)""))),0,len(regexextract(F73,"".*do\(\)"")))"),0.0)</f>
        <v>0</v>
      </c>
      <c r="S73" s="2">
        <f>IFERROR(__xludf.DUMMYFUNCTION("if(iserror(len(regexextract(F73,"".*don't\(\)""))),0,len(regexextract(F73,"".*don't\(\)"")))"),0.0)</f>
        <v>0</v>
      </c>
      <c r="T73" s="10"/>
      <c r="U73" s="2">
        <f t="shared" si="8"/>
        <v>1</v>
      </c>
      <c r="V73" s="2">
        <f t="shared" si="9"/>
        <v>0</v>
      </c>
      <c r="W73" s="2">
        <f t="shared" si="10"/>
        <v>1</v>
      </c>
      <c r="X73" s="2">
        <f t="shared" si="11"/>
        <v>0</v>
      </c>
      <c r="Y73" s="2">
        <f t="shared" si="12"/>
        <v>0</v>
      </c>
      <c r="Z73" s="2">
        <f t="shared" si="13"/>
        <v>0</v>
      </c>
      <c r="AA73" s="10"/>
      <c r="AB73" s="2">
        <f>IFERROR(__xludf.DUMMYFUNCTION("if(iserror(regexextract(A73,""^(\d+),(\d+)\)"")),0,regexextract(A73,""^(\d+),(\d+)\)""))"),0.0)</f>
        <v>0</v>
      </c>
      <c r="AD73" s="2">
        <f>IFERROR(__xludf.DUMMYFUNCTION("if(iserror(regexextract(B73,""^(\d+),(\d+)\)"")),0,regexextract(B73,""^(\d+),(\d+)\)""))"),0.0)</f>
        <v>0</v>
      </c>
      <c r="AF73" s="2">
        <f>IFERROR(__xludf.DUMMYFUNCTION("if(iserror(regexextract(C73,""^(\d+),(\d+)\)"")),0,regexextract(C73,""^(\d+),(\d+)\)""))"),0.0)</f>
        <v>0</v>
      </c>
      <c r="AH73" s="2">
        <f>IFERROR(__xludf.DUMMYFUNCTION("if(iserror(regexextract(D73,""^(\d+),(\d+)\)"")),0,regexextract(D73,""^(\d+),(\d+)\)""))"),0.0)</f>
        <v>0</v>
      </c>
      <c r="AJ73" s="2">
        <f>IFERROR(__xludf.DUMMYFUNCTION("if(iserror(regexextract(E73,""^(\d+),(\d+)\)"")),0,regexextract(E73,""^(\d+),(\d+)\)""))"),0.0)</f>
        <v>0</v>
      </c>
      <c r="AL73" s="2">
        <f>IFERROR(__xludf.DUMMYFUNCTION("if(iserror(regexextract(F73,""^(\d+),(\d+)\)"")),0,regexextract(F73,""^(\d+),(\d+)\)""))"),0.0)</f>
        <v>0</v>
      </c>
      <c r="AN73" s="10"/>
      <c r="AO73" s="2">
        <f t="shared" si="2"/>
        <v>0</v>
      </c>
      <c r="AP73" s="2">
        <f t="shared" si="3"/>
        <v>0</v>
      </c>
      <c r="AQ73" s="2">
        <f t="shared" si="4"/>
        <v>0</v>
      </c>
      <c r="AR73" s="2">
        <f t="shared" si="5"/>
        <v>0</v>
      </c>
      <c r="AS73" s="2">
        <f t="shared" si="6"/>
        <v>0</v>
      </c>
      <c r="AT73" s="2">
        <f t="shared" si="7"/>
        <v>0</v>
      </c>
    </row>
    <row r="74">
      <c r="G74" s="10"/>
      <c r="H74" s="2">
        <f>IFERROR(__xludf.DUMMYFUNCTION("if(iserror(len(regexextract(A74,"".*do\(\)""))),0,len(regexextract(A74,"".*do\(\)"")))"),0.0)</f>
        <v>0</v>
      </c>
      <c r="I74" s="2">
        <f>IFERROR(__xludf.DUMMYFUNCTION("if(iserror(len(regexextract(A74,"".*don't\(\)""))),0,len(regexextract(A74,"".*don't\(\)"")))"),0.0)</f>
        <v>0</v>
      </c>
      <c r="J74" s="2">
        <f>IFERROR(__xludf.DUMMYFUNCTION("if(iserror(len(regexextract(B74,"".*do\(\)""))),0,len(regexextract(B74,"".*do\(\)"")))"),0.0)</f>
        <v>0</v>
      </c>
      <c r="K74" s="2">
        <f>IFERROR(__xludf.DUMMYFUNCTION("if(iserror(len(regexextract(B74,"".*don't\(\)""))),0,len(regexextract(B74,"".*don't\(\)"")))"),0.0)</f>
        <v>0</v>
      </c>
      <c r="L74" s="2">
        <f>IFERROR(__xludf.DUMMYFUNCTION("if(iserror(len(regexextract(C74,"".*do\(\)""))),0,len(regexextract(C74,"".*do\(\)"")))"),0.0)</f>
        <v>0</v>
      </c>
      <c r="M74" s="2">
        <f>IFERROR(__xludf.DUMMYFUNCTION("if(iserror(len(regexextract(C74,"".*don't\(\)""))),0,len(regexextract(C74,"".*don't\(\)"")))"),0.0)</f>
        <v>0</v>
      </c>
      <c r="N74" s="2">
        <f>IFERROR(__xludf.DUMMYFUNCTION("if(iserror(len(regexextract(D74,"".*do\(\)""))),0,len(regexextract(D74,"".*do\(\)"")))"),0.0)</f>
        <v>0</v>
      </c>
      <c r="O74" s="2">
        <f>IFERROR(__xludf.DUMMYFUNCTION("if(iserror(len(regexextract(D74,"".*don't\(\)""))),0,len(regexextract(D74,"".*don't\(\)"")))"),0.0)</f>
        <v>0</v>
      </c>
      <c r="P74" s="2">
        <f>IFERROR(__xludf.DUMMYFUNCTION("if(iserror(len(regexextract(E74,"".*do\(\)""))),0,len(regexextract(E74,"".*do\(\)"")))"),0.0)</f>
        <v>0</v>
      </c>
      <c r="Q74" s="2">
        <f>IFERROR(__xludf.DUMMYFUNCTION("if(iserror(len(regexextract(E74,"".*don't\(\)""))),0,len(regexextract(E74,"".*don't\(\)"")))"),0.0)</f>
        <v>0</v>
      </c>
      <c r="R74" s="2">
        <f>IFERROR(__xludf.DUMMYFUNCTION("if(iserror(len(regexextract(F74,"".*do\(\)""))),0,len(regexextract(F74,"".*do\(\)"")))"),0.0)</f>
        <v>0</v>
      </c>
      <c r="S74" s="2">
        <f>IFERROR(__xludf.DUMMYFUNCTION("if(iserror(len(regexextract(F74,"".*don't\(\)""))),0,len(regexextract(F74,"".*don't\(\)"")))"),0.0)</f>
        <v>0</v>
      </c>
      <c r="T74" s="10"/>
      <c r="U74" s="2">
        <f t="shared" si="8"/>
        <v>1</v>
      </c>
      <c r="V74" s="2">
        <f t="shared" si="9"/>
        <v>0</v>
      </c>
      <c r="W74" s="2">
        <f t="shared" si="10"/>
        <v>1</v>
      </c>
      <c r="X74" s="2">
        <f t="shared" si="11"/>
        <v>0</v>
      </c>
      <c r="Y74" s="2">
        <f t="shared" si="12"/>
        <v>0</v>
      </c>
      <c r="Z74" s="2">
        <f t="shared" si="13"/>
        <v>0</v>
      </c>
      <c r="AA74" s="10"/>
      <c r="AB74" s="2">
        <f>IFERROR(__xludf.DUMMYFUNCTION("if(iserror(regexextract(A74,""^(\d+),(\d+)\)"")),0,regexextract(A74,""^(\d+),(\d+)\)""))"),0.0)</f>
        <v>0</v>
      </c>
      <c r="AD74" s="2">
        <f>IFERROR(__xludf.DUMMYFUNCTION("if(iserror(regexextract(B74,""^(\d+),(\d+)\)"")),0,regexextract(B74,""^(\d+),(\d+)\)""))"),0.0)</f>
        <v>0</v>
      </c>
      <c r="AF74" s="2">
        <f>IFERROR(__xludf.DUMMYFUNCTION("if(iserror(regexextract(C74,""^(\d+),(\d+)\)"")),0,regexextract(C74,""^(\d+),(\d+)\)""))"),0.0)</f>
        <v>0</v>
      </c>
      <c r="AH74" s="2">
        <f>IFERROR(__xludf.DUMMYFUNCTION("if(iserror(regexextract(D74,""^(\d+),(\d+)\)"")),0,regexextract(D74,""^(\d+),(\d+)\)""))"),0.0)</f>
        <v>0</v>
      </c>
      <c r="AJ74" s="2">
        <f>IFERROR(__xludf.DUMMYFUNCTION("if(iserror(regexextract(E74,""^(\d+),(\d+)\)"")),0,regexextract(E74,""^(\d+),(\d+)\)""))"),0.0)</f>
        <v>0</v>
      </c>
      <c r="AL74" s="2">
        <f>IFERROR(__xludf.DUMMYFUNCTION("if(iserror(regexextract(F74,""^(\d+),(\d+)\)"")),0,regexextract(F74,""^(\d+),(\d+)\)""))"),0.0)</f>
        <v>0</v>
      </c>
      <c r="AN74" s="10"/>
      <c r="AO74" s="2">
        <f t="shared" si="2"/>
        <v>0</v>
      </c>
      <c r="AP74" s="2">
        <f t="shared" si="3"/>
        <v>0</v>
      </c>
      <c r="AQ74" s="2">
        <f t="shared" si="4"/>
        <v>0</v>
      </c>
      <c r="AR74" s="2">
        <f t="shared" si="5"/>
        <v>0</v>
      </c>
      <c r="AS74" s="2">
        <f t="shared" si="6"/>
        <v>0</v>
      </c>
      <c r="AT74" s="2">
        <f t="shared" si="7"/>
        <v>0</v>
      </c>
    </row>
    <row r="75">
      <c r="G75" s="10"/>
      <c r="H75" s="2">
        <f>IFERROR(__xludf.DUMMYFUNCTION("if(iserror(len(regexextract(A75,"".*do\(\)""))),0,len(regexextract(A75,"".*do\(\)"")))"),0.0)</f>
        <v>0</v>
      </c>
      <c r="I75" s="2">
        <f>IFERROR(__xludf.DUMMYFUNCTION("if(iserror(len(regexextract(A75,"".*don't\(\)""))),0,len(regexextract(A75,"".*don't\(\)"")))"),0.0)</f>
        <v>0</v>
      </c>
      <c r="J75" s="2">
        <f>IFERROR(__xludf.DUMMYFUNCTION("if(iserror(len(regexextract(B75,"".*do\(\)""))),0,len(regexextract(B75,"".*do\(\)"")))"),0.0)</f>
        <v>0</v>
      </c>
      <c r="K75" s="2">
        <f>IFERROR(__xludf.DUMMYFUNCTION("if(iserror(len(regexextract(B75,"".*don't\(\)""))),0,len(regexextract(B75,"".*don't\(\)"")))"),0.0)</f>
        <v>0</v>
      </c>
      <c r="L75" s="2">
        <f>IFERROR(__xludf.DUMMYFUNCTION("if(iserror(len(regexextract(C75,"".*do\(\)""))),0,len(regexextract(C75,"".*do\(\)"")))"),0.0)</f>
        <v>0</v>
      </c>
      <c r="M75" s="2">
        <f>IFERROR(__xludf.DUMMYFUNCTION("if(iserror(len(regexextract(C75,"".*don't\(\)""))),0,len(regexextract(C75,"".*don't\(\)"")))"),0.0)</f>
        <v>0</v>
      </c>
      <c r="N75" s="2">
        <f>IFERROR(__xludf.DUMMYFUNCTION("if(iserror(len(regexextract(D75,"".*do\(\)""))),0,len(regexextract(D75,"".*do\(\)"")))"),0.0)</f>
        <v>0</v>
      </c>
      <c r="O75" s="2">
        <f>IFERROR(__xludf.DUMMYFUNCTION("if(iserror(len(regexextract(D75,"".*don't\(\)""))),0,len(regexextract(D75,"".*don't\(\)"")))"),0.0)</f>
        <v>0</v>
      </c>
      <c r="P75" s="2">
        <f>IFERROR(__xludf.DUMMYFUNCTION("if(iserror(len(regexextract(E75,"".*do\(\)""))),0,len(regexextract(E75,"".*do\(\)"")))"),0.0)</f>
        <v>0</v>
      </c>
      <c r="Q75" s="2">
        <f>IFERROR(__xludf.DUMMYFUNCTION("if(iserror(len(regexextract(E75,"".*don't\(\)""))),0,len(regexextract(E75,"".*don't\(\)"")))"),0.0)</f>
        <v>0</v>
      </c>
      <c r="R75" s="2">
        <f>IFERROR(__xludf.DUMMYFUNCTION("if(iserror(len(regexextract(F75,"".*do\(\)""))),0,len(regexextract(F75,"".*do\(\)"")))"),0.0)</f>
        <v>0</v>
      </c>
      <c r="S75" s="2">
        <f>IFERROR(__xludf.DUMMYFUNCTION("if(iserror(len(regexextract(F75,"".*don't\(\)""))),0,len(regexextract(F75,"".*don't\(\)"")))"),0.0)</f>
        <v>0</v>
      </c>
      <c r="T75" s="10"/>
      <c r="U75" s="2">
        <f t="shared" si="8"/>
        <v>1</v>
      </c>
      <c r="V75" s="2">
        <f t="shared" si="9"/>
        <v>0</v>
      </c>
      <c r="W75" s="2">
        <f t="shared" si="10"/>
        <v>1</v>
      </c>
      <c r="X75" s="2">
        <f t="shared" si="11"/>
        <v>0</v>
      </c>
      <c r="Y75" s="2">
        <f t="shared" si="12"/>
        <v>0</v>
      </c>
      <c r="Z75" s="2">
        <f t="shared" si="13"/>
        <v>0</v>
      </c>
      <c r="AA75" s="10"/>
      <c r="AB75" s="2">
        <f>IFERROR(__xludf.DUMMYFUNCTION("if(iserror(regexextract(A75,""^(\d+),(\d+)\)"")),0,regexextract(A75,""^(\d+),(\d+)\)""))"),0.0)</f>
        <v>0</v>
      </c>
      <c r="AD75" s="2">
        <f>IFERROR(__xludf.DUMMYFUNCTION("if(iserror(regexextract(B75,""^(\d+),(\d+)\)"")),0,regexextract(B75,""^(\d+),(\d+)\)""))"),0.0)</f>
        <v>0</v>
      </c>
      <c r="AF75" s="2">
        <f>IFERROR(__xludf.DUMMYFUNCTION("if(iserror(regexextract(C75,""^(\d+),(\d+)\)"")),0,regexextract(C75,""^(\d+),(\d+)\)""))"),0.0)</f>
        <v>0</v>
      </c>
      <c r="AH75" s="2">
        <f>IFERROR(__xludf.DUMMYFUNCTION("if(iserror(regexextract(D75,""^(\d+),(\d+)\)"")),0,regexextract(D75,""^(\d+),(\d+)\)""))"),0.0)</f>
        <v>0</v>
      </c>
      <c r="AJ75" s="2">
        <f>IFERROR(__xludf.DUMMYFUNCTION("if(iserror(regexextract(E75,""^(\d+),(\d+)\)"")),0,regexextract(E75,""^(\d+),(\d+)\)""))"),0.0)</f>
        <v>0</v>
      </c>
      <c r="AL75" s="2">
        <f>IFERROR(__xludf.DUMMYFUNCTION("if(iserror(regexextract(F75,""^(\d+),(\d+)\)"")),0,regexextract(F75,""^(\d+),(\d+)\)""))"),0.0)</f>
        <v>0</v>
      </c>
      <c r="AN75" s="10"/>
      <c r="AO75" s="2">
        <f t="shared" si="2"/>
        <v>0</v>
      </c>
      <c r="AP75" s="2">
        <f t="shared" si="3"/>
        <v>0</v>
      </c>
      <c r="AQ75" s="2">
        <f t="shared" si="4"/>
        <v>0</v>
      </c>
      <c r="AR75" s="2">
        <f t="shared" si="5"/>
        <v>0</v>
      </c>
      <c r="AS75" s="2">
        <f t="shared" si="6"/>
        <v>0</v>
      </c>
      <c r="AT75" s="2">
        <f t="shared" si="7"/>
        <v>0</v>
      </c>
    </row>
    <row r="76">
      <c r="G76" s="10"/>
      <c r="H76" s="2">
        <f>IFERROR(__xludf.DUMMYFUNCTION("if(iserror(len(regexextract(A76,"".*do\(\)""))),0,len(regexextract(A76,"".*do\(\)"")))"),0.0)</f>
        <v>0</v>
      </c>
      <c r="I76" s="2">
        <f>IFERROR(__xludf.DUMMYFUNCTION("if(iserror(len(regexextract(A76,"".*don't\(\)""))),0,len(regexextract(A76,"".*don't\(\)"")))"),0.0)</f>
        <v>0</v>
      </c>
      <c r="J76" s="2">
        <f>IFERROR(__xludf.DUMMYFUNCTION("if(iserror(len(regexextract(B76,"".*do\(\)""))),0,len(regexextract(B76,"".*do\(\)"")))"),0.0)</f>
        <v>0</v>
      </c>
      <c r="K76" s="2">
        <f>IFERROR(__xludf.DUMMYFUNCTION("if(iserror(len(regexextract(B76,"".*don't\(\)""))),0,len(regexextract(B76,"".*don't\(\)"")))"),0.0)</f>
        <v>0</v>
      </c>
      <c r="L76" s="2">
        <f>IFERROR(__xludf.DUMMYFUNCTION("if(iserror(len(regexextract(C76,"".*do\(\)""))),0,len(regexextract(C76,"".*do\(\)"")))"),0.0)</f>
        <v>0</v>
      </c>
      <c r="M76" s="2">
        <f>IFERROR(__xludf.DUMMYFUNCTION("if(iserror(len(regexextract(C76,"".*don't\(\)""))),0,len(regexextract(C76,"".*don't\(\)"")))"),0.0)</f>
        <v>0</v>
      </c>
      <c r="N76" s="2">
        <f>IFERROR(__xludf.DUMMYFUNCTION("if(iserror(len(regexextract(D76,"".*do\(\)""))),0,len(regexextract(D76,"".*do\(\)"")))"),0.0)</f>
        <v>0</v>
      </c>
      <c r="O76" s="2">
        <f>IFERROR(__xludf.DUMMYFUNCTION("if(iserror(len(regexextract(D76,"".*don't\(\)""))),0,len(regexextract(D76,"".*don't\(\)"")))"),0.0)</f>
        <v>0</v>
      </c>
      <c r="P76" s="2">
        <f>IFERROR(__xludf.DUMMYFUNCTION("if(iserror(len(regexextract(E76,"".*do\(\)""))),0,len(regexextract(E76,"".*do\(\)"")))"),0.0)</f>
        <v>0</v>
      </c>
      <c r="Q76" s="2">
        <f>IFERROR(__xludf.DUMMYFUNCTION("if(iserror(len(regexextract(E76,"".*don't\(\)""))),0,len(regexextract(E76,"".*don't\(\)"")))"),0.0)</f>
        <v>0</v>
      </c>
      <c r="R76" s="2">
        <f>IFERROR(__xludf.DUMMYFUNCTION("if(iserror(len(regexextract(F76,"".*do\(\)""))),0,len(regexextract(F76,"".*do\(\)"")))"),0.0)</f>
        <v>0</v>
      </c>
      <c r="S76" s="2">
        <f>IFERROR(__xludf.DUMMYFUNCTION("if(iserror(len(regexextract(F76,"".*don't\(\)""))),0,len(regexextract(F76,"".*don't\(\)"")))"),0.0)</f>
        <v>0</v>
      </c>
      <c r="T76" s="10"/>
      <c r="U76" s="2">
        <f t="shared" si="8"/>
        <v>1</v>
      </c>
      <c r="V76" s="2">
        <f t="shared" si="9"/>
        <v>0</v>
      </c>
      <c r="W76" s="2">
        <f t="shared" si="10"/>
        <v>1</v>
      </c>
      <c r="X76" s="2">
        <f t="shared" si="11"/>
        <v>0</v>
      </c>
      <c r="Y76" s="2">
        <f t="shared" si="12"/>
        <v>0</v>
      </c>
      <c r="Z76" s="2">
        <f t="shared" si="13"/>
        <v>0</v>
      </c>
      <c r="AA76" s="10"/>
      <c r="AB76" s="2">
        <f>IFERROR(__xludf.DUMMYFUNCTION("if(iserror(regexextract(A76,""^(\d+),(\d+)\)"")),0,regexextract(A76,""^(\d+),(\d+)\)""))"),0.0)</f>
        <v>0</v>
      </c>
      <c r="AD76" s="2">
        <f>IFERROR(__xludf.DUMMYFUNCTION("if(iserror(regexextract(B76,""^(\d+),(\d+)\)"")),0,regexextract(B76,""^(\d+),(\d+)\)""))"),0.0)</f>
        <v>0</v>
      </c>
      <c r="AF76" s="2">
        <f>IFERROR(__xludf.DUMMYFUNCTION("if(iserror(regexextract(C76,""^(\d+),(\d+)\)"")),0,regexextract(C76,""^(\d+),(\d+)\)""))"),0.0)</f>
        <v>0</v>
      </c>
      <c r="AH76" s="2">
        <f>IFERROR(__xludf.DUMMYFUNCTION("if(iserror(regexextract(D76,""^(\d+),(\d+)\)"")),0,regexextract(D76,""^(\d+),(\d+)\)""))"),0.0)</f>
        <v>0</v>
      </c>
      <c r="AJ76" s="2">
        <f>IFERROR(__xludf.DUMMYFUNCTION("if(iserror(regexextract(E76,""^(\d+),(\d+)\)"")),0,regexextract(E76,""^(\d+),(\d+)\)""))"),0.0)</f>
        <v>0</v>
      </c>
      <c r="AL76" s="2">
        <f>IFERROR(__xludf.DUMMYFUNCTION("if(iserror(regexextract(F76,""^(\d+),(\d+)\)"")),0,regexextract(F76,""^(\d+),(\d+)\)""))"),0.0)</f>
        <v>0</v>
      </c>
      <c r="AN76" s="10"/>
      <c r="AO76" s="2">
        <f t="shared" si="2"/>
        <v>0</v>
      </c>
      <c r="AP76" s="2">
        <f t="shared" si="3"/>
        <v>0</v>
      </c>
      <c r="AQ76" s="2">
        <f t="shared" si="4"/>
        <v>0</v>
      </c>
      <c r="AR76" s="2">
        <f t="shared" si="5"/>
        <v>0</v>
      </c>
      <c r="AS76" s="2">
        <f t="shared" si="6"/>
        <v>0</v>
      </c>
      <c r="AT76" s="2">
        <f t="shared" si="7"/>
        <v>0</v>
      </c>
    </row>
    <row r="77">
      <c r="G77" s="10"/>
      <c r="H77" s="2">
        <f>IFERROR(__xludf.DUMMYFUNCTION("if(iserror(len(regexextract(A77,"".*do\(\)""))),0,len(regexextract(A77,"".*do\(\)"")))"),0.0)</f>
        <v>0</v>
      </c>
      <c r="I77" s="2">
        <f>IFERROR(__xludf.DUMMYFUNCTION("if(iserror(len(regexextract(A77,"".*don't\(\)""))),0,len(regexextract(A77,"".*don't\(\)"")))"),0.0)</f>
        <v>0</v>
      </c>
      <c r="J77" s="2">
        <f>IFERROR(__xludf.DUMMYFUNCTION("if(iserror(len(regexextract(B77,"".*do\(\)""))),0,len(regexextract(B77,"".*do\(\)"")))"),0.0)</f>
        <v>0</v>
      </c>
      <c r="K77" s="2">
        <f>IFERROR(__xludf.DUMMYFUNCTION("if(iserror(len(regexextract(B77,"".*don't\(\)""))),0,len(regexextract(B77,"".*don't\(\)"")))"),0.0)</f>
        <v>0</v>
      </c>
      <c r="L77" s="2">
        <f>IFERROR(__xludf.DUMMYFUNCTION("if(iserror(len(regexextract(C77,"".*do\(\)""))),0,len(regexextract(C77,"".*do\(\)"")))"),0.0)</f>
        <v>0</v>
      </c>
      <c r="M77" s="2">
        <f>IFERROR(__xludf.DUMMYFUNCTION("if(iserror(len(regexextract(C77,"".*don't\(\)""))),0,len(regexextract(C77,"".*don't\(\)"")))"),0.0)</f>
        <v>0</v>
      </c>
      <c r="N77" s="2">
        <f>IFERROR(__xludf.DUMMYFUNCTION("if(iserror(len(regexextract(D77,"".*do\(\)""))),0,len(regexextract(D77,"".*do\(\)"")))"),0.0)</f>
        <v>0</v>
      </c>
      <c r="O77" s="2">
        <f>IFERROR(__xludf.DUMMYFUNCTION("if(iserror(len(regexextract(D77,"".*don't\(\)""))),0,len(regexextract(D77,"".*don't\(\)"")))"),0.0)</f>
        <v>0</v>
      </c>
      <c r="P77" s="2">
        <f>IFERROR(__xludf.DUMMYFUNCTION("if(iserror(len(regexextract(E77,"".*do\(\)""))),0,len(regexextract(E77,"".*do\(\)"")))"),0.0)</f>
        <v>0</v>
      </c>
      <c r="Q77" s="2">
        <f>IFERROR(__xludf.DUMMYFUNCTION("if(iserror(len(regexextract(E77,"".*don't\(\)""))),0,len(regexextract(E77,"".*don't\(\)"")))"),0.0)</f>
        <v>0</v>
      </c>
      <c r="R77" s="2">
        <f>IFERROR(__xludf.DUMMYFUNCTION("if(iserror(len(regexextract(F77,"".*do\(\)""))),0,len(regexextract(F77,"".*do\(\)"")))"),0.0)</f>
        <v>0</v>
      </c>
      <c r="S77" s="2">
        <f>IFERROR(__xludf.DUMMYFUNCTION("if(iserror(len(regexextract(F77,"".*don't\(\)""))),0,len(regexextract(F77,"".*don't\(\)"")))"),0.0)</f>
        <v>0</v>
      </c>
      <c r="T77" s="10"/>
      <c r="U77" s="2">
        <f t="shared" si="8"/>
        <v>1</v>
      </c>
      <c r="V77" s="2">
        <f t="shared" si="9"/>
        <v>0</v>
      </c>
      <c r="W77" s="2">
        <f t="shared" si="10"/>
        <v>1</v>
      </c>
      <c r="X77" s="2">
        <f t="shared" si="11"/>
        <v>0</v>
      </c>
      <c r="Y77" s="2">
        <f t="shared" si="12"/>
        <v>0</v>
      </c>
      <c r="Z77" s="2">
        <f t="shared" si="13"/>
        <v>0</v>
      </c>
      <c r="AA77" s="10"/>
      <c r="AB77" s="2">
        <f>IFERROR(__xludf.DUMMYFUNCTION("if(iserror(regexextract(A77,""^(\d+),(\d+)\)"")),0,regexextract(A77,""^(\d+),(\d+)\)""))"),0.0)</f>
        <v>0</v>
      </c>
      <c r="AD77" s="2">
        <f>IFERROR(__xludf.DUMMYFUNCTION("if(iserror(regexextract(B77,""^(\d+),(\d+)\)"")),0,regexextract(B77,""^(\d+),(\d+)\)""))"),0.0)</f>
        <v>0</v>
      </c>
      <c r="AF77" s="2">
        <f>IFERROR(__xludf.DUMMYFUNCTION("if(iserror(regexextract(C77,""^(\d+),(\d+)\)"")),0,regexextract(C77,""^(\d+),(\d+)\)""))"),0.0)</f>
        <v>0</v>
      </c>
      <c r="AH77" s="2">
        <f>IFERROR(__xludf.DUMMYFUNCTION("if(iserror(regexextract(D77,""^(\d+),(\d+)\)"")),0,regexextract(D77,""^(\d+),(\d+)\)""))"),0.0)</f>
        <v>0</v>
      </c>
      <c r="AJ77" s="2">
        <f>IFERROR(__xludf.DUMMYFUNCTION("if(iserror(regexextract(E77,""^(\d+),(\d+)\)"")),0,regexextract(E77,""^(\d+),(\d+)\)""))"),0.0)</f>
        <v>0</v>
      </c>
      <c r="AL77" s="2">
        <f>IFERROR(__xludf.DUMMYFUNCTION("if(iserror(regexextract(F77,""^(\d+),(\d+)\)"")),0,regexextract(F77,""^(\d+),(\d+)\)""))"),0.0)</f>
        <v>0</v>
      </c>
      <c r="AN77" s="10"/>
      <c r="AO77" s="2">
        <f t="shared" si="2"/>
        <v>0</v>
      </c>
      <c r="AP77" s="2">
        <f t="shared" si="3"/>
        <v>0</v>
      </c>
      <c r="AQ77" s="2">
        <f t="shared" si="4"/>
        <v>0</v>
      </c>
      <c r="AR77" s="2">
        <f t="shared" si="5"/>
        <v>0</v>
      </c>
      <c r="AS77" s="2">
        <f t="shared" si="6"/>
        <v>0</v>
      </c>
      <c r="AT77" s="2">
        <f t="shared" si="7"/>
        <v>0</v>
      </c>
    </row>
    <row r="78">
      <c r="G78" s="10"/>
      <c r="H78" s="2">
        <f>IFERROR(__xludf.DUMMYFUNCTION("if(iserror(len(regexextract(A78,"".*do\(\)""))),0,len(regexextract(A78,"".*do\(\)"")))"),0.0)</f>
        <v>0</v>
      </c>
      <c r="I78" s="2">
        <f>IFERROR(__xludf.DUMMYFUNCTION("if(iserror(len(regexextract(A78,"".*don't\(\)""))),0,len(regexextract(A78,"".*don't\(\)"")))"),0.0)</f>
        <v>0</v>
      </c>
      <c r="J78" s="2">
        <f>IFERROR(__xludf.DUMMYFUNCTION("if(iserror(len(regexextract(B78,"".*do\(\)""))),0,len(regexextract(B78,"".*do\(\)"")))"),0.0)</f>
        <v>0</v>
      </c>
      <c r="K78" s="2">
        <f>IFERROR(__xludf.DUMMYFUNCTION("if(iserror(len(regexextract(B78,"".*don't\(\)""))),0,len(regexextract(B78,"".*don't\(\)"")))"),0.0)</f>
        <v>0</v>
      </c>
      <c r="L78" s="2">
        <f>IFERROR(__xludf.DUMMYFUNCTION("if(iserror(len(regexextract(C78,"".*do\(\)""))),0,len(regexextract(C78,"".*do\(\)"")))"),0.0)</f>
        <v>0</v>
      </c>
      <c r="M78" s="2">
        <f>IFERROR(__xludf.DUMMYFUNCTION("if(iserror(len(regexextract(C78,"".*don't\(\)""))),0,len(regexextract(C78,"".*don't\(\)"")))"),0.0)</f>
        <v>0</v>
      </c>
      <c r="N78" s="2">
        <f>IFERROR(__xludf.DUMMYFUNCTION("if(iserror(len(regexextract(D78,"".*do\(\)""))),0,len(regexextract(D78,"".*do\(\)"")))"),0.0)</f>
        <v>0</v>
      </c>
      <c r="O78" s="2">
        <f>IFERROR(__xludf.DUMMYFUNCTION("if(iserror(len(regexextract(D78,"".*don't\(\)""))),0,len(regexextract(D78,"".*don't\(\)"")))"),0.0)</f>
        <v>0</v>
      </c>
      <c r="P78" s="2">
        <f>IFERROR(__xludf.DUMMYFUNCTION("if(iserror(len(regexextract(E78,"".*do\(\)""))),0,len(regexextract(E78,"".*do\(\)"")))"),0.0)</f>
        <v>0</v>
      </c>
      <c r="Q78" s="2">
        <f>IFERROR(__xludf.DUMMYFUNCTION("if(iserror(len(regexextract(E78,"".*don't\(\)""))),0,len(regexextract(E78,"".*don't\(\)"")))"),0.0)</f>
        <v>0</v>
      </c>
      <c r="R78" s="2">
        <f>IFERROR(__xludf.DUMMYFUNCTION("if(iserror(len(regexextract(F78,"".*do\(\)""))),0,len(regexextract(F78,"".*do\(\)"")))"),0.0)</f>
        <v>0</v>
      </c>
      <c r="S78" s="2">
        <f>IFERROR(__xludf.DUMMYFUNCTION("if(iserror(len(regexextract(F78,"".*don't\(\)""))),0,len(regexextract(F78,"".*don't\(\)"")))"),0.0)</f>
        <v>0</v>
      </c>
      <c r="T78" s="10"/>
      <c r="U78" s="2">
        <f t="shared" si="8"/>
        <v>1</v>
      </c>
      <c r="V78" s="2">
        <f t="shared" si="9"/>
        <v>0</v>
      </c>
      <c r="W78" s="2">
        <f t="shared" si="10"/>
        <v>1</v>
      </c>
      <c r="X78" s="2">
        <f t="shared" si="11"/>
        <v>0</v>
      </c>
      <c r="Y78" s="2">
        <f t="shared" si="12"/>
        <v>0</v>
      </c>
      <c r="Z78" s="2">
        <f t="shared" si="13"/>
        <v>0</v>
      </c>
      <c r="AA78" s="10"/>
      <c r="AB78" s="2">
        <f>IFERROR(__xludf.DUMMYFUNCTION("if(iserror(regexextract(A78,""^(\d+),(\d+)\)"")),0,regexextract(A78,""^(\d+),(\d+)\)""))"),0.0)</f>
        <v>0</v>
      </c>
      <c r="AD78" s="2">
        <f>IFERROR(__xludf.DUMMYFUNCTION("if(iserror(regexextract(B78,""^(\d+),(\d+)\)"")),0,regexextract(B78,""^(\d+),(\d+)\)""))"),0.0)</f>
        <v>0</v>
      </c>
      <c r="AF78" s="2">
        <f>IFERROR(__xludf.DUMMYFUNCTION("if(iserror(regexextract(C78,""^(\d+),(\d+)\)"")),0,regexextract(C78,""^(\d+),(\d+)\)""))"),0.0)</f>
        <v>0</v>
      </c>
      <c r="AH78" s="2">
        <f>IFERROR(__xludf.DUMMYFUNCTION("if(iserror(regexextract(D78,""^(\d+),(\d+)\)"")),0,regexextract(D78,""^(\d+),(\d+)\)""))"),0.0)</f>
        <v>0</v>
      </c>
      <c r="AJ78" s="2">
        <f>IFERROR(__xludf.DUMMYFUNCTION("if(iserror(regexextract(E78,""^(\d+),(\d+)\)"")),0,regexextract(E78,""^(\d+),(\d+)\)""))"),0.0)</f>
        <v>0</v>
      </c>
      <c r="AL78" s="2">
        <f>IFERROR(__xludf.DUMMYFUNCTION("if(iserror(regexextract(F78,""^(\d+),(\d+)\)"")),0,regexextract(F78,""^(\d+),(\d+)\)""))"),0.0)</f>
        <v>0</v>
      </c>
      <c r="AN78" s="10"/>
      <c r="AO78" s="2">
        <f t="shared" si="2"/>
        <v>0</v>
      </c>
      <c r="AP78" s="2">
        <f t="shared" si="3"/>
        <v>0</v>
      </c>
      <c r="AQ78" s="2">
        <f t="shared" si="4"/>
        <v>0</v>
      </c>
      <c r="AR78" s="2">
        <f t="shared" si="5"/>
        <v>0</v>
      </c>
      <c r="AS78" s="2">
        <f t="shared" si="6"/>
        <v>0</v>
      </c>
      <c r="AT78" s="2">
        <f t="shared" si="7"/>
        <v>0</v>
      </c>
    </row>
    <row r="79">
      <c r="G79" s="10"/>
      <c r="H79" s="2">
        <f>IFERROR(__xludf.DUMMYFUNCTION("if(iserror(len(regexextract(A79,"".*do\(\)""))),0,len(regexextract(A79,"".*do\(\)"")))"),0.0)</f>
        <v>0</v>
      </c>
      <c r="I79" s="2">
        <f>IFERROR(__xludf.DUMMYFUNCTION("if(iserror(len(regexextract(A79,"".*don't\(\)""))),0,len(regexextract(A79,"".*don't\(\)"")))"),0.0)</f>
        <v>0</v>
      </c>
      <c r="J79" s="2">
        <f>IFERROR(__xludf.DUMMYFUNCTION("if(iserror(len(regexextract(B79,"".*do\(\)""))),0,len(regexextract(B79,"".*do\(\)"")))"),0.0)</f>
        <v>0</v>
      </c>
      <c r="K79" s="2">
        <f>IFERROR(__xludf.DUMMYFUNCTION("if(iserror(len(regexextract(B79,"".*don't\(\)""))),0,len(regexextract(B79,"".*don't\(\)"")))"),0.0)</f>
        <v>0</v>
      </c>
      <c r="L79" s="2">
        <f>IFERROR(__xludf.DUMMYFUNCTION("if(iserror(len(regexextract(C79,"".*do\(\)""))),0,len(regexextract(C79,"".*do\(\)"")))"),0.0)</f>
        <v>0</v>
      </c>
      <c r="M79" s="2">
        <f>IFERROR(__xludf.DUMMYFUNCTION("if(iserror(len(regexextract(C79,"".*don't\(\)""))),0,len(regexextract(C79,"".*don't\(\)"")))"),0.0)</f>
        <v>0</v>
      </c>
      <c r="N79" s="2">
        <f>IFERROR(__xludf.DUMMYFUNCTION("if(iserror(len(regexextract(D79,"".*do\(\)""))),0,len(regexextract(D79,"".*do\(\)"")))"),0.0)</f>
        <v>0</v>
      </c>
      <c r="O79" s="2">
        <f>IFERROR(__xludf.DUMMYFUNCTION("if(iserror(len(regexextract(D79,"".*don't\(\)""))),0,len(regexextract(D79,"".*don't\(\)"")))"),0.0)</f>
        <v>0</v>
      </c>
      <c r="P79" s="2">
        <f>IFERROR(__xludf.DUMMYFUNCTION("if(iserror(len(regexextract(E79,"".*do\(\)""))),0,len(regexextract(E79,"".*do\(\)"")))"),0.0)</f>
        <v>0</v>
      </c>
      <c r="Q79" s="2">
        <f>IFERROR(__xludf.DUMMYFUNCTION("if(iserror(len(regexextract(E79,"".*don't\(\)""))),0,len(regexextract(E79,"".*don't\(\)"")))"),0.0)</f>
        <v>0</v>
      </c>
      <c r="R79" s="2">
        <f>IFERROR(__xludf.DUMMYFUNCTION("if(iserror(len(regexextract(F79,"".*do\(\)""))),0,len(regexextract(F79,"".*do\(\)"")))"),0.0)</f>
        <v>0</v>
      </c>
      <c r="S79" s="2">
        <f>IFERROR(__xludf.DUMMYFUNCTION("if(iserror(len(regexextract(F79,"".*don't\(\)""))),0,len(regexextract(F79,"".*don't\(\)"")))"),0.0)</f>
        <v>0</v>
      </c>
      <c r="T79" s="10"/>
      <c r="U79" s="2">
        <f t="shared" si="8"/>
        <v>1</v>
      </c>
      <c r="V79" s="2">
        <f t="shared" si="9"/>
        <v>0</v>
      </c>
      <c r="W79" s="2">
        <f t="shared" si="10"/>
        <v>1</v>
      </c>
      <c r="X79" s="2">
        <f t="shared" si="11"/>
        <v>0</v>
      </c>
      <c r="Y79" s="2">
        <f t="shared" si="12"/>
        <v>0</v>
      </c>
      <c r="Z79" s="2">
        <f t="shared" si="13"/>
        <v>0</v>
      </c>
      <c r="AA79" s="10"/>
      <c r="AB79" s="2">
        <f>IFERROR(__xludf.DUMMYFUNCTION("if(iserror(regexextract(A79,""^(\d+),(\d+)\)"")),0,regexextract(A79,""^(\d+),(\d+)\)""))"),0.0)</f>
        <v>0</v>
      </c>
      <c r="AD79" s="2">
        <f>IFERROR(__xludf.DUMMYFUNCTION("if(iserror(regexextract(B79,""^(\d+),(\d+)\)"")),0,regexextract(B79,""^(\d+),(\d+)\)""))"),0.0)</f>
        <v>0</v>
      </c>
      <c r="AF79" s="2">
        <f>IFERROR(__xludf.DUMMYFUNCTION("if(iserror(regexextract(C79,""^(\d+),(\d+)\)"")),0,regexextract(C79,""^(\d+),(\d+)\)""))"),0.0)</f>
        <v>0</v>
      </c>
      <c r="AH79" s="2">
        <f>IFERROR(__xludf.DUMMYFUNCTION("if(iserror(regexextract(D79,""^(\d+),(\d+)\)"")),0,regexextract(D79,""^(\d+),(\d+)\)""))"),0.0)</f>
        <v>0</v>
      </c>
      <c r="AJ79" s="2">
        <f>IFERROR(__xludf.DUMMYFUNCTION("if(iserror(regexextract(E79,""^(\d+),(\d+)\)"")),0,regexextract(E79,""^(\d+),(\d+)\)""))"),0.0)</f>
        <v>0</v>
      </c>
      <c r="AL79" s="2">
        <f>IFERROR(__xludf.DUMMYFUNCTION("if(iserror(regexextract(F79,""^(\d+),(\d+)\)"")),0,regexextract(F79,""^(\d+),(\d+)\)""))"),0.0)</f>
        <v>0</v>
      </c>
      <c r="AN79" s="10"/>
      <c r="AO79" s="2">
        <f t="shared" si="2"/>
        <v>0</v>
      </c>
      <c r="AP79" s="2">
        <f t="shared" si="3"/>
        <v>0</v>
      </c>
      <c r="AQ79" s="2">
        <f t="shared" si="4"/>
        <v>0</v>
      </c>
      <c r="AR79" s="2">
        <f t="shared" si="5"/>
        <v>0</v>
      </c>
      <c r="AS79" s="2">
        <f t="shared" si="6"/>
        <v>0</v>
      </c>
      <c r="AT79" s="2">
        <f t="shared" si="7"/>
        <v>0</v>
      </c>
    </row>
    <row r="80">
      <c r="G80" s="10"/>
      <c r="H80" s="2">
        <f>IFERROR(__xludf.DUMMYFUNCTION("if(iserror(len(regexextract(A80,"".*do\(\)""))),0,len(regexextract(A80,"".*do\(\)"")))"),0.0)</f>
        <v>0</v>
      </c>
      <c r="I80" s="2">
        <f>IFERROR(__xludf.DUMMYFUNCTION("if(iserror(len(regexextract(A80,"".*don't\(\)""))),0,len(regexextract(A80,"".*don't\(\)"")))"),0.0)</f>
        <v>0</v>
      </c>
      <c r="J80" s="2">
        <f>IFERROR(__xludf.DUMMYFUNCTION("if(iserror(len(regexextract(B80,"".*do\(\)""))),0,len(regexextract(B80,"".*do\(\)"")))"),0.0)</f>
        <v>0</v>
      </c>
      <c r="K80" s="2">
        <f>IFERROR(__xludf.DUMMYFUNCTION("if(iserror(len(regexextract(B80,"".*don't\(\)""))),0,len(regexextract(B80,"".*don't\(\)"")))"),0.0)</f>
        <v>0</v>
      </c>
      <c r="L80" s="2">
        <f>IFERROR(__xludf.DUMMYFUNCTION("if(iserror(len(regexextract(C80,"".*do\(\)""))),0,len(regexextract(C80,"".*do\(\)"")))"),0.0)</f>
        <v>0</v>
      </c>
      <c r="M80" s="2">
        <f>IFERROR(__xludf.DUMMYFUNCTION("if(iserror(len(regexextract(C80,"".*don't\(\)""))),0,len(regexextract(C80,"".*don't\(\)"")))"),0.0)</f>
        <v>0</v>
      </c>
      <c r="N80" s="2">
        <f>IFERROR(__xludf.DUMMYFUNCTION("if(iserror(len(regexextract(D80,"".*do\(\)""))),0,len(regexextract(D80,"".*do\(\)"")))"),0.0)</f>
        <v>0</v>
      </c>
      <c r="O80" s="2">
        <f>IFERROR(__xludf.DUMMYFUNCTION("if(iserror(len(regexextract(D80,"".*don't\(\)""))),0,len(regexextract(D80,"".*don't\(\)"")))"),0.0)</f>
        <v>0</v>
      </c>
      <c r="P80" s="2">
        <f>IFERROR(__xludf.DUMMYFUNCTION("if(iserror(len(regexextract(E80,"".*do\(\)""))),0,len(regexextract(E80,"".*do\(\)"")))"),0.0)</f>
        <v>0</v>
      </c>
      <c r="Q80" s="2">
        <f>IFERROR(__xludf.DUMMYFUNCTION("if(iserror(len(regexextract(E80,"".*don't\(\)""))),0,len(regexextract(E80,"".*don't\(\)"")))"),0.0)</f>
        <v>0</v>
      </c>
      <c r="R80" s="2">
        <f>IFERROR(__xludf.DUMMYFUNCTION("if(iserror(len(regexextract(F80,"".*do\(\)""))),0,len(regexextract(F80,"".*do\(\)"")))"),0.0)</f>
        <v>0</v>
      </c>
      <c r="S80" s="2">
        <f>IFERROR(__xludf.DUMMYFUNCTION("if(iserror(len(regexextract(F80,"".*don't\(\)""))),0,len(regexextract(F80,"".*don't\(\)"")))"),0.0)</f>
        <v>0</v>
      </c>
      <c r="T80" s="10"/>
      <c r="U80" s="2">
        <f t="shared" si="8"/>
        <v>1</v>
      </c>
      <c r="V80" s="2">
        <f t="shared" si="9"/>
        <v>0</v>
      </c>
      <c r="W80" s="2">
        <f t="shared" si="10"/>
        <v>1</v>
      </c>
      <c r="X80" s="2">
        <f t="shared" si="11"/>
        <v>0</v>
      </c>
      <c r="Y80" s="2">
        <f t="shared" si="12"/>
        <v>0</v>
      </c>
      <c r="Z80" s="2">
        <f t="shared" si="13"/>
        <v>0</v>
      </c>
      <c r="AA80" s="10"/>
      <c r="AB80" s="2">
        <f>IFERROR(__xludf.DUMMYFUNCTION("if(iserror(regexextract(A80,""^(\d+),(\d+)\)"")),0,regexextract(A80,""^(\d+),(\d+)\)""))"),0.0)</f>
        <v>0</v>
      </c>
      <c r="AD80" s="2">
        <f>IFERROR(__xludf.DUMMYFUNCTION("if(iserror(regexextract(B80,""^(\d+),(\d+)\)"")),0,regexextract(B80,""^(\d+),(\d+)\)""))"),0.0)</f>
        <v>0</v>
      </c>
      <c r="AF80" s="2">
        <f>IFERROR(__xludf.DUMMYFUNCTION("if(iserror(regexextract(C80,""^(\d+),(\d+)\)"")),0,regexextract(C80,""^(\d+),(\d+)\)""))"),0.0)</f>
        <v>0</v>
      </c>
      <c r="AH80" s="2">
        <f>IFERROR(__xludf.DUMMYFUNCTION("if(iserror(regexextract(D80,""^(\d+),(\d+)\)"")),0,regexextract(D80,""^(\d+),(\d+)\)""))"),0.0)</f>
        <v>0</v>
      </c>
      <c r="AJ80" s="2">
        <f>IFERROR(__xludf.DUMMYFUNCTION("if(iserror(regexextract(E80,""^(\d+),(\d+)\)"")),0,regexextract(E80,""^(\d+),(\d+)\)""))"),0.0)</f>
        <v>0</v>
      </c>
      <c r="AL80" s="2">
        <f>IFERROR(__xludf.DUMMYFUNCTION("if(iserror(regexextract(F80,""^(\d+),(\d+)\)"")),0,regexextract(F80,""^(\d+),(\d+)\)""))"),0.0)</f>
        <v>0</v>
      </c>
      <c r="AN80" s="10"/>
      <c r="AO80" s="2">
        <f t="shared" si="2"/>
        <v>0</v>
      </c>
      <c r="AP80" s="2">
        <f t="shared" si="3"/>
        <v>0</v>
      </c>
      <c r="AQ80" s="2">
        <f t="shared" si="4"/>
        <v>0</v>
      </c>
      <c r="AR80" s="2">
        <f t="shared" si="5"/>
        <v>0</v>
      </c>
      <c r="AS80" s="2">
        <f t="shared" si="6"/>
        <v>0</v>
      </c>
      <c r="AT80" s="2">
        <f t="shared" si="7"/>
        <v>0</v>
      </c>
    </row>
    <row r="81">
      <c r="G81" s="10"/>
      <c r="H81" s="2">
        <f>IFERROR(__xludf.DUMMYFUNCTION("if(iserror(len(regexextract(A81,"".*do\(\)""))),0,len(regexextract(A81,"".*do\(\)"")))"),0.0)</f>
        <v>0</v>
      </c>
      <c r="I81" s="2">
        <f>IFERROR(__xludf.DUMMYFUNCTION("if(iserror(len(regexextract(A81,"".*don't\(\)""))),0,len(regexextract(A81,"".*don't\(\)"")))"),0.0)</f>
        <v>0</v>
      </c>
      <c r="J81" s="2">
        <f>IFERROR(__xludf.DUMMYFUNCTION("if(iserror(len(regexextract(B81,"".*do\(\)""))),0,len(regexextract(B81,"".*do\(\)"")))"),0.0)</f>
        <v>0</v>
      </c>
      <c r="K81" s="2">
        <f>IFERROR(__xludf.DUMMYFUNCTION("if(iserror(len(regexextract(B81,"".*don't\(\)""))),0,len(regexextract(B81,"".*don't\(\)"")))"),0.0)</f>
        <v>0</v>
      </c>
      <c r="L81" s="2">
        <f>IFERROR(__xludf.DUMMYFUNCTION("if(iserror(len(regexextract(C81,"".*do\(\)""))),0,len(regexextract(C81,"".*do\(\)"")))"),0.0)</f>
        <v>0</v>
      </c>
      <c r="M81" s="2">
        <f>IFERROR(__xludf.DUMMYFUNCTION("if(iserror(len(regexextract(C81,"".*don't\(\)""))),0,len(regexextract(C81,"".*don't\(\)"")))"),0.0)</f>
        <v>0</v>
      </c>
      <c r="N81" s="2">
        <f>IFERROR(__xludf.DUMMYFUNCTION("if(iserror(len(regexextract(D81,"".*do\(\)""))),0,len(regexextract(D81,"".*do\(\)"")))"),0.0)</f>
        <v>0</v>
      </c>
      <c r="O81" s="2">
        <f>IFERROR(__xludf.DUMMYFUNCTION("if(iserror(len(regexextract(D81,"".*don't\(\)""))),0,len(regexextract(D81,"".*don't\(\)"")))"),0.0)</f>
        <v>0</v>
      </c>
      <c r="P81" s="2">
        <f>IFERROR(__xludf.DUMMYFUNCTION("if(iserror(len(regexextract(E81,"".*do\(\)""))),0,len(regexextract(E81,"".*do\(\)"")))"),0.0)</f>
        <v>0</v>
      </c>
      <c r="Q81" s="2">
        <f>IFERROR(__xludf.DUMMYFUNCTION("if(iserror(len(regexextract(E81,"".*don't\(\)""))),0,len(regexextract(E81,"".*don't\(\)"")))"),0.0)</f>
        <v>0</v>
      </c>
      <c r="R81" s="2">
        <f>IFERROR(__xludf.DUMMYFUNCTION("if(iserror(len(regexextract(F81,"".*do\(\)""))),0,len(regexextract(F81,"".*do\(\)"")))"),0.0)</f>
        <v>0</v>
      </c>
      <c r="S81" s="2">
        <f>IFERROR(__xludf.DUMMYFUNCTION("if(iserror(len(regexextract(F81,"".*don't\(\)""))),0,len(regexextract(F81,"".*don't\(\)"")))"),0.0)</f>
        <v>0</v>
      </c>
      <c r="T81" s="10"/>
      <c r="U81" s="2">
        <f t="shared" si="8"/>
        <v>1</v>
      </c>
      <c r="V81" s="2">
        <f t="shared" si="9"/>
        <v>0</v>
      </c>
      <c r="W81" s="2">
        <f t="shared" si="10"/>
        <v>1</v>
      </c>
      <c r="X81" s="2">
        <f t="shared" si="11"/>
        <v>0</v>
      </c>
      <c r="Y81" s="2">
        <f t="shared" si="12"/>
        <v>0</v>
      </c>
      <c r="Z81" s="2">
        <f t="shared" si="13"/>
        <v>0</v>
      </c>
      <c r="AA81" s="10"/>
      <c r="AB81" s="2">
        <f>IFERROR(__xludf.DUMMYFUNCTION("if(iserror(regexextract(A81,""^(\d+),(\d+)\)"")),0,regexextract(A81,""^(\d+),(\d+)\)""))"),0.0)</f>
        <v>0</v>
      </c>
      <c r="AD81" s="2">
        <f>IFERROR(__xludf.DUMMYFUNCTION("if(iserror(regexextract(B81,""^(\d+),(\d+)\)"")),0,regexextract(B81,""^(\d+),(\d+)\)""))"),0.0)</f>
        <v>0</v>
      </c>
      <c r="AF81" s="2">
        <f>IFERROR(__xludf.DUMMYFUNCTION("if(iserror(regexextract(C81,""^(\d+),(\d+)\)"")),0,regexextract(C81,""^(\d+),(\d+)\)""))"),0.0)</f>
        <v>0</v>
      </c>
      <c r="AH81" s="2">
        <f>IFERROR(__xludf.DUMMYFUNCTION("if(iserror(regexextract(D81,""^(\d+),(\d+)\)"")),0,regexextract(D81,""^(\d+),(\d+)\)""))"),0.0)</f>
        <v>0</v>
      </c>
      <c r="AJ81" s="2">
        <f>IFERROR(__xludf.DUMMYFUNCTION("if(iserror(regexextract(E81,""^(\d+),(\d+)\)"")),0,regexextract(E81,""^(\d+),(\d+)\)""))"),0.0)</f>
        <v>0</v>
      </c>
      <c r="AL81" s="2">
        <f>IFERROR(__xludf.DUMMYFUNCTION("if(iserror(regexextract(F81,""^(\d+),(\d+)\)"")),0,regexextract(F81,""^(\d+),(\d+)\)""))"),0.0)</f>
        <v>0</v>
      </c>
      <c r="AN81" s="10"/>
      <c r="AO81" s="2">
        <f t="shared" si="2"/>
        <v>0</v>
      </c>
      <c r="AP81" s="2">
        <f t="shared" si="3"/>
        <v>0</v>
      </c>
      <c r="AQ81" s="2">
        <f t="shared" si="4"/>
        <v>0</v>
      </c>
      <c r="AR81" s="2">
        <f t="shared" si="5"/>
        <v>0</v>
      </c>
      <c r="AS81" s="2">
        <f t="shared" si="6"/>
        <v>0</v>
      </c>
      <c r="AT81" s="2">
        <f t="shared" si="7"/>
        <v>0</v>
      </c>
    </row>
    <row r="82">
      <c r="G82" s="10"/>
      <c r="H82" s="2">
        <f>IFERROR(__xludf.DUMMYFUNCTION("if(iserror(len(regexextract(A82,"".*do\(\)""))),0,len(regexextract(A82,"".*do\(\)"")))"),0.0)</f>
        <v>0</v>
      </c>
      <c r="I82" s="2">
        <f>IFERROR(__xludf.DUMMYFUNCTION("if(iserror(len(regexextract(A82,"".*don't\(\)""))),0,len(regexextract(A82,"".*don't\(\)"")))"),0.0)</f>
        <v>0</v>
      </c>
      <c r="J82" s="2">
        <f>IFERROR(__xludf.DUMMYFUNCTION("if(iserror(len(regexextract(B82,"".*do\(\)""))),0,len(regexextract(B82,"".*do\(\)"")))"),0.0)</f>
        <v>0</v>
      </c>
      <c r="K82" s="2">
        <f>IFERROR(__xludf.DUMMYFUNCTION("if(iserror(len(regexextract(B82,"".*don't\(\)""))),0,len(regexextract(B82,"".*don't\(\)"")))"),0.0)</f>
        <v>0</v>
      </c>
      <c r="L82" s="2">
        <f>IFERROR(__xludf.DUMMYFUNCTION("if(iserror(len(regexextract(C82,"".*do\(\)""))),0,len(regexextract(C82,"".*do\(\)"")))"),0.0)</f>
        <v>0</v>
      </c>
      <c r="M82" s="2">
        <f>IFERROR(__xludf.DUMMYFUNCTION("if(iserror(len(regexextract(C82,"".*don't\(\)""))),0,len(regexextract(C82,"".*don't\(\)"")))"),0.0)</f>
        <v>0</v>
      </c>
      <c r="N82" s="2">
        <f>IFERROR(__xludf.DUMMYFUNCTION("if(iserror(len(regexextract(D82,"".*do\(\)""))),0,len(regexextract(D82,"".*do\(\)"")))"),0.0)</f>
        <v>0</v>
      </c>
      <c r="O82" s="2">
        <f>IFERROR(__xludf.DUMMYFUNCTION("if(iserror(len(regexextract(D82,"".*don't\(\)""))),0,len(regexextract(D82,"".*don't\(\)"")))"),0.0)</f>
        <v>0</v>
      </c>
      <c r="P82" s="2">
        <f>IFERROR(__xludf.DUMMYFUNCTION("if(iserror(len(regexextract(E82,"".*do\(\)""))),0,len(regexextract(E82,"".*do\(\)"")))"),0.0)</f>
        <v>0</v>
      </c>
      <c r="Q82" s="2">
        <f>IFERROR(__xludf.DUMMYFUNCTION("if(iserror(len(regexextract(E82,"".*don't\(\)""))),0,len(regexextract(E82,"".*don't\(\)"")))"),0.0)</f>
        <v>0</v>
      </c>
      <c r="R82" s="2">
        <f>IFERROR(__xludf.DUMMYFUNCTION("if(iserror(len(regexextract(F82,"".*do\(\)""))),0,len(regexextract(F82,"".*do\(\)"")))"),0.0)</f>
        <v>0</v>
      </c>
      <c r="S82" s="2">
        <f>IFERROR(__xludf.DUMMYFUNCTION("if(iserror(len(regexextract(F82,"".*don't\(\)""))),0,len(regexextract(F82,"".*don't\(\)"")))"),0.0)</f>
        <v>0</v>
      </c>
      <c r="T82" s="10"/>
      <c r="U82" s="2">
        <f t="shared" si="8"/>
        <v>1</v>
      </c>
      <c r="V82" s="2">
        <f t="shared" si="9"/>
        <v>0</v>
      </c>
      <c r="W82" s="2">
        <f t="shared" si="10"/>
        <v>1</v>
      </c>
      <c r="X82" s="2">
        <f t="shared" si="11"/>
        <v>0</v>
      </c>
      <c r="Y82" s="2">
        <f t="shared" si="12"/>
        <v>0</v>
      </c>
      <c r="Z82" s="2">
        <f t="shared" si="13"/>
        <v>0</v>
      </c>
      <c r="AA82" s="10"/>
      <c r="AB82" s="2">
        <f>IFERROR(__xludf.DUMMYFUNCTION("if(iserror(regexextract(A82,""^(\d+),(\d+)\)"")),0,regexextract(A82,""^(\d+),(\d+)\)""))"),0.0)</f>
        <v>0</v>
      </c>
      <c r="AD82" s="2">
        <f>IFERROR(__xludf.DUMMYFUNCTION("if(iserror(regexextract(B82,""^(\d+),(\d+)\)"")),0,regexextract(B82,""^(\d+),(\d+)\)""))"),0.0)</f>
        <v>0</v>
      </c>
      <c r="AF82" s="2">
        <f>IFERROR(__xludf.DUMMYFUNCTION("if(iserror(regexextract(C82,""^(\d+),(\d+)\)"")),0,regexextract(C82,""^(\d+),(\d+)\)""))"),0.0)</f>
        <v>0</v>
      </c>
      <c r="AH82" s="2">
        <f>IFERROR(__xludf.DUMMYFUNCTION("if(iserror(regexextract(D82,""^(\d+),(\d+)\)"")),0,regexextract(D82,""^(\d+),(\d+)\)""))"),0.0)</f>
        <v>0</v>
      </c>
      <c r="AJ82" s="2">
        <f>IFERROR(__xludf.DUMMYFUNCTION("if(iserror(regexextract(E82,""^(\d+),(\d+)\)"")),0,regexextract(E82,""^(\d+),(\d+)\)""))"),0.0)</f>
        <v>0</v>
      </c>
      <c r="AL82" s="2">
        <f>IFERROR(__xludf.DUMMYFUNCTION("if(iserror(regexextract(F82,""^(\d+),(\d+)\)"")),0,regexextract(F82,""^(\d+),(\d+)\)""))"),0.0)</f>
        <v>0</v>
      </c>
      <c r="AN82" s="10"/>
      <c r="AO82" s="2">
        <f t="shared" si="2"/>
        <v>0</v>
      </c>
      <c r="AP82" s="2">
        <f t="shared" si="3"/>
        <v>0</v>
      </c>
      <c r="AQ82" s="2">
        <f t="shared" si="4"/>
        <v>0</v>
      </c>
      <c r="AR82" s="2">
        <f t="shared" si="5"/>
        <v>0</v>
      </c>
      <c r="AS82" s="2">
        <f t="shared" si="6"/>
        <v>0</v>
      </c>
      <c r="AT82" s="2">
        <f t="shared" si="7"/>
        <v>0</v>
      </c>
    </row>
    <row r="83">
      <c r="G83" s="10"/>
      <c r="H83" s="2">
        <f>IFERROR(__xludf.DUMMYFUNCTION("if(iserror(len(regexextract(A83,"".*do\(\)""))),0,len(regexextract(A83,"".*do\(\)"")))"),0.0)</f>
        <v>0</v>
      </c>
      <c r="I83" s="2">
        <f>IFERROR(__xludf.DUMMYFUNCTION("if(iserror(len(regexextract(A83,"".*don't\(\)""))),0,len(regexextract(A83,"".*don't\(\)"")))"),0.0)</f>
        <v>0</v>
      </c>
      <c r="J83" s="2">
        <f>IFERROR(__xludf.DUMMYFUNCTION("if(iserror(len(regexextract(B83,"".*do\(\)""))),0,len(regexextract(B83,"".*do\(\)"")))"),0.0)</f>
        <v>0</v>
      </c>
      <c r="K83" s="2">
        <f>IFERROR(__xludf.DUMMYFUNCTION("if(iserror(len(regexextract(B83,"".*don't\(\)""))),0,len(regexextract(B83,"".*don't\(\)"")))"),0.0)</f>
        <v>0</v>
      </c>
      <c r="L83" s="2">
        <f>IFERROR(__xludf.DUMMYFUNCTION("if(iserror(len(regexextract(C83,"".*do\(\)""))),0,len(regexextract(C83,"".*do\(\)"")))"),0.0)</f>
        <v>0</v>
      </c>
      <c r="M83" s="2">
        <f>IFERROR(__xludf.DUMMYFUNCTION("if(iserror(len(regexextract(C83,"".*don't\(\)""))),0,len(regexextract(C83,"".*don't\(\)"")))"),0.0)</f>
        <v>0</v>
      </c>
      <c r="N83" s="2">
        <f>IFERROR(__xludf.DUMMYFUNCTION("if(iserror(len(regexextract(D83,"".*do\(\)""))),0,len(regexextract(D83,"".*do\(\)"")))"),0.0)</f>
        <v>0</v>
      </c>
      <c r="O83" s="2">
        <f>IFERROR(__xludf.DUMMYFUNCTION("if(iserror(len(regexextract(D83,"".*don't\(\)""))),0,len(regexextract(D83,"".*don't\(\)"")))"),0.0)</f>
        <v>0</v>
      </c>
      <c r="P83" s="2">
        <f>IFERROR(__xludf.DUMMYFUNCTION("if(iserror(len(regexextract(E83,"".*do\(\)""))),0,len(regexextract(E83,"".*do\(\)"")))"),0.0)</f>
        <v>0</v>
      </c>
      <c r="Q83" s="2">
        <f>IFERROR(__xludf.DUMMYFUNCTION("if(iserror(len(regexextract(E83,"".*don't\(\)""))),0,len(regexextract(E83,"".*don't\(\)"")))"),0.0)</f>
        <v>0</v>
      </c>
      <c r="R83" s="2">
        <f>IFERROR(__xludf.DUMMYFUNCTION("if(iserror(len(regexextract(F83,"".*do\(\)""))),0,len(regexextract(F83,"".*do\(\)"")))"),0.0)</f>
        <v>0</v>
      </c>
      <c r="S83" s="2">
        <f>IFERROR(__xludf.DUMMYFUNCTION("if(iserror(len(regexextract(F83,"".*don't\(\)""))),0,len(regexextract(F83,"".*don't\(\)"")))"),0.0)</f>
        <v>0</v>
      </c>
      <c r="T83" s="10"/>
      <c r="U83" s="2">
        <f t="shared" si="8"/>
        <v>1</v>
      </c>
      <c r="V83" s="2">
        <f t="shared" si="9"/>
        <v>0</v>
      </c>
      <c r="W83" s="2">
        <f t="shared" si="10"/>
        <v>1</v>
      </c>
      <c r="X83" s="2">
        <f t="shared" si="11"/>
        <v>0</v>
      </c>
      <c r="Y83" s="2">
        <f t="shared" si="12"/>
        <v>0</v>
      </c>
      <c r="Z83" s="2">
        <f t="shared" si="13"/>
        <v>0</v>
      </c>
      <c r="AA83" s="10"/>
      <c r="AB83" s="2">
        <f>IFERROR(__xludf.DUMMYFUNCTION("if(iserror(regexextract(A83,""^(\d+),(\d+)\)"")),0,regexextract(A83,""^(\d+),(\d+)\)""))"),0.0)</f>
        <v>0</v>
      </c>
      <c r="AD83" s="2">
        <f>IFERROR(__xludf.DUMMYFUNCTION("if(iserror(regexextract(B83,""^(\d+),(\d+)\)"")),0,regexextract(B83,""^(\d+),(\d+)\)""))"),0.0)</f>
        <v>0</v>
      </c>
      <c r="AF83" s="2">
        <f>IFERROR(__xludf.DUMMYFUNCTION("if(iserror(regexextract(C83,""^(\d+),(\d+)\)"")),0,regexextract(C83,""^(\d+),(\d+)\)""))"),0.0)</f>
        <v>0</v>
      </c>
      <c r="AH83" s="2">
        <f>IFERROR(__xludf.DUMMYFUNCTION("if(iserror(regexextract(D83,""^(\d+),(\d+)\)"")),0,regexextract(D83,""^(\d+),(\d+)\)""))"),0.0)</f>
        <v>0</v>
      </c>
      <c r="AJ83" s="2">
        <f>IFERROR(__xludf.DUMMYFUNCTION("if(iserror(regexextract(E83,""^(\d+),(\d+)\)"")),0,regexextract(E83,""^(\d+),(\d+)\)""))"),0.0)</f>
        <v>0</v>
      </c>
      <c r="AL83" s="2">
        <f>IFERROR(__xludf.DUMMYFUNCTION("if(iserror(regexextract(F83,""^(\d+),(\d+)\)"")),0,regexextract(F83,""^(\d+),(\d+)\)""))"),0.0)</f>
        <v>0</v>
      </c>
      <c r="AN83" s="10"/>
      <c r="AO83" s="2">
        <f t="shared" si="2"/>
        <v>0</v>
      </c>
      <c r="AP83" s="2">
        <f t="shared" si="3"/>
        <v>0</v>
      </c>
      <c r="AQ83" s="2">
        <f t="shared" si="4"/>
        <v>0</v>
      </c>
      <c r="AR83" s="2">
        <f t="shared" si="5"/>
        <v>0</v>
      </c>
      <c r="AS83" s="2">
        <f t="shared" si="6"/>
        <v>0</v>
      </c>
      <c r="AT83" s="2">
        <f t="shared" si="7"/>
        <v>0</v>
      </c>
    </row>
    <row r="84">
      <c r="G84" s="10"/>
      <c r="H84" s="2">
        <f>IFERROR(__xludf.DUMMYFUNCTION("if(iserror(len(regexextract(A84,"".*do\(\)""))),0,len(regexextract(A84,"".*do\(\)"")))"),0.0)</f>
        <v>0</v>
      </c>
      <c r="I84" s="2">
        <f>IFERROR(__xludf.DUMMYFUNCTION("if(iserror(len(regexextract(A84,"".*don't\(\)""))),0,len(regexextract(A84,"".*don't\(\)"")))"),0.0)</f>
        <v>0</v>
      </c>
      <c r="J84" s="2">
        <f>IFERROR(__xludf.DUMMYFUNCTION("if(iserror(len(regexextract(B84,"".*do\(\)""))),0,len(regexextract(B84,"".*do\(\)"")))"),0.0)</f>
        <v>0</v>
      </c>
      <c r="K84" s="2">
        <f>IFERROR(__xludf.DUMMYFUNCTION("if(iserror(len(regexextract(B84,"".*don't\(\)""))),0,len(regexextract(B84,"".*don't\(\)"")))"),0.0)</f>
        <v>0</v>
      </c>
      <c r="L84" s="2">
        <f>IFERROR(__xludf.DUMMYFUNCTION("if(iserror(len(regexextract(C84,"".*do\(\)""))),0,len(regexextract(C84,"".*do\(\)"")))"),0.0)</f>
        <v>0</v>
      </c>
      <c r="M84" s="2">
        <f>IFERROR(__xludf.DUMMYFUNCTION("if(iserror(len(regexextract(C84,"".*don't\(\)""))),0,len(regexextract(C84,"".*don't\(\)"")))"),0.0)</f>
        <v>0</v>
      </c>
      <c r="N84" s="2">
        <f>IFERROR(__xludf.DUMMYFUNCTION("if(iserror(len(regexextract(D84,"".*do\(\)""))),0,len(regexextract(D84,"".*do\(\)"")))"),0.0)</f>
        <v>0</v>
      </c>
      <c r="O84" s="2">
        <f>IFERROR(__xludf.DUMMYFUNCTION("if(iserror(len(regexextract(D84,"".*don't\(\)""))),0,len(regexextract(D84,"".*don't\(\)"")))"),0.0)</f>
        <v>0</v>
      </c>
      <c r="P84" s="2">
        <f>IFERROR(__xludf.DUMMYFUNCTION("if(iserror(len(regexextract(E84,"".*do\(\)""))),0,len(regexextract(E84,"".*do\(\)"")))"),0.0)</f>
        <v>0</v>
      </c>
      <c r="Q84" s="2">
        <f>IFERROR(__xludf.DUMMYFUNCTION("if(iserror(len(regexextract(E84,"".*don't\(\)""))),0,len(regexextract(E84,"".*don't\(\)"")))"),0.0)</f>
        <v>0</v>
      </c>
      <c r="R84" s="2">
        <f>IFERROR(__xludf.DUMMYFUNCTION("if(iserror(len(regexextract(F84,"".*do\(\)""))),0,len(regexextract(F84,"".*do\(\)"")))"),0.0)</f>
        <v>0</v>
      </c>
      <c r="S84" s="2">
        <f>IFERROR(__xludf.DUMMYFUNCTION("if(iserror(len(regexextract(F84,"".*don't\(\)""))),0,len(regexextract(F84,"".*don't\(\)"")))"),0.0)</f>
        <v>0</v>
      </c>
      <c r="T84" s="10"/>
      <c r="U84" s="2">
        <f t="shared" si="8"/>
        <v>1</v>
      </c>
      <c r="V84" s="2">
        <f t="shared" si="9"/>
        <v>0</v>
      </c>
      <c r="W84" s="2">
        <f t="shared" si="10"/>
        <v>1</v>
      </c>
      <c r="X84" s="2">
        <f t="shared" si="11"/>
        <v>0</v>
      </c>
      <c r="Y84" s="2">
        <f t="shared" si="12"/>
        <v>0</v>
      </c>
      <c r="Z84" s="2">
        <f t="shared" si="13"/>
        <v>0</v>
      </c>
      <c r="AA84" s="10"/>
      <c r="AB84" s="2">
        <f>IFERROR(__xludf.DUMMYFUNCTION("if(iserror(regexextract(A84,""^(\d+),(\d+)\)"")),0,regexextract(A84,""^(\d+),(\d+)\)""))"),0.0)</f>
        <v>0</v>
      </c>
      <c r="AD84" s="2">
        <f>IFERROR(__xludf.DUMMYFUNCTION("if(iserror(regexextract(B84,""^(\d+),(\d+)\)"")),0,regexextract(B84,""^(\d+),(\d+)\)""))"),0.0)</f>
        <v>0</v>
      </c>
      <c r="AF84" s="2">
        <f>IFERROR(__xludf.DUMMYFUNCTION("if(iserror(regexextract(C84,""^(\d+),(\d+)\)"")),0,regexextract(C84,""^(\d+),(\d+)\)""))"),0.0)</f>
        <v>0</v>
      </c>
      <c r="AH84" s="2">
        <f>IFERROR(__xludf.DUMMYFUNCTION("if(iserror(regexextract(D84,""^(\d+),(\d+)\)"")),0,regexextract(D84,""^(\d+),(\d+)\)""))"),0.0)</f>
        <v>0</v>
      </c>
      <c r="AJ84" s="2">
        <f>IFERROR(__xludf.DUMMYFUNCTION("if(iserror(regexextract(E84,""^(\d+),(\d+)\)"")),0,regexextract(E84,""^(\d+),(\d+)\)""))"),0.0)</f>
        <v>0</v>
      </c>
      <c r="AL84" s="2">
        <f>IFERROR(__xludf.DUMMYFUNCTION("if(iserror(regexextract(F84,""^(\d+),(\d+)\)"")),0,regexextract(F84,""^(\d+),(\d+)\)""))"),0.0)</f>
        <v>0</v>
      </c>
      <c r="AN84" s="10"/>
      <c r="AO84" s="2">
        <f t="shared" si="2"/>
        <v>0</v>
      </c>
      <c r="AP84" s="2">
        <f t="shared" si="3"/>
        <v>0</v>
      </c>
      <c r="AQ84" s="2">
        <f t="shared" si="4"/>
        <v>0</v>
      </c>
      <c r="AR84" s="2">
        <f t="shared" si="5"/>
        <v>0</v>
      </c>
      <c r="AS84" s="2">
        <f t="shared" si="6"/>
        <v>0</v>
      </c>
      <c r="AT84" s="2">
        <f t="shared" si="7"/>
        <v>0</v>
      </c>
    </row>
    <row r="85">
      <c r="G85" s="10"/>
      <c r="H85" s="2">
        <f>IFERROR(__xludf.DUMMYFUNCTION("if(iserror(len(regexextract(A85,"".*do\(\)""))),0,len(regexextract(A85,"".*do\(\)"")))"),0.0)</f>
        <v>0</v>
      </c>
      <c r="I85" s="2">
        <f>IFERROR(__xludf.DUMMYFUNCTION("if(iserror(len(regexextract(A85,"".*don't\(\)""))),0,len(regexextract(A85,"".*don't\(\)"")))"),0.0)</f>
        <v>0</v>
      </c>
      <c r="J85" s="2">
        <f>IFERROR(__xludf.DUMMYFUNCTION("if(iserror(len(regexextract(B85,"".*do\(\)""))),0,len(regexextract(B85,"".*do\(\)"")))"),0.0)</f>
        <v>0</v>
      </c>
      <c r="K85" s="2">
        <f>IFERROR(__xludf.DUMMYFUNCTION("if(iserror(len(regexextract(B85,"".*don't\(\)""))),0,len(regexextract(B85,"".*don't\(\)"")))"),0.0)</f>
        <v>0</v>
      </c>
      <c r="L85" s="2">
        <f>IFERROR(__xludf.DUMMYFUNCTION("if(iserror(len(regexextract(C85,"".*do\(\)""))),0,len(regexextract(C85,"".*do\(\)"")))"),0.0)</f>
        <v>0</v>
      </c>
      <c r="M85" s="2">
        <f>IFERROR(__xludf.DUMMYFUNCTION("if(iserror(len(regexextract(C85,"".*don't\(\)""))),0,len(regexextract(C85,"".*don't\(\)"")))"),0.0)</f>
        <v>0</v>
      </c>
      <c r="N85" s="2">
        <f>IFERROR(__xludf.DUMMYFUNCTION("if(iserror(len(regexextract(D85,"".*do\(\)""))),0,len(regexextract(D85,"".*do\(\)"")))"),0.0)</f>
        <v>0</v>
      </c>
      <c r="O85" s="2">
        <f>IFERROR(__xludf.DUMMYFUNCTION("if(iserror(len(regexextract(D85,"".*don't\(\)""))),0,len(regexextract(D85,"".*don't\(\)"")))"),0.0)</f>
        <v>0</v>
      </c>
      <c r="P85" s="2">
        <f>IFERROR(__xludf.DUMMYFUNCTION("if(iserror(len(regexextract(E85,"".*do\(\)""))),0,len(regexextract(E85,"".*do\(\)"")))"),0.0)</f>
        <v>0</v>
      </c>
      <c r="Q85" s="2">
        <f>IFERROR(__xludf.DUMMYFUNCTION("if(iserror(len(regexextract(E85,"".*don't\(\)""))),0,len(regexextract(E85,"".*don't\(\)"")))"),0.0)</f>
        <v>0</v>
      </c>
      <c r="R85" s="2">
        <f>IFERROR(__xludf.DUMMYFUNCTION("if(iserror(len(regexextract(F85,"".*do\(\)""))),0,len(regexextract(F85,"".*do\(\)"")))"),0.0)</f>
        <v>0</v>
      </c>
      <c r="S85" s="2">
        <f>IFERROR(__xludf.DUMMYFUNCTION("if(iserror(len(regexextract(F85,"".*don't\(\)""))),0,len(regexextract(F85,"".*don't\(\)"")))"),0.0)</f>
        <v>0</v>
      </c>
      <c r="T85" s="10"/>
      <c r="U85" s="2">
        <f t="shared" si="8"/>
        <v>1</v>
      </c>
      <c r="V85" s="2">
        <f t="shared" si="9"/>
        <v>0</v>
      </c>
      <c r="W85" s="2">
        <f t="shared" si="10"/>
        <v>1</v>
      </c>
      <c r="X85" s="2">
        <f t="shared" si="11"/>
        <v>0</v>
      </c>
      <c r="Y85" s="2">
        <f t="shared" si="12"/>
        <v>0</v>
      </c>
      <c r="Z85" s="2">
        <f t="shared" si="13"/>
        <v>0</v>
      </c>
      <c r="AA85" s="10"/>
      <c r="AB85" s="2">
        <f>IFERROR(__xludf.DUMMYFUNCTION("if(iserror(regexextract(A85,""^(\d+),(\d+)\)"")),0,regexextract(A85,""^(\d+),(\d+)\)""))"),0.0)</f>
        <v>0</v>
      </c>
      <c r="AD85" s="2">
        <f>IFERROR(__xludf.DUMMYFUNCTION("if(iserror(regexextract(B85,""^(\d+),(\d+)\)"")),0,regexextract(B85,""^(\d+),(\d+)\)""))"),0.0)</f>
        <v>0</v>
      </c>
      <c r="AF85" s="2">
        <f>IFERROR(__xludf.DUMMYFUNCTION("if(iserror(regexextract(C85,""^(\d+),(\d+)\)"")),0,regexextract(C85,""^(\d+),(\d+)\)""))"),0.0)</f>
        <v>0</v>
      </c>
      <c r="AH85" s="2">
        <f>IFERROR(__xludf.DUMMYFUNCTION("if(iserror(regexextract(D85,""^(\d+),(\d+)\)"")),0,regexextract(D85,""^(\d+),(\d+)\)""))"),0.0)</f>
        <v>0</v>
      </c>
      <c r="AJ85" s="2">
        <f>IFERROR(__xludf.DUMMYFUNCTION("if(iserror(regexextract(E85,""^(\d+),(\d+)\)"")),0,regexextract(E85,""^(\d+),(\d+)\)""))"),0.0)</f>
        <v>0</v>
      </c>
      <c r="AL85" s="2">
        <f>IFERROR(__xludf.DUMMYFUNCTION("if(iserror(regexextract(F85,""^(\d+),(\d+)\)"")),0,regexextract(F85,""^(\d+),(\d+)\)""))"),0.0)</f>
        <v>0</v>
      </c>
      <c r="AN85" s="10"/>
      <c r="AO85" s="2">
        <f t="shared" si="2"/>
        <v>0</v>
      </c>
      <c r="AP85" s="2">
        <f t="shared" si="3"/>
        <v>0</v>
      </c>
      <c r="AQ85" s="2">
        <f t="shared" si="4"/>
        <v>0</v>
      </c>
      <c r="AR85" s="2">
        <f t="shared" si="5"/>
        <v>0</v>
      </c>
      <c r="AS85" s="2">
        <f t="shared" si="6"/>
        <v>0</v>
      </c>
      <c r="AT85" s="2">
        <f t="shared" si="7"/>
        <v>0</v>
      </c>
    </row>
    <row r="86">
      <c r="G86" s="10"/>
      <c r="H86" s="2">
        <f>IFERROR(__xludf.DUMMYFUNCTION("if(iserror(len(regexextract(A86,"".*do\(\)""))),0,len(regexextract(A86,"".*do\(\)"")))"),0.0)</f>
        <v>0</v>
      </c>
      <c r="I86" s="2">
        <f>IFERROR(__xludf.DUMMYFUNCTION("if(iserror(len(regexextract(A86,"".*don't\(\)""))),0,len(regexextract(A86,"".*don't\(\)"")))"),0.0)</f>
        <v>0</v>
      </c>
      <c r="J86" s="2">
        <f>IFERROR(__xludf.DUMMYFUNCTION("if(iserror(len(regexextract(B86,"".*do\(\)""))),0,len(regexextract(B86,"".*do\(\)"")))"),0.0)</f>
        <v>0</v>
      </c>
      <c r="K86" s="2">
        <f>IFERROR(__xludf.DUMMYFUNCTION("if(iserror(len(regexextract(B86,"".*don't\(\)""))),0,len(regexextract(B86,"".*don't\(\)"")))"),0.0)</f>
        <v>0</v>
      </c>
      <c r="L86" s="2">
        <f>IFERROR(__xludf.DUMMYFUNCTION("if(iserror(len(regexextract(C86,"".*do\(\)""))),0,len(regexextract(C86,"".*do\(\)"")))"),0.0)</f>
        <v>0</v>
      </c>
      <c r="M86" s="2">
        <f>IFERROR(__xludf.DUMMYFUNCTION("if(iserror(len(regexextract(C86,"".*don't\(\)""))),0,len(regexextract(C86,"".*don't\(\)"")))"),0.0)</f>
        <v>0</v>
      </c>
      <c r="N86" s="2">
        <f>IFERROR(__xludf.DUMMYFUNCTION("if(iserror(len(regexextract(D86,"".*do\(\)""))),0,len(regexextract(D86,"".*do\(\)"")))"),0.0)</f>
        <v>0</v>
      </c>
      <c r="O86" s="2">
        <f>IFERROR(__xludf.DUMMYFUNCTION("if(iserror(len(regexextract(D86,"".*don't\(\)""))),0,len(regexextract(D86,"".*don't\(\)"")))"),0.0)</f>
        <v>0</v>
      </c>
      <c r="P86" s="2">
        <f>IFERROR(__xludf.DUMMYFUNCTION("if(iserror(len(regexextract(E86,"".*do\(\)""))),0,len(regexextract(E86,"".*do\(\)"")))"),0.0)</f>
        <v>0</v>
      </c>
      <c r="Q86" s="2">
        <f>IFERROR(__xludf.DUMMYFUNCTION("if(iserror(len(regexextract(E86,"".*don't\(\)""))),0,len(regexextract(E86,"".*don't\(\)"")))"),0.0)</f>
        <v>0</v>
      </c>
      <c r="R86" s="2">
        <f>IFERROR(__xludf.DUMMYFUNCTION("if(iserror(len(regexextract(F86,"".*do\(\)""))),0,len(regexextract(F86,"".*do\(\)"")))"),0.0)</f>
        <v>0</v>
      </c>
      <c r="S86" s="2">
        <f>IFERROR(__xludf.DUMMYFUNCTION("if(iserror(len(regexextract(F86,"".*don't\(\)""))),0,len(regexextract(F86,"".*don't\(\)"")))"),0.0)</f>
        <v>0</v>
      </c>
      <c r="T86" s="10"/>
      <c r="U86" s="2">
        <f t="shared" si="8"/>
        <v>1</v>
      </c>
      <c r="V86" s="2">
        <f t="shared" si="9"/>
        <v>0</v>
      </c>
      <c r="W86" s="2">
        <f t="shared" si="10"/>
        <v>1</v>
      </c>
      <c r="X86" s="2">
        <f t="shared" si="11"/>
        <v>0</v>
      </c>
      <c r="Y86" s="2">
        <f t="shared" si="12"/>
        <v>0</v>
      </c>
      <c r="Z86" s="2">
        <f t="shared" si="13"/>
        <v>0</v>
      </c>
      <c r="AA86" s="10"/>
      <c r="AB86" s="2">
        <f>IFERROR(__xludf.DUMMYFUNCTION("if(iserror(regexextract(A86,""^(\d+),(\d+)\)"")),0,regexextract(A86,""^(\d+),(\d+)\)""))"),0.0)</f>
        <v>0</v>
      </c>
      <c r="AD86" s="2">
        <f>IFERROR(__xludf.DUMMYFUNCTION("if(iserror(regexextract(B86,""^(\d+),(\d+)\)"")),0,regexextract(B86,""^(\d+),(\d+)\)""))"),0.0)</f>
        <v>0</v>
      </c>
      <c r="AF86" s="2">
        <f>IFERROR(__xludf.DUMMYFUNCTION("if(iserror(regexextract(C86,""^(\d+),(\d+)\)"")),0,regexextract(C86,""^(\d+),(\d+)\)""))"),0.0)</f>
        <v>0</v>
      </c>
      <c r="AH86" s="2">
        <f>IFERROR(__xludf.DUMMYFUNCTION("if(iserror(regexextract(D86,""^(\d+),(\d+)\)"")),0,regexextract(D86,""^(\d+),(\d+)\)""))"),0.0)</f>
        <v>0</v>
      </c>
      <c r="AJ86" s="2">
        <f>IFERROR(__xludf.DUMMYFUNCTION("if(iserror(regexextract(E86,""^(\d+),(\d+)\)"")),0,regexextract(E86,""^(\d+),(\d+)\)""))"),0.0)</f>
        <v>0</v>
      </c>
      <c r="AL86" s="2">
        <f>IFERROR(__xludf.DUMMYFUNCTION("if(iserror(regexextract(F86,""^(\d+),(\d+)\)"")),0,regexextract(F86,""^(\d+),(\d+)\)""))"),0.0)</f>
        <v>0</v>
      </c>
      <c r="AN86" s="10"/>
      <c r="AO86" s="2">
        <f t="shared" si="2"/>
        <v>0</v>
      </c>
      <c r="AP86" s="2">
        <f t="shared" si="3"/>
        <v>0</v>
      </c>
      <c r="AQ86" s="2">
        <f t="shared" si="4"/>
        <v>0</v>
      </c>
      <c r="AR86" s="2">
        <f t="shared" si="5"/>
        <v>0</v>
      </c>
      <c r="AS86" s="2">
        <f t="shared" si="6"/>
        <v>0</v>
      </c>
      <c r="AT86" s="2">
        <f t="shared" si="7"/>
        <v>0</v>
      </c>
    </row>
    <row r="87">
      <c r="G87" s="10"/>
      <c r="H87" s="2">
        <f>IFERROR(__xludf.DUMMYFUNCTION("if(iserror(len(regexextract(A87,"".*do\(\)""))),0,len(regexextract(A87,"".*do\(\)"")))"),0.0)</f>
        <v>0</v>
      </c>
      <c r="I87" s="2">
        <f>IFERROR(__xludf.DUMMYFUNCTION("if(iserror(len(regexextract(A87,"".*don't\(\)""))),0,len(regexextract(A87,"".*don't\(\)"")))"),0.0)</f>
        <v>0</v>
      </c>
      <c r="J87" s="2">
        <f>IFERROR(__xludf.DUMMYFUNCTION("if(iserror(len(regexextract(B87,"".*do\(\)""))),0,len(regexextract(B87,"".*do\(\)"")))"),0.0)</f>
        <v>0</v>
      </c>
      <c r="K87" s="2">
        <f>IFERROR(__xludf.DUMMYFUNCTION("if(iserror(len(regexextract(B87,"".*don't\(\)""))),0,len(regexextract(B87,"".*don't\(\)"")))"),0.0)</f>
        <v>0</v>
      </c>
      <c r="L87" s="2">
        <f>IFERROR(__xludf.DUMMYFUNCTION("if(iserror(len(regexextract(C87,"".*do\(\)""))),0,len(regexextract(C87,"".*do\(\)"")))"),0.0)</f>
        <v>0</v>
      </c>
      <c r="M87" s="2">
        <f>IFERROR(__xludf.DUMMYFUNCTION("if(iserror(len(regexextract(C87,"".*don't\(\)""))),0,len(regexextract(C87,"".*don't\(\)"")))"),0.0)</f>
        <v>0</v>
      </c>
      <c r="N87" s="2">
        <f>IFERROR(__xludf.DUMMYFUNCTION("if(iserror(len(regexextract(D87,"".*do\(\)""))),0,len(regexextract(D87,"".*do\(\)"")))"),0.0)</f>
        <v>0</v>
      </c>
      <c r="O87" s="2">
        <f>IFERROR(__xludf.DUMMYFUNCTION("if(iserror(len(regexextract(D87,"".*don't\(\)""))),0,len(regexextract(D87,"".*don't\(\)"")))"),0.0)</f>
        <v>0</v>
      </c>
      <c r="P87" s="2">
        <f>IFERROR(__xludf.DUMMYFUNCTION("if(iserror(len(regexextract(E87,"".*do\(\)""))),0,len(regexextract(E87,"".*do\(\)"")))"),0.0)</f>
        <v>0</v>
      </c>
      <c r="Q87" s="2">
        <f>IFERROR(__xludf.DUMMYFUNCTION("if(iserror(len(regexextract(E87,"".*don't\(\)""))),0,len(regexextract(E87,"".*don't\(\)"")))"),0.0)</f>
        <v>0</v>
      </c>
      <c r="R87" s="2">
        <f>IFERROR(__xludf.DUMMYFUNCTION("if(iserror(len(regexextract(F87,"".*do\(\)""))),0,len(regexextract(F87,"".*do\(\)"")))"),0.0)</f>
        <v>0</v>
      </c>
      <c r="S87" s="2">
        <f>IFERROR(__xludf.DUMMYFUNCTION("if(iserror(len(regexextract(F87,"".*don't\(\)""))),0,len(regexextract(F87,"".*don't\(\)"")))"),0.0)</f>
        <v>0</v>
      </c>
      <c r="T87" s="10"/>
      <c r="U87" s="2">
        <f t="shared" si="8"/>
        <v>1</v>
      </c>
      <c r="V87" s="2">
        <f t="shared" si="9"/>
        <v>0</v>
      </c>
      <c r="W87" s="2">
        <f t="shared" si="10"/>
        <v>1</v>
      </c>
      <c r="X87" s="2">
        <f t="shared" si="11"/>
        <v>0</v>
      </c>
      <c r="Y87" s="2">
        <f t="shared" si="12"/>
        <v>0</v>
      </c>
      <c r="Z87" s="2">
        <f t="shared" si="13"/>
        <v>0</v>
      </c>
      <c r="AA87" s="10"/>
      <c r="AB87" s="2">
        <f>IFERROR(__xludf.DUMMYFUNCTION("if(iserror(regexextract(A87,""^(\d+),(\d+)\)"")),0,regexextract(A87,""^(\d+),(\d+)\)""))"),0.0)</f>
        <v>0</v>
      </c>
      <c r="AD87" s="2">
        <f>IFERROR(__xludf.DUMMYFUNCTION("if(iserror(regexextract(B87,""^(\d+),(\d+)\)"")),0,regexextract(B87,""^(\d+),(\d+)\)""))"),0.0)</f>
        <v>0</v>
      </c>
      <c r="AF87" s="2">
        <f>IFERROR(__xludf.DUMMYFUNCTION("if(iserror(regexextract(C87,""^(\d+),(\d+)\)"")),0,regexextract(C87,""^(\d+),(\d+)\)""))"),0.0)</f>
        <v>0</v>
      </c>
      <c r="AH87" s="2">
        <f>IFERROR(__xludf.DUMMYFUNCTION("if(iserror(regexextract(D87,""^(\d+),(\d+)\)"")),0,regexextract(D87,""^(\d+),(\d+)\)""))"),0.0)</f>
        <v>0</v>
      </c>
      <c r="AJ87" s="2">
        <f>IFERROR(__xludf.DUMMYFUNCTION("if(iserror(regexextract(E87,""^(\d+),(\d+)\)"")),0,regexextract(E87,""^(\d+),(\d+)\)""))"),0.0)</f>
        <v>0</v>
      </c>
      <c r="AL87" s="2">
        <f>IFERROR(__xludf.DUMMYFUNCTION("if(iserror(regexextract(F87,""^(\d+),(\d+)\)"")),0,regexextract(F87,""^(\d+),(\d+)\)""))"),0.0)</f>
        <v>0</v>
      </c>
      <c r="AN87" s="10"/>
      <c r="AO87" s="2">
        <f t="shared" si="2"/>
        <v>0</v>
      </c>
      <c r="AP87" s="2">
        <f t="shared" si="3"/>
        <v>0</v>
      </c>
      <c r="AQ87" s="2">
        <f t="shared" si="4"/>
        <v>0</v>
      </c>
      <c r="AR87" s="2">
        <f t="shared" si="5"/>
        <v>0</v>
      </c>
      <c r="AS87" s="2">
        <f t="shared" si="6"/>
        <v>0</v>
      </c>
      <c r="AT87" s="2">
        <f t="shared" si="7"/>
        <v>0</v>
      </c>
    </row>
    <row r="88">
      <c r="G88" s="10"/>
      <c r="H88" s="2">
        <f>IFERROR(__xludf.DUMMYFUNCTION("if(iserror(len(regexextract(A88,"".*do\(\)""))),0,len(regexextract(A88,"".*do\(\)"")))"),0.0)</f>
        <v>0</v>
      </c>
      <c r="I88" s="2">
        <f>IFERROR(__xludf.DUMMYFUNCTION("if(iserror(len(regexextract(A88,"".*don't\(\)""))),0,len(regexextract(A88,"".*don't\(\)"")))"),0.0)</f>
        <v>0</v>
      </c>
      <c r="J88" s="2">
        <f>IFERROR(__xludf.DUMMYFUNCTION("if(iserror(len(regexextract(B88,"".*do\(\)""))),0,len(regexextract(B88,"".*do\(\)"")))"),0.0)</f>
        <v>0</v>
      </c>
      <c r="K88" s="2">
        <f>IFERROR(__xludf.DUMMYFUNCTION("if(iserror(len(regexextract(B88,"".*don't\(\)""))),0,len(regexextract(B88,"".*don't\(\)"")))"),0.0)</f>
        <v>0</v>
      </c>
      <c r="L88" s="2">
        <f>IFERROR(__xludf.DUMMYFUNCTION("if(iserror(len(regexextract(C88,"".*do\(\)""))),0,len(regexextract(C88,"".*do\(\)"")))"),0.0)</f>
        <v>0</v>
      </c>
      <c r="M88" s="2">
        <f>IFERROR(__xludf.DUMMYFUNCTION("if(iserror(len(regexextract(C88,"".*don't\(\)""))),0,len(regexextract(C88,"".*don't\(\)"")))"),0.0)</f>
        <v>0</v>
      </c>
      <c r="N88" s="2">
        <f>IFERROR(__xludf.DUMMYFUNCTION("if(iserror(len(regexextract(D88,"".*do\(\)""))),0,len(regexextract(D88,"".*do\(\)"")))"),0.0)</f>
        <v>0</v>
      </c>
      <c r="O88" s="2">
        <f>IFERROR(__xludf.DUMMYFUNCTION("if(iserror(len(regexextract(D88,"".*don't\(\)""))),0,len(regexextract(D88,"".*don't\(\)"")))"),0.0)</f>
        <v>0</v>
      </c>
      <c r="P88" s="2">
        <f>IFERROR(__xludf.DUMMYFUNCTION("if(iserror(len(regexextract(E88,"".*do\(\)""))),0,len(regexextract(E88,"".*do\(\)"")))"),0.0)</f>
        <v>0</v>
      </c>
      <c r="Q88" s="2">
        <f>IFERROR(__xludf.DUMMYFUNCTION("if(iserror(len(regexextract(E88,"".*don't\(\)""))),0,len(regexextract(E88,"".*don't\(\)"")))"),0.0)</f>
        <v>0</v>
      </c>
      <c r="R88" s="2">
        <f>IFERROR(__xludf.DUMMYFUNCTION("if(iserror(len(regexextract(F88,"".*do\(\)""))),0,len(regexextract(F88,"".*do\(\)"")))"),0.0)</f>
        <v>0</v>
      </c>
      <c r="S88" s="2">
        <f>IFERROR(__xludf.DUMMYFUNCTION("if(iserror(len(regexextract(F88,"".*don't\(\)""))),0,len(regexextract(F88,"".*don't\(\)"")))"),0.0)</f>
        <v>0</v>
      </c>
      <c r="T88" s="10"/>
      <c r="U88" s="2">
        <f t="shared" si="8"/>
        <v>1</v>
      </c>
      <c r="V88" s="2">
        <f t="shared" si="9"/>
        <v>0</v>
      </c>
      <c r="W88" s="2">
        <f t="shared" si="10"/>
        <v>1</v>
      </c>
      <c r="X88" s="2">
        <f t="shared" si="11"/>
        <v>0</v>
      </c>
      <c r="Y88" s="2">
        <f t="shared" si="12"/>
        <v>0</v>
      </c>
      <c r="Z88" s="2">
        <f t="shared" si="13"/>
        <v>0</v>
      </c>
      <c r="AA88" s="10"/>
      <c r="AB88" s="2">
        <f>IFERROR(__xludf.DUMMYFUNCTION("if(iserror(regexextract(A88,""^(\d+),(\d+)\)"")),0,regexextract(A88,""^(\d+),(\d+)\)""))"),0.0)</f>
        <v>0</v>
      </c>
      <c r="AD88" s="2">
        <f>IFERROR(__xludf.DUMMYFUNCTION("if(iserror(regexextract(B88,""^(\d+),(\d+)\)"")),0,regexextract(B88,""^(\d+),(\d+)\)""))"),0.0)</f>
        <v>0</v>
      </c>
      <c r="AF88" s="2">
        <f>IFERROR(__xludf.DUMMYFUNCTION("if(iserror(regexextract(C88,""^(\d+),(\d+)\)"")),0,regexextract(C88,""^(\d+),(\d+)\)""))"),0.0)</f>
        <v>0</v>
      </c>
      <c r="AH88" s="2">
        <f>IFERROR(__xludf.DUMMYFUNCTION("if(iserror(regexextract(D88,""^(\d+),(\d+)\)"")),0,regexextract(D88,""^(\d+),(\d+)\)""))"),0.0)</f>
        <v>0</v>
      </c>
      <c r="AJ88" s="2">
        <f>IFERROR(__xludf.DUMMYFUNCTION("if(iserror(regexextract(E88,""^(\d+),(\d+)\)"")),0,regexextract(E88,""^(\d+),(\d+)\)""))"),0.0)</f>
        <v>0</v>
      </c>
      <c r="AL88" s="2">
        <f>IFERROR(__xludf.DUMMYFUNCTION("if(iserror(regexextract(F88,""^(\d+),(\d+)\)"")),0,regexextract(F88,""^(\d+),(\d+)\)""))"),0.0)</f>
        <v>0</v>
      </c>
      <c r="AN88" s="10"/>
      <c r="AO88" s="2">
        <f t="shared" si="2"/>
        <v>0</v>
      </c>
      <c r="AP88" s="2">
        <f t="shared" si="3"/>
        <v>0</v>
      </c>
      <c r="AQ88" s="2">
        <f t="shared" si="4"/>
        <v>0</v>
      </c>
      <c r="AR88" s="2">
        <f t="shared" si="5"/>
        <v>0</v>
      </c>
      <c r="AS88" s="2">
        <f t="shared" si="6"/>
        <v>0</v>
      </c>
      <c r="AT88" s="2">
        <f t="shared" si="7"/>
        <v>0</v>
      </c>
    </row>
    <row r="89">
      <c r="G89" s="10"/>
      <c r="H89" s="2">
        <f>IFERROR(__xludf.DUMMYFUNCTION("if(iserror(len(regexextract(A89,"".*do\(\)""))),0,len(regexextract(A89,"".*do\(\)"")))"),0.0)</f>
        <v>0</v>
      </c>
      <c r="I89" s="2">
        <f>IFERROR(__xludf.DUMMYFUNCTION("if(iserror(len(regexextract(A89,"".*don't\(\)""))),0,len(regexextract(A89,"".*don't\(\)"")))"),0.0)</f>
        <v>0</v>
      </c>
      <c r="J89" s="2">
        <f>IFERROR(__xludf.DUMMYFUNCTION("if(iserror(len(regexextract(B89,"".*do\(\)""))),0,len(regexextract(B89,"".*do\(\)"")))"),0.0)</f>
        <v>0</v>
      </c>
      <c r="K89" s="2">
        <f>IFERROR(__xludf.DUMMYFUNCTION("if(iserror(len(regexextract(B89,"".*don't\(\)""))),0,len(regexextract(B89,"".*don't\(\)"")))"),0.0)</f>
        <v>0</v>
      </c>
      <c r="L89" s="2">
        <f>IFERROR(__xludf.DUMMYFUNCTION("if(iserror(len(regexextract(C89,"".*do\(\)""))),0,len(regexextract(C89,"".*do\(\)"")))"),0.0)</f>
        <v>0</v>
      </c>
      <c r="M89" s="2">
        <f>IFERROR(__xludf.DUMMYFUNCTION("if(iserror(len(regexextract(C89,"".*don't\(\)""))),0,len(regexextract(C89,"".*don't\(\)"")))"),0.0)</f>
        <v>0</v>
      </c>
      <c r="N89" s="2">
        <f>IFERROR(__xludf.DUMMYFUNCTION("if(iserror(len(regexextract(D89,"".*do\(\)""))),0,len(regexextract(D89,"".*do\(\)"")))"),0.0)</f>
        <v>0</v>
      </c>
      <c r="O89" s="2">
        <f>IFERROR(__xludf.DUMMYFUNCTION("if(iserror(len(regexextract(D89,"".*don't\(\)""))),0,len(regexextract(D89,"".*don't\(\)"")))"),0.0)</f>
        <v>0</v>
      </c>
      <c r="P89" s="2">
        <f>IFERROR(__xludf.DUMMYFUNCTION("if(iserror(len(regexextract(E89,"".*do\(\)""))),0,len(regexextract(E89,"".*do\(\)"")))"),0.0)</f>
        <v>0</v>
      </c>
      <c r="Q89" s="2">
        <f>IFERROR(__xludf.DUMMYFUNCTION("if(iserror(len(regexextract(E89,"".*don't\(\)""))),0,len(regexextract(E89,"".*don't\(\)"")))"),0.0)</f>
        <v>0</v>
      </c>
      <c r="R89" s="2">
        <f>IFERROR(__xludf.DUMMYFUNCTION("if(iserror(len(regexextract(F89,"".*do\(\)""))),0,len(regexextract(F89,"".*do\(\)"")))"),0.0)</f>
        <v>0</v>
      </c>
      <c r="S89" s="2">
        <f>IFERROR(__xludf.DUMMYFUNCTION("if(iserror(len(regexextract(F89,"".*don't\(\)""))),0,len(regexextract(F89,"".*don't\(\)"")))"),0.0)</f>
        <v>0</v>
      </c>
      <c r="T89" s="10"/>
      <c r="U89" s="2">
        <f t="shared" si="8"/>
        <v>1</v>
      </c>
      <c r="V89" s="2">
        <f t="shared" si="9"/>
        <v>0</v>
      </c>
      <c r="W89" s="2">
        <f t="shared" si="10"/>
        <v>1</v>
      </c>
      <c r="X89" s="2">
        <f t="shared" si="11"/>
        <v>0</v>
      </c>
      <c r="Y89" s="2">
        <f t="shared" si="12"/>
        <v>0</v>
      </c>
      <c r="Z89" s="2">
        <f t="shared" si="13"/>
        <v>0</v>
      </c>
      <c r="AA89" s="10"/>
      <c r="AB89" s="2">
        <f>IFERROR(__xludf.DUMMYFUNCTION("if(iserror(regexextract(A89,""^(\d+),(\d+)\)"")),0,regexextract(A89,""^(\d+),(\d+)\)""))"),0.0)</f>
        <v>0</v>
      </c>
      <c r="AD89" s="2">
        <f>IFERROR(__xludf.DUMMYFUNCTION("if(iserror(regexextract(B89,""^(\d+),(\d+)\)"")),0,regexextract(B89,""^(\d+),(\d+)\)""))"),0.0)</f>
        <v>0</v>
      </c>
      <c r="AF89" s="2">
        <f>IFERROR(__xludf.DUMMYFUNCTION("if(iserror(regexextract(C89,""^(\d+),(\d+)\)"")),0,regexextract(C89,""^(\d+),(\d+)\)""))"),0.0)</f>
        <v>0</v>
      </c>
      <c r="AH89" s="2">
        <f>IFERROR(__xludf.DUMMYFUNCTION("if(iserror(regexextract(D89,""^(\d+),(\d+)\)"")),0,regexextract(D89,""^(\d+),(\d+)\)""))"),0.0)</f>
        <v>0</v>
      </c>
      <c r="AJ89" s="2">
        <f>IFERROR(__xludf.DUMMYFUNCTION("if(iserror(regexextract(E89,""^(\d+),(\d+)\)"")),0,regexextract(E89,""^(\d+),(\d+)\)""))"),0.0)</f>
        <v>0</v>
      </c>
      <c r="AL89" s="2">
        <f>IFERROR(__xludf.DUMMYFUNCTION("if(iserror(regexextract(F89,""^(\d+),(\d+)\)"")),0,regexextract(F89,""^(\d+),(\d+)\)""))"),0.0)</f>
        <v>0</v>
      </c>
      <c r="AN89" s="10"/>
      <c r="AO89" s="2">
        <f t="shared" si="2"/>
        <v>0</v>
      </c>
      <c r="AP89" s="2">
        <f t="shared" si="3"/>
        <v>0</v>
      </c>
      <c r="AQ89" s="2">
        <f t="shared" si="4"/>
        <v>0</v>
      </c>
      <c r="AR89" s="2">
        <f t="shared" si="5"/>
        <v>0</v>
      </c>
      <c r="AS89" s="2">
        <f t="shared" si="6"/>
        <v>0</v>
      </c>
      <c r="AT89" s="2">
        <f t="shared" si="7"/>
        <v>0</v>
      </c>
    </row>
    <row r="90">
      <c r="G90" s="10"/>
      <c r="H90" s="2">
        <f>IFERROR(__xludf.DUMMYFUNCTION("if(iserror(len(regexextract(A90,"".*do\(\)""))),0,len(regexextract(A90,"".*do\(\)"")))"),0.0)</f>
        <v>0</v>
      </c>
      <c r="I90" s="2">
        <f>IFERROR(__xludf.DUMMYFUNCTION("if(iserror(len(regexextract(A90,"".*don't\(\)""))),0,len(regexextract(A90,"".*don't\(\)"")))"),0.0)</f>
        <v>0</v>
      </c>
      <c r="J90" s="2">
        <f>IFERROR(__xludf.DUMMYFUNCTION("if(iserror(len(regexextract(B90,"".*do\(\)""))),0,len(regexextract(B90,"".*do\(\)"")))"),0.0)</f>
        <v>0</v>
      </c>
      <c r="K90" s="2">
        <f>IFERROR(__xludf.DUMMYFUNCTION("if(iserror(len(regexextract(B90,"".*don't\(\)""))),0,len(regexextract(B90,"".*don't\(\)"")))"),0.0)</f>
        <v>0</v>
      </c>
      <c r="L90" s="2">
        <f>IFERROR(__xludf.DUMMYFUNCTION("if(iserror(len(regexextract(C90,"".*do\(\)""))),0,len(regexextract(C90,"".*do\(\)"")))"),0.0)</f>
        <v>0</v>
      </c>
      <c r="M90" s="2">
        <f>IFERROR(__xludf.DUMMYFUNCTION("if(iserror(len(regexextract(C90,"".*don't\(\)""))),0,len(regexextract(C90,"".*don't\(\)"")))"),0.0)</f>
        <v>0</v>
      </c>
      <c r="N90" s="2">
        <f>IFERROR(__xludf.DUMMYFUNCTION("if(iserror(len(regexextract(D90,"".*do\(\)""))),0,len(regexextract(D90,"".*do\(\)"")))"),0.0)</f>
        <v>0</v>
      </c>
      <c r="O90" s="2">
        <f>IFERROR(__xludf.DUMMYFUNCTION("if(iserror(len(regexextract(D90,"".*don't\(\)""))),0,len(regexextract(D90,"".*don't\(\)"")))"),0.0)</f>
        <v>0</v>
      </c>
      <c r="P90" s="2">
        <f>IFERROR(__xludf.DUMMYFUNCTION("if(iserror(len(regexextract(E90,"".*do\(\)""))),0,len(regexextract(E90,"".*do\(\)"")))"),0.0)</f>
        <v>0</v>
      </c>
      <c r="Q90" s="2">
        <f>IFERROR(__xludf.DUMMYFUNCTION("if(iserror(len(regexextract(E90,"".*don't\(\)""))),0,len(regexextract(E90,"".*don't\(\)"")))"),0.0)</f>
        <v>0</v>
      </c>
      <c r="R90" s="2">
        <f>IFERROR(__xludf.DUMMYFUNCTION("if(iserror(len(regexextract(F90,"".*do\(\)""))),0,len(regexextract(F90,"".*do\(\)"")))"),0.0)</f>
        <v>0</v>
      </c>
      <c r="S90" s="2">
        <f>IFERROR(__xludf.DUMMYFUNCTION("if(iserror(len(regexextract(F90,"".*don't\(\)""))),0,len(regexextract(F90,"".*don't\(\)"")))"),0.0)</f>
        <v>0</v>
      </c>
      <c r="T90" s="10"/>
      <c r="U90" s="2">
        <f t="shared" si="8"/>
        <v>1</v>
      </c>
      <c r="V90" s="2">
        <f t="shared" si="9"/>
        <v>0</v>
      </c>
      <c r="W90" s="2">
        <f t="shared" si="10"/>
        <v>1</v>
      </c>
      <c r="X90" s="2">
        <f t="shared" si="11"/>
        <v>0</v>
      </c>
      <c r="Y90" s="2">
        <f t="shared" si="12"/>
        <v>0</v>
      </c>
      <c r="Z90" s="2">
        <f t="shared" si="13"/>
        <v>0</v>
      </c>
      <c r="AA90" s="10"/>
      <c r="AB90" s="2">
        <f>IFERROR(__xludf.DUMMYFUNCTION("if(iserror(regexextract(A90,""^(\d+),(\d+)\)"")),0,regexextract(A90,""^(\d+),(\d+)\)""))"),0.0)</f>
        <v>0</v>
      </c>
      <c r="AD90" s="2">
        <f>IFERROR(__xludf.DUMMYFUNCTION("if(iserror(regexextract(B90,""^(\d+),(\d+)\)"")),0,regexextract(B90,""^(\d+),(\d+)\)""))"),0.0)</f>
        <v>0</v>
      </c>
      <c r="AF90" s="2">
        <f>IFERROR(__xludf.DUMMYFUNCTION("if(iserror(regexextract(C90,""^(\d+),(\d+)\)"")),0,regexextract(C90,""^(\d+),(\d+)\)""))"),0.0)</f>
        <v>0</v>
      </c>
      <c r="AH90" s="2">
        <f>IFERROR(__xludf.DUMMYFUNCTION("if(iserror(regexextract(D90,""^(\d+),(\d+)\)"")),0,regexextract(D90,""^(\d+),(\d+)\)""))"),0.0)</f>
        <v>0</v>
      </c>
      <c r="AJ90" s="2">
        <f>IFERROR(__xludf.DUMMYFUNCTION("if(iserror(regexextract(E90,""^(\d+),(\d+)\)"")),0,regexextract(E90,""^(\d+),(\d+)\)""))"),0.0)</f>
        <v>0</v>
      </c>
      <c r="AL90" s="2">
        <f>IFERROR(__xludf.DUMMYFUNCTION("if(iserror(regexextract(F90,""^(\d+),(\d+)\)"")),0,regexextract(F90,""^(\d+),(\d+)\)""))"),0.0)</f>
        <v>0</v>
      </c>
      <c r="AN90" s="10"/>
      <c r="AO90" s="2">
        <f t="shared" si="2"/>
        <v>0</v>
      </c>
      <c r="AP90" s="2">
        <f t="shared" si="3"/>
        <v>0</v>
      </c>
      <c r="AQ90" s="2">
        <f t="shared" si="4"/>
        <v>0</v>
      </c>
      <c r="AR90" s="2">
        <f t="shared" si="5"/>
        <v>0</v>
      </c>
      <c r="AS90" s="2">
        <f t="shared" si="6"/>
        <v>0</v>
      </c>
      <c r="AT90" s="2">
        <f t="shared" si="7"/>
        <v>0</v>
      </c>
    </row>
    <row r="91">
      <c r="G91" s="10"/>
      <c r="H91" s="2">
        <f>IFERROR(__xludf.DUMMYFUNCTION("if(iserror(len(regexextract(A91,"".*do\(\)""))),0,len(regexextract(A91,"".*do\(\)"")))"),0.0)</f>
        <v>0</v>
      </c>
      <c r="I91" s="2">
        <f>IFERROR(__xludf.DUMMYFUNCTION("if(iserror(len(regexextract(A91,"".*don't\(\)""))),0,len(regexextract(A91,"".*don't\(\)"")))"),0.0)</f>
        <v>0</v>
      </c>
      <c r="J91" s="2">
        <f>IFERROR(__xludf.DUMMYFUNCTION("if(iserror(len(regexextract(B91,"".*do\(\)""))),0,len(regexextract(B91,"".*do\(\)"")))"),0.0)</f>
        <v>0</v>
      </c>
      <c r="K91" s="2">
        <f>IFERROR(__xludf.DUMMYFUNCTION("if(iserror(len(regexextract(B91,"".*don't\(\)""))),0,len(regexextract(B91,"".*don't\(\)"")))"),0.0)</f>
        <v>0</v>
      </c>
      <c r="L91" s="2">
        <f>IFERROR(__xludf.DUMMYFUNCTION("if(iserror(len(regexextract(C91,"".*do\(\)""))),0,len(regexextract(C91,"".*do\(\)"")))"),0.0)</f>
        <v>0</v>
      </c>
      <c r="M91" s="2">
        <f>IFERROR(__xludf.DUMMYFUNCTION("if(iserror(len(regexextract(C91,"".*don't\(\)""))),0,len(regexextract(C91,"".*don't\(\)"")))"),0.0)</f>
        <v>0</v>
      </c>
      <c r="N91" s="2">
        <f>IFERROR(__xludf.DUMMYFUNCTION("if(iserror(len(regexextract(D91,"".*do\(\)""))),0,len(regexextract(D91,"".*do\(\)"")))"),0.0)</f>
        <v>0</v>
      </c>
      <c r="O91" s="2">
        <f>IFERROR(__xludf.DUMMYFUNCTION("if(iserror(len(regexextract(D91,"".*don't\(\)""))),0,len(regexextract(D91,"".*don't\(\)"")))"),0.0)</f>
        <v>0</v>
      </c>
      <c r="P91" s="2">
        <f>IFERROR(__xludf.DUMMYFUNCTION("if(iserror(len(regexextract(E91,"".*do\(\)""))),0,len(regexextract(E91,"".*do\(\)"")))"),0.0)</f>
        <v>0</v>
      </c>
      <c r="Q91" s="2">
        <f>IFERROR(__xludf.DUMMYFUNCTION("if(iserror(len(regexextract(E91,"".*don't\(\)""))),0,len(regexextract(E91,"".*don't\(\)"")))"),0.0)</f>
        <v>0</v>
      </c>
      <c r="R91" s="2">
        <f>IFERROR(__xludf.DUMMYFUNCTION("if(iserror(len(regexextract(F91,"".*do\(\)""))),0,len(regexextract(F91,"".*do\(\)"")))"),0.0)</f>
        <v>0</v>
      </c>
      <c r="S91" s="2">
        <f>IFERROR(__xludf.DUMMYFUNCTION("if(iserror(len(regexextract(F91,"".*don't\(\)""))),0,len(regexextract(F91,"".*don't\(\)"")))"),0.0)</f>
        <v>0</v>
      </c>
      <c r="T91" s="10"/>
      <c r="U91" s="2">
        <f t="shared" si="8"/>
        <v>1</v>
      </c>
      <c r="V91" s="2">
        <f t="shared" si="9"/>
        <v>0</v>
      </c>
      <c r="W91" s="2">
        <f t="shared" si="10"/>
        <v>1</v>
      </c>
      <c r="X91" s="2">
        <f t="shared" si="11"/>
        <v>0</v>
      </c>
      <c r="Y91" s="2">
        <f t="shared" si="12"/>
        <v>0</v>
      </c>
      <c r="Z91" s="2">
        <f t="shared" si="13"/>
        <v>0</v>
      </c>
      <c r="AA91" s="10"/>
      <c r="AB91" s="2">
        <f>IFERROR(__xludf.DUMMYFUNCTION("if(iserror(regexextract(A91,""^(\d+),(\d+)\)"")),0,regexextract(A91,""^(\d+),(\d+)\)""))"),0.0)</f>
        <v>0</v>
      </c>
      <c r="AD91" s="2">
        <f>IFERROR(__xludf.DUMMYFUNCTION("if(iserror(regexextract(B91,""^(\d+),(\d+)\)"")),0,regexextract(B91,""^(\d+),(\d+)\)""))"),0.0)</f>
        <v>0</v>
      </c>
      <c r="AF91" s="2">
        <f>IFERROR(__xludf.DUMMYFUNCTION("if(iserror(regexextract(C91,""^(\d+),(\d+)\)"")),0,regexextract(C91,""^(\d+),(\d+)\)""))"),0.0)</f>
        <v>0</v>
      </c>
      <c r="AH91" s="2">
        <f>IFERROR(__xludf.DUMMYFUNCTION("if(iserror(regexextract(D91,""^(\d+),(\d+)\)"")),0,regexextract(D91,""^(\d+),(\d+)\)""))"),0.0)</f>
        <v>0</v>
      </c>
      <c r="AJ91" s="2">
        <f>IFERROR(__xludf.DUMMYFUNCTION("if(iserror(regexextract(E91,""^(\d+),(\d+)\)"")),0,regexextract(E91,""^(\d+),(\d+)\)""))"),0.0)</f>
        <v>0</v>
      </c>
      <c r="AL91" s="2">
        <f>IFERROR(__xludf.DUMMYFUNCTION("if(iserror(regexextract(F91,""^(\d+),(\d+)\)"")),0,regexextract(F91,""^(\d+),(\d+)\)""))"),0.0)</f>
        <v>0</v>
      </c>
      <c r="AN91" s="10"/>
      <c r="AO91" s="2">
        <f t="shared" si="2"/>
        <v>0</v>
      </c>
      <c r="AP91" s="2">
        <f t="shared" si="3"/>
        <v>0</v>
      </c>
      <c r="AQ91" s="2">
        <f t="shared" si="4"/>
        <v>0</v>
      </c>
      <c r="AR91" s="2">
        <f t="shared" si="5"/>
        <v>0</v>
      </c>
      <c r="AS91" s="2">
        <f t="shared" si="6"/>
        <v>0</v>
      </c>
      <c r="AT91" s="2">
        <f t="shared" si="7"/>
        <v>0</v>
      </c>
    </row>
    <row r="92">
      <c r="G92" s="10"/>
      <c r="H92" s="2">
        <f>IFERROR(__xludf.DUMMYFUNCTION("if(iserror(len(regexextract(A92,"".*do\(\)""))),0,len(regexextract(A92,"".*do\(\)"")))"),0.0)</f>
        <v>0</v>
      </c>
      <c r="I92" s="2">
        <f>IFERROR(__xludf.DUMMYFUNCTION("if(iserror(len(regexextract(A92,"".*don't\(\)""))),0,len(regexextract(A92,"".*don't\(\)"")))"),0.0)</f>
        <v>0</v>
      </c>
      <c r="J92" s="2">
        <f>IFERROR(__xludf.DUMMYFUNCTION("if(iserror(len(regexextract(B92,"".*do\(\)""))),0,len(regexextract(B92,"".*do\(\)"")))"),0.0)</f>
        <v>0</v>
      </c>
      <c r="K92" s="2">
        <f>IFERROR(__xludf.DUMMYFUNCTION("if(iserror(len(regexextract(B92,"".*don't\(\)""))),0,len(regexextract(B92,"".*don't\(\)"")))"),0.0)</f>
        <v>0</v>
      </c>
      <c r="L92" s="2">
        <f>IFERROR(__xludf.DUMMYFUNCTION("if(iserror(len(regexextract(C92,"".*do\(\)""))),0,len(regexextract(C92,"".*do\(\)"")))"),0.0)</f>
        <v>0</v>
      </c>
      <c r="M92" s="2">
        <f>IFERROR(__xludf.DUMMYFUNCTION("if(iserror(len(regexextract(C92,"".*don't\(\)""))),0,len(regexextract(C92,"".*don't\(\)"")))"),0.0)</f>
        <v>0</v>
      </c>
      <c r="N92" s="2">
        <f>IFERROR(__xludf.DUMMYFUNCTION("if(iserror(len(regexextract(D92,"".*do\(\)""))),0,len(regexextract(D92,"".*do\(\)"")))"),0.0)</f>
        <v>0</v>
      </c>
      <c r="O92" s="2">
        <f>IFERROR(__xludf.DUMMYFUNCTION("if(iserror(len(regexextract(D92,"".*don't\(\)""))),0,len(regexextract(D92,"".*don't\(\)"")))"),0.0)</f>
        <v>0</v>
      </c>
      <c r="P92" s="2">
        <f>IFERROR(__xludf.DUMMYFUNCTION("if(iserror(len(regexextract(E92,"".*do\(\)""))),0,len(regexextract(E92,"".*do\(\)"")))"),0.0)</f>
        <v>0</v>
      </c>
      <c r="Q92" s="2">
        <f>IFERROR(__xludf.DUMMYFUNCTION("if(iserror(len(regexextract(E92,"".*don't\(\)""))),0,len(regexextract(E92,"".*don't\(\)"")))"),0.0)</f>
        <v>0</v>
      </c>
      <c r="R92" s="2">
        <f>IFERROR(__xludf.DUMMYFUNCTION("if(iserror(len(regexextract(F92,"".*do\(\)""))),0,len(regexextract(F92,"".*do\(\)"")))"),0.0)</f>
        <v>0</v>
      </c>
      <c r="S92" s="2">
        <f>IFERROR(__xludf.DUMMYFUNCTION("if(iserror(len(regexextract(F92,"".*don't\(\)""))),0,len(regexextract(F92,"".*don't\(\)"")))"),0.0)</f>
        <v>0</v>
      </c>
      <c r="T92" s="10"/>
      <c r="U92" s="2">
        <f t="shared" si="8"/>
        <v>1</v>
      </c>
      <c r="V92" s="2">
        <f t="shared" si="9"/>
        <v>0</v>
      </c>
      <c r="W92" s="2">
        <f t="shared" si="10"/>
        <v>1</v>
      </c>
      <c r="X92" s="2">
        <f t="shared" si="11"/>
        <v>0</v>
      </c>
      <c r="Y92" s="2">
        <f t="shared" si="12"/>
        <v>0</v>
      </c>
      <c r="Z92" s="2">
        <f t="shared" si="13"/>
        <v>0</v>
      </c>
      <c r="AA92" s="10"/>
      <c r="AB92" s="2">
        <f>IFERROR(__xludf.DUMMYFUNCTION("if(iserror(regexextract(A92,""^(\d+),(\d+)\)"")),0,regexextract(A92,""^(\d+),(\d+)\)""))"),0.0)</f>
        <v>0</v>
      </c>
      <c r="AD92" s="2">
        <f>IFERROR(__xludf.DUMMYFUNCTION("if(iserror(regexextract(B92,""^(\d+),(\d+)\)"")),0,regexextract(B92,""^(\d+),(\d+)\)""))"),0.0)</f>
        <v>0</v>
      </c>
      <c r="AF92" s="2">
        <f>IFERROR(__xludf.DUMMYFUNCTION("if(iserror(regexextract(C92,""^(\d+),(\d+)\)"")),0,regexextract(C92,""^(\d+),(\d+)\)""))"),0.0)</f>
        <v>0</v>
      </c>
      <c r="AH92" s="2">
        <f>IFERROR(__xludf.DUMMYFUNCTION("if(iserror(regexextract(D92,""^(\d+),(\d+)\)"")),0,regexextract(D92,""^(\d+),(\d+)\)""))"),0.0)</f>
        <v>0</v>
      </c>
      <c r="AJ92" s="2">
        <f>IFERROR(__xludf.DUMMYFUNCTION("if(iserror(regexextract(E92,""^(\d+),(\d+)\)"")),0,regexextract(E92,""^(\d+),(\d+)\)""))"),0.0)</f>
        <v>0</v>
      </c>
      <c r="AL92" s="2">
        <f>IFERROR(__xludf.DUMMYFUNCTION("if(iserror(regexextract(F92,""^(\d+),(\d+)\)"")),0,regexextract(F92,""^(\d+),(\d+)\)""))"),0.0)</f>
        <v>0</v>
      </c>
      <c r="AN92" s="10"/>
      <c r="AO92" s="2">
        <f t="shared" si="2"/>
        <v>0</v>
      </c>
      <c r="AP92" s="2">
        <f t="shared" si="3"/>
        <v>0</v>
      </c>
      <c r="AQ92" s="2">
        <f t="shared" si="4"/>
        <v>0</v>
      </c>
      <c r="AR92" s="2">
        <f t="shared" si="5"/>
        <v>0</v>
      </c>
      <c r="AS92" s="2">
        <f t="shared" si="6"/>
        <v>0</v>
      </c>
      <c r="AT92" s="2">
        <f t="shared" si="7"/>
        <v>0</v>
      </c>
    </row>
    <row r="93">
      <c r="G93" s="10"/>
      <c r="H93" s="2">
        <f>IFERROR(__xludf.DUMMYFUNCTION("if(iserror(len(regexextract(A93,"".*do\(\)""))),0,len(regexextract(A93,"".*do\(\)"")))"),0.0)</f>
        <v>0</v>
      </c>
      <c r="I93" s="2">
        <f>IFERROR(__xludf.DUMMYFUNCTION("if(iserror(len(regexextract(A93,"".*don't\(\)""))),0,len(regexextract(A93,"".*don't\(\)"")))"),0.0)</f>
        <v>0</v>
      </c>
      <c r="J93" s="2">
        <f>IFERROR(__xludf.DUMMYFUNCTION("if(iserror(len(regexextract(B93,"".*do\(\)""))),0,len(regexextract(B93,"".*do\(\)"")))"),0.0)</f>
        <v>0</v>
      </c>
      <c r="K93" s="2">
        <f>IFERROR(__xludf.DUMMYFUNCTION("if(iserror(len(regexextract(B93,"".*don't\(\)""))),0,len(regexextract(B93,"".*don't\(\)"")))"),0.0)</f>
        <v>0</v>
      </c>
      <c r="L93" s="2">
        <f>IFERROR(__xludf.DUMMYFUNCTION("if(iserror(len(regexextract(C93,"".*do\(\)""))),0,len(regexextract(C93,"".*do\(\)"")))"),0.0)</f>
        <v>0</v>
      </c>
      <c r="M93" s="2">
        <f>IFERROR(__xludf.DUMMYFUNCTION("if(iserror(len(regexextract(C93,"".*don't\(\)""))),0,len(regexextract(C93,"".*don't\(\)"")))"),0.0)</f>
        <v>0</v>
      </c>
      <c r="N93" s="2">
        <f>IFERROR(__xludf.DUMMYFUNCTION("if(iserror(len(regexextract(D93,"".*do\(\)""))),0,len(regexextract(D93,"".*do\(\)"")))"),0.0)</f>
        <v>0</v>
      </c>
      <c r="O93" s="2">
        <f>IFERROR(__xludf.DUMMYFUNCTION("if(iserror(len(regexextract(D93,"".*don't\(\)""))),0,len(regexextract(D93,"".*don't\(\)"")))"),0.0)</f>
        <v>0</v>
      </c>
      <c r="P93" s="2">
        <f>IFERROR(__xludf.DUMMYFUNCTION("if(iserror(len(regexextract(E93,"".*do\(\)""))),0,len(regexextract(E93,"".*do\(\)"")))"),0.0)</f>
        <v>0</v>
      </c>
      <c r="Q93" s="2">
        <f>IFERROR(__xludf.DUMMYFUNCTION("if(iserror(len(regexextract(E93,"".*don't\(\)""))),0,len(regexextract(E93,"".*don't\(\)"")))"),0.0)</f>
        <v>0</v>
      </c>
      <c r="R93" s="2">
        <f>IFERROR(__xludf.DUMMYFUNCTION("if(iserror(len(regexextract(F93,"".*do\(\)""))),0,len(regexextract(F93,"".*do\(\)"")))"),0.0)</f>
        <v>0</v>
      </c>
      <c r="S93" s="2">
        <f>IFERROR(__xludf.DUMMYFUNCTION("if(iserror(len(regexextract(F93,"".*don't\(\)""))),0,len(regexextract(F93,"".*don't\(\)"")))"),0.0)</f>
        <v>0</v>
      </c>
      <c r="T93" s="10"/>
      <c r="U93" s="2">
        <f t="shared" si="8"/>
        <v>1</v>
      </c>
      <c r="V93" s="2">
        <f t="shared" si="9"/>
        <v>0</v>
      </c>
      <c r="W93" s="2">
        <f t="shared" si="10"/>
        <v>1</v>
      </c>
      <c r="X93" s="2">
        <f t="shared" si="11"/>
        <v>0</v>
      </c>
      <c r="Y93" s="2">
        <f t="shared" si="12"/>
        <v>0</v>
      </c>
      <c r="Z93" s="2">
        <f t="shared" si="13"/>
        <v>0</v>
      </c>
      <c r="AA93" s="10"/>
      <c r="AB93" s="2">
        <f>IFERROR(__xludf.DUMMYFUNCTION("if(iserror(regexextract(A93,""^(\d+),(\d+)\)"")),0,regexextract(A93,""^(\d+),(\d+)\)""))"),0.0)</f>
        <v>0</v>
      </c>
      <c r="AD93" s="2">
        <f>IFERROR(__xludf.DUMMYFUNCTION("if(iserror(regexextract(B93,""^(\d+),(\d+)\)"")),0,regexextract(B93,""^(\d+),(\d+)\)""))"),0.0)</f>
        <v>0</v>
      </c>
      <c r="AF93" s="2">
        <f>IFERROR(__xludf.DUMMYFUNCTION("if(iserror(regexextract(C93,""^(\d+),(\d+)\)"")),0,regexextract(C93,""^(\d+),(\d+)\)""))"),0.0)</f>
        <v>0</v>
      </c>
      <c r="AH93" s="2">
        <f>IFERROR(__xludf.DUMMYFUNCTION("if(iserror(regexextract(D93,""^(\d+),(\d+)\)"")),0,regexextract(D93,""^(\d+),(\d+)\)""))"),0.0)</f>
        <v>0</v>
      </c>
      <c r="AJ93" s="2">
        <f>IFERROR(__xludf.DUMMYFUNCTION("if(iserror(regexextract(E93,""^(\d+),(\d+)\)"")),0,regexextract(E93,""^(\d+),(\d+)\)""))"),0.0)</f>
        <v>0</v>
      </c>
      <c r="AL93" s="2">
        <f>IFERROR(__xludf.DUMMYFUNCTION("if(iserror(regexextract(F93,""^(\d+),(\d+)\)"")),0,regexextract(F93,""^(\d+),(\d+)\)""))"),0.0)</f>
        <v>0</v>
      </c>
      <c r="AN93" s="10"/>
      <c r="AO93" s="2">
        <f t="shared" si="2"/>
        <v>0</v>
      </c>
      <c r="AP93" s="2">
        <f t="shared" si="3"/>
        <v>0</v>
      </c>
      <c r="AQ93" s="2">
        <f t="shared" si="4"/>
        <v>0</v>
      </c>
      <c r="AR93" s="2">
        <f t="shared" si="5"/>
        <v>0</v>
      </c>
      <c r="AS93" s="2">
        <f t="shared" si="6"/>
        <v>0</v>
      </c>
      <c r="AT93" s="2">
        <f t="shared" si="7"/>
        <v>0</v>
      </c>
    </row>
    <row r="94">
      <c r="G94" s="10"/>
      <c r="H94" s="2">
        <f>IFERROR(__xludf.DUMMYFUNCTION("if(iserror(len(regexextract(A94,"".*do\(\)""))),0,len(regexextract(A94,"".*do\(\)"")))"),0.0)</f>
        <v>0</v>
      </c>
      <c r="I94" s="2">
        <f>IFERROR(__xludf.DUMMYFUNCTION("if(iserror(len(regexextract(A94,"".*don't\(\)""))),0,len(regexextract(A94,"".*don't\(\)"")))"),0.0)</f>
        <v>0</v>
      </c>
      <c r="J94" s="2">
        <f>IFERROR(__xludf.DUMMYFUNCTION("if(iserror(len(regexextract(B94,"".*do\(\)""))),0,len(regexextract(B94,"".*do\(\)"")))"),0.0)</f>
        <v>0</v>
      </c>
      <c r="K94" s="2">
        <f>IFERROR(__xludf.DUMMYFUNCTION("if(iserror(len(regexextract(B94,"".*don't\(\)""))),0,len(regexextract(B94,"".*don't\(\)"")))"),0.0)</f>
        <v>0</v>
      </c>
      <c r="L94" s="2">
        <f>IFERROR(__xludf.DUMMYFUNCTION("if(iserror(len(regexextract(C94,"".*do\(\)""))),0,len(regexextract(C94,"".*do\(\)"")))"),0.0)</f>
        <v>0</v>
      </c>
      <c r="M94" s="2">
        <f>IFERROR(__xludf.DUMMYFUNCTION("if(iserror(len(regexextract(C94,"".*don't\(\)""))),0,len(regexextract(C94,"".*don't\(\)"")))"),0.0)</f>
        <v>0</v>
      </c>
      <c r="N94" s="2">
        <f>IFERROR(__xludf.DUMMYFUNCTION("if(iserror(len(regexextract(D94,"".*do\(\)""))),0,len(regexextract(D94,"".*do\(\)"")))"),0.0)</f>
        <v>0</v>
      </c>
      <c r="O94" s="2">
        <f>IFERROR(__xludf.DUMMYFUNCTION("if(iserror(len(regexextract(D94,"".*don't\(\)""))),0,len(regexextract(D94,"".*don't\(\)"")))"),0.0)</f>
        <v>0</v>
      </c>
      <c r="P94" s="2">
        <f>IFERROR(__xludf.DUMMYFUNCTION("if(iserror(len(regexextract(E94,"".*do\(\)""))),0,len(regexextract(E94,"".*do\(\)"")))"),0.0)</f>
        <v>0</v>
      </c>
      <c r="Q94" s="2">
        <f>IFERROR(__xludf.DUMMYFUNCTION("if(iserror(len(regexextract(E94,"".*don't\(\)""))),0,len(regexextract(E94,"".*don't\(\)"")))"),0.0)</f>
        <v>0</v>
      </c>
      <c r="R94" s="2">
        <f>IFERROR(__xludf.DUMMYFUNCTION("if(iserror(len(regexextract(F94,"".*do\(\)""))),0,len(regexextract(F94,"".*do\(\)"")))"),0.0)</f>
        <v>0</v>
      </c>
      <c r="S94" s="2">
        <f>IFERROR(__xludf.DUMMYFUNCTION("if(iserror(len(regexextract(F94,"".*don't\(\)""))),0,len(regexextract(F94,"".*don't\(\)"")))"),0.0)</f>
        <v>0</v>
      </c>
      <c r="T94" s="10"/>
      <c r="U94" s="2">
        <f t="shared" si="8"/>
        <v>1</v>
      </c>
      <c r="V94" s="2">
        <f t="shared" si="9"/>
        <v>0</v>
      </c>
      <c r="W94" s="2">
        <f t="shared" si="10"/>
        <v>1</v>
      </c>
      <c r="X94" s="2">
        <f t="shared" si="11"/>
        <v>0</v>
      </c>
      <c r="Y94" s="2">
        <f t="shared" si="12"/>
        <v>0</v>
      </c>
      <c r="Z94" s="2">
        <f t="shared" si="13"/>
        <v>0</v>
      </c>
      <c r="AA94" s="10"/>
      <c r="AB94" s="2">
        <f>IFERROR(__xludf.DUMMYFUNCTION("if(iserror(regexextract(A94,""^(\d+),(\d+)\)"")),0,regexextract(A94,""^(\d+),(\d+)\)""))"),0.0)</f>
        <v>0</v>
      </c>
      <c r="AD94" s="2">
        <f>IFERROR(__xludf.DUMMYFUNCTION("if(iserror(regexextract(B94,""^(\d+),(\d+)\)"")),0,regexextract(B94,""^(\d+),(\d+)\)""))"),0.0)</f>
        <v>0</v>
      </c>
      <c r="AF94" s="2">
        <f>IFERROR(__xludf.DUMMYFUNCTION("if(iserror(regexextract(C94,""^(\d+),(\d+)\)"")),0,regexextract(C94,""^(\d+),(\d+)\)""))"),0.0)</f>
        <v>0</v>
      </c>
      <c r="AH94" s="2">
        <f>IFERROR(__xludf.DUMMYFUNCTION("if(iserror(regexextract(D94,""^(\d+),(\d+)\)"")),0,regexextract(D94,""^(\d+),(\d+)\)""))"),0.0)</f>
        <v>0</v>
      </c>
      <c r="AJ94" s="2">
        <f>IFERROR(__xludf.DUMMYFUNCTION("if(iserror(regexextract(E94,""^(\d+),(\d+)\)"")),0,regexextract(E94,""^(\d+),(\d+)\)""))"),0.0)</f>
        <v>0</v>
      </c>
      <c r="AL94" s="2">
        <f>IFERROR(__xludf.DUMMYFUNCTION("if(iserror(regexextract(F94,""^(\d+),(\d+)\)"")),0,regexextract(F94,""^(\d+),(\d+)\)""))"),0.0)</f>
        <v>0</v>
      </c>
      <c r="AN94" s="10"/>
      <c r="AO94" s="2">
        <f t="shared" si="2"/>
        <v>0</v>
      </c>
      <c r="AP94" s="2">
        <f t="shared" si="3"/>
        <v>0</v>
      </c>
      <c r="AQ94" s="2">
        <f t="shared" si="4"/>
        <v>0</v>
      </c>
      <c r="AR94" s="2">
        <f t="shared" si="5"/>
        <v>0</v>
      </c>
      <c r="AS94" s="2">
        <f t="shared" si="6"/>
        <v>0</v>
      </c>
      <c r="AT94" s="2">
        <f t="shared" si="7"/>
        <v>0</v>
      </c>
    </row>
    <row r="95">
      <c r="G95" s="10"/>
      <c r="H95" s="2">
        <f>IFERROR(__xludf.DUMMYFUNCTION("if(iserror(len(regexextract(A95,"".*do\(\)""))),0,len(regexextract(A95,"".*do\(\)"")))"),0.0)</f>
        <v>0</v>
      </c>
      <c r="I95" s="2">
        <f>IFERROR(__xludf.DUMMYFUNCTION("if(iserror(len(regexextract(A95,"".*don't\(\)""))),0,len(regexextract(A95,"".*don't\(\)"")))"),0.0)</f>
        <v>0</v>
      </c>
      <c r="J95" s="2">
        <f>IFERROR(__xludf.DUMMYFUNCTION("if(iserror(len(regexextract(B95,"".*do\(\)""))),0,len(regexextract(B95,"".*do\(\)"")))"),0.0)</f>
        <v>0</v>
      </c>
      <c r="K95" s="2">
        <f>IFERROR(__xludf.DUMMYFUNCTION("if(iserror(len(regexextract(B95,"".*don't\(\)""))),0,len(regexextract(B95,"".*don't\(\)"")))"),0.0)</f>
        <v>0</v>
      </c>
      <c r="L95" s="2">
        <f>IFERROR(__xludf.DUMMYFUNCTION("if(iserror(len(regexextract(C95,"".*do\(\)""))),0,len(regexextract(C95,"".*do\(\)"")))"),0.0)</f>
        <v>0</v>
      </c>
      <c r="M95" s="2">
        <f>IFERROR(__xludf.DUMMYFUNCTION("if(iserror(len(regexextract(C95,"".*don't\(\)""))),0,len(regexextract(C95,"".*don't\(\)"")))"),0.0)</f>
        <v>0</v>
      </c>
      <c r="N95" s="2">
        <f>IFERROR(__xludf.DUMMYFUNCTION("if(iserror(len(regexextract(D95,"".*do\(\)""))),0,len(regexextract(D95,"".*do\(\)"")))"),0.0)</f>
        <v>0</v>
      </c>
      <c r="O95" s="2">
        <f>IFERROR(__xludf.DUMMYFUNCTION("if(iserror(len(regexextract(D95,"".*don't\(\)""))),0,len(regexextract(D95,"".*don't\(\)"")))"),0.0)</f>
        <v>0</v>
      </c>
      <c r="P95" s="2">
        <f>IFERROR(__xludf.DUMMYFUNCTION("if(iserror(len(regexextract(E95,"".*do\(\)""))),0,len(regexextract(E95,"".*do\(\)"")))"),0.0)</f>
        <v>0</v>
      </c>
      <c r="Q95" s="2">
        <f>IFERROR(__xludf.DUMMYFUNCTION("if(iserror(len(regexextract(E95,"".*don't\(\)""))),0,len(regexextract(E95,"".*don't\(\)"")))"),0.0)</f>
        <v>0</v>
      </c>
      <c r="R95" s="2">
        <f>IFERROR(__xludf.DUMMYFUNCTION("if(iserror(len(regexextract(F95,"".*do\(\)""))),0,len(regexextract(F95,"".*do\(\)"")))"),0.0)</f>
        <v>0</v>
      </c>
      <c r="S95" s="2">
        <f>IFERROR(__xludf.DUMMYFUNCTION("if(iserror(len(regexextract(F95,"".*don't\(\)""))),0,len(regexextract(F95,"".*don't\(\)"")))"),0.0)</f>
        <v>0</v>
      </c>
      <c r="T95" s="10"/>
      <c r="U95" s="2">
        <f t="shared" si="8"/>
        <v>1</v>
      </c>
      <c r="V95" s="2">
        <f t="shared" si="9"/>
        <v>0</v>
      </c>
      <c r="W95" s="2">
        <f t="shared" si="10"/>
        <v>1</v>
      </c>
      <c r="X95" s="2">
        <f t="shared" si="11"/>
        <v>0</v>
      </c>
      <c r="Y95" s="2">
        <f t="shared" si="12"/>
        <v>0</v>
      </c>
      <c r="Z95" s="2">
        <f t="shared" si="13"/>
        <v>0</v>
      </c>
      <c r="AA95" s="10"/>
      <c r="AB95" s="2">
        <f>IFERROR(__xludf.DUMMYFUNCTION("if(iserror(regexextract(A95,""^(\d+),(\d+)\)"")),0,regexextract(A95,""^(\d+),(\d+)\)""))"),0.0)</f>
        <v>0</v>
      </c>
      <c r="AD95" s="2">
        <f>IFERROR(__xludf.DUMMYFUNCTION("if(iserror(regexextract(B95,""^(\d+),(\d+)\)"")),0,regexextract(B95,""^(\d+),(\d+)\)""))"),0.0)</f>
        <v>0</v>
      </c>
      <c r="AF95" s="2">
        <f>IFERROR(__xludf.DUMMYFUNCTION("if(iserror(regexextract(C95,""^(\d+),(\d+)\)"")),0,regexextract(C95,""^(\d+),(\d+)\)""))"),0.0)</f>
        <v>0</v>
      </c>
      <c r="AH95" s="2">
        <f>IFERROR(__xludf.DUMMYFUNCTION("if(iserror(regexextract(D95,""^(\d+),(\d+)\)"")),0,regexextract(D95,""^(\d+),(\d+)\)""))"),0.0)</f>
        <v>0</v>
      </c>
      <c r="AJ95" s="2">
        <f>IFERROR(__xludf.DUMMYFUNCTION("if(iserror(regexextract(E95,""^(\d+),(\d+)\)"")),0,regexextract(E95,""^(\d+),(\d+)\)""))"),0.0)</f>
        <v>0</v>
      </c>
      <c r="AL95" s="2">
        <f>IFERROR(__xludf.DUMMYFUNCTION("if(iserror(regexextract(F95,""^(\d+),(\d+)\)"")),0,regexextract(F95,""^(\d+),(\d+)\)""))"),0.0)</f>
        <v>0</v>
      </c>
      <c r="AN95" s="10"/>
      <c r="AO95" s="2">
        <f t="shared" si="2"/>
        <v>0</v>
      </c>
      <c r="AP95" s="2">
        <f t="shared" si="3"/>
        <v>0</v>
      </c>
      <c r="AQ95" s="2">
        <f t="shared" si="4"/>
        <v>0</v>
      </c>
      <c r="AR95" s="2">
        <f t="shared" si="5"/>
        <v>0</v>
      </c>
      <c r="AS95" s="2">
        <f t="shared" si="6"/>
        <v>0</v>
      </c>
      <c r="AT95" s="2">
        <f t="shared" si="7"/>
        <v>0</v>
      </c>
    </row>
    <row r="96">
      <c r="G96" s="10"/>
      <c r="H96" s="2">
        <f>IFERROR(__xludf.DUMMYFUNCTION("if(iserror(len(regexextract(A96,"".*do\(\)""))),0,len(regexextract(A96,"".*do\(\)"")))"),0.0)</f>
        <v>0</v>
      </c>
      <c r="I96" s="2">
        <f>IFERROR(__xludf.DUMMYFUNCTION("if(iserror(len(regexextract(A96,"".*don't\(\)""))),0,len(regexextract(A96,"".*don't\(\)"")))"),0.0)</f>
        <v>0</v>
      </c>
      <c r="J96" s="2">
        <f>IFERROR(__xludf.DUMMYFUNCTION("if(iserror(len(regexextract(B96,"".*do\(\)""))),0,len(regexextract(B96,"".*do\(\)"")))"),0.0)</f>
        <v>0</v>
      </c>
      <c r="K96" s="2">
        <f>IFERROR(__xludf.DUMMYFUNCTION("if(iserror(len(regexextract(B96,"".*don't\(\)""))),0,len(regexextract(B96,"".*don't\(\)"")))"),0.0)</f>
        <v>0</v>
      </c>
      <c r="L96" s="2">
        <f>IFERROR(__xludf.DUMMYFUNCTION("if(iserror(len(regexextract(C96,"".*do\(\)""))),0,len(regexextract(C96,"".*do\(\)"")))"),0.0)</f>
        <v>0</v>
      </c>
      <c r="M96" s="2">
        <f>IFERROR(__xludf.DUMMYFUNCTION("if(iserror(len(regexextract(C96,"".*don't\(\)""))),0,len(regexextract(C96,"".*don't\(\)"")))"),0.0)</f>
        <v>0</v>
      </c>
      <c r="N96" s="2">
        <f>IFERROR(__xludf.DUMMYFUNCTION("if(iserror(len(regexextract(D96,"".*do\(\)""))),0,len(regexextract(D96,"".*do\(\)"")))"),0.0)</f>
        <v>0</v>
      </c>
      <c r="O96" s="2">
        <f>IFERROR(__xludf.DUMMYFUNCTION("if(iserror(len(regexextract(D96,"".*don't\(\)""))),0,len(regexextract(D96,"".*don't\(\)"")))"),0.0)</f>
        <v>0</v>
      </c>
      <c r="P96" s="2">
        <f>IFERROR(__xludf.DUMMYFUNCTION("if(iserror(len(regexextract(E96,"".*do\(\)""))),0,len(regexextract(E96,"".*do\(\)"")))"),0.0)</f>
        <v>0</v>
      </c>
      <c r="Q96" s="2">
        <f>IFERROR(__xludf.DUMMYFUNCTION("if(iserror(len(regexextract(E96,"".*don't\(\)""))),0,len(regexextract(E96,"".*don't\(\)"")))"),0.0)</f>
        <v>0</v>
      </c>
      <c r="R96" s="2">
        <f>IFERROR(__xludf.DUMMYFUNCTION("if(iserror(len(regexextract(F96,"".*do\(\)""))),0,len(regexextract(F96,"".*do\(\)"")))"),0.0)</f>
        <v>0</v>
      </c>
      <c r="S96" s="2">
        <f>IFERROR(__xludf.DUMMYFUNCTION("if(iserror(len(regexextract(F96,"".*don't\(\)""))),0,len(regexextract(F96,"".*don't\(\)"")))"),0.0)</f>
        <v>0</v>
      </c>
      <c r="T96" s="10"/>
      <c r="U96" s="2">
        <f t="shared" si="8"/>
        <v>1</v>
      </c>
      <c r="V96" s="2">
        <f t="shared" si="9"/>
        <v>0</v>
      </c>
      <c r="W96" s="2">
        <f t="shared" si="10"/>
        <v>1</v>
      </c>
      <c r="X96" s="2">
        <f t="shared" si="11"/>
        <v>0</v>
      </c>
      <c r="Y96" s="2">
        <f t="shared" si="12"/>
        <v>0</v>
      </c>
      <c r="Z96" s="2">
        <f t="shared" si="13"/>
        <v>0</v>
      </c>
      <c r="AA96" s="10"/>
      <c r="AB96" s="2">
        <f>IFERROR(__xludf.DUMMYFUNCTION("if(iserror(regexextract(A96,""^(\d+),(\d+)\)"")),0,regexextract(A96,""^(\d+),(\d+)\)""))"),0.0)</f>
        <v>0</v>
      </c>
      <c r="AD96" s="2">
        <f>IFERROR(__xludf.DUMMYFUNCTION("if(iserror(regexextract(B96,""^(\d+),(\d+)\)"")),0,regexextract(B96,""^(\d+),(\d+)\)""))"),0.0)</f>
        <v>0</v>
      </c>
      <c r="AF96" s="2">
        <f>IFERROR(__xludf.DUMMYFUNCTION("if(iserror(regexextract(C96,""^(\d+),(\d+)\)"")),0,regexextract(C96,""^(\d+),(\d+)\)""))"),0.0)</f>
        <v>0</v>
      </c>
      <c r="AH96" s="2">
        <f>IFERROR(__xludf.DUMMYFUNCTION("if(iserror(regexextract(D96,""^(\d+),(\d+)\)"")),0,regexextract(D96,""^(\d+),(\d+)\)""))"),0.0)</f>
        <v>0</v>
      </c>
      <c r="AJ96" s="2">
        <f>IFERROR(__xludf.DUMMYFUNCTION("if(iserror(regexextract(E96,""^(\d+),(\d+)\)"")),0,regexextract(E96,""^(\d+),(\d+)\)""))"),0.0)</f>
        <v>0</v>
      </c>
      <c r="AL96" s="2">
        <f>IFERROR(__xludf.DUMMYFUNCTION("if(iserror(regexextract(F96,""^(\d+),(\d+)\)"")),0,regexextract(F96,""^(\d+),(\d+)\)""))"),0.0)</f>
        <v>0</v>
      </c>
      <c r="AN96" s="10"/>
      <c r="AO96" s="2">
        <f t="shared" si="2"/>
        <v>0</v>
      </c>
      <c r="AP96" s="2">
        <f t="shared" si="3"/>
        <v>0</v>
      </c>
      <c r="AQ96" s="2">
        <f t="shared" si="4"/>
        <v>0</v>
      </c>
      <c r="AR96" s="2">
        <f t="shared" si="5"/>
        <v>0</v>
      </c>
      <c r="AS96" s="2">
        <f t="shared" si="6"/>
        <v>0</v>
      </c>
      <c r="AT96" s="2">
        <f t="shared" si="7"/>
        <v>0</v>
      </c>
    </row>
    <row r="97">
      <c r="G97" s="10"/>
      <c r="H97" s="2">
        <f>IFERROR(__xludf.DUMMYFUNCTION("if(iserror(len(regexextract(A97,"".*do\(\)""))),0,len(regexextract(A97,"".*do\(\)"")))"),0.0)</f>
        <v>0</v>
      </c>
      <c r="I97" s="2">
        <f>IFERROR(__xludf.DUMMYFUNCTION("if(iserror(len(regexextract(A97,"".*don't\(\)""))),0,len(regexextract(A97,"".*don't\(\)"")))"),0.0)</f>
        <v>0</v>
      </c>
      <c r="J97" s="2">
        <f>IFERROR(__xludf.DUMMYFUNCTION("if(iserror(len(regexextract(B97,"".*do\(\)""))),0,len(regexextract(B97,"".*do\(\)"")))"),0.0)</f>
        <v>0</v>
      </c>
      <c r="K97" s="2">
        <f>IFERROR(__xludf.DUMMYFUNCTION("if(iserror(len(regexextract(B97,"".*don't\(\)""))),0,len(regexextract(B97,"".*don't\(\)"")))"),0.0)</f>
        <v>0</v>
      </c>
      <c r="L97" s="2">
        <f>IFERROR(__xludf.DUMMYFUNCTION("if(iserror(len(regexextract(C97,"".*do\(\)""))),0,len(regexextract(C97,"".*do\(\)"")))"),0.0)</f>
        <v>0</v>
      </c>
      <c r="M97" s="2">
        <f>IFERROR(__xludf.DUMMYFUNCTION("if(iserror(len(regexextract(C97,"".*don't\(\)""))),0,len(regexextract(C97,"".*don't\(\)"")))"),0.0)</f>
        <v>0</v>
      </c>
      <c r="N97" s="2">
        <f>IFERROR(__xludf.DUMMYFUNCTION("if(iserror(len(regexextract(D97,"".*do\(\)""))),0,len(regexextract(D97,"".*do\(\)"")))"),0.0)</f>
        <v>0</v>
      </c>
      <c r="O97" s="2">
        <f>IFERROR(__xludf.DUMMYFUNCTION("if(iserror(len(regexextract(D97,"".*don't\(\)""))),0,len(regexextract(D97,"".*don't\(\)"")))"),0.0)</f>
        <v>0</v>
      </c>
      <c r="P97" s="2">
        <f>IFERROR(__xludf.DUMMYFUNCTION("if(iserror(len(regexextract(E97,"".*do\(\)""))),0,len(regexextract(E97,"".*do\(\)"")))"),0.0)</f>
        <v>0</v>
      </c>
      <c r="Q97" s="2">
        <f>IFERROR(__xludf.DUMMYFUNCTION("if(iserror(len(regexextract(E97,"".*don't\(\)""))),0,len(regexextract(E97,"".*don't\(\)"")))"),0.0)</f>
        <v>0</v>
      </c>
      <c r="R97" s="2">
        <f>IFERROR(__xludf.DUMMYFUNCTION("if(iserror(len(regexextract(F97,"".*do\(\)""))),0,len(regexextract(F97,"".*do\(\)"")))"),0.0)</f>
        <v>0</v>
      </c>
      <c r="S97" s="2">
        <f>IFERROR(__xludf.DUMMYFUNCTION("if(iserror(len(regexextract(F97,"".*don't\(\)""))),0,len(regexextract(F97,"".*don't\(\)"")))"),0.0)</f>
        <v>0</v>
      </c>
      <c r="T97" s="10"/>
      <c r="U97" s="2">
        <f t="shared" si="8"/>
        <v>1</v>
      </c>
      <c r="V97" s="2">
        <f t="shared" si="9"/>
        <v>0</v>
      </c>
      <c r="W97" s="2">
        <f t="shared" si="10"/>
        <v>1</v>
      </c>
      <c r="X97" s="2">
        <f t="shared" si="11"/>
        <v>0</v>
      </c>
      <c r="Y97" s="2">
        <f t="shared" si="12"/>
        <v>0</v>
      </c>
      <c r="Z97" s="2">
        <f t="shared" si="13"/>
        <v>0</v>
      </c>
      <c r="AA97" s="10"/>
      <c r="AB97" s="2">
        <f>IFERROR(__xludf.DUMMYFUNCTION("if(iserror(regexextract(A97,""^(\d+),(\d+)\)"")),0,regexextract(A97,""^(\d+),(\d+)\)""))"),0.0)</f>
        <v>0</v>
      </c>
      <c r="AD97" s="2">
        <f>IFERROR(__xludf.DUMMYFUNCTION("if(iserror(regexextract(B97,""^(\d+),(\d+)\)"")),0,regexextract(B97,""^(\d+),(\d+)\)""))"),0.0)</f>
        <v>0</v>
      </c>
      <c r="AF97" s="2">
        <f>IFERROR(__xludf.DUMMYFUNCTION("if(iserror(regexextract(C97,""^(\d+),(\d+)\)"")),0,regexextract(C97,""^(\d+),(\d+)\)""))"),0.0)</f>
        <v>0</v>
      </c>
      <c r="AH97" s="2">
        <f>IFERROR(__xludf.DUMMYFUNCTION("if(iserror(regexextract(D97,""^(\d+),(\d+)\)"")),0,regexextract(D97,""^(\d+),(\d+)\)""))"),0.0)</f>
        <v>0</v>
      </c>
      <c r="AJ97" s="2">
        <f>IFERROR(__xludf.DUMMYFUNCTION("if(iserror(regexextract(E97,""^(\d+),(\d+)\)"")),0,regexextract(E97,""^(\d+),(\d+)\)""))"),0.0)</f>
        <v>0</v>
      </c>
      <c r="AL97" s="2">
        <f>IFERROR(__xludf.DUMMYFUNCTION("if(iserror(regexextract(F97,""^(\d+),(\d+)\)"")),0,regexextract(F97,""^(\d+),(\d+)\)""))"),0.0)</f>
        <v>0</v>
      </c>
      <c r="AN97" s="10"/>
      <c r="AO97" s="2">
        <f t="shared" si="2"/>
        <v>0</v>
      </c>
      <c r="AP97" s="2">
        <f t="shared" si="3"/>
        <v>0</v>
      </c>
      <c r="AQ97" s="2">
        <f t="shared" si="4"/>
        <v>0</v>
      </c>
      <c r="AR97" s="2">
        <f t="shared" si="5"/>
        <v>0</v>
      </c>
      <c r="AS97" s="2">
        <f t="shared" si="6"/>
        <v>0</v>
      </c>
      <c r="AT97" s="2">
        <f t="shared" si="7"/>
        <v>0</v>
      </c>
    </row>
    <row r="98">
      <c r="G98" s="10"/>
      <c r="H98" s="2">
        <f>IFERROR(__xludf.DUMMYFUNCTION("if(iserror(len(regexextract(A98,"".*do\(\)""))),0,len(regexextract(A98,"".*do\(\)"")))"),0.0)</f>
        <v>0</v>
      </c>
      <c r="I98" s="2">
        <f>IFERROR(__xludf.DUMMYFUNCTION("if(iserror(len(regexextract(A98,"".*don't\(\)""))),0,len(regexextract(A98,"".*don't\(\)"")))"),0.0)</f>
        <v>0</v>
      </c>
      <c r="J98" s="2">
        <f>IFERROR(__xludf.DUMMYFUNCTION("if(iserror(len(regexextract(B98,"".*do\(\)""))),0,len(regexextract(B98,"".*do\(\)"")))"),0.0)</f>
        <v>0</v>
      </c>
      <c r="K98" s="2">
        <f>IFERROR(__xludf.DUMMYFUNCTION("if(iserror(len(regexextract(B98,"".*don't\(\)""))),0,len(regexextract(B98,"".*don't\(\)"")))"),0.0)</f>
        <v>0</v>
      </c>
      <c r="L98" s="2">
        <f>IFERROR(__xludf.DUMMYFUNCTION("if(iserror(len(regexextract(C98,"".*do\(\)""))),0,len(regexextract(C98,"".*do\(\)"")))"),0.0)</f>
        <v>0</v>
      </c>
      <c r="M98" s="2">
        <f>IFERROR(__xludf.DUMMYFUNCTION("if(iserror(len(regexextract(C98,"".*don't\(\)""))),0,len(regexextract(C98,"".*don't\(\)"")))"),0.0)</f>
        <v>0</v>
      </c>
      <c r="N98" s="2">
        <f>IFERROR(__xludf.DUMMYFUNCTION("if(iserror(len(regexextract(D98,"".*do\(\)""))),0,len(regexextract(D98,"".*do\(\)"")))"),0.0)</f>
        <v>0</v>
      </c>
      <c r="O98" s="2">
        <f>IFERROR(__xludf.DUMMYFUNCTION("if(iserror(len(regexextract(D98,"".*don't\(\)""))),0,len(regexextract(D98,"".*don't\(\)"")))"),0.0)</f>
        <v>0</v>
      </c>
      <c r="P98" s="2">
        <f>IFERROR(__xludf.DUMMYFUNCTION("if(iserror(len(regexextract(E98,"".*do\(\)""))),0,len(regexextract(E98,"".*do\(\)"")))"),0.0)</f>
        <v>0</v>
      </c>
      <c r="Q98" s="2">
        <f>IFERROR(__xludf.DUMMYFUNCTION("if(iserror(len(regexextract(E98,"".*don't\(\)""))),0,len(regexextract(E98,"".*don't\(\)"")))"),0.0)</f>
        <v>0</v>
      </c>
      <c r="R98" s="2">
        <f>IFERROR(__xludf.DUMMYFUNCTION("if(iserror(len(regexextract(F98,"".*do\(\)""))),0,len(regexextract(F98,"".*do\(\)"")))"),0.0)</f>
        <v>0</v>
      </c>
      <c r="S98" s="2">
        <f>IFERROR(__xludf.DUMMYFUNCTION("if(iserror(len(regexextract(F98,"".*don't\(\)""))),0,len(regexextract(F98,"".*don't\(\)"")))"),0.0)</f>
        <v>0</v>
      </c>
      <c r="T98" s="10"/>
      <c r="U98" s="2">
        <f t="shared" si="8"/>
        <v>1</v>
      </c>
      <c r="V98" s="2">
        <f t="shared" si="9"/>
        <v>0</v>
      </c>
      <c r="W98" s="2">
        <f t="shared" si="10"/>
        <v>1</v>
      </c>
      <c r="X98" s="2">
        <f t="shared" si="11"/>
        <v>0</v>
      </c>
      <c r="Y98" s="2">
        <f t="shared" si="12"/>
        <v>0</v>
      </c>
      <c r="Z98" s="2">
        <f t="shared" si="13"/>
        <v>0</v>
      </c>
      <c r="AA98" s="10"/>
      <c r="AB98" s="2">
        <f>IFERROR(__xludf.DUMMYFUNCTION("if(iserror(regexextract(A98,""^(\d+),(\d+)\)"")),0,regexextract(A98,""^(\d+),(\d+)\)""))"),0.0)</f>
        <v>0</v>
      </c>
      <c r="AD98" s="2">
        <f>IFERROR(__xludf.DUMMYFUNCTION("if(iserror(regexextract(B98,""^(\d+),(\d+)\)"")),0,regexextract(B98,""^(\d+),(\d+)\)""))"),0.0)</f>
        <v>0</v>
      </c>
      <c r="AF98" s="2">
        <f>IFERROR(__xludf.DUMMYFUNCTION("if(iserror(regexextract(C98,""^(\d+),(\d+)\)"")),0,regexextract(C98,""^(\d+),(\d+)\)""))"),0.0)</f>
        <v>0</v>
      </c>
      <c r="AH98" s="2">
        <f>IFERROR(__xludf.DUMMYFUNCTION("if(iserror(regexextract(D98,""^(\d+),(\d+)\)"")),0,regexextract(D98,""^(\d+),(\d+)\)""))"),0.0)</f>
        <v>0</v>
      </c>
      <c r="AJ98" s="2">
        <f>IFERROR(__xludf.DUMMYFUNCTION("if(iserror(regexextract(E98,""^(\d+),(\d+)\)"")),0,regexextract(E98,""^(\d+),(\d+)\)""))"),0.0)</f>
        <v>0</v>
      </c>
      <c r="AL98" s="2">
        <f>IFERROR(__xludf.DUMMYFUNCTION("if(iserror(regexextract(F98,""^(\d+),(\d+)\)"")),0,regexextract(F98,""^(\d+),(\d+)\)""))"),0.0)</f>
        <v>0</v>
      </c>
      <c r="AN98" s="10"/>
      <c r="AO98" s="2">
        <f t="shared" si="2"/>
        <v>0</v>
      </c>
      <c r="AP98" s="2">
        <f t="shared" si="3"/>
        <v>0</v>
      </c>
      <c r="AQ98" s="2">
        <f t="shared" si="4"/>
        <v>0</v>
      </c>
      <c r="AR98" s="2">
        <f t="shared" si="5"/>
        <v>0</v>
      </c>
      <c r="AS98" s="2">
        <f t="shared" si="6"/>
        <v>0</v>
      </c>
      <c r="AT98" s="2">
        <f t="shared" si="7"/>
        <v>0</v>
      </c>
    </row>
    <row r="99">
      <c r="G99" s="10"/>
      <c r="H99" s="2">
        <f>IFERROR(__xludf.DUMMYFUNCTION("if(iserror(len(regexextract(A99,"".*do\(\)""))),0,len(regexextract(A99,"".*do\(\)"")))"),0.0)</f>
        <v>0</v>
      </c>
      <c r="I99" s="2">
        <f>IFERROR(__xludf.DUMMYFUNCTION("if(iserror(len(regexextract(A99,"".*don't\(\)""))),0,len(regexextract(A99,"".*don't\(\)"")))"),0.0)</f>
        <v>0</v>
      </c>
      <c r="J99" s="2">
        <f>IFERROR(__xludf.DUMMYFUNCTION("if(iserror(len(regexextract(B99,"".*do\(\)""))),0,len(regexextract(B99,"".*do\(\)"")))"),0.0)</f>
        <v>0</v>
      </c>
      <c r="K99" s="2">
        <f>IFERROR(__xludf.DUMMYFUNCTION("if(iserror(len(regexextract(B99,"".*don't\(\)""))),0,len(regexextract(B99,"".*don't\(\)"")))"),0.0)</f>
        <v>0</v>
      </c>
      <c r="L99" s="2">
        <f>IFERROR(__xludf.DUMMYFUNCTION("if(iserror(len(regexextract(C99,"".*do\(\)""))),0,len(regexextract(C99,"".*do\(\)"")))"),0.0)</f>
        <v>0</v>
      </c>
      <c r="M99" s="2">
        <f>IFERROR(__xludf.DUMMYFUNCTION("if(iserror(len(regexextract(C99,"".*don't\(\)""))),0,len(regexextract(C99,"".*don't\(\)"")))"),0.0)</f>
        <v>0</v>
      </c>
      <c r="N99" s="2">
        <f>IFERROR(__xludf.DUMMYFUNCTION("if(iserror(len(regexextract(D99,"".*do\(\)""))),0,len(regexextract(D99,"".*do\(\)"")))"),0.0)</f>
        <v>0</v>
      </c>
      <c r="O99" s="2">
        <f>IFERROR(__xludf.DUMMYFUNCTION("if(iserror(len(regexextract(D99,"".*don't\(\)""))),0,len(regexextract(D99,"".*don't\(\)"")))"),0.0)</f>
        <v>0</v>
      </c>
      <c r="P99" s="2">
        <f>IFERROR(__xludf.DUMMYFUNCTION("if(iserror(len(regexextract(E99,"".*do\(\)""))),0,len(regexextract(E99,"".*do\(\)"")))"),0.0)</f>
        <v>0</v>
      </c>
      <c r="Q99" s="2">
        <f>IFERROR(__xludf.DUMMYFUNCTION("if(iserror(len(regexextract(E99,"".*don't\(\)""))),0,len(regexextract(E99,"".*don't\(\)"")))"),0.0)</f>
        <v>0</v>
      </c>
      <c r="R99" s="2">
        <f>IFERROR(__xludf.DUMMYFUNCTION("if(iserror(len(regexextract(F99,"".*do\(\)""))),0,len(regexextract(F99,"".*do\(\)"")))"),0.0)</f>
        <v>0</v>
      </c>
      <c r="S99" s="2">
        <f>IFERROR(__xludf.DUMMYFUNCTION("if(iserror(len(regexextract(F99,"".*don't\(\)""))),0,len(regexextract(F99,"".*don't\(\)"")))"),0.0)</f>
        <v>0</v>
      </c>
      <c r="T99" s="10"/>
      <c r="U99" s="2">
        <f t="shared" si="8"/>
        <v>1</v>
      </c>
      <c r="V99" s="2">
        <f t="shared" si="9"/>
        <v>0</v>
      </c>
      <c r="W99" s="2">
        <f t="shared" si="10"/>
        <v>1</v>
      </c>
      <c r="X99" s="2">
        <f t="shared" si="11"/>
        <v>0</v>
      </c>
      <c r="Y99" s="2">
        <f t="shared" si="12"/>
        <v>0</v>
      </c>
      <c r="Z99" s="2">
        <f t="shared" si="13"/>
        <v>0</v>
      </c>
      <c r="AA99" s="10"/>
      <c r="AB99" s="2">
        <f>IFERROR(__xludf.DUMMYFUNCTION("if(iserror(regexextract(A99,""^(\d+),(\d+)\)"")),0,regexextract(A99,""^(\d+),(\d+)\)""))"),0.0)</f>
        <v>0</v>
      </c>
      <c r="AD99" s="2">
        <f>IFERROR(__xludf.DUMMYFUNCTION("if(iserror(regexextract(B99,""^(\d+),(\d+)\)"")),0,regexextract(B99,""^(\d+),(\d+)\)""))"),0.0)</f>
        <v>0</v>
      </c>
      <c r="AF99" s="2">
        <f>IFERROR(__xludf.DUMMYFUNCTION("if(iserror(regexextract(C99,""^(\d+),(\d+)\)"")),0,regexextract(C99,""^(\d+),(\d+)\)""))"),0.0)</f>
        <v>0</v>
      </c>
      <c r="AH99" s="2">
        <f>IFERROR(__xludf.DUMMYFUNCTION("if(iserror(regexextract(D99,""^(\d+),(\d+)\)"")),0,regexextract(D99,""^(\d+),(\d+)\)""))"),0.0)</f>
        <v>0</v>
      </c>
      <c r="AJ99" s="2">
        <f>IFERROR(__xludf.DUMMYFUNCTION("if(iserror(regexextract(E99,""^(\d+),(\d+)\)"")),0,regexextract(E99,""^(\d+),(\d+)\)""))"),0.0)</f>
        <v>0</v>
      </c>
      <c r="AL99" s="2">
        <f>IFERROR(__xludf.DUMMYFUNCTION("if(iserror(regexextract(F99,""^(\d+),(\d+)\)"")),0,regexextract(F99,""^(\d+),(\d+)\)""))"),0.0)</f>
        <v>0</v>
      </c>
      <c r="AN99" s="10"/>
      <c r="AO99" s="2">
        <f t="shared" si="2"/>
        <v>0</v>
      </c>
      <c r="AP99" s="2">
        <f t="shared" si="3"/>
        <v>0</v>
      </c>
      <c r="AQ99" s="2">
        <f t="shared" si="4"/>
        <v>0</v>
      </c>
      <c r="AR99" s="2">
        <f t="shared" si="5"/>
        <v>0</v>
      </c>
      <c r="AS99" s="2">
        <f t="shared" si="6"/>
        <v>0</v>
      </c>
      <c r="AT99" s="2">
        <f t="shared" si="7"/>
        <v>0</v>
      </c>
    </row>
    <row r="100">
      <c r="G100" s="10"/>
      <c r="H100" s="2">
        <f>IFERROR(__xludf.DUMMYFUNCTION("if(iserror(len(regexextract(A100,"".*do\(\)""))),0,len(regexextract(A100,"".*do\(\)"")))"),0.0)</f>
        <v>0</v>
      </c>
      <c r="I100" s="2">
        <f>IFERROR(__xludf.DUMMYFUNCTION("if(iserror(len(regexextract(A100,"".*don't\(\)""))),0,len(regexextract(A100,"".*don't\(\)"")))"),0.0)</f>
        <v>0</v>
      </c>
      <c r="J100" s="2">
        <f>IFERROR(__xludf.DUMMYFUNCTION("if(iserror(len(regexextract(B100,"".*do\(\)""))),0,len(regexextract(B100,"".*do\(\)"")))"),0.0)</f>
        <v>0</v>
      </c>
      <c r="K100" s="2">
        <f>IFERROR(__xludf.DUMMYFUNCTION("if(iserror(len(regexextract(B100,"".*don't\(\)""))),0,len(regexextract(B100,"".*don't\(\)"")))"),0.0)</f>
        <v>0</v>
      </c>
      <c r="L100" s="2">
        <f>IFERROR(__xludf.DUMMYFUNCTION("if(iserror(len(regexextract(C100,"".*do\(\)""))),0,len(regexextract(C100,"".*do\(\)"")))"),0.0)</f>
        <v>0</v>
      </c>
      <c r="M100" s="2">
        <f>IFERROR(__xludf.DUMMYFUNCTION("if(iserror(len(regexextract(C100,"".*don't\(\)""))),0,len(regexextract(C100,"".*don't\(\)"")))"),0.0)</f>
        <v>0</v>
      </c>
      <c r="N100" s="2">
        <f>IFERROR(__xludf.DUMMYFUNCTION("if(iserror(len(regexextract(D100,"".*do\(\)""))),0,len(regexextract(D100,"".*do\(\)"")))"),0.0)</f>
        <v>0</v>
      </c>
      <c r="O100" s="2">
        <f>IFERROR(__xludf.DUMMYFUNCTION("if(iserror(len(regexextract(D100,"".*don't\(\)""))),0,len(regexextract(D100,"".*don't\(\)"")))"),0.0)</f>
        <v>0</v>
      </c>
      <c r="P100" s="2">
        <f>IFERROR(__xludf.DUMMYFUNCTION("if(iserror(len(regexextract(E100,"".*do\(\)""))),0,len(regexextract(E100,"".*do\(\)"")))"),0.0)</f>
        <v>0</v>
      </c>
      <c r="Q100" s="2">
        <f>IFERROR(__xludf.DUMMYFUNCTION("if(iserror(len(regexextract(E100,"".*don't\(\)""))),0,len(regexextract(E100,"".*don't\(\)"")))"),0.0)</f>
        <v>0</v>
      </c>
      <c r="R100" s="2">
        <f>IFERROR(__xludf.DUMMYFUNCTION("if(iserror(len(regexextract(F100,"".*do\(\)""))),0,len(regexextract(F100,"".*do\(\)"")))"),0.0)</f>
        <v>0</v>
      </c>
      <c r="S100" s="2">
        <f>IFERROR(__xludf.DUMMYFUNCTION("if(iserror(len(regexextract(F100,"".*don't\(\)""))),0,len(regexextract(F100,"".*don't\(\)"")))"),0.0)</f>
        <v>0</v>
      </c>
      <c r="T100" s="10"/>
      <c r="U100" s="2">
        <f t="shared" si="8"/>
        <v>1</v>
      </c>
      <c r="V100" s="2">
        <f t="shared" si="9"/>
        <v>0</v>
      </c>
      <c r="W100" s="2">
        <f t="shared" si="10"/>
        <v>1</v>
      </c>
      <c r="X100" s="2">
        <f t="shared" si="11"/>
        <v>0</v>
      </c>
      <c r="Y100" s="2">
        <f t="shared" si="12"/>
        <v>0</v>
      </c>
      <c r="Z100" s="2">
        <f t="shared" si="13"/>
        <v>0</v>
      </c>
      <c r="AA100" s="10"/>
      <c r="AB100" s="2">
        <f>IFERROR(__xludf.DUMMYFUNCTION("if(iserror(regexextract(A100,""^(\d+),(\d+)\)"")),0,regexextract(A100,""^(\d+),(\d+)\)""))"),0.0)</f>
        <v>0</v>
      </c>
      <c r="AD100" s="2">
        <f>IFERROR(__xludf.DUMMYFUNCTION("if(iserror(regexextract(B100,""^(\d+),(\d+)\)"")),0,regexextract(B100,""^(\d+),(\d+)\)""))"),0.0)</f>
        <v>0</v>
      </c>
      <c r="AF100" s="2">
        <f>IFERROR(__xludf.DUMMYFUNCTION("if(iserror(regexextract(C100,""^(\d+),(\d+)\)"")),0,regexextract(C100,""^(\d+),(\d+)\)""))"),0.0)</f>
        <v>0</v>
      </c>
      <c r="AH100" s="2">
        <f>IFERROR(__xludf.DUMMYFUNCTION("if(iserror(regexextract(D100,""^(\d+),(\d+)\)"")),0,regexextract(D100,""^(\d+),(\d+)\)""))"),0.0)</f>
        <v>0</v>
      </c>
      <c r="AJ100" s="2">
        <f>IFERROR(__xludf.DUMMYFUNCTION("if(iserror(regexextract(E100,""^(\d+),(\d+)\)"")),0,regexextract(E100,""^(\d+),(\d+)\)""))"),0.0)</f>
        <v>0</v>
      </c>
      <c r="AL100" s="2">
        <f>IFERROR(__xludf.DUMMYFUNCTION("if(iserror(regexextract(F100,""^(\d+),(\d+)\)"")),0,regexextract(F100,""^(\d+),(\d+)\)""))"),0.0)</f>
        <v>0</v>
      </c>
      <c r="AN100" s="10"/>
      <c r="AO100" s="2">
        <f t="shared" si="2"/>
        <v>0</v>
      </c>
      <c r="AP100" s="2">
        <f t="shared" si="3"/>
        <v>0</v>
      </c>
      <c r="AQ100" s="2">
        <f t="shared" si="4"/>
        <v>0</v>
      </c>
      <c r="AR100" s="2">
        <f t="shared" si="5"/>
        <v>0</v>
      </c>
      <c r="AS100" s="2">
        <f t="shared" si="6"/>
        <v>0</v>
      </c>
      <c r="AT100" s="2">
        <f t="shared" si="7"/>
        <v>0</v>
      </c>
    </row>
    <row r="101">
      <c r="G101" s="10"/>
      <c r="H101" s="2">
        <f>IFERROR(__xludf.DUMMYFUNCTION("if(iserror(len(regexextract(A101,"".*do\(\)""))),0,len(regexextract(A101,"".*do\(\)"")))"),0.0)</f>
        <v>0</v>
      </c>
      <c r="I101" s="2">
        <f>IFERROR(__xludf.DUMMYFUNCTION("if(iserror(len(regexextract(A101,"".*don't\(\)""))),0,len(regexextract(A101,"".*don't\(\)"")))"),0.0)</f>
        <v>0</v>
      </c>
      <c r="J101" s="2">
        <f>IFERROR(__xludf.DUMMYFUNCTION("if(iserror(len(regexextract(B101,"".*do\(\)""))),0,len(regexextract(B101,"".*do\(\)"")))"),0.0)</f>
        <v>0</v>
      </c>
      <c r="K101" s="2">
        <f>IFERROR(__xludf.DUMMYFUNCTION("if(iserror(len(regexextract(B101,"".*don't\(\)""))),0,len(regexextract(B101,"".*don't\(\)"")))"),0.0)</f>
        <v>0</v>
      </c>
      <c r="L101" s="2">
        <f>IFERROR(__xludf.DUMMYFUNCTION("if(iserror(len(regexextract(C101,"".*do\(\)""))),0,len(regexextract(C101,"".*do\(\)"")))"),0.0)</f>
        <v>0</v>
      </c>
      <c r="M101" s="2">
        <f>IFERROR(__xludf.DUMMYFUNCTION("if(iserror(len(regexextract(C101,"".*don't\(\)""))),0,len(regexextract(C101,"".*don't\(\)"")))"),0.0)</f>
        <v>0</v>
      </c>
      <c r="N101" s="2">
        <f>IFERROR(__xludf.DUMMYFUNCTION("if(iserror(len(regexextract(D101,"".*do\(\)""))),0,len(regexextract(D101,"".*do\(\)"")))"),0.0)</f>
        <v>0</v>
      </c>
      <c r="O101" s="2">
        <f>IFERROR(__xludf.DUMMYFUNCTION("if(iserror(len(regexextract(D101,"".*don't\(\)""))),0,len(regexextract(D101,"".*don't\(\)"")))"),0.0)</f>
        <v>0</v>
      </c>
      <c r="P101" s="2">
        <f>IFERROR(__xludf.DUMMYFUNCTION("if(iserror(len(regexextract(E101,"".*do\(\)""))),0,len(regexextract(E101,"".*do\(\)"")))"),0.0)</f>
        <v>0</v>
      </c>
      <c r="Q101" s="2">
        <f>IFERROR(__xludf.DUMMYFUNCTION("if(iserror(len(regexextract(E101,"".*don't\(\)""))),0,len(regexextract(E101,"".*don't\(\)"")))"),0.0)</f>
        <v>0</v>
      </c>
      <c r="R101" s="2">
        <f>IFERROR(__xludf.DUMMYFUNCTION("if(iserror(len(regexextract(F101,"".*do\(\)""))),0,len(regexextract(F101,"".*do\(\)"")))"),0.0)</f>
        <v>0</v>
      </c>
      <c r="S101" s="2">
        <f>IFERROR(__xludf.DUMMYFUNCTION("if(iserror(len(regexextract(F101,"".*don't\(\)""))),0,len(regexextract(F101,"".*don't\(\)"")))"),0.0)</f>
        <v>0</v>
      </c>
      <c r="T101" s="10"/>
      <c r="U101" s="2">
        <f t="shared" si="8"/>
        <v>1</v>
      </c>
      <c r="V101" s="2">
        <f t="shared" si="9"/>
        <v>0</v>
      </c>
      <c r="W101" s="2">
        <f t="shared" si="10"/>
        <v>1</v>
      </c>
      <c r="X101" s="2">
        <f t="shared" si="11"/>
        <v>0</v>
      </c>
      <c r="Y101" s="2">
        <f t="shared" si="12"/>
        <v>0</v>
      </c>
      <c r="Z101" s="2">
        <f t="shared" si="13"/>
        <v>0</v>
      </c>
      <c r="AA101" s="10"/>
      <c r="AB101" s="2">
        <f>IFERROR(__xludf.DUMMYFUNCTION("if(iserror(regexextract(A101,""^(\d+),(\d+)\)"")),0,regexextract(A101,""^(\d+),(\d+)\)""))"),0.0)</f>
        <v>0</v>
      </c>
      <c r="AD101" s="2">
        <f>IFERROR(__xludf.DUMMYFUNCTION("if(iserror(regexextract(B101,""^(\d+),(\d+)\)"")),0,regexextract(B101,""^(\d+),(\d+)\)""))"),0.0)</f>
        <v>0</v>
      </c>
      <c r="AF101" s="2">
        <f>IFERROR(__xludf.DUMMYFUNCTION("if(iserror(regexextract(C101,""^(\d+),(\d+)\)"")),0,regexextract(C101,""^(\d+),(\d+)\)""))"),0.0)</f>
        <v>0</v>
      </c>
      <c r="AH101" s="2">
        <f>IFERROR(__xludf.DUMMYFUNCTION("if(iserror(regexextract(D101,""^(\d+),(\d+)\)"")),0,regexextract(D101,""^(\d+),(\d+)\)""))"),0.0)</f>
        <v>0</v>
      </c>
      <c r="AJ101" s="2">
        <f>IFERROR(__xludf.DUMMYFUNCTION("if(iserror(regexextract(E101,""^(\d+),(\d+)\)"")),0,regexextract(E101,""^(\d+),(\d+)\)""))"),0.0)</f>
        <v>0</v>
      </c>
      <c r="AL101" s="2">
        <f>IFERROR(__xludf.DUMMYFUNCTION("if(iserror(regexextract(F101,""^(\d+),(\d+)\)"")),0,regexextract(F101,""^(\d+),(\d+)\)""))"),0.0)</f>
        <v>0</v>
      </c>
      <c r="AN101" s="10"/>
      <c r="AO101" s="2">
        <f t="shared" si="2"/>
        <v>0</v>
      </c>
      <c r="AP101" s="2">
        <f t="shared" si="3"/>
        <v>0</v>
      </c>
      <c r="AQ101" s="2">
        <f t="shared" si="4"/>
        <v>0</v>
      </c>
      <c r="AR101" s="2">
        <f t="shared" si="5"/>
        <v>0</v>
      </c>
      <c r="AS101" s="2">
        <f t="shared" si="6"/>
        <v>0</v>
      </c>
      <c r="AT101" s="2">
        <f t="shared" si="7"/>
        <v>0</v>
      </c>
    </row>
    <row r="102">
      <c r="G102" s="10"/>
      <c r="H102" s="2">
        <f>IFERROR(__xludf.DUMMYFUNCTION("if(iserror(len(regexextract(A102,"".*do\(\)""))),0,len(regexextract(A102,"".*do\(\)"")))"),0.0)</f>
        <v>0</v>
      </c>
      <c r="I102" s="2">
        <f>IFERROR(__xludf.DUMMYFUNCTION("if(iserror(len(regexextract(A102,"".*don't\(\)""))),0,len(regexextract(A102,"".*don't\(\)"")))"),0.0)</f>
        <v>0</v>
      </c>
      <c r="J102" s="2">
        <f>IFERROR(__xludf.DUMMYFUNCTION("if(iserror(len(regexextract(B102,"".*do\(\)""))),0,len(regexextract(B102,"".*do\(\)"")))"),0.0)</f>
        <v>0</v>
      </c>
      <c r="K102" s="2">
        <f>IFERROR(__xludf.DUMMYFUNCTION("if(iserror(len(regexextract(B102,"".*don't\(\)""))),0,len(regexextract(B102,"".*don't\(\)"")))"),0.0)</f>
        <v>0</v>
      </c>
      <c r="L102" s="2">
        <f>IFERROR(__xludf.DUMMYFUNCTION("if(iserror(len(regexextract(C102,"".*do\(\)""))),0,len(regexextract(C102,"".*do\(\)"")))"),0.0)</f>
        <v>0</v>
      </c>
      <c r="M102" s="2">
        <f>IFERROR(__xludf.DUMMYFUNCTION("if(iserror(len(regexextract(C102,"".*don't\(\)""))),0,len(regexextract(C102,"".*don't\(\)"")))"),0.0)</f>
        <v>0</v>
      </c>
      <c r="N102" s="2">
        <f>IFERROR(__xludf.DUMMYFUNCTION("if(iserror(len(regexextract(D102,"".*do\(\)""))),0,len(regexextract(D102,"".*do\(\)"")))"),0.0)</f>
        <v>0</v>
      </c>
      <c r="O102" s="2">
        <f>IFERROR(__xludf.DUMMYFUNCTION("if(iserror(len(regexextract(D102,"".*don't\(\)""))),0,len(regexextract(D102,"".*don't\(\)"")))"),0.0)</f>
        <v>0</v>
      </c>
      <c r="P102" s="2">
        <f>IFERROR(__xludf.DUMMYFUNCTION("if(iserror(len(regexextract(E102,"".*do\(\)""))),0,len(regexextract(E102,"".*do\(\)"")))"),0.0)</f>
        <v>0</v>
      </c>
      <c r="Q102" s="2">
        <f>IFERROR(__xludf.DUMMYFUNCTION("if(iserror(len(regexextract(E102,"".*don't\(\)""))),0,len(regexextract(E102,"".*don't\(\)"")))"),0.0)</f>
        <v>0</v>
      </c>
      <c r="R102" s="2">
        <f>IFERROR(__xludf.DUMMYFUNCTION("if(iserror(len(regexextract(F102,"".*do\(\)""))),0,len(regexextract(F102,"".*do\(\)"")))"),0.0)</f>
        <v>0</v>
      </c>
      <c r="S102" s="2">
        <f>IFERROR(__xludf.DUMMYFUNCTION("if(iserror(len(regexextract(F102,"".*don't\(\)""))),0,len(regexextract(F102,"".*don't\(\)"")))"),0.0)</f>
        <v>0</v>
      </c>
      <c r="T102" s="10"/>
      <c r="U102" s="2">
        <f t="shared" si="8"/>
        <v>1</v>
      </c>
      <c r="V102" s="2">
        <f t="shared" si="9"/>
        <v>0</v>
      </c>
      <c r="W102" s="2">
        <f t="shared" si="10"/>
        <v>1</v>
      </c>
      <c r="X102" s="2">
        <f t="shared" si="11"/>
        <v>0</v>
      </c>
      <c r="Y102" s="2">
        <f t="shared" si="12"/>
        <v>0</v>
      </c>
      <c r="Z102" s="2">
        <f t="shared" si="13"/>
        <v>0</v>
      </c>
      <c r="AA102" s="10"/>
      <c r="AB102" s="2">
        <f>IFERROR(__xludf.DUMMYFUNCTION("if(iserror(regexextract(A102,""^(\d+),(\d+)\)"")),0,regexextract(A102,""^(\d+),(\d+)\)""))"),0.0)</f>
        <v>0</v>
      </c>
      <c r="AD102" s="2">
        <f>IFERROR(__xludf.DUMMYFUNCTION("if(iserror(regexextract(B102,""^(\d+),(\d+)\)"")),0,regexextract(B102,""^(\d+),(\d+)\)""))"),0.0)</f>
        <v>0</v>
      </c>
      <c r="AF102" s="2">
        <f>IFERROR(__xludf.DUMMYFUNCTION("if(iserror(regexextract(C102,""^(\d+),(\d+)\)"")),0,regexextract(C102,""^(\d+),(\d+)\)""))"),0.0)</f>
        <v>0</v>
      </c>
      <c r="AH102" s="2">
        <f>IFERROR(__xludf.DUMMYFUNCTION("if(iserror(regexextract(D102,""^(\d+),(\d+)\)"")),0,regexextract(D102,""^(\d+),(\d+)\)""))"),0.0)</f>
        <v>0</v>
      </c>
      <c r="AJ102" s="2">
        <f>IFERROR(__xludf.DUMMYFUNCTION("if(iserror(regexextract(E102,""^(\d+),(\d+)\)"")),0,regexextract(E102,""^(\d+),(\d+)\)""))"),0.0)</f>
        <v>0</v>
      </c>
      <c r="AL102" s="2">
        <f>IFERROR(__xludf.DUMMYFUNCTION("if(iserror(regexextract(F102,""^(\d+),(\d+)\)"")),0,regexextract(F102,""^(\d+),(\d+)\)""))"),0.0)</f>
        <v>0</v>
      </c>
      <c r="AN102" s="10"/>
      <c r="AO102" s="2">
        <f t="shared" si="2"/>
        <v>0</v>
      </c>
      <c r="AP102" s="2">
        <f t="shared" si="3"/>
        <v>0</v>
      </c>
      <c r="AQ102" s="2">
        <f t="shared" si="4"/>
        <v>0</v>
      </c>
      <c r="AR102" s="2">
        <f t="shared" si="5"/>
        <v>0</v>
      </c>
      <c r="AS102" s="2">
        <f t="shared" si="6"/>
        <v>0</v>
      </c>
      <c r="AT102" s="2">
        <f t="shared" si="7"/>
        <v>0</v>
      </c>
    </row>
    <row r="103">
      <c r="G103" s="10"/>
      <c r="H103" s="2">
        <f>IFERROR(__xludf.DUMMYFUNCTION("if(iserror(len(regexextract(A103,"".*do\(\)""))),0,len(regexextract(A103,"".*do\(\)"")))"),0.0)</f>
        <v>0</v>
      </c>
      <c r="I103" s="2">
        <f>IFERROR(__xludf.DUMMYFUNCTION("if(iserror(len(regexextract(A103,"".*don't\(\)""))),0,len(regexextract(A103,"".*don't\(\)"")))"),0.0)</f>
        <v>0</v>
      </c>
      <c r="J103" s="2">
        <f>IFERROR(__xludf.DUMMYFUNCTION("if(iserror(len(regexextract(B103,"".*do\(\)""))),0,len(regexextract(B103,"".*do\(\)"")))"),0.0)</f>
        <v>0</v>
      </c>
      <c r="K103" s="2">
        <f>IFERROR(__xludf.DUMMYFUNCTION("if(iserror(len(regexextract(B103,"".*don't\(\)""))),0,len(regexextract(B103,"".*don't\(\)"")))"),0.0)</f>
        <v>0</v>
      </c>
      <c r="L103" s="2">
        <f>IFERROR(__xludf.DUMMYFUNCTION("if(iserror(len(regexextract(C103,"".*do\(\)""))),0,len(regexextract(C103,"".*do\(\)"")))"),0.0)</f>
        <v>0</v>
      </c>
      <c r="M103" s="2">
        <f>IFERROR(__xludf.DUMMYFUNCTION("if(iserror(len(regexextract(C103,"".*don't\(\)""))),0,len(regexextract(C103,"".*don't\(\)"")))"),0.0)</f>
        <v>0</v>
      </c>
      <c r="N103" s="2">
        <f>IFERROR(__xludf.DUMMYFUNCTION("if(iserror(len(regexextract(D103,"".*do\(\)""))),0,len(regexextract(D103,"".*do\(\)"")))"),0.0)</f>
        <v>0</v>
      </c>
      <c r="O103" s="2">
        <f>IFERROR(__xludf.DUMMYFUNCTION("if(iserror(len(regexextract(D103,"".*don't\(\)""))),0,len(regexextract(D103,"".*don't\(\)"")))"),0.0)</f>
        <v>0</v>
      </c>
      <c r="P103" s="2">
        <f>IFERROR(__xludf.DUMMYFUNCTION("if(iserror(len(regexextract(E103,"".*do\(\)""))),0,len(regexextract(E103,"".*do\(\)"")))"),0.0)</f>
        <v>0</v>
      </c>
      <c r="Q103" s="2">
        <f>IFERROR(__xludf.DUMMYFUNCTION("if(iserror(len(regexextract(E103,"".*don't\(\)""))),0,len(regexextract(E103,"".*don't\(\)"")))"),0.0)</f>
        <v>0</v>
      </c>
      <c r="R103" s="2">
        <f>IFERROR(__xludf.DUMMYFUNCTION("if(iserror(len(regexextract(F103,"".*do\(\)""))),0,len(regexextract(F103,"".*do\(\)"")))"),0.0)</f>
        <v>0</v>
      </c>
      <c r="S103" s="2">
        <f>IFERROR(__xludf.DUMMYFUNCTION("if(iserror(len(regexextract(F103,"".*don't\(\)""))),0,len(regexextract(F103,"".*don't\(\)"")))"),0.0)</f>
        <v>0</v>
      </c>
      <c r="T103" s="10"/>
      <c r="U103" s="2">
        <f t="shared" si="8"/>
        <v>1</v>
      </c>
      <c r="V103" s="2">
        <f t="shared" si="9"/>
        <v>0</v>
      </c>
      <c r="W103" s="2">
        <f t="shared" si="10"/>
        <v>1</v>
      </c>
      <c r="X103" s="2">
        <f t="shared" si="11"/>
        <v>0</v>
      </c>
      <c r="Y103" s="2">
        <f t="shared" si="12"/>
        <v>0</v>
      </c>
      <c r="Z103" s="2">
        <f t="shared" si="13"/>
        <v>0</v>
      </c>
      <c r="AA103" s="10"/>
      <c r="AB103" s="2">
        <f>IFERROR(__xludf.DUMMYFUNCTION("if(iserror(regexextract(A103,""^(\d+),(\d+)\)"")),0,regexextract(A103,""^(\d+),(\d+)\)""))"),0.0)</f>
        <v>0</v>
      </c>
      <c r="AD103" s="2">
        <f>IFERROR(__xludf.DUMMYFUNCTION("if(iserror(regexextract(B103,""^(\d+),(\d+)\)"")),0,regexextract(B103,""^(\d+),(\d+)\)""))"),0.0)</f>
        <v>0</v>
      </c>
      <c r="AF103" s="2">
        <f>IFERROR(__xludf.DUMMYFUNCTION("if(iserror(regexextract(C103,""^(\d+),(\d+)\)"")),0,regexextract(C103,""^(\d+),(\d+)\)""))"),0.0)</f>
        <v>0</v>
      </c>
      <c r="AH103" s="2">
        <f>IFERROR(__xludf.DUMMYFUNCTION("if(iserror(regexextract(D103,""^(\d+),(\d+)\)"")),0,regexextract(D103,""^(\d+),(\d+)\)""))"),0.0)</f>
        <v>0</v>
      </c>
      <c r="AJ103" s="2">
        <f>IFERROR(__xludf.DUMMYFUNCTION("if(iserror(regexextract(E103,""^(\d+),(\d+)\)"")),0,regexextract(E103,""^(\d+),(\d+)\)""))"),0.0)</f>
        <v>0</v>
      </c>
      <c r="AL103" s="2">
        <f>IFERROR(__xludf.DUMMYFUNCTION("if(iserror(regexextract(F103,""^(\d+),(\d+)\)"")),0,regexextract(F103,""^(\d+),(\d+)\)""))"),0.0)</f>
        <v>0</v>
      </c>
      <c r="AN103" s="10"/>
      <c r="AO103" s="2">
        <f t="shared" si="2"/>
        <v>0</v>
      </c>
      <c r="AP103" s="2">
        <f t="shared" si="3"/>
        <v>0</v>
      </c>
      <c r="AQ103" s="2">
        <f t="shared" si="4"/>
        <v>0</v>
      </c>
      <c r="AR103" s="2">
        <f t="shared" si="5"/>
        <v>0</v>
      </c>
      <c r="AS103" s="2">
        <f t="shared" si="6"/>
        <v>0</v>
      </c>
      <c r="AT103" s="2">
        <f t="shared" si="7"/>
        <v>0</v>
      </c>
    </row>
    <row r="104">
      <c r="G104" s="10"/>
      <c r="H104" s="2">
        <f>IFERROR(__xludf.DUMMYFUNCTION("if(iserror(len(regexextract(A104,"".*do\(\)""))),0,len(regexextract(A104,"".*do\(\)"")))"),0.0)</f>
        <v>0</v>
      </c>
      <c r="I104" s="2">
        <f>IFERROR(__xludf.DUMMYFUNCTION("if(iserror(len(regexextract(A104,"".*don't\(\)""))),0,len(regexextract(A104,"".*don't\(\)"")))"),0.0)</f>
        <v>0</v>
      </c>
      <c r="J104" s="2">
        <f>IFERROR(__xludf.DUMMYFUNCTION("if(iserror(len(regexextract(B104,"".*do\(\)""))),0,len(regexextract(B104,"".*do\(\)"")))"),0.0)</f>
        <v>0</v>
      </c>
      <c r="K104" s="2">
        <f>IFERROR(__xludf.DUMMYFUNCTION("if(iserror(len(regexextract(B104,"".*don't\(\)""))),0,len(regexextract(B104,"".*don't\(\)"")))"),0.0)</f>
        <v>0</v>
      </c>
      <c r="L104" s="2">
        <f>IFERROR(__xludf.DUMMYFUNCTION("if(iserror(len(regexextract(C104,"".*do\(\)""))),0,len(regexextract(C104,"".*do\(\)"")))"),0.0)</f>
        <v>0</v>
      </c>
      <c r="M104" s="2">
        <f>IFERROR(__xludf.DUMMYFUNCTION("if(iserror(len(regexextract(C104,"".*don't\(\)""))),0,len(regexextract(C104,"".*don't\(\)"")))"),0.0)</f>
        <v>0</v>
      </c>
      <c r="N104" s="2">
        <f>IFERROR(__xludf.DUMMYFUNCTION("if(iserror(len(regexextract(D104,"".*do\(\)""))),0,len(regexextract(D104,"".*do\(\)"")))"),0.0)</f>
        <v>0</v>
      </c>
      <c r="O104" s="2">
        <f>IFERROR(__xludf.DUMMYFUNCTION("if(iserror(len(regexextract(D104,"".*don't\(\)""))),0,len(regexextract(D104,"".*don't\(\)"")))"),0.0)</f>
        <v>0</v>
      </c>
      <c r="P104" s="2">
        <f>IFERROR(__xludf.DUMMYFUNCTION("if(iserror(len(regexextract(E104,"".*do\(\)""))),0,len(regexextract(E104,"".*do\(\)"")))"),0.0)</f>
        <v>0</v>
      </c>
      <c r="Q104" s="2">
        <f>IFERROR(__xludf.DUMMYFUNCTION("if(iserror(len(regexextract(E104,"".*don't\(\)""))),0,len(regexextract(E104,"".*don't\(\)"")))"),0.0)</f>
        <v>0</v>
      </c>
      <c r="R104" s="2">
        <f>IFERROR(__xludf.DUMMYFUNCTION("if(iserror(len(regexextract(F104,"".*do\(\)""))),0,len(regexextract(F104,"".*do\(\)"")))"),0.0)</f>
        <v>0</v>
      </c>
      <c r="S104" s="2">
        <f>IFERROR(__xludf.DUMMYFUNCTION("if(iserror(len(regexextract(F104,"".*don't\(\)""))),0,len(regexextract(F104,"".*don't\(\)"")))"),0.0)</f>
        <v>0</v>
      </c>
      <c r="T104" s="10"/>
      <c r="U104" s="2">
        <f t="shared" si="8"/>
        <v>1</v>
      </c>
      <c r="V104" s="2">
        <f t="shared" si="9"/>
        <v>0</v>
      </c>
      <c r="W104" s="2">
        <f t="shared" si="10"/>
        <v>1</v>
      </c>
      <c r="X104" s="2">
        <f t="shared" si="11"/>
        <v>0</v>
      </c>
      <c r="Y104" s="2">
        <f t="shared" si="12"/>
        <v>0</v>
      </c>
      <c r="Z104" s="2">
        <f t="shared" si="13"/>
        <v>0</v>
      </c>
      <c r="AA104" s="10"/>
      <c r="AB104" s="2">
        <f>IFERROR(__xludf.DUMMYFUNCTION("if(iserror(regexextract(A104,""^(\d+),(\d+)\)"")),0,regexextract(A104,""^(\d+),(\d+)\)""))"),0.0)</f>
        <v>0</v>
      </c>
      <c r="AD104" s="2">
        <f>IFERROR(__xludf.DUMMYFUNCTION("if(iserror(regexextract(B104,""^(\d+),(\d+)\)"")),0,regexextract(B104,""^(\d+),(\d+)\)""))"),0.0)</f>
        <v>0</v>
      </c>
      <c r="AF104" s="2">
        <f>IFERROR(__xludf.DUMMYFUNCTION("if(iserror(regexextract(C104,""^(\d+),(\d+)\)"")),0,regexextract(C104,""^(\d+),(\d+)\)""))"),0.0)</f>
        <v>0</v>
      </c>
      <c r="AH104" s="2">
        <f>IFERROR(__xludf.DUMMYFUNCTION("if(iserror(regexextract(D104,""^(\d+),(\d+)\)"")),0,regexextract(D104,""^(\d+),(\d+)\)""))"),0.0)</f>
        <v>0</v>
      </c>
      <c r="AJ104" s="2">
        <f>IFERROR(__xludf.DUMMYFUNCTION("if(iserror(regexextract(E104,""^(\d+),(\d+)\)"")),0,regexextract(E104,""^(\d+),(\d+)\)""))"),0.0)</f>
        <v>0</v>
      </c>
      <c r="AL104" s="2">
        <f>IFERROR(__xludf.DUMMYFUNCTION("if(iserror(regexextract(F104,""^(\d+),(\d+)\)"")),0,regexextract(F104,""^(\d+),(\d+)\)""))"),0.0)</f>
        <v>0</v>
      </c>
      <c r="AN104" s="10"/>
      <c r="AO104" s="2">
        <f t="shared" si="2"/>
        <v>0</v>
      </c>
      <c r="AP104" s="2">
        <f t="shared" si="3"/>
        <v>0</v>
      </c>
      <c r="AQ104" s="2">
        <f t="shared" si="4"/>
        <v>0</v>
      </c>
      <c r="AR104" s="2">
        <f t="shared" si="5"/>
        <v>0</v>
      </c>
      <c r="AS104" s="2">
        <f t="shared" si="6"/>
        <v>0</v>
      </c>
      <c r="AT104" s="2">
        <f t="shared" si="7"/>
        <v>0</v>
      </c>
    </row>
    <row r="105">
      <c r="G105" s="10"/>
      <c r="H105" s="2">
        <f>IFERROR(__xludf.DUMMYFUNCTION("if(iserror(len(regexextract(A105,"".*do\(\)""))),0,len(regexextract(A105,"".*do\(\)"")))"),0.0)</f>
        <v>0</v>
      </c>
      <c r="I105" s="2">
        <f>IFERROR(__xludf.DUMMYFUNCTION("if(iserror(len(regexextract(A105,"".*don't\(\)""))),0,len(regexextract(A105,"".*don't\(\)"")))"),0.0)</f>
        <v>0</v>
      </c>
      <c r="J105" s="2">
        <f>IFERROR(__xludf.DUMMYFUNCTION("if(iserror(len(regexextract(B105,"".*do\(\)""))),0,len(regexextract(B105,"".*do\(\)"")))"),0.0)</f>
        <v>0</v>
      </c>
      <c r="K105" s="2">
        <f>IFERROR(__xludf.DUMMYFUNCTION("if(iserror(len(regexextract(B105,"".*don't\(\)""))),0,len(regexextract(B105,"".*don't\(\)"")))"),0.0)</f>
        <v>0</v>
      </c>
      <c r="L105" s="2">
        <f>IFERROR(__xludf.DUMMYFUNCTION("if(iserror(len(regexextract(C105,"".*do\(\)""))),0,len(regexextract(C105,"".*do\(\)"")))"),0.0)</f>
        <v>0</v>
      </c>
      <c r="M105" s="2">
        <f>IFERROR(__xludf.DUMMYFUNCTION("if(iserror(len(regexextract(C105,"".*don't\(\)""))),0,len(regexextract(C105,"".*don't\(\)"")))"),0.0)</f>
        <v>0</v>
      </c>
      <c r="N105" s="2">
        <f>IFERROR(__xludf.DUMMYFUNCTION("if(iserror(len(regexextract(D105,"".*do\(\)""))),0,len(regexextract(D105,"".*do\(\)"")))"),0.0)</f>
        <v>0</v>
      </c>
      <c r="O105" s="2">
        <f>IFERROR(__xludf.DUMMYFUNCTION("if(iserror(len(regexextract(D105,"".*don't\(\)""))),0,len(regexextract(D105,"".*don't\(\)"")))"),0.0)</f>
        <v>0</v>
      </c>
      <c r="P105" s="2">
        <f>IFERROR(__xludf.DUMMYFUNCTION("if(iserror(len(regexextract(E105,"".*do\(\)""))),0,len(regexextract(E105,"".*do\(\)"")))"),0.0)</f>
        <v>0</v>
      </c>
      <c r="Q105" s="2">
        <f>IFERROR(__xludf.DUMMYFUNCTION("if(iserror(len(regexextract(E105,"".*don't\(\)""))),0,len(regexextract(E105,"".*don't\(\)"")))"),0.0)</f>
        <v>0</v>
      </c>
      <c r="R105" s="2">
        <f>IFERROR(__xludf.DUMMYFUNCTION("if(iserror(len(regexextract(F105,"".*do\(\)""))),0,len(regexextract(F105,"".*do\(\)"")))"),0.0)</f>
        <v>0</v>
      </c>
      <c r="S105" s="2">
        <f>IFERROR(__xludf.DUMMYFUNCTION("if(iserror(len(regexextract(F105,"".*don't\(\)""))),0,len(regexextract(F105,"".*don't\(\)"")))"),0.0)</f>
        <v>0</v>
      </c>
      <c r="T105" s="10"/>
      <c r="U105" s="2">
        <f t="shared" si="8"/>
        <v>1</v>
      </c>
      <c r="V105" s="2">
        <f t="shared" si="9"/>
        <v>0</v>
      </c>
      <c r="W105" s="2">
        <f t="shared" si="10"/>
        <v>1</v>
      </c>
      <c r="X105" s="2">
        <f t="shared" si="11"/>
        <v>0</v>
      </c>
      <c r="Y105" s="2">
        <f t="shared" si="12"/>
        <v>0</v>
      </c>
      <c r="Z105" s="2">
        <f t="shared" si="13"/>
        <v>0</v>
      </c>
      <c r="AA105" s="10"/>
      <c r="AB105" s="2">
        <f>IFERROR(__xludf.DUMMYFUNCTION("if(iserror(regexextract(A105,""^(\d+),(\d+)\)"")),0,regexextract(A105,""^(\d+),(\d+)\)""))"),0.0)</f>
        <v>0</v>
      </c>
      <c r="AD105" s="2">
        <f>IFERROR(__xludf.DUMMYFUNCTION("if(iserror(regexextract(B105,""^(\d+),(\d+)\)"")),0,regexextract(B105,""^(\d+),(\d+)\)""))"),0.0)</f>
        <v>0</v>
      </c>
      <c r="AF105" s="2">
        <f>IFERROR(__xludf.DUMMYFUNCTION("if(iserror(regexextract(C105,""^(\d+),(\d+)\)"")),0,regexextract(C105,""^(\d+),(\d+)\)""))"),0.0)</f>
        <v>0</v>
      </c>
      <c r="AH105" s="2">
        <f>IFERROR(__xludf.DUMMYFUNCTION("if(iserror(regexextract(D105,""^(\d+),(\d+)\)"")),0,regexextract(D105,""^(\d+),(\d+)\)""))"),0.0)</f>
        <v>0</v>
      </c>
      <c r="AJ105" s="2">
        <f>IFERROR(__xludf.DUMMYFUNCTION("if(iserror(regexextract(E105,""^(\d+),(\d+)\)"")),0,regexextract(E105,""^(\d+),(\d+)\)""))"),0.0)</f>
        <v>0</v>
      </c>
      <c r="AL105" s="2">
        <f>IFERROR(__xludf.DUMMYFUNCTION("if(iserror(regexextract(F105,""^(\d+),(\d+)\)"")),0,regexextract(F105,""^(\d+),(\d+)\)""))"),0.0)</f>
        <v>0</v>
      </c>
      <c r="AN105" s="10"/>
      <c r="AO105" s="2">
        <f t="shared" si="2"/>
        <v>0</v>
      </c>
      <c r="AP105" s="2">
        <f t="shared" si="3"/>
        <v>0</v>
      </c>
      <c r="AQ105" s="2">
        <f t="shared" si="4"/>
        <v>0</v>
      </c>
      <c r="AR105" s="2">
        <f t="shared" si="5"/>
        <v>0</v>
      </c>
      <c r="AS105" s="2">
        <f t="shared" si="6"/>
        <v>0</v>
      </c>
      <c r="AT105" s="2">
        <f t="shared" si="7"/>
        <v>0</v>
      </c>
    </row>
    <row r="106">
      <c r="C106" s="6"/>
      <c r="G106" s="10"/>
      <c r="H106" s="2">
        <f>IFERROR(__xludf.DUMMYFUNCTION("if(iserror(len(regexextract(A106,"".*do\(\)""))),0,len(regexextract(A106,"".*do\(\)"")))"),0.0)</f>
        <v>0</v>
      </c>
      <c r="I106" s="2">
        <f>IFERROR(__xludf.DUMMYFUNCTION("if(iserror(len(regexextract(A106,"".*don't\(\)""))),0,len(regexextract(A106,"".*don't\(\)"")))"),0.0)</f>
        <v>0</v>
      </c>
      <c r="J106" s="2">
        <f>IFERROR(__xludf.DUMMYFUNCTION("if(iserror(len(regexextract(B106,"".*do\(\)""))),0,len(regexextract(B106,"".*do\(\)"")))"),0.0)</f>
        <v>0</v>
      </c>
      <c r="K106" s="2">
        <f>IFERROR(__xludf.DUMMYFUNCTION("if(iserror(len(regexextract(B106,"".*don't\(\)""))),0,len(regexextract(B106,"".*don't\(\)"")))"),0.0)</f>
        <v>0</v>
      </c>
      <c r="L106" s="2">
        <f>IFERROR(__xludf.DUMMYFUNCTION("if(iserror(len(regexextract(C106,"".*do\(\)""))),0,len(regexextract(C106,"".*do\(\)"")))"),0.0)</f>
        <v>0</v>
      </c>
      <c r="M106" s="2">
        <f>IFERROR(__xludf.DUMMYFUNCTION("if(iserror(len(regexextract(C106,"".*don't\(\)""))),0,len(regexextract(C106,"".*don't\(\)"")))"),0.0)</f>
        <v>0</v>
      </c>
      <c r="N106" s="2">
        <f>IFERROR(__xludf.DUMMYFUNCTION("if(iserror(len(regexextract(D106,"".*do\(\)""))),0,len(regexextract(D106,"".*do\(\)"")))"),0.0)</f>
        <v>0</v>
      </c>
      <c r="O106" s="2">
        <f>IFERROR(__xludf.DUMMYFUNCTION("if(iserror(len(regexextract(D106,"".*don't\(\)""))),0,len(regexextract(D106,"".*don't\(\)"")))"),0.0)</f>
        <v>0</v>
      </c>
      <c r="P106" s="2">
        <f>IFERROR(__xludf.DUMMYFUNCTION("if(iserror(len(regexextract(E106,"".*do\(\)""))),0,len(regexextract(E106,"".*do\(\)"")))"),0.0)</f>
        <v>0</v>
      </c>
      <c r="Q106" s="2">
        <f>IFERROR(__xludf.DUMMYFUNCTION("if(iserror(len(regexextract(E106,"".*don't\(\)""))),0,len(regexextract(E106,"".*don't\(\)"")))"),0.0)</f>
        <v>0</v>
      </c>
      <c r="R106" s="2">
        <f>IFERROR(__xludf.DUMMYFUNCTION("if(iserror(len(regexextract(F106,"".*do\(\)""))),0,len(regexextract(F106,"".*do\(\)"")))"),0.0)</f>
        <v>0</v>
      </c>
      <c r="S106" s="2">
        <f>IFERROR(__xludf.DUMMYFUNCTION("if(iserror(len(regexextract(F106,"".*don't\(\)""))),0,len(regexextract(F106,"".*don't\(\)"")))"),0.0)</f>
        <v>0</v>
      </c>
      <c r="T106" s="10"/>
      <c r="U106" s="2">
        <f t="shared" si="8"/>
        <v>1</v>
      </c>
      <c r="V106" s="2">
        <f t="shared" si="9"/>
        <v>0</v>
      </c>
      <c r="W106" s="2">
        <f t="shared" si="10"/>
        <v>1</v>
      </c>
      <c r="X106" s="2">
        <f t="shared" si="11"/>
        <v>0</v>
      </c>
      <c r="Y106" s="2">
        <f t="shared" si="12"/>
        <v>0</v>
      </c>
      <c r="Z106" s="2">
        <f t="shared" si="13"/>
        <v>0</v>
      </c>
      <c r="AA106" s="10"/>
      <c r="AB106" s="2">
        <f>IFERROR(__xludf.DUMMYFUNCTION("if(iserror(regexextract(A106,""^(\d+),(\d+)\)"")),0,regexextract(A106,""^(\d+),(\d+)\)""))"),0.0)</f>
        <v>0</v>
      </c>
      <c r="AD106" s="2">
        <f>IFERROR(__xludf.DUMMYFUNCTION("if(iserror(regexextract(B106,""^(\d+),(\d+)\)"")),0,regexextract(B106,""^(\d+),(\d+)\)""))"),0.0)</f>
        <v>0</v>
      </c>
      <c r="AF106" s="2">
        <f>IFERROR(__xludf.DUMMYFUNCTION("if(iserror(regexextract(C106,""^(\d+),(\d+)\)"")),0,regexextract(C106,""^(\d+),(\d+)\)""))"),0.0)</f>
        <v>0</v>
      </c>
      <c r="AH106" s="2">
        <f>IFERROR(__xludf.DUMMYFUNCTION("if(iserror(regexextract(D106,""^(\d+),(\d+)\)"")),0,regexextract(D106,""^(\d+),(\d+)\)""))"),0.0)</f>
        <v>0</v>
      </c>
      <c r="AJ106" s="2">
        <f>IFERROR(__xludf.DUMMYFUNCTION("if(iserror(regexextract(E106,""^(\d+),(\d+)\)"")),0,regexextract(E106,""^(\d+),(\d+)\)""))"),0.0)</f>
        <v>0</v>
      </c>
      <c r="AL106" s="2">
        <f>IFERROR(__xludf.DUMMYFUNCTION("if(iserror(regexextract(F106,""^(\d+),(\d+)\)"")),0,regexextract(F106,""^(\d+),(\d+)\)""))"),0.0)</f>
        <v>0</v>
      </c>
      <c r="AN106" s="10"/>
      <c r="AO106" s="2">
        <f t="shared" si="2"/>
        <v>0</v>
      </c>
      <c r="AP106" s="2">
        <f t="shared" si="3"/>
        <v>0</v>
      </c>
      <c r="AQ106" s="2">
        <f t="shared" si="4"/>
        <v>0</v>
      </c>
      <c r="AR106" s="2">
        <f t="shared" si="5"/>
        <v>0</v>
      </c>
      <c r="AS106" s="2">
        <f t="shared" si="6"/>
        <v>0</v>
      </c>
      <c r="AT106" s="2">
        <f t="shared" si="7"/>
        <v>0</v>
      </c>
    </row>
    <row r="107">
      <c r="G107" s="10"/>
      <c r="H107" s="2">
        <f>IFERROR(__xludf.DUMMYFUNCTION("if(iserror(len(regexextract(A107,"".*do\(\)""))),0,len(regexextract(A107,"".*do\(\)"")))"),0.0)</f>
        <v>0</v>
      </c>
      <c r="I107" s="2">
        <f>IFERROR(__xludf.DUMMYFUNCTION("if(iserror(len(regexextract(A107,"".*don't\(\)""))),0,len(regexextract(A107,"".*don't\(\)"")))"),0.0)</f>
        <v>0</v>
      </c>
      <c r="J107" s="2">
        <f>IFERROR(__xludf.DUMMYFUNCTION("if(iserror(len(regexextract(B107,"".*do\(\)""))),0,len(regexextract(B107,"".*do\(\)"")))"),0.0)</f>
        <v>0</v>
      </c>
      <c r="K107" s="2">
        <f>IFERROR(__xludf.DUMMYFUNCTION("if(iserror(len(regexextract(B107,"".*don't\(\)""))),0,len(regexextract(B107,"".*don't\(\)"")))"),0.0)</f>
        <v>0</v>
      </c>
      <c r="L107" s="2">
        <f>IFERROR(__xludf.DUMMYFUNCTION("if(iserror(len(regexextract(C107,"".*do\(\)""))),0,len(regexextract(C107,"".*do\(\)"")))"),0.0)</f>
        <v>0</v>
      </c>
      <c r="M107" s="2">
        <f>IFERROR(__xludf.DUMMYFUNCTION("if(iserror(len(regexextract(C107,"".*don't\(\)""))),0,len(regexextract(C107,"".*don't\(\)"")))"),0.0)</f>
        <v>0</v>
      </c>
      <c r="N107" s="2">
        <f>IFERROR(__xludf.DUMMYFUNCTION("if(iserror(len(regexextract(D107,"".*do\(\)""))),0,len(regexextract(D107,"".*do\(\)"")))"),0.0)</f>
        <v>0</v>
      </c>
      <c r="O107" s="2">
        <f>IFERROR(__xludf.DUMMYFUNCTION("if(iserror(len(regexextract(D107,"".*don't\(\)""))),0,len(regexextract(D107,"".*don't\(\)"")))"),0.0)</f>
        <v>0</v>
      </c>
      <c r="P107" s="2">
        <f>IFERROR(__xludf.DUMMYFUNCTION("if(iserror(len(regexextract(E107,"".*do\(\)""))),0,len(regexextract(E107,"".*do\(\)"")))"),0.0)</f>
        <v>0</v>
      </c>
      <c r="Q107" s="2">
        <f>IFERROR(__xludf.DUMMYFUNCTION("if(iserror(len(regexextract(E107,"".*don't\(\)""))),0,len(regexextract(E107,"".*don't\(\)"")))"),0.0)</f>
        <v>0</v>
      </c>
      <c r="R107" s="2">
        <f>IFERROR(__xludf.DUMMYFUNCTION("if(iserror(len(regexextract(F107,"".*do\(\)""))),0,len(regexextract(F107,"".*do\(\)"")))"),0.0)</f>
        <v>0</v>
      </c>
      <c r="S107" s="2">
        <f>IFERROR(__xludf.DUMMYFUNCTION("if(iserror(len(regexextract(F107,"".*don't\(\)""))),0,len(regexextract(F107,"".*don't\(\)"")))"),0.0)</f>
        <v>0</v>
      </c>
      <c r="T107" s="10"/>
      <c r="U107" s="2">
        <f t="shared" si="8"/>
        <v>1</v>
      </c>
      <c r="V107" s="2">
        <f t="shared" si="9"/>
        <v>0</v>
      </c>
      <c r="W107" s="2">
        <f t="shared" si="10"/>
        <v>1</v>
      </c>
      <c r="X107" s="2">
        <f t="shared" si="11"/>
        <v>0</v>
      </c>
      <c r="Y107" s="2">
        <f t="shared" si="12"/>
        <v>0</v>
      </c>
      <c r="Z107" s="2">
        <f t="shared" si="13"/>
        <v>0</v>
      </c>
      <c r="AA107" s="10"/>
      <c r="AB107" s="2">
        <f>IFERROR(__xludf.DUMMYFUNCTION("if(iserror(regexextract(A107,""^(\d+),(\d+)\)"")),0,regexextract(A107,""^(\d+),(\d+)\)""))"),0.0)</f>
        <v>0</v>
      </c>
      <c r="AD107" s="2">
        <f>IFERROR(__xludf.DUMMYFUNCTION("if(iserror(regexextract(B107,""^(\d+),(\d+)\)"")),0,regexextract(B107,""^(\d+),(\d+)\)""))"),0.0)</f>
        <v>0</v>
      </c>
      <c r="AF107" s="2">
        <f>IFERROR(__xludf.DUMMYFUNCTION("if(iserror(regexextract(C107,""^(\d+),(\d+)\)"")),0,regexextract(C107,""^(\d+),(\d+)\)""))"),0.0)</f>
        <v>0</v>
      </c>
      <c r="AH107" s="2">
        <f>IFERROR(__xludf.DUMMYFUNCTION("if(iserror(regexextract(D107,""^(\d+),(\d+)\)"")),0,regexextract(D107,""^(\d+),(\d+)\)""))"),0.0)</f>
        <v>0</v>
      </c>
      <c r="AJ107" s="2">
        <f>IFERROR(__xludf.DUMMYFUNCTION("if(iserror(regexextract(E107,""^(\d+),(\d+)\)"")),0,regexextract(E107,""^(\d+),(\d+)\)""))"),0.0)</f>
        <v>0</v>
      </c>
      <c r="AL107" s="2">
        <f>IFERROR(__xludf.DUMMYFUNCTION("if(iserror(regexextract(F107,""^(\d+),(\d+)\)"")),0,regexextract(F107,""^(\d+),(\d+)\)""))"),0.0)</f>
        <v>0</v>
      </c>
      <c r="AN107" s="10"/>
      <c r="AO107" s="2">
        <f t="shared" si="2"/>
        <v>0</v>
      </c>
      <c r="AP107" s="2">
        <f t="shared" si="3"/>
        <v>0</v>
      </c>
      <c r="AQ107" s="2">
        <f t="shared" si="4"/>
        <v>0</v>
      </c>
      <c r="AR107" s="2">
        <f t="shared" si="5"/>
        <v>0</v>
      </c>
      <c r="AS107" s="2">
        <f t="shared" si="6"/>
        <v>0</v>
      </c>
      <c r="AT107" s="2">
        <f t="shared" si="7"/>
        <v>0</v>
      </c>
    </row>
    <row r="108">
      <c r="G108" s="10"/>
      <c r="H108" s="2">
        <f>IFERROR(__xludf.DUMMYFUNCTION("if(iserror(len(regexextract(A108,"".*do\(\)""))),0,len(regexextract(A108,"".*do\(\)"")))"),0.0)</f>
        <v>0</v>
      </c>
      <c r="I108" s="2">
        <f>IFERROR(__xludf.DUMMYFUNCTION("if(iserror(len(regexextract(A108,"".*don't\(\)""))),0,len(regexextract(A108,"".*don't\(\)"")))"),0.0)</f>
        <v>0</v>
      </c>
      <c r="J108" s="2">
        <f>IFERROR(__xludf.DUMMYFUNCTION("if(iserror(len(regexextract(B108,"".*do\(\)""))),0,len(regexextract(B108,"".*do\(\)"")))"),0.0)</f>
        <v>0</v>
      </c>
      <c r="K108" s="2">
        <f>IFERROR(__xludf.DUMMYFUNCTION("if(iserror(len(regexextract(B108,"".*don't\(\)""))),0,len(regexextract(B108,"".*don't\(\)"")))"),0.0)</f>
        <v>0</v>
      </c>
      <c r="L108" s="2">
        <f>IFERROR(__xludf.DUMMYFUNCTION("if(iserror(len(regexextract(C108,"".*do\(\)""))),0,len(regexextract(C108,"".*do\(\)"")))"),0.0)</f>
        <v>0</v>
      </c>
      <c r="M108" s="2">
        <f>IFERROR(__xludf.DUMMYFUNCTION("if(iserror(len(regexextract(C108,"".*don't\(\)""))),0,len(regexextract(C108,"".*don't\(\)"")))"),0.0)</f>
        <v>0</v>
      </c>
      <c r="N108" s="2">
        <f>IFERROR(__xludf.DUMMYFUNCTION("if(iserror(len(regexextract(D108,"".*do\(\)""))),0,len(regexextract(D108,"".*do\(\)"")))"),0.0)</f>
        <v>0</v>
      </c>
      <c r="O108" s="2">
        <f>IFERROR(__xludf.DUMMYFUNCTION("if(iserror(len(regexextract(D108,"".*don't\(\)""))),0,len(regexextract(D108,"".*don't\(\)"")))"),0.0)</f>
        <v>0</v>
      </c>
      <c r="P108" s="2">
        <f>IFERROR(__xludf.DUMMYFUNCTION("if(iserror(len(regexextract(E108,"".*do\(\)""))),0,len(regexextract(E108,"".*do\(\)"")))"),0.0)</f>
        <v>0</v>
      </c>
      <c r="Q108" s="2">
        <f>IFERROR(__xludf.DUMMYFUNCTION("if(iserror(len(regexextract(E108,"".*don't\(\)""))),0,len(regexextract(E108,"".*don't\(\)"")))"),0.0)</f>
        <v>0</v>
      </c>
      <c r="R108" s="2">
        <f>IFERROR(__xludf.DUMMYFUNCTION("if(iserror(len(regexextract(F108,"".*do\(\)""))),0,len(regexextract(F108,"".*do\(\)"")))"),0.0)</f>
        <v>0</v>
      </c>
      <c r="S108" s="2">
        <f>IFERROR(__xludf.DUMMYFUNCTION("if(iserror(len(regexextract(F108,"".*don't\(\)""))),0,len(regexextract(F108,"".*don't\(\)"")))"),0.0)</f>
        <v>0</v>
      </c>
      <c r="T108" s="10"/>
      <c r="U108" s="2">
        <f t="shared" si="8"/>
        <v>1</v>
      </c>
      <c r="V108" s="2">
        <f t="shared" si="9"/>
        <v>0</v>
      </c>
      <c r="W108" s="2">
        <f t="shared" si="10"/>
        <v>1</v>
      </c>
      <c r="X108" s="2">
        <f t="shared" si="11"/>
        <v>0</v>
      </c>
      <c r="Y108" s="2">
        <f t="shared" si="12"/>
        <v>0</v>
      </c>
      <c r="Z108" s="2">
        <f t="shared" si="13"/>
        <v>0</v>
      </c>
      <c r="AA108" s="10"/>
      <c r="AB108" s="2">
        <f>IFERROR(__xludf.DUMMYFUNCTION("if(iserror(regexextract(A108,""^(\d+),(\d+)\)"")),0,regexextract(A108,""^(\d+),(\d+)\)""))"),0.0)</f>
        <v>0</v>
      </c>
      <c r="AD108" s="2">
        <f>IFERROR(__xludf.DUMMYFUNCTION("if(iserror(regexextract(B108,""^(\d+),(\d+)\)"")),0,regexextract(B108,""^(\d+),(\d+)\)""))"),0.0)</f>
        <v>0</v>
      </c>
      <c r="AF108" s="2">
        <f>IFERROR(__xludf.DUMMYFUNCTION("if(iserror(regexextract(C108,""^(\d+),(\d+)\)"")),0,regexextract(C108,""^(\d+),(\d+)\)""))"),0.0)</f>
        <v>0</v>
      </c>
      <c r="AH108" s="2">
        <f>IFERROR(__xludf.DUMMYFUNCTION("if(iserror(regexextract(D108,""^(\d+),(\d+)\)"")),0,regexextract(D108,""^(\d+),(\d+)\)""))"),0.0)</f>
        <v>0</v>
      </c>
      <c r="AJ108" s="2">
        <f>IFERROR(__xludf.DUMMYFUNCTION("if(iserror(regexextract(E108,""^(\d+),(\d+)\)"")),0,regexextract(E108,""^(\d+),(\d+)\)""))"),0.0)</f>
        <v>0</v>
      </c>
      <c r="AL108" s="2">
        <f>IFERROR(__xludf.DUMMYFUNCTION("if(iserror(regexextract(F108,""^(\d+),(\d+)\)"")),0,regexextract(F108,""^(\d+),(\d+)\)""))"),0.0)</f>
        <v>0</v>
      </c>
      <c r="AN108" s="10"/>
      <c r="AO108" s="2">
        <f t="shared" si="2"/>
        <v>0</v>
      </c>
      <c r="AP108" s="2">
        <f t="shared" si="3"/>
        <v>0</v>
      </c>
      <c r="AQ108" s="2">
        <f t="shared" si="4"/>
        <v>0</v>
      </c>
      <c r="AR108" s="2">
        <f t="shared" si="5"/>
        <v>0</v>
      </c>
      <c r="AS108" s="2">
        <f t="shared" si="6"/>
        <v>0</v>
      </c>
      <c r="AT108" s="2">
        <f t="shared" si="7"/>
        <v>0</v>
      </c>
    </row>
    <row r="109">
      <c r="G109" s="10"/>
      <c r="H109" s="2">
        <f>IFERROR(__xludf.DUMMYFUNCTION("if(iserror(len(regexextract(A109,"".*do\(\)""))),0,len(regexextract(A109,"".*do\(\)"")))"),0.0)</f>
        <v>0</v>
      </c>
      <c r="I109" s="2">
        <f>IFERROR(__xludf.DUMMYFUNCTION("if(iserror(len(regexextract(A109,"".*don't\(\)""))),0,len(regexextract(A109,"".*don't\(\)"")))"),0.0)</f>
        <v>0</v>
      </c>
      <c r="J109" s="2">
        <f>IFERROR(__xludf.DUMMYFUNCTION("if(iserror(len(regexextract(B109,"".*do\(\)""))),0,len(regexextract(B109,"".*do\(\)"")))"),0.0)</f>
        <v>0</v>
      </c>
      <c r="K109" s="2">
        <f>IFERROR(__xludf.DUMMYFUNCTION("if(iserror(len(regexextract(B109,"".*don't\(\)""))),0,len(regexextract(B109,"".*don't\(\)"")))"),0.0)</f>
        <v>0</v>
      </c>
      <c r="L109" s="2">
        <f>IFERROR(__xludf.DUMMYFUNCTION("if(iserror(len(regexextract(C109,"".*do\(\)""))),0,len(regexextract(C109,"".*do\(\)"")))"),0.0)</f>
        <v>0</v>
      </c>
      <c r="M109" s="2">
        <f>IFERROR(__xludf.DUMMYFUNCTION("if(iserror(len(regexextract(C109,"".*don't\(\)""))),0,len(regexextract(C109,"".*don't\(\)"")))"),0.0)</f>
        <v>0</v>
      </c>
      <c r="N109" s="2">
        <f>IFERROR(__xludf.DUMMYFUNCTION("if(iserror(len(regexextract(D109,"".*do\(\)""))),0,len(regexextract(D109,"".*do\(\)"")))"),0.0)</f>
        <v>0</v>
      </c>
      <c r="O109" s="2">
        <f>IFERROR(__xludf.DUMMYFUNCTION("if(iserror(len(regexextract(D109,"".*don't\(\)""))),0,len(regexextract(D109,"".*don't\(\)"")))"),0.0)</f>
        <v>0</v>
      </c>
      <c r="P109" s="2">
        <f>IFERROR(__xludf.DUMMYFUNCTION("if(iserror(len(regexextract(E109,"".*do\(\)""))),0,len(regexextract(E109,"".*do\(\)"")))"),0.0)</f>
        <v>0</v>
      </c>
      <c r="Q109" s="2">
        <f>IFERROR(__xludf.DUMMYFUNCTION("if(iserror(len(regexextract(E109,"".*don't\(\)""))),0,len(regexextract(E109,"".*don't\(\)"")))"),0.0)</f>
        <v>0</v>
      </c>
      <c r="R109" s="2">
        <f>IFERROR(__xludf.DUMMYFUNCTION("if(iserror(len(regexextract(F109,"".*do\(\)""))),0,len(regexextract(F109,"".*do\(\)"")))"),0.0)</f>
        <v>0</v>
      </c>
      <c r="S109" s="2">
        <f>IFERROR(__xludf.DUMMYFUNCTION("if(iserror(len(regexextract(F109,"".*don't\(\)""))),0,len(regexextract(F109,"".*don't\(\)"")))"),0.0)</f>
        <v>0</v>
      </c>
      <c r="T109" s="10"/>
      <c r="U109" s="2">
        <f t="shared" si="8"/>
        <v>1</v>
      </c>
      <c r="V109" s="2">
        <f t="shared" si="9"/>
        <v>0</v>
      </c>
      <c r="W109" s="2">
        <f t="shared" si="10"/>
        <v>1</v>
      </c>
      <c r="X109" s="2">
        <f t="shared" si="11"/>
        <v>0</v>
      </c>
      <c r="Y109" s="2">
        <f t="shared" si="12"/>
        <v>0</v>
      </c>
      <c r="Z109" s="2">
        <f t="shared" si="13"/>
        <v>0</v>
      </c>
      <c r="AA109" s="10"/>
      <c r="AB109" s="2">
        <f>IFERROR(__xludf.DUMMYFUNCTION("if(iserror(regexextract(A109,""^(\d+),(\d+)\)"")),0,regexextract(A109,""^(\d+),(\d+)\)""))"),0.0)</f>
        <v>0</v>
      </c>
      <c r="AD109" s="2">
        <f>IFERROR(__xludf.DUMMYFUNCTION("if(iserror(regexextract(B109,""^(\d+),(\d+)\)"")),0,regexextract(B109,""^(\d+),(\d+)\)""))"),0.0)</f>
        <v>0</v>
      </c>
      <c r="AF109" s="2">
        <f>IFERROR(__xludf.DUMMYFUNCTION("if(iserror(regexextract(C109,""^(\d+),(\d+)\)"")),0,regexextract(C109,""^(\d+),(\d+)\)""))"),0.0)</f>
        <v>0</v>
      </c>
      <c r="AH109" s="2">
        <f>IFERROR(__xludf.DUMMYFUNCTION("if(iserror(regexextract(D109,""^(\d+),(\d+)\)"")),0,regexextract(D109,""^(\d+),(\d+)\)""))"),0.0)</f>
        <v>0</v>
      </c>
      <c r="AJ109" s="2">
        <f>IFERROR(__xludf.DUMMYFUNCTION("if(iserror(regexextract(E109,""^(\d+),(\d+)\)"")),0,regexextract(E109,""^(\d+),(\d+)\)""))"),0.0)</f>
        <v>0</v>
      </c>
      <c r="AL109" s="2">
        <f>IFERROR(__xludf.DUMMYFUNCTION("if(iserror(regexextract(F109,""^(\d+),(\d+)\)"")),0,regexextract(F109,""^(\d+),(\d+)\)""))"),0.0)</f>
        <v>0</v>
      </c>
      <c r="AN109" s="10"/>
      <c r="AO109" s="2">
        <f t="shared" si="2"/>
        <v>0</v>
      </c>
      <c r="AP109" s="2">
        <f t="shared" si="3"/>
        <v>0</v>
      </c>
      <c r="AQ109" s="2">
        <f t="shared" si="4"/>
        <v>0</v>
      </c>
      <c r="AR109" s="2">
        <f t="shared" si="5"/>
        <v>0</v>
      </c>
      <c r="AS109" s="2">
        <f t="shared" si="6"/>
        <v>0</v>
      </c>
      <c r="AT109" s="2">
        <f t="shared" si="7"/>
        <v>0</v>
      </c>
    </row>
    <row r="110">
      <c r="G110" s="10"/>
      <c r="H110" s="2">
        <f>IFERROR(__xludf.DUMMYFUNCTION("if(iserror(len(regexextract(A110,"".*do\(\)""))),0,len(regexextract(A110,"".*do\(\)"")))"),0.0)</f>
        <v>0</v>
      </c>
      <c r="I110" s="2">
        <f>IFERROR(__xludf.DUMMYFUNCTION("if(iserror(len(regexextract(A110,"".*don't\(\)""))),0,len(regexextract(A110,"".*don't\(\)"")))"),0.0)</f>
        <v>0</v>
      </c>
      <c r="J110" s="2">
        <f>IFERROR(__xludf.DUMMYFUNCTION("if(iserror(len(regexextract(B110,"".*do\(\)""))),0,len(regexextract(B110,"".*do\(\)"")))"),0.0)</f>
        <v>0</v>
      </c>
      <c r="K110" s="2">
        <f>IFERROR(__xludf.DUMMYFUNCTION("if(iserror(len(regexextract(B110,"".*don't\(\)""))),0,len(regexextract(B110,"".*don't\(\)"")))"),0.0)</f>
        <v>0</v>
      </c>
      <c r="L110" s="2">
        <f>IFERROR(__xludf.DUMMYFUNCTION("if(iserror(len(regexextract(C110,"".*do\(\)""))),0,len(regexextract(C110,"".*do\(\)"")))"),0.0)</f>
        <v>0</v>
      </c>
      <c r="M110" s="2">
        <f>IFERROR(__xludf.DUMMYFUNCTION("if(iserror(len(regexextract(C110,"".*don't\(\)""))),0,len(regexextract(C110,"".*don't\(\)"")))"),0.0)</f>
        <v>0</v>
      </c>
      <c r="N110" s="2">
        <f>IFERROR(__xludf.DUMMYFUNCTION("if(iserror(len(regexextract(D110,"".*do\(\)""))),0,len(regexextract(D110,"".*do\(\)"")))"),0.0)</f>
        <v>0</v>
      </c>
      <c r="O110" s="2">
        <f>IFERROR(__xludf.DUMMYFUNCTION("if(iserror(len(regexextract(D110,"".*don't\(\)""))),0,len(regexextract(D110,"".*don't\(\)"")))"),0.0)</f>
        <v>0</v>
      </c>
      <c r="P110" s="2">
        <f>IFERROR(__xludf.DUMMYFUNCTION("if(iserror(len(regexextract(E110,"".*do\(\)""))),0,len(regexextract(E110,"".*do\(\)"")))"),0.0)</f>
        <v>0</v>
      </c>
      <c r="Q110" s="2">
        <f>IFERROR(__xludf.DUMMYFUNCTION("if(iserror(len(regexextract(E110,"".*don't\(\)""))),0,len(regexextract(E110,"".*don't\(\)"")))"),0.0)</f>
        <v>0</v>
      </c>
      <c r="R110" s="2">
        <f>IFERROR(__xludf.DUMMYFUNCTION("if(iserror(len(regexextract(F110,"".*do\(\)""))),0,len(regexextract(F110,"".*do\(\)"")))"),0.0)</f>
        <v>0</v>
      </c>
      <c r="S110" s="2">
        <f>IFERROR(__xludf.DUMMYFUNCTION("if(iserror(len(regexextract(F110,"".*don't\(\)""))),0,len(regexextract(F110,"".*don't\(\)"")))"),0.0)</f>
        <v>0</v>
      </c>
      <c r="T110" s="10"/>
      <c r="U110" s="2">
        <f t="shared" si="8"/>
        <v>1</v>
      </c>
      <c r="V110" s="2">
        <f t="shared" si="9"/>
        <v>0</v>
      </c>
      <c r="W110" s="2">
        <f t="shared" si="10"/>
        <v>1</v>
      </c>
      <c r="X110" s="2">
        <f t="shared" si="11"/>
        <v>0</v>
      </c>
      <c r="Y110" s="2">
        <f t="shared" si="12"/>
        <v>0</v>
      </c>
      <c r="Z110" s="2">
        <f t="shared" si="13"/>
        <v>0</v>
      </c>
      <c r="AA110" s="10"/>
      <c r="AB110" s="2">
        <f>IFERROR(__xludf.DUMMYFUNCTION("if(iserror(regexextract(A110,""^(\d+),(\d+)\)"")),0,regexextract(A110,""^(\d+),(\d+)\)""))"),0.0)</f>
        <v>0</v>
      </c>
      <c r="AD110" s="2">
        <f>IFERROR(__xludf.DUMMYFUNCTION("if(iserror(regexextract(B110,""^(\d+),(\d+)\)"")),0,regexextract(B110,""^(\d+),(\d+)\)""))"),0.0)</f>
        <v>0</v>
      </c>
      <c r="AF110" s="2">
        <f>IFERROR(__xludf.DUMMYFUNCTION("if(iserror(regexextract(C110,""^(\d+),(\d+)\)"")),0,regexextract(C110,""^(\d+),(\d+)\)""))"),0.0)</f>
        <v>0</v>
      </c>
      <c r="AH110" s="2">
        <f>IFERROR(__xludf.DUMMYFUNCTION("if(iserror(regexextract(D110,""^(\d+),(\d+)\)"")),0,regexextract(D110,""^(\d+),(\d+)\)""))"),0.0)</f>
        <v>0</v>
      </c>
      <c r="AJ110" s="2">
        <f>IFERROR(__xludf.DUMMYFUNCTION("if(iserror(regexextract(E110,""^(\d+),(\d+)\)"")),0,regexextract(E110,""^(\d+),(\d+)\)""))"),0.0)</f>
        <v>0</v>
      </c>
      <c r="AL110" s="2">
        <f>IFERROR(__xludf.DUMMYFUNCTION("if(iserror(regexextract(F110,""^(\d+),(\d+)\)"")),0,regexextract(F110,""^(\d+),(\d+)\)""))"),0.0)</f>
        <v>0</v>
      </c>
      <c r="AN110" s="10"/>
      <c r="AO110" s="2">
        <f t="shared" si="2"/>
        <v>0</v>
      </c>
      <c r="AP110" s="2">
        <f t="shared" si="3"/>
        <v>0</v>
      </c>
      <c r="AQ110" s="2">
        <f t="shared" si="4"/>
        <v>0</v>
      </c>
      <c r="AR110" s="2">
        <f t="shared" si="5"/>
        <v>0</v>
      </c>
      <c r="AS110" s="2">
        <f t="shared" si="6"/>
        <v>0</v>
      </c>
      <c r="AT110" s="2">
        <f t="shared" si="7"/>
        <v>0</v>
      </c>
    </row>
    <row r="111">
      <c r="G111" s="10"/>
      <c r="H111" s="2">
        <f>IFERROR(__xludf.DUMMYFUNCTION("if(iserror(len(regexextract(A111,"".*do\(\)""))),0,len(regexextract(A111,"".*do\(\)"")))"),0.0)</f>
        <v>0</v>
      </c>
      <c r="I111" s="2">
        <f>IFERROR(__xludf.DUMMYFUNCTION("if(iserror(len(regexextract(A111,"".*don't\(\)""))),0,len(regexextract(A111,"".*don't\(\)"")))"),0.0)</f>
        <v>0</v>
      </c>
      <c r="J111" s="2">
        <f>IFERROR(__xludf.DUMMYFUNCTION("if(iserror(len(regexextract(B111,"".*do\(\)""))),0,len(regexextract(B111,"".*do\(\)"")))"),0.0)</f>
        <v>0</v>
      </c>
      <c r="K111" s="2">
        <f>IFERROR(__xludf.DUMMYFUNCTION("if(iserror(len(regexextract(B111,"".*don't\(\)""))),0,len(regexextract(B111,"".*don't\(\)"")))"),0.0)</f>
        <v>0</v>
      </c>
      <c r="L111" s="2">
        <f>IFERROR(__xludf.DUMMYFUNCTION("if(iserror(len(regexextract(C111,"".*do\(\)""))),0,len(regexextract(C111,"".*do\(\)"")))"),0.0)</f>
        <v>0</v>
      </c>
      <c r="M111" s="2">
        <f>IFERROR(__xludf.DUMMYFUNCTION("if(iserror(len(regexextract(C111,"".*don't\(\)""))),0,len(regexextract(C111,"".*don't\(\)"")))"),0.0)</f>
        <v>0</v>
      </c>
      <c r="N111" s="2">
        <f>IFERROR(__xludf.DUMMYFUNCTION("if(iserror(len(regexextract(D111,"".*do\(\)""))),0,len(regexextract(D111,"".*do\(\)"")))"),0.0)</f>
        <v>0</v>
      </c>
      <c r="O111" s="2">
        <f>IFERROR(__xludf.DUMMYFUNCTION("if(iserror(len(regexextract(D111,"".*don't\(\)""))),0,len(regexextract(D111,"".*don't\(\)"")))"),0.0)</f>
        <v>0</v>
      </c>
      <c r="P111" s="2">
        <f>IFERROR(__xludf.DUMMYFUNCTION("if(iserror(len(regexextract(E111,"".*do\(\)""))),0,len(regexextract(E111,"".*do\(\)"")))"),0.0)</f>
        <v>0</v>
      </c>
      <c r="Q111" s="2">
        <f>IFERROR(__xludf.DUMMYFUNCTION("if(iserror(len(regexextract(E111,"".*don't\(\)""))),0,len(regexextract(E111,"".*don't\(\)"")))"),0.0)</f>
        <v>0</v>
      </c>
      <c r="R111" s="2">
        <f>IFERROR(__xludf.DUMMYFUNCTION("if(iserror(len(regexextract(F111,"".*do\(\)""))),0,len(regexextract(F111,"".*do\(\)"")))"),0.0)</f>
        <v>0</v>
      </c>
      <c r="S111" s="2">
        <f>IFERROR(__xludf.DUMMYFUNCTION("if(iserror(len(regexextract(F111,"".*don't\(\)""))),0,len(regexextract(F111,"".*don't\(\)"")))"),0.0)</f>
        <v>0</v>
      </c>
      <c r="T111" s="10"/>
      <c r="U111" s="2">
        <f t="shared" si="8"/>
        <v>1</v>
      </c>
      <c r="V111" s="2">
        <f t="shared" si="9"/>
        <v>0</v>
      </c>
      <c r="W111" s="2">
        <f t="shared" si="10"/>
        <v>1</v>
      </c>
      <c r="X111" s="2">
        <f t="shared" si="11"/>
        <v>0</v>
      </c>
      <c r="Y111" s="2">
        <f t="shared" si="12"/>
        <v>0</v>
      </c>
      <c r="Z111" s="2">
        <f t="shared" si="13"/>
        <v>0</v>
      </c>
      <c r="AA111" s="10"/>
      <c r="AB111" s="2">
        <f>IFERROR(__xludf.DUMMYFUNCTION("if(iserror(regexextract(A111,""^(\d+),(\d+)\)"")),0,regexextract(A111,""^(\d+),(\d+)\)""))"),0.0)</f>
        <v>0</v>
      </c>
      <c r="AD111" s="2">
        <f>IFERROR(__xludf.DUMMYFUNCTION("if(iserror(regexextract(B111,""^(\d+),(\d+)\)"")),0,regexextract(B111,""^(\d+),(\d+)\)""))"),0.0)</f>
        <v>0</v>
      </c>
      <c r="AF111" s="2">
        <f>IFERROR(__xludf.DUMMYFUNCTION("if(iserror(regexextract(C111,""^(\d+),(\d+)\)"")),0,regexextract(C111,""^(\d+),(\d+)\)""))"),0.0)</f>
        <v>0</v>
      </c>
      <c r="AH111" s="2">
        <f>IFERROR(__xludf.DUMMYFUNCTION("if(iserror(regexextract(D111,""^(\d+),(\d+)\)"")),0,regexextract(D111,""^(\d+),(\d+)\)""))"),0.0)</f>
        <v>0</v>
      </c>
      <c r="AJ111" s="2">
        <f>IFERROR(__xludf.DUMMYFUNCTION("if(iserror(regexextract(E111,""^(\d+),(\d+)\)"")),0,regexextract(E111,""^(\d+),(\d+)\)""))"),0.0)</f>
        <v>0</v>
      </c>
      <c r="AL111" s="2">
        <f>IFERROR(__xludf.DUMMYFUNCTION("if(iserror(regexextract(F111,""^(\d+),(\d+)\)"")),0,regexextract(F111,""^(\d+),(\d+)\)""))"),0.0)</f>
        <v>0</v>
      </c>
      <c r="AN111" s="10"/>
      <c r="AO111" s="2">
        <f t="shared" si="2"/>
        <v>0</v>
      </c>
      <c r="AP111" s="2">
        <f t="shared" si="3"/>
        <v>0</v>
      </c>
      <c r="AQ111" s="2">
        <f t="shared" si="4"/>
        <v>0</v>
      </c>
      <c r="AR111" s="2">
        <f t="shared" si="5"/>
        <v>0</v>
      </c>
      <c r="AS111" s="2">
        <f t="shared" si="6"/>
        <v>0</v>
      </c>
      <c r="AT111" s="2">
        <f t="shared" si="7"/>
        <v>0</v>
      </c>
    </row>
    <row r="112">
      <c r="G112" s="10"/>
      <c r="H112" s="2">
        <f>IFERROR(__xludf.DUMMYFUNCTION("if(iserror(len(regexextract(A112,"".*do\(\)""))),0,len(regexextract(A112,"".*do\(\)"")))"),0.0)</f>
        <v>0</v>
      </c>
      <c r="I112" s="2">
        <f>IFERROR(__xludf.DUMMYFUNCTION("if(iserror(len(regexextract(A112,"".*don't\(\)""))),0,len(regexextract(A112,"".*don't\(\)"")))"),0.0)</f>
        <v>0</v>
      </c>
      <c r="J112" s="2">
        <f>IFERROR(__xludf.DUMMYFUNCTION("if(iserror(len(regexextract(B112,"".*do\(\)""))),0,len(regexextract(B112,"".*do\(\)"")))"),0.0)</f>
        <v>0</v>
      </c>
      <c r="K112" s="2">
        <f>IFERROR(__xludf.DUMMYFUNCTION("if(iserror(len(regexextract(B112,"".*don't\(\)""))),0,len(regexextract(B112,"".*don't\(\)"")))"),0.0)</f>
        <v>0</v>
      </c>
      <c r="L112" s="2">
        <f>IFERROR(__xludf.DUMMYFUNCTION("if(iserror(len(regexextract(C112,"".*do\(\)""))),0,len(regexextract(C112,"".*do\(\)"")))"),0.0)</f>
        <v>0</v>
      </c>
      <c r="M112" s="2">
        <f>IFERROR(__xludf.DUMMYFUNCTION("if(iserror(len(regexextract(C112,"".*don't\(\)""))),0,len(regexextract(C112,"".*don't\(\)"")))"),0.0)</f>
        <v>0</v>
      </c>
      <c r="N112" s="2">
        <f>IFERROR(__xludf.DUMMYFUNCTION("if(iserror(len(regexextract(D112,"".*do\(\)""))),0,len(regexextract(D112,"".*do\(\)"")))"),0.0)</f>
        <v>0</v>
      </c>
      <c r="O112" s="2">
        <f>IFERROR(__xludf.DUMMYFUNCTION("if(iserror(len(regexextract(D112,"".*don't\(\)""))),0,len(regexextract(D112,"".*don't\(\)"")))"),0.0)</f>
        <v>0</v>
      </c>
      <c r="P112" s="2">
        <f>IFERROR(__xludf.DUMMYFUNCTION("if(iserror(len(regexextract(E112,"".*do\(\)""))),0,len(regexextract(E112,"".*do\(\)"")))"),0.0)</f>
        <v>0</v>
      </c>
      <c r="Q112" s="2">
        <f>IFERROR(__xludf.DUMMYFUNCTION("if(iserror(len(regexextract(E112,"".*don't\(\)""))),0,len(regexextract(E112,"".*don't\(\)"")))"),0.0)</f>
        <v>0</v>
      </c>
      <c r="R112" s="2">
        <f>IFERROR(__xludf.DUMMYFUNCTION("if(iserror(len(regexextract(F112,"".*do\(\)""))),0,len(regexextract(F112,"".*do\(\)"")))"),0.0)</f>
        <v>0</v>
      </c>
      <c r="S112" s="2">
        <f>IFERROR(__xludf.DUMMYFUNCTION("if(iserror(len(regexextract(F112,"".*don't\(\)""))),0,len(regexextract(F112,"".*don't\(\)"")))"),0.0)</f>
        <v>0</v>
      </c>
      <c r="T112" s="10"/>
      <c r="U112" s="2">
        <f t="shared" si="8"/>
        <v>1</v>
      </c>
      <c r="V112" s="2">
        <f t="shared" si="9"/>
        <v>0</v>
      </c>
      <c r="W112" s="2">
        <f t="shared" si="10"/>
        <v>1</v>
      </c>
      <c r="X112" s="2">
        <f t="shared" si="11"/>
        <v>0</v>
      </c>
      <c r="Y112" s="2">
        <f t="shared" si="12"/>
        <v>0</v>
      </c>
      <c r="Z112" s="2">
        <f t="shared" si="13"/>
        <v>0</v>
      </c>
      <c r="AA112" s="10"/>
      <c r="AB112" s="2">
        <f>IFERROR(__xludf.DUMMYFUNCTION("if(iserror(regexextract(A112,""^(\d+),(\d+)\)"")),0,regexextract(A112,""^(\d+),(\d+)\)""))"),0.0)</f>
        <v>0</v>
      </c>
      <c r="AD112" s="2">
        <f>IFERROR(__xludf.DUMMYFUNCTION("if(iserror(regexextract(B112,""^(\d+),(\d+)\)"")),0,regexextract(B112,""^(\d+),(\d+)\)""))"),0.0)</f>
        <v>0</v>
      </c>
      <c r="AF112" s="2">
        <f>IFERROR(__xludf.DUMMYFUNCTION("if(iserror(regexextract(C112,""^(\d+),(\d+)\)"")),0,regexextract(C112,""^(\d+),(\d+)\)""))"),0.0)</f>
        <v>0</v>
      </c>
      <c r="AH112" s="2">
        <f>IFERROR(__xludf.DUMMYFUNCTION("if(iserror(regexextract(D112,""^(\d+),(\d+)\)"")),0,regexextract(D112,""^(\d+),(\d+)\)""))"),0.0)</f>
        <v>0</v>
      </c>
      <c r="AJ112" s="2">
        <f>IFERROR(__xludf.DUMMYFUNCTION("if(iserror(regexextract(E112,""^(\d+),(\d+)\)"")),0,regexextract(E112,""^(\d+),(\d+)\)""))"),0.0)</f>
        <v>0</v>
      </c>
      <c r="AL112" s="2">
        <f>IFERROR(__xludf.DUMMYFUNCTION("if(iserror(regexextract(F112,""^(\d+),(\d+)\)"")),0,regexextract(F112,""^(\d+),(\d+)\)""))"),0.0)</f>
        <v>0</v>
      </c>
      <c r="AN112" s="10"/>
      <c r="AO112" s="2">
        <f t="shared" si="2"/>
        <v>0</v>
      </c>
      <c r="AP112" s="2">
        <f t="shared" si="3"/>
        <v>0</v>
      </c>
      <c r="AQ112" s="2">
        <f t="shared" si="4"/>
        <v>0</v>
      </c>
      <c r="AR112" s="2">
        <f t="shared" si="5"/>
        <v>0</v>
      </c>
      <c r="AS112" s="2">
        <f t="shared" si="6"/>
        <v>0</v>
      </c>
      <c r="AT112" s="2">
        <f t="shared" si="7"/>
        <v>0</v>
      </c>
    </row>
    <row r="113">
      <c r="G113" s="10"/>
      <c r="H113" s="2">
        <f>IFERROR(__xludf.DUMMYFUNCTION("if(iserror(len(regexextract(A113,"".*do\(\)""))),0,len(regexextract(A113,"".*do\(\)"")))"),0.0)</f>
        <v>0</v>
      </c>
      <c r="I113" s="2">
        <f>IFERROR(__xludf.DUMMYFUNCTION("if(iserror(len(regexextract(A113,"".*don't\(\)""))),0,len(regexextract(A113,"".*don't\(\)"")))"),0.0)</f>
        <v>0</v>
      </c>
      <c r="J113" s="2">
        <f>IFERROR(__xludf.DUMMYFUNCTION("if(iserror(len(regexextract(B113,"".*do\(\)""))),0,len(regexextract(B113,"".*do\(\)"")))"),0.0)</f>
        <v>0</v>
      </c>
      <c r="K113" s="2">
        <f>IFERROR(__xludf.DUMMYFUNCTION("if(iserror(len(regexextract(B113,"".*don't\(\)""))),0,len(regexextract(B113,"".*don't\(\)"")))"),0.0)</f>
        <v>0</v>
      </c>
      <c r="L113" s="2">
        <f>IFERROR(__xludf.DUMMYFUNCTION("if(iserror(len(regexextract(C113,"".*do\(\)""))),0,len(regexextract(C113,"".*do\(\)"")))"),0.0)</f>
        <v>0</v>
      </c>
      <c r="M113" s="2">
        <f>IFERROR(__xludf.DUMMYFUNCTION("if(iserror(len(regexextract(C113,"".*don't\(\)""))),0,len(regexextract(C113,"".*don't\(\)"")))"),0.0)</f>
        <v>0</v>
      </c>
      <c r="N113" s="2">
        <f>IFERROR(__xludf.DUMMYFUNCTION("if(iserror(len(regexextract(D113,"".*do\(\)""))),0,len(regexextract(D113,"".*do\(\)"")))"),0.0)</f>
        <v>0</v>
      </c>
      <c r="O113" s="2">
        <f>IFERROR(__xludf.DUMMYFUNCTION("if(iserror(len(regexextract(D113,"".*don't\(\)""))),0,len(regexextract(D113,"".*don't\(\)"")))"),0.0)</f>
        <v>0</v>
      </c>
      <c r="P113" s="2">
        <f>IFERROR(__xludf.DUMMYFUNCTION("if(iserror(len(regexextract(E113,"".*do\(\)""))),0,len(regexextract(E113,"".*do\(\)"")))"),0.0)</f>
        <v>0</v>
      </c>
      <c r="Q113" s="2">
        <f>IFERROR(__xludf.DUMMYFUNCTION("if(iserror(len(regexextract(E113,"".*don't\(\)""))),0,len(regexextract(E113,"".*don't\(\)"")))"),0.0)</f>
        <v>0</v>
      </c>
      <c r="R113" s="2">
        <f>IFERROR(__xludf.DUMMYFUNCTION("if(iserror(len(regexextract(F113,"".*do\(\)""))),0,len(regexextract(F113,"".*do\(\)"")))"),0.0)</f>
        <v>0</v>
      </c>
      <c r="S113" s="2">
        <f>IFERROR(__xludf.DUMMYFUNCTION("if(iserror(len(regexextract(F113,"".*don't\(\)""))),0,len(regexextract(F113,"".*don't\(\)"")))"),0.0)</f>
        <v>0</v>
      </c>
      <c r="T113" s="10"/>
      <c r="U113" s="2">
        <f t="shared" si="8"/>
        <v>1</v>
      </c>
      <c r="V113" s="2">
        <f t="shared" si="9"/>
        <v>0</v>
      </c>
      <c r="W113" s="2">
        <f t="shared" si="10"/>
        <v>1</v>
      </c>
      <c r="X113" s="2">
        <f t="shared" si="11"/>
        <v>0</v>
      </c>
      <c r="Y113" s="2">
        <f t="shared" si="12"/>
        <v>0</v>
      </c>
      <c r="Z113" s="2">
        <f t="shared" si="13"/>
        <v>0</v>
      </c>
      <c r="AA113" s="10"/>
      <c r="AB113" s="2">
        <f>IFERROR(__xludf.DUMMYFUNCTION("if(iserror(regexextract(A113,""^(\d+),(\d+)\)"")),0,regexextract(A113,""^(\d+),(\d+)\)""))"),0.0)</f>
        <v>0</v>
      </c>
      <c r="AD113" s="2">
        <f>IFERROR(__xludf.DUMMYFUNCTION("if(iserror(regexextract(B113,""^(\d+),(\d+)\)"")),0,regexextract(B113,""^(\d+),(\d+)\)""))"),0.0)</f>
        <v>0</v>
      </c>
      <c r="AF113" s="2">
        <f>IFERROR(__xludf.DUMMYFUNCTION("if(iserror(regexextract(C113,""^(\d+),(\d+)\)"")),0,regexextract(C113,""^(\d+),(\d+)\)""))"),0.0)</f>
        <v>0</v>
      </c>
      <c r="AH113" s="2">
        <f>IFERROR(__xludf.DUMMYFUNCTION("if(iserror(regexextract(D113,""^(\d+),(\d+)\)"")),0,regexextract(D113,""^(\d+),(\d+)\)""))"),0.0)</f>
        <v>0</v>
      </c>
      <c r="AJ113" s="2">
        <f>IFERROR(__xludf.DUMMYFUNCTION("if(iserror(regexextract(E113,""^(\d+),(\d+)\)"")),0,regexextract(E113,""^(\d+),(\d+)\)""))"),0.0)</f>
        <v>0</v>
      </c>
      <c r="AL113" s="2">
        <f>IFERROR(__xludf.DUMMYFUNCTION("if(iserror(regexextract(F113,""^(\d+),(\d+)\)"")),0,regexextract(F113,""^(\d+),(\d+)\)""))"),0.0)</f>
        <v>0</v>
      </c>
      <c r="AN113" s="10"/>
      <c r="AO113" s="2">
        <f t="shared" si="2"/>
        <v>0</v>
      </c>
      <c r="AP113" s="2">
        <f t="shared" si="3"/>
        <v>0</v>
      </c>
      <c r="AQ113" s="2">
        <f t="shared" si="4"/>
        <v>0</v>
      </c>
      <c r="AR113" s="2">
        <f t="shared" si="5"/>
        <v>0</v>
      </c>
      <c r="AS113" s="2">
        <f t="shared" si="6"/>
        <v>0</v>
      </c>
      <c r="AT113" s="2">
        <f t="shared" si="7"/>
        <v>0</v>
      </c>
    </row>
    <row r="114">
      <c r="G114" s="10"/>
      <c r="H114" s="2">
        <f>IFERROR(__xludf.DUMMYFUNCTION("if(iserror(len(regexextract(A114,"".*do\(\)""))),0,len(regexextract(A114,"".*do\(\)"")))"),0.0)</f>
        <v>0</v>
      </c>
      <c r="I114" s="2">
        <f>IFERROR(__xludf.DUMMYFUNCTION("if(iserror(len(regexextract(A114,"".*don't\(\)""))),0,len(regexextract(A114,"".*don't\(\)"")))"),0.0)</f>
        <v>0</v>
      </c>
      <c r="J114" s="2">
        <f>IFERROR(__xludf.DUMMYFUNCTION("if(iserror(len(regexextract(B114,"".*do\(\)""))),0,len(regexextract(B114,"".*do\(\)"")))"),0.0)</f>
        <v>0</v>
      </c>
      <c r="K114" s="2">
        <f>IFERROR(__xludf.DUMMYFUNCTION("if(iserror(len(regexextract(B114,"".*don't\(\)""))),0,len(regexextract(B114,"".*don't\(\)"")))"),0.0)</f>
        <v>0</v>
      </c>
      <c r="L114" s="2">
        <f>IFERROR(__xludf.DUMMYFUNCTION("if(iserror(len(regexextract(C114,"".*do\(\)""))),0,len(regexextract(C114,"".*do\(\)"")))"),0.0)</f>
        <v>0</v>
      </c>
      <c r="M114" s="2">
        <f>IFERROR(__xludf.DUMMYFUNCTION("if(iserror(len(regexextract(C114,"".*don't\(\)""))),0,len(regexextract(C114,"".*don't\(\)"")))"),0.0)</f>
        <v>0</v>
      </c>
      <c r="N114" s="2">
        <f>IFERROR(__xludf.DUMMYFUNCTION("if(iserror(len(regexextract(D114,"".*do\(\)""))),0,len(regexextract(D114,"".*do\(\)"")))"),0.0)</f>
        <v>0</v>
      </c>
      <c r="O114" s="2">
        <f>IFERROR(__xludf.DUMMYFUNCTION("if(iserror(len(regexextract(D114,"".*don't\(\)""))),0,len(regexextract(D114,"".*don't\(\)"")))"),0.0)</f>
        <v>0</v>
      </c>
      <c r="P114" s="2">
        <f>IFERROR(__xludf.DUMMYFUNCTION("if(iserror(len(regexextract(E114,"".*do\(\)""))),0,len(regexextract(E114,"".*do\(\)"")))"),0.0)</f>
        <v>0</v>
      </c>
      <c r="Q114" s="2">
        <f>IFERROR(__xludf.DUMMYFUNCTION("if(iserror(len(regexextract(E114,"".*don't\(\)""))),0,len(regexextract(E114,"".*don't\(\)"")))"),0.0)</f>
        <v>0</v>
      </c>
      <c r="R114" s="2">
        <f>IFERROR(__xludf.DUMMYFUNCTION("if(iserror(len(regexextract(F114,"".*do\(\)""))),0,len(regexextract(F114,"".*do\(\)"")))"),0.0)</f>
        <v>0</v>
      </c>
      <c r="S114" s="2">
        <f>IFERROR(__xludf.DUMMYFUNCTION("if(iserror(len(regexextract(F114,"".*don't\(\)""))),0,len(regexextract(F114,"".*don't\(\)"")))"),0.0)</f>
        <v>0</v>
      </c>
      <c r="T114" s="10"/>
      <c r="U114" s="2">
        <f t="shared" si="8"/>
        <v>1</v>
      </c>
      <c r="V114" s="2">
        <f t="shared" si="9"/>
        <v>0</v>
      </c>
      <c r="W114" s="2">
        <f t="shared" si="10"/>
        <v>1</v>
      </c>
      <c r="X114" s="2">
        <f t="shared" si="11"/>
        <v>0</v>
      </c>
      <c r="Y114" s="2">
        <f t="shared" si="12"/>
        <v>0</v>
      </c>
      <c r="Z114" s="2">
        <f t="shared" si="13"/>
        <v>0</v>
      </c>
      <c r="AA114" s="10"/>
      <c r="AB114" s="2">
        <f>IFERROR(__xludf.DUMMYFUNCTION("if(iserror(regexextract(A114,""^(\d+),(\d+)\)"")),0,regexextract(A114,""^(\d+),(\d+)\)""))"),0.0)</f>
        <v>0</v>
      </c>
      <c r="AD114" s="2">
        <f>IFERROR(__xludf.DUMMYFUNCTION("if(iserror(regexextract(B114,""^(\d+),(\d+)\)"")),0,regexextract(B114,""^(\d+),(\d+)\)""))"),0.0)</f>
        <v>0</v>
      </c>
      <c r="AF114" s="2">
        <f>IFERROR(__xludf.DUMMYFUNCTION("if(iserror(regexextract(C114,""^(\d+),(\d+)\)"")),0,regexextract(C114,""^(\d+),(\d+)\)""))"),0.0)</f>
        <v>0</v>
      </c>
      <c r="AH114" s="2">
        <f>IFERROR(__xludf.DUMMYFUNCTION("if(iserror(regexextract(D114,""^(\d+),(\d+)\)"")),0,regexextract(D114,""^(\d+),(\d+)\)""))"),0.0)</f>
        <v>0</v>
      </c>
      <c r="AJ114" s="2">
        <f>IFERROR(__xludf.DUMMYFUNCTION("if(iserror(regexextract(E114,""^(\d+),(\d+)\)"")),0,regexextract(E114,""^(\d+),(\d+)\)""))"),0.0)</f>
        <v>0</v>
      </c>
      <c r="AL114" s="2">
        <f>IFERROR(__xludf.DUMMYFUNCTION("if(iserror(regexextract(F114,""^(\d+),(\d+)\)"")),0,regexextract(F114,""^(\d+),(\d+)\)""))"),0.0)</f>
        <v>0</v>
      </c>
      <c r="AN114" s="10"/>
      <c r="AO114" s="2">
        <f t="shared" si="2"/>
        <v>0</v>
      </c>
      <c r="AP114" s="2">
        <f t="shared" si="3"/>
        <v>0</v>
      </c>
      <c r="AQ114" s="2">
        <f t="shared" si="4"/>
        <v>0</v>
      </c>
      <c r="AR114" s="2">
        <f t="shared" si="5"/>
        <v>0</v>
      </c>
      <c r="AS114" s="2">
        <f t="shared" si="6"/>
        <v>0</v>
      </c>
      <c r="AT114" s="2">
        <f t="shared" si="7"/>
        <v>0</v>
      </c>
    </row>
    <row r="115">
      <c r="G115" s="10"/>
      <c r="H115" s="2">
        <f>IFERROR(__xludf.DUMMYFUNCTION("if(iserror(len(regexextract(A115,"".*do\(\)""))),0,len(regexextract(A115,"".*do\(\)"")))"),0.0)</f>
        <v>0</v>
      </c>
      <c r="I115" s="2">
        <f>IFERROR(__xludf.DUMMYFUNCTION("if(iserror(len(regexextract(A115,"".*don't\(\)""))),0,len(regexextract(A115,"".*don't\(\)"")))"),0.0)</f>
        <v>0</v>
      </c>
      <c r="J115" s="2">
        <f>IFERROR(__xludf.DUMMYFUNCTION("if(iserror(len(regexextract(B115,"".*do\(\)""))),0,len(regexextract(B115,"".*do\(\)"")))"),0.0)</f>
        <v>0</v>
      </c>
      <c r="K115" s="2">
        <f>IFERROR(__xludf.DUMMYFUNCTION("if(iserror(len(regexextract(B115,"".*don't\(\)""))),0,len(regexextract(B115,"".*don't\(\)"")))"),0.0)</f>
        <v>0</v>
      </c>
      <c r="L115" s="2">
        <f>IFERROR(__xludf.DUMMYFUNCTION("if(iserror(len(regexextract(C115,"".*do\(\)""))),0,len(regexextract(C115,"".*do\(\)"")))"),0.0)</f>
        <v>0</v>
      </c>
      <c r="M115" s="2">
        <f>IFERROR(__xludf.DUMMYFUNCTION("if(iserror(len(regexextract(C115,"".*don't\(\)""))),0,len(regexextract(C115,"".*don't\(\)"")))"),0.0)</f>
        <v>0</v>
      </c>
      <c r="N115" s="2">
        <f>IFERROR(__xludf.DUMMYFUNCTION("if(iserror(len(regexextract(D115,"".*do\(\)""))),0,len(regexextract(D115,"".*do\(\)"")))"),0.0)</f>
        <v>0</v>
      </c>
      <c r="O115" s="2">
        <f>IFERROR(__xludf.DUMMYFUNCTION("if(iserror(len(regexextract(D115,"".*don't\(\)""))),0,len(regexextract(D115,"".*don't\(\)"")))"),0.0)</f>
        <v>0</v>
      </c>
      <c r="P115" s="2">
        <f>IFERROR(__xludf.DUMMYFUNCTION("if(iserror(len(regexextract(E115,"".*do\(\)""))),0,len(regexextract(E115,"".*do\(\)"")))"),0.0)</f>
        <v>0</v>
      </c>
      <c r="Q115" s="2">
        <f>IFERROR(__xludf.DUMMYFUNCTION("if(iserror(len(regexextract(E115,"".*don't\(\)""))),0,len(regexextract(E115,"".*don't\(\)"")))"),0.0)</f>
        <v>0</v>
      </c>
      <c r="R115" s="2">
        <f>IFERROR(__xludf.DUMMYFUNCTION("if(iserror(len(regexextract(F115,"".*do\(\)""))),0,len(regexextract(F115,"".*do\(\)"")))"),0.0)</f>
        <v>0</v>
      </c>
      <c r="S115" s="2">
        <f>IFERROR(__xludf.DUMMYFUNCTION("if(iserror(len(regexextract(F115,"".*don't\(\)""))),0,len(regexextract(F115,"".*don't\(\)"")))"),0.0)</f>
        <v>0</v>
      </c>
      <c r="T115" s="10"/>
      <c r="U115" s="2">
        <f t="shared" si="8"/>
        <v>1</v>
      </c>
      <c r="V115" s="2">
        <f t="shared" si="9"/>
        <v>0</v>
      </c>
      <c r="W115" s="2">
        <f t="shared" si="10"/>
        <v>1</v>
      </c>
      <c r="X115" s="2">
        <f t="shared" si="11"/>
        <v>0</v>
      </c>
      <c r="Y115" s="2">
        <f t="shared" si="12"/>
        <v>0</v>
      </c>
      <c r="Z115" s="2">
        <f t="shared" si="13"/>
        <v>0</v>
      </c>
      <c r="AA115" s="10"/>
      <c r="AB115" s="2">
        <f>IFERROR(__xludf.DUMMYFUNCTION("if(iserror(regexextract(A115,""^(\d+),(\d+)\)"")),0,regexextract(A115,""^(\d+),(\d+)\)""))"),0.0)</f>
        <v>0</v>
      </c>
      <c r="AD115" s="2">
        <f>IFERROR(__xludf.DUMMYFUNCTION("if(iserror(regexextract(B115,""^(\d+),(\d+)\)"")),0,regexextract(B115,""^(\d+),(\d+)\)""))"),0.0)</f>
        <v>0</v>
      </c>
      <c r="AF115" s="2">
        <f>IFERROR(__xludf.DUMMYFUNCTION("if(iserror(regexextract(C115,""^(\d+),(\d+)\)"")),0,regexextract(C115,""^(\d+),(\d+)\)""))"),0.0)</f>
        <v>0</v>
      </c>
      <c r="AH115" s="2">
        <f>IFERROR(__xludf.DUMMYFUNCTION("if(iserror(regexextract(D115,""^(\d+),(\d+)\)"")),0,regexextract(D115,""^(\d+),(\d+)\)""))"),0.0)</f>
        <v>0</v>
      </c>
      <c r="AJ115" s="2">
        <f>IFERROR(__xludf.DUMMYFUNCTION("if(iserror(regexextract(E115,""^(\d+),(\d+)\)"")),0,regexextract(E115,""^(\d+),(\d+)\)""))"),0.0)</f>
        <v>0</v>
      </c>
      <c r="AL115" s="2">
        <f>IFERROR(__xludf.DUMMYFUNCTION("if(iserror(regexextract(F115,""^(\d+),(\d+)\)"")),0,regexextract(F115,""^(\d+),(\d+)\)""))"),0.0)</f>
        <v>0</v>
      </c>
      <c r="AN115" s="10"/>
      <c r="AO115" s="2">
        <f t="shared" si="2"/>
        <v>0</v>
      </c>
      <c r="AP115" s="2">
        <f t="shared" si="3"/>
        <v>0</v>
      </c>
      <c r="AQ115" s="2">
        <f t="shared" si="4"/>
        <v>0</v>
      </c>
      <c r="AR115" s="2">
        <f t="shared" si="5"/>
        <v>0</v>
      </c>
      <c r="AS115" s="2">
        <f t="shared" si="6"/>
        <v>0</v>
      </c>
      <c r="AT115" s="2">
        <f t="shared" si="7"/>
        <v>0</v>
      </c>
    </row>
    <row r="116">
      <c r="G116" s="10"/>
      <c r="H116" s="2">
        <f>IFERROR(__xludf.DUMMYFUNCTION("if(iserror(len(regexextract(A116,"".*do\(\)""))),0,len(regexextract(A116,"".*do\(\)"")))"),0.0)</f>
        <v>0</v>
      </c>
      <c r="I116" s="2">
        <f>IFERROR(__xludf.DUMMYFUNCTION("if(iserror(len(regexextract(A116,"".*don't\(\)""))),0,len(regexextract(A116,"".*don't\(\)"")))"),0.0)</f>
        <v>0</v>
      </c>
      <c r="J116" s="2">
        <f>IFERROR(__xludf.DUMMYFUNCTION("if(iserror(len(regexextract(B116,"".*do\(\)""))),0,len(regexextract(B116,"".*do\(\)"")))"),0.0)</f>
        <v>0</v>
      </c>
      <c r="K116" s="2">
        <f>IFERROR(__xludf.DUMMYFUNCTION("if(iserror(len(regexextract(B116,"".*don't\(\)""))),0,len(regexextract(B116,"".*don't\(\)"")))"),0.0)</f>
        <v>0</v>
      </c>
      <c r="L116" s="2">
        <f>IFERROR(__xludf.DUMMYFUNCTION("if(iserror(len(regexextract(C116,"".*do\(\)""))),0,len(regexextract(C116,"".*do\(\)"")))"),0.0)</f>
        <v>0</v>
      </c>
      <c r="M116" s="2">
        <f>IFERROR(__xludf.DUMMYFUNCTION("if(iserror(len(regexextract(C116,"".*don't\(\)""))),0,len(regexextract(C116,"".*don't\(\)"")))"),0.0)</f>
        <v>0</v>
      </c>
      <c r="N116" s="2">
        <f>IFERROR(__xludf.DUMMYFUNCTION("if(iserror(len(regexextract(D116,"".*do\(\)""))),0,len(regexextract(D116,"".*do\(\)"")))"),0.0)</f>
        <v>0</v>
      </c>
      <c r="O116" s="2">
        <f>IFERROR(__xludf.DUMMYFUNCTION("if(iserror(len(regexextract(D116,"".*don't\(\)""))),0,len(regexextract(D116,"".*don't\(\)"")))"),0.0)</f>
        <v>0</v>
      </c>
      <c r="P116" s="2">
        <f>IFERROR(__xludf.DUMMYFUNCTION("if(iserror(len(regexextract(E116,"".*do\(\)""))),0,len(regexextract(E116,"".*do\(\)"")))"),0.0)</f>
        <v>0</v>
      </c>
      <c r="Q116" s="2">
        <f>IFERROR(__xludf.DUMMYFUNCTION("if(iserror(len(regexextract(E116,"".*don't\(\)""))),0,len(regexextract(E116,"".*don't\(\)"")))"),0.0)</f>
        <v>0</v>
      </c>
      <c r="R116" s="2">
        <f>IFERROR(__xludf.DUMMYFUNCTION("if(iserror(len(regexextract(F116,"".*do\(\)""))),0,len(regexextract(F116,"".*do\(\)"")))"),0.0)</f>
        <v>0</v>
      </c>
      <c r="S116" s="2">
        <f>IFERROR(__xludf.DUMMYFUNCTION("if(iserror(len(regexextract(F116,"".*don't\(\)""))),0,len(regexextract(F116,"".*don't\(\)"")))"),0.0)</f>
        <v>0</v>
      </c>
      <c r="T116" s="10"/>
      <c r="U116" s="2">
        <f t="shared" si="8"/>
        <v>1</v>
      </c>
      <c r="V116" s="2">
        <f t="shared" si="9"/>
        <v>0</v>
      </c>
      <c r="W116" s="2">
        <f t="shared" si="10"/>
        <v>1</v>
      </c>
      <c r="X116" s="2">
        <f t="shared" si="11"/>
        <v>0</v>
      </c>
      <c r="Y116" s="2">
        <f t="shared" si="12"/>
        <v>0</v>
      </c>
      <c r="Z116" s="2">
        <f t="shared" si="13"/>
        <v>0</v>
      </c>
      <c r="AA116" s="10"/>
      <c r="AB116" s="2">
        <f>IFERROR(__xludf.DUMMYFUNCTION("if(iserror(regexextract(A116,""^(\d+),(\d+)\)"")),0,regexextract(A116,""^(\d+),(\d+)\)""))"),0.0)</f>
        <v>0</v>
      </c>
      <c r="AD116" s="2">
        <f>IFERROR(__xludf.DUMMYFUNCTION("if(iserror(regexextract(B116,""^(\d+),(\d+)\)"")),0,regexextract(B116,""^(\d+),(\d+)\)""))"),0.0)</f>
        <v>0</v>
      </c>
      <c r="AF116" s="2">
        <f>IFERROR(__xludf.DUMMYFUNCTION("if(iserror(regexextract(C116,""^(\d+),(\d+)\)"")),0,regexextract(C116,""^(\d+),(\d+)\)""))"),0.0)</f>
        <v>0</v>
      </c>
      <c r="AH116" s="2">
        <f>IFERROR(__xludf.DUMMYFUNCTION("if(iserror(regexextract(D116,""^(\d+),(\d+)\)"")),0,regexextract(D116,""^(\d+),(\d+)\)""))"),0.0)</f>
        <v>0</v>
      </c>
      <c r="AJ116" s="2">
        <f>IFERROR(__xludf.DUMMYFUNCTION("if(iserror(regexextract(E116,""^(\d+),(\d+)\)"")),0,regexextract(E116,""^(\d+),(\d+)\)""))"),0.0)</f>
        <v>0</v>
      </c>
      <c r="AL116" s="2">
        <f>IFERROR(__xludf.DUMMYFUNCTION("if(iserror(regexextract(F116,""^(\d+),(\d+)\)"")),0,regexextract(F116,""^(\d+),(\d+)\)""))"),0.0)</f>
        <v>0</v>
      </c>
      <c r="AN116" s="10"/>
      <c r="AO116" s="2">
        <f t="shared" si="2"/>
        <v>0</v>
      </c>
      <c r="AP116" s="2">
        <f t="shared" si="3"/>
        <v>0</v>
      </c>
      <c r="AQ116" s="2">
        <f t="shared" si="4"/>
        <v>0</v>
      </c>
      <c r="AR116" s="2">
        <f t="shared" si="5"/>
        <v>0</v>
      </c>
      <c r="AS116" s="2">
        <f t="shared" si="6"/>
        <v>0</v>
      </c>
      <c r="AT116" s="2">
        <f t="shared" si="7"/>
        <v>0</v>
      </c>
    </row>
    <row r="117">
      <c r="G117" s="10"/>
      <c r="H117" s="2">
        <f>IFERROR(__xludf.DUMMYFUNCTION("if(iserror(len(regexextract(A117,"".*do\(\)""))),0,len(regexextract(A117,"".*do\(\)"")))"),0.0)</f>
        <v>0</v>
      </c>
      <c r="I117" s="2">
        <f>IFERROR(__xludf.DUMMYFUNCTION("if(iserror(len(regexextract(A117,"".*don't\(\)""))),0,len(regexextract(A117,"".*don't\(\)"")))"),0.0)</f>
        <v>0</v>
      </c>
      <c r="J117" s="2">
        <f>IFERROR(__xludf.DUMMYFUNCTION("if(iserror(len(regexextract(B117,"".*do\(\)""))),0,len(regexextract(B117,"".*do\(\)"")))"),0.0)</f>
        <v>0</v>
      </c>
      <c r="K117" s="2">
        <f>IFERROR(__xludf.DUMMYFUNCTION("if(iserror(len(regexextract(B117,"".*don't\(\)""))),0,len(regexextract(B117,"".*don't\(\)"")))"),0.0)</f>
        <v>0</v>
      </c>
      <c r="L117" s="2">
        <f>IFERROR(__xludf.DUMMYFUNCTION("if(iserror(len(regexextract(C117,"".*do\(\)""))),0,len(regexextract(C117,"".*do\(\)"")))"),0.0)</f>
        <v>0</v>
      </c>
      <c r="M117" s="2">
        <f>IFERROR(__xludf.DUMMYFUNCTION("if(iserror(len(regexextract(C117,"".*don't\(\)""))),0,len(regexextract(C117,"".*don't\(\)"")))"),0.0)</f>
        <v>0</v>
      </c>
      <c r="N117" s="2">
        <f>IFERROR(__xludf.DUMMYFUNCTION("if(iserror(len(regexextract(D117,"".*do\(\)""))),0,len(regexextract(D117,"".*do\(\)"")))"),0.0)</f>
        <v>0</v>
      </c>
      <c r="O117" s="2">
        <f>IFERROR(__xludf.DUMMYFUNCTION("if(iserror(len(regexextract(D117,"".*don't\(\)""))),0,len(regexextract(D117,"".*don't\(\)"")))"),0.0)</f>
        <v>0</v>
      </c>
      <c r="P117" s="2">
        <f>IFERROR(__xludf.DUMMYFUNCTION("if(iserror(len(regexextract(E117,"".*do\(\)""))),0,len(regexextract(E117,"".*do\(\)"")))"),0.0)</f>
        <v>0</v>
      </c>
      <c r="Q117" s="2">
        <f>IFERROR(__xludf.DUMMYFUNCTION("if(iserror(len(regexextract(E117,"".*don't\(\)""))),0,len(regexextract(E117,"".*don't\(\)"")))"),0.0)</f>
        <v>0</v>
      </c>
      <c r="R117" s="2">
        <f>IFERROR(__xludf.DUMMYFUNCTION("if(iserror(len(regexextract(F117,"".*do\(\)""))),0,len(regexextract(F117,"".*do\(\)"")))"),0.0)</f>
        <v>0</v>
      </c>
      <c r="S117" s="2">
        <f>IFERROR(__xludf.DUMMYFUNCTION("if(iserror(len(regexextract(F117,"".*don't\(\)""))),0,len(regexextract(F117,"".*don't\(\)"")))"),0.0)</f>
        <v>0</v>
      </c>
      <c r="T117" s="10"/>
      <c r="U117" s="2">
        <f t="shared" si="8"/>
        <v>1</v>
      </c>
      <c r="V117" s="2">
        <f t="shared" si="9"/>
        <v>0</v>
      </c>
      <c r="W117" s="2">
        <f t="shared" si="10"/>
        <v>1</v>
      </c>
      <c r="X117" s="2">
        <f t="shared" si="11"/>
        <v>0</v>
      </c>
      <c r="Y117" s="2">
        <f t="shared" si="12"/>
        <v>0</v>
      </c>
      <c r="Z117" s="2">
        <f t="shared" si="13"/>
        <v>0</v>
      </c>
      <c r="AA117" s="10"/>
      <c r="AB117" s="2">
        <f>IFERROR(__xludf.DUMMYFUNCTION("if(iserror(regexextract(A117,""^(\d+),(\d+)\)"")),0,regexextract(A117,""^(\d+),(\d+)\)""))"),0.0)</f>
        <v>0</v>
      </c>
      <c r="AD117" s="2">
        <f>IFERROR(__xludf.DUMMYFUNCTION("if(iserror(regexextract(B117,""^(\d+),(\d+)\)"")),0,regexextract(B117,""^(\d+),(\d+)\)""))"),0.0)</f>
        <v>0</v>
      </c>
      <c r="AF117" s="2">
        <f>IFERROR(__xludf.DUMMYFUNCTION("if(iserror(regexextract(C117,""^(\d+),(\d+)\)"")),0,regexextract(C117,""^(\d+),(\d+)\)""))"),0.0)</f>
        <v>0</v>
      </c>
      <c r="AH117" s="2">
        <f>IFERROR(__xludf.DUMMYFUNCTION("if(iserror(regexextract(D117,""^(\d+),(\d+)\)"")),0,regexextract(D117,""^(\d+),(\d+)\)""))"),0.0)</f>
        <v>0</v>
      </c>
      <c r="AJ117" s="2">
        <f>IFERROR(__xludf.DUMMYFUNCTION("if(iserror(regexextract(E117,""^(\d+),(\d+)\)"")),0,regexextract(E117,""^(\d+),(\d+)\)""))"),0.0)</f>
        <v>0</v>
      </c>
      <c r="AL117" s="2">
        <f>IFERROR(__xludf.DUMMYFUNCTION("if(iserror(regexextract(F117,""^(\d+),(\d+)\)"")),0,regexextract(F117,""^(\d+),(\d+)\)""))"),0.0)</f>
        <v>0</v>
      </c>
      <c r="AN117" s="10"/>
      <c r="AO117" s="2">
        <f t="shared" si="2"/>
        <v>0</v>
      </c>
      <c r="AP117" s="2">
        <f t="shared" si="3"/>
        <v>0</v>
      </c>
      <c r="AQ117" s="2">
        <f t="shared" si="4"/>
        <v>0</v>
      </c>
      <c r="AR117" s="2">
        <f t="shared" si="5"/>
        <v>0</v>
      </c>
      <c r="AS117" s="2">
        <f t="shared" si="6"/>
        <v>0</v>
      </c>
      <c r="AT117" s="2">
        <f t="shared" si="7"/>
        <v>0</v>
      </c>
    </row>
    <row r="118">
      <c r="G118" s="10"/>
      <c r="H118" s="2">
        <f>IFERROR(__xludf.DUMMYFUNCTION("if(iserror(len(regexextract(A118,"".*do\(\)""))),0,len(regexextract(A118,"".*do\(\)"")))"),0.0)</f>
        <v>0</v>
      </c>
      <c r="I118" s="2">
        <f>IFERROR(__xludf.DUMMYFUNCTION("if(iserror(len(regexextract(A118,"".*don't\(\)""))),0,len(regexextract(A118,"".*don't\(\)"")))"),0.0)</f>
        <v>0</v>
      </c>
      <c r="J118" s="2">
        <f>IFERROR(__xludf.DUMMYFUNCTION("if(iserror(len(regexextract(B118,"".*do\(\)""))),0,len(regexextract(B118,"".*do\(\)"")))"),0.0)</f>
        <v>0</v>
      </c>
      <c r="K118" s="2">
        <f>IFERROR(__xludf.DUMMYFUNCTION("if(iserror(len(regexextract(B118,"".*don't\(\)""))),0,len(regexextract(B118,"".*don't\(\)"")))"),0.0)</f>
        <v>0</v>
      </c>
      <c r="L118" s="2">
        <f>IFERROR(__xludf.DUMMYFUNCTION("if(iserror(len(regexextract(C118,"".*do\(\)""))),0,len(regexextract(C118,"".*do\(\)"")))"),0.0)</f>
        <v>0</v>
      </c>
      <c r="M118" s="2">
        <f>IFERROR(__xludf.DUMMYFUNCTION("if(iserror(len(regexextract(C118,"".*don't\(\)""))),0,len(regexextract(C118,"".*don't\(\)"")))"),0.0)</f>
        <v>0</v>
      </c>
      <c r="N118" s="2">
        <f>IFERROR(__xludf.DUMMYFUNCTION("if(iserror(len(regexextract(D118,"".*do\(\)""))),0,len(regexextract(D118,"".*do\(\)"")))"),0.0)</f>
        <v>0</v>
      </c>
      <c r="O118" s="2">
        <f>IFERROR(__xludf.DUMMYFUNCTION("if(iserror(len(regexextract(D118,"".*don't\(\)""))),0,len(regexextract(D118,"".*don't\(\)"")))"),0.0)</f>
        <v>0</v>
      </c>
      <c r="P118" s="2">
        <f>IFERROR(__xludf.DUMMYFUNCTION("if(iserror(len(regexextract(E118,"".*do\(\)""))),0,len(regexextract(E118,"".*do\(\)"")))"),0.0)</f>
        <v>0</v>
      </c>
      <c r="Q118" s="2">
        <f>IFERROR(__xludf.DUMMYFUNCTION("if(iserror(len(regexextract(E118,"".*don't\(\)""))),0,len(regexextract(E118,"".*don't\(\)"")))"),0.0)</f>
        <v>0</v>
      </c>
      <c r="R118" s="2">
        <f>IFERROR(__xludf.DUMMYFUNCTION("if(iserror(len(regexextract(F118,"".*do\(\)""))),0,len(regexextract(F118,"".*do\(\)"")))"),0.0)</f>
        <v>0</v>
      </c>
      <c r="S118" s="2">
        <f>IFERROR(__xludf.DUMMYFUNCTION("if(iserror(len(regexextract(F118,"".*don't\(\)""))),0,len(regexextract(F118,"".*don't\(\)"")))"),0.0)</f>
        <v>0</v>
      </c>
      <c r="T118" s="10"/>
      <c r="U118" s="2">
        <f t="shared" si="8"/>
        <v>1</v>
      </c>
      <c r="V118" s="2">
        <f t="shared" si="9"/>
        <v>0</v>
      </c>
      <c r="W118" s="2">
        <f t="shared" si="10"/>
        <v>1</v>
      </c>
      <c r="X118" s="2">
        <f t="shared" si="11"/>
        <v>0</v>
      </c>
      <c r="Y118" s="2">
        <f t="shared" si="12"/>
        <v>0</v>
      </c>
      <c r="Z118" s="2">
        <f t="shared" si="13"/>
        <v>0</v>
      </c>
      <c r="AA118" s="10"/>
      <c r="AB118" s="2">
        <f>IFERROR(__xludf.DUMMYFUNCTION("if(iserror(regexextract(A118,""^(\d+),(\d+)\)"")),0,regexextract(A118,""^(\d+),(\d+)\)""))"),0.0)</f>
        <v>0</v>
      </c>
      <c r="AD118" s="2">
        <f>IFERROR(__xludf.DUMMYFUNCTION("if(iserror(regexextract(B118,""^(\d+),(\d+)\)"")),0,regexextract(B118,""^(\d+),(\d+)\)""))"),0.0)</f>
        <v>0</v>
      </c>
      <c r="AF118" s="2">
        <f>IFERROR(__xludf.DUMMYFUNCTION("if(iserror(regexextract(C118,""^(\d+),(\d+)\)"")),0,regexextract(C118,""^(\d+),(\d+)\)""))"),0.0)</f>
        <v>0</v>
      </c>
      <c r="AH118" s="2">
        <f>IFERROR(__xludf.DUMMYFUNCTION("if(iserror(regexextract(D118,""^(\d+),(\d+)\)"")),0,regexextract(D118,""^(\d+),(\d+)\)""))"),0.0)</f>
        <v>0</v>
      </c>
      <c r="AJ118" s="2">
        <f>IFERROR(__xludf.DUMMYFUNCTION("if(iserror(regexextract(E118,""^(\d+),(\d+)\)"")),0,regexextract(E118,""^(\d+),(\d+)\)""))"),0.0)</f>
        <v>0</v>
      </c>
      <c r="AL118" s="2">
        <f>IFERROR(__xludf.DUMMYFUNCTION("if(iserror(regexextract(F118,""^(\d+),(\d+)\)"")),0,regexextract(F118,""^(\d+),(\d+)\)""))"),0.0)</f>
        <v>0</v>
      </c>
      <c r="AN118" s="10"/>
      <c r="AO118" s="2">
        <f t="shared" si="2"/>
        <v>0</v>
      </c>
      <c r="AP118" s="2">
        <f t="shared" si="3"/>
        <v>0</v>
      </c>
      <c r="AQ118" s="2">
        <f t="shared" si="4"/>
        <v>0</v>
      </c>
      <c r="AR118" s="2">
        <f t="shared" si="5"/>
        <v>0</v>
      </c>
      <c r="AS118" s="2">
        <f t="shared" si="6"/>
        <v>0</v>
      </c>
      <c r="AT118" s="2">
        <f t="shared" si="7"/>
        <v>0</v>
      </c>
    </row>
    <row r="119">
      <c r="G119" s="10"/>
      <c r="H119" s="2">
        <f>IFERROR(__xludf.DUMMYFUNCTION("if(iserror(len(regexextract(A119,"".*do\(\)""))),0,len(regexextract(A119,"".*do\(\)"")))"),0.0)</f>
        <v>0</v>
      </c>
      <c r="I119" s="2">
        <f>IFERROR(__xludf.DUMMYFUNCTION("if(iserror(len(regexextract(A119,"".*don't\(\)""))),0,len(regexextract(A119,"".*don't\(\)"")))"),0.0)</f>
        <v>0</v>
      </c>
      <c r="J119" s="2">
        <f>IFERROR(__xludf.DUMMYFUNCTION("if(iserror(len(regexextract(B119,"".*do\(\)""))),0,len(regexextract(B119,"".*do\(\)"")))"),0.0)</f>
        <v>0</v>
      </c>
      <c r="K119" s="2">
        <f>IFERROR(__xludf.DUMMYFUNCTION("if(iserror(len(regexextract(B119,"".*don't\(\)""))),0,len(regexextract(B119,"".*don't\(\)"")))"),0.0)</f>
        <v>0</v>
      </c>
      <c r="L119" s="2">
        <f>IFERROR(__xludf.DUMMYFUNCTION("if(iserror(len(regexextract(C119,"".*do\(\)""))),0,len(regexextract(C119,"".*do\(\)"")))"),0.0)</f>
        <v>0</v>
      </c>
      <c r="M119" s="2">
        <f>IFERROR(__xludf.DUMMYFUNCTION("if(iserror(len(regexextract(C119,"".*don't\(\)""))),0,len(regexextract(C119,"".*don't\(\)"")))"),0.0)</f>
        <v>0</v>
      </c>
      <c r="N119" s="2">
        <f>IFERROR(__xludf.DUMMYFUNCTION("if(iserror(len(regexextract(D119,"".*do\(\)""))),0,len(regexextract(D119,"".*do\(\)"")))"),0.0)</f>
        <v>0</v>
      </c>
      <c r="O119" s="2">
        <f>IFERROR(__xludf.DUMMYFUNCTION("if(iserror(len(regexextract(D119,"".*don't\(\)""))),0,len(regexextract(D119,"".*don't\(\)"")))"),0.0)</f>
        <v>0</v>
      </c>
      <c r="P119" s="2">
        <f>IFERROR(__xludf.DUMMYFUNCTION("if(iserror(len(regexextract(E119,"".*do\(\)""))),0,len(regexextract(E119,"".*do\(\)"")))"),0.0)</f>
        <v>0</v>
      </c>
      <c r="Q119" s="2">
        <f>IFERROR(__xludf.DUMMYFUNCTION("if(iserror(len(regexextract(E119,"".*don't\(\)""))),0,len(regexextract(E119,"".*don't\(\)"")))"),0.0)</f>
        <v>0</v>
      </c>
      <c r="R119" s="2">
        <f>IFERROR(__xludf.DUMMYFUNCTION("if(iserror(len(regexextract(F119,"".*do\(\)""))),0,len(regexextract(F119,"".*do\(\)"")))"),0.0)</f>
        <v>0</v>
      </c>
      <c r="S119" s="2">
        <f>IFERROR(__xludf.DUMMYFUNCTION("if(iserror(len(regexextract(F119,"".*don't\(\)""))),0,len(regexextract(F119,"".*don't\(\)"")))"),0.0)</f>
        <v>0</v>
      </c>
      <c r="T119" s="10"/>
      <c r="U119" s="2">
        <f t="shared" si="8"/>
        <v>1</v>
      </c>
      <c r="V119" s="2">
        <f t="shared" si="9"/>
        <v>0</v>
      </c>
      <c r="W119" s="2">
        <f t="shared" si="10"/>
        <v>1</v>
      </c>
      <c r="X119" s="2">
        <f t="shared" si="11"/>
        <v>0</v>
      </c>
      <c r="Y119" s="2">
        <f t="shared" si="12"/>
        <v>0</v>
      </c>
      <c r="Z119" s="2">
        <f t="shared" si="13"/>
        <v>0</v>
      </c>
      <c r="AA119" s="10"/>
      <c r="AB119" s="2">
        <f>IFERROR(__xludf.DUMMYFUNCTION("if(iserror(regexextract(A119,""^(\d+),(\d+)\)"")),0,regexextract(A119,""^(\d+),(\d+)\)""))"),0.0)</f>
        <v>0</v>
      </c>
      <c r="AD119" s="2">
        <f>IFERROR(__xludf.DUMMYFUNCTION("if(iserror(regexextract(B119,""^(\d+),(\d+)\)"")),0,regexextract(B119,""^(\d+),(\d+)\)""))"),0.0)</f>
        <v>0</v>
      </c>
      <c r="AF119" s="2">
        <f>IFERROR(__xludf.DUMMYFUNCTION("if(iserror(regexextract(C119,""^(\d+),(\d+)\)"")),0,regexextract(C119,""^(\d+),(\d+)\)""))"),0.0)</f>
        <v>0</v>
      </c>
      <c r="AH119" s="2">
        <f>IFERROR(__xludf.DUMMYFUNCTION("if(iserror(regexextract(D119,""^(\d+),(\d+)\)"")),0,regexextract(D119,""^(\d+),(\d+)\)""))"),0.0)</f>
        <v>0</v>
      </c>
      <c r="AJ119" s="2">
        <f>IFERROR(__xludf.DUMMYFUNCTION("if(iserror(regexextract(E119,""^(\d+),(\d+)\)"")),0,regexextract(E119,""^(\d+),(\d+)\)""))"),0.0)</f>
        <v>0</v>
      </c>
      <c r="AL119" s="2">
        <f>IFERROR(__xludf.DUMMYFUNCTION("if(iserror(regexextract(F119,""^(\d+),(\d+)\)"")),0,regexextract(F119,""^(\d+),(\d+)\)""))"),0.0)</f>
        <v>0</v>
      </c>
      <c r="AN119" s="10"/>
      <c r="AO119" s="2">
        <f t="shared" si="2"/>
        <v>0</v>
      </c>
      <c r="AP119" s="2">
        <f t="shared" si="3"/>
        <v>0</v>
      </c>
      <c r="AQ119" s="2">
        <f t="shared" si="4"/>
        <v>0</v>
      </c>
      <c r="AR119" s="2">
        <f t="shared" si="5"/>
        <v>0</v>
      </c>
      <c r="AS119" s="2">
        <f t="shared" si="6"/>
        <v>0</v>
      </c>
      <c r="AT119" s="2">
        <f t="shared" si="7"/>
        <v>0</v>
      </c>
    </row>
    <row r="120">
      <c r="G120" s="10"/>
      <c r="H120" s="2">
        <f>IFERROR(__xludf.DUMMYFUNCTION("if(iserror(len(regexextract(A120,"".*do\(\)""))),0,len(regexextract(A120,"".*do\(\)"")))"),0.0)</f>
        <v>0</v>
      </c>
      <c r="I120" s="2">
        <f>IFERROR(__xludf.DUMMYFUNCTION("if(iserror(len(regexextract(A120,"".*don't\(\)""))),0,len(regexextract(A120,"".*don't\(\)"")))"),0.0)</f>
        <v>0</v>
      </c>
      <c r="J120" s="2">
        <f>IFERROR(__xludf.DUMMYFUNCTION("if(iserror(len(regexextract(B120,"".*do\(\)""))),0,len(regexextract(B120,"".*do\(\)"")))"),0.0)</f>
        <v>0</v>
      </c>
      <c r="K120" s="2">
        <f>IFERROR(__xludf.DUMMYFUNCTION("if(iserror(len(regexextract(B120,"".*don't\(\)""))),0,len(regexextract(B120,"".*don't\(\)"")))"),0.0)</f>
        <v>0</v>
      </c>
      <c r="L120" s="2">
        <f>IFERROR(__xludf.DUMMYFUNCTION("if(iserror(len(regexextract(C120,"".*do\(\)""))),0,len(regexextract(C120,"".*do\(\)"")))"),0.0)</f>
        <v>0</v>
      </c>
      <c r="M120" s="2">
        <f>IFERROR(__xludf.DUMMYFUNCTION("if(iserror(len(regexextract(C120,"".*don't\(\)""))),0,len(regexextract(C120,"".*don't\(\)"")))"),0.0)</f>
        <v>0</v>
      </c>
      <c r="N120" s="2">
        <f>IFERROR(__xludf.DUMMYFUNCTION("if(iserror(len(regexextract(D120,"".*do\(\)""))),0,len(regexextract(D120,"".*do\(\)"")))"),0.0)</f>
        <v>0</v>
      </c>
      <c r="O120" s="2">
        <f>IFERROR(__xludf.DUMMYFUNCTION("if(iserror(len(regexextract(D120,"".*don't\(\)""))),0,len(regexextract(D120,"".*don't\(\)"")))"),0.0)</f>
        <v>0</v>
      </c>
      <c r="P120" s="2">
        <f>IFERROR(__xludf.DUMMYFUNCTION("if(iserror(len(regexextract(E120,"".*do\(\)""))),0,len(regexextract(E120,"".*do\(\)"")))"),0.0)</f>
        <v>0</v>
      </c>
      <c r="Q120" s="2">
        <f>IFERROR(__xludf.DUMMYFUNCTION("if(iserror(len(regexextract(E120,"".*don't\(\)""))),0,len(regexextract(E120,"".*don't\(\)"")))"),0.0)</f>
        <v>0</v>
      </c>
      <c r="R120" s="2">
        <f>IFERROR(__xludf.DUMMYFUNCTION("if(iserror(len(regexextract(F120,"".*do\(\)""))),0,len(regexextract(F120,"".*do\(\)"")))"),0.0)</f>
        <v>0</v>
      </c>
      <c r="S120" s="2">
        <f>IFERROR(__xludf.DUMMYFUNCTION("if(iserror(len(regexextract(F120,"".*don't\(\)""))),0,len(regexextract(F120,"".*don't\(\)"")))"),0.0)</f>
        <v>0</v>
      </c>
      <c r="T120" s="10"/>
      <c r="U120" s="2">
        <f t="shared" si="8"/>
        <v>1</v>
      </c>
      <c r="V120" s="2">
        <f t="shared" si="9"/>
        <v>0</v>
      </c>
      <c r="W120" s="2">
        <f t="shared" si="10"/>
        <v>1</v>
      </c>
      <c r="X120" s="2">
        <f t="shared" si="11"/>
        <v>0</v>
      </c>
      <c r="Y120" s="2">
        <f t="shared" si="12"/>
        <v>0</v>
      </c>
      <c r="Z120" s="2">
        <f t="shared" si="13"/>
        <v>0</v>
      </c>
      <c r="AA120" s="10"/>
      <c r="AB120" s="2">
        <f>IFERROR(__xludf.DUMMYFUNCTION("if(iserror(regexextract(A120,""^(\d+),(\d+)\)"")),0,regexextract(A120,""^(\d+),(\d+)\)""))"),0.0)</f>
        <v>0</v>
      </c>
      <c r="AD120" s="2">
        <f>IFERROR(__xludf.DUMMYFUNCTION("if(iserror(regexextract(B120,""^(\d+),(\d+)\)"")),0,regexextract(B120,""^(\d+),(\d+)\)""))"),0.0)</f>
        <v>0</v>
      </c>
      <c r="AF120" s="2">
        <f>IFERROR(__xludf.DUMMYFUNCTION("if(iserror(regexextract(C120,""^(\d+),(\d+)\)"")),0,regexextract(C120,""^(\d+),(\d+)\)""))"),0.0)</f>
        <v>0</v>
      </c>
      <c r="AH120" s="2">
        <f>IFERROR(__xludf.DUMMYFUNCTION("if(iserror(regexextract(D120,""^(\d+),(\d+)\)"")),0,regexextract(D120,""^(\d+),(\d+)\)""))"),0.0)</f>
        <v>0</v>
      </c>
      <c r="AJ120" s="2">
        <f>IFERROR(__xludf.DUMMYFUNCTION("if(iserror(regexextract(E120,""^(\d+),(\d+)\)"")),0,regexextract(E120,""^(\d+),(\d+)\)""))"),0.0)</f>
        <v>0</v>
      </c>
      <c r="AL120" s="2">
        <f>IFERROR(__xludf.DUMMYFUNCTION("if(iserror(regexextract(F120,""^(\d+),(\d+)\)"")),0,regexextract(F120,""^(\d+),(\d+)\)""))"),0.0)</f>
        <v>0</v>
      </c>
      <c r="AN120" s="10"/>
      <c r="AO120" s="2">
        <f t="shared" si="2"/>
        <v>0</v>
      </c>
      <c r="AP120" s="2">
        <f t="shared" si="3"/>
        <v>0</v>
      </c>
      <c r="AQ120" s="2">
        <f t="shared" si="4"/>
        <v>0</v>
      </c>
      <c r="AR120" s="2">
        <f t="shared" si="5"/>
        <v>0</v>
      </c>
      <c r="AS120" s="2">
        <f t="shared" si="6"/>
        <v>0</v>
      </c>
      <c r="AT120" s="2">
        <f t="shared" si="7"/>
        <v>0</v>
      </c>
    </row>
    <row r="121">
      <c r="G121" s="10"/>
      <c r="H121" s="2">
        <f>IFERROR(__xludf.DUMMYFUNCTION("if(iserror(len(regexextract(A121,"".*do\(\)""))),0,len(regexextract(A121,"".*do\(\)"")))"),0.0)</f>
        <v>0</v>
      </c>
      <c r="I121" s="2">
        <f>IFERROR(__xludf.DUMMYFUNCTION("if(iserror(len(regexextract(A121,"".*don't\(\)""))),0,len(regexextract(A121,"".*don't\(\)"")))"),0.0)</f>
        <v>0</v>
      </c>
      <c r="J121" s="2">
        <f>IFERROR(__xludf.DUMMYFUNCTION("if(iserror(len(regexextract(B121,"".*do\(\)""))),0,len(regexextract(B121,"".*do\(\)"")))"),0.0)</f>
        <v>0</v>
      </c>
      <c r="K121" s="2">
        <f>IFERROR(__xludf.DUMMYFUNCTION("if(iserror(len(regexextract(B121,"".*don't\(\)""))),0,len(regexextract(B121,"".*don't\(\)"")))"),0.0)</f>
        <v>0</v>
      </c>
      <c r="L121" s="2">
        <f>IFERROR(__xludf.DUMMYFUNCTION("if(iserror(len(regexextract(C121,"".*do\(\)""))),0,len(regexextract(C121,"".*do\(\)"")))"),0.0)</f>
        <v>0</v>
      </c>
      <c r="M121" s="2">
        <f>IFERROR(__xludf.DUMMYFUNCTION("if(iserror(len(regexextract(C121,"".*don't\(\)""))),0,len(regexextract(C121,"".*don't\(\)"")))"),0.0)</f>
        <v>0</v>
      </c>
      <c r="N121" s="2">
        <f>IFERROR(__xludf.DUMMYFUNCTION("if(iserror(len(regexextract(D121,"".*do\(\)""))),0,len(regexextract(D121,"".*do\(\)"")))"),0.0)</f>
        <v>0</v>
      </c>
      <c r="O121" s="2">
        <f>IFERROR(__xludf.DUMMYFUNCTION("if(iserror(len(regexextract(D121,"".*don't\(\)""))),0,len(regexextract(D121,"".*don't\(\)"")))"),0.0)</f>
        <v>0</v>
      </c>
      <c r="P121" s="2">
        <f>IFERROR(__xludf.DUMMYFUNCTION("if(iserror(len(regexextract(E121,"".*do\(\)""))),0,len(regexextract(E121,"".*do\(\)"")))"),0.0)</f>
        <v>0</v>
      </c>
      <c r="Q121" s="2">
        <f>IFERROR(__xludf.DUMMYFUNCTION("if(iserror(len(regexextract(E121,"".*don't\(\)""))),0,len(regexextract(E121,"".*don't\(\)"")))"),0.0)</f>
        <v>0</v>
      </c>
      <c r="R121" s="2">
        <f>IFERROR(__xludf.DUMMYFUNCTION("if(iserror(len(regexextract(F121,"".*do\(\)""))),0,len(regexextract(F121,"".*do\(\)"")))"),0.0)</f>
        <v>0</v>
      </c>
      <c r="S121" s="2">
        <f>IFERROR(__xludf.DUMMYFUNCTION("if(iserror(len(regexextract(F121,"".*don't\(\)""))),0,len(regexextract(F121,"".*don't\(\)"")))"),0.0)</f>
        <v>0</v>
      </c>
      <c r="T121" s="10"/>
      <c r="U121" s="2">
        <f t="shared" si="8"/>
        <v>1</v>
      </c>
      <c r="V121" s="2">
        <f t="shared" si="9"/>
        <v>0</v>
      </c>
      <c r="W121" s="2">
        <f t="shared" si="10"/>
        <v>1</v>
      </c>
      <c r="X121" s="2">
        <f t="shared" si="11"/>
        <v>0</v>
      </c>
      <c r="Y121" s="2">
        <f t="shared" si="12"/>
        <v>0</v>
      </c>
      <c r="Z121" s="2">
        <f t="shared" si="13"/>
        <v>0</v>
      </c>
      <c r="AA121" s="10"/>
      <c r="AB121" s="2">
        <f>IFERROR(__xludf.DUMMYFUNCTION("if(iserror(regexextract(A121,""^(\d+),(\d+)\)"")),0,regexextract(A121,""^(\d+),(\d+)\)""))"),0.0)</f>
        <v>0</v>
      </c>
      <c r="AD121" s="2">
        <f>IFERROR(__xludf.DUMMYFUNCTION("if(iserror(regexextract(B121,""^(\d+),(\d+)\)"")),0,regexextract(B121,""^(\d+),(\d+)\)""))"),0.0)</f>
        <v>0</v>
      </c>
      <c r="AF121" s="2">
        <f>IFERROR(__xludf.DUMMYFUNCTION("if(iserror(regexextract(C121,""^(\d+),(\d+)\)"")),0,regexextract(C121,""^(\d+),(\d+)\)""))"),0.0)</f>
        <v>0</v>
      </c>
      <c r="AH121" s="2">
        <f>IFERROR(__xludf.DUMMYFUNCTION("if(iserror(regexextract(D121,""^(\d+),(\d+)\)"")),0,regexextract(D121,""^(\d+),(\d+)\)""))"),0.0)</f>
        <v>0</v>
      </c>
      <c r="AJ121" s="2">
        <f>IFERROR(__xludf.DUMMYFUNCTION("if(iserror(regexextract(E121,""^(\d+),(\d+)\)"")),0,regexextract(E121,""^(\d+),(\d+)\)""))"),0.0)</f>
        <v>0</v>
      </c>
      <c r="AL121" s="2">
        <f>IFERROR(__xludf.DUMMYFUNCTION("if(iserror(regexextract(F121,""^(\d+),(\d+)\)"")),0,regexextract(F121,""^(\d+),(\d+)\)""))"),0.0)</f>
        <v>0</v>
      </c>
      <c r="AN121" s="10"/>
      <c r="AO121" s="2">
        <f t="shared" si="2"/>
        <v>0</v>
      </c>
      <c r="AP121" s="2">
        <f t="shared" si="3"/>
        <v>0</v>
      </c>
      <c r="AQ121" s="2">
        <f t="shared" si="4"/>
        <v>0</v>
      </c>
      <c r="AR121" s="2">
        <f t="shared" si="5"/>
        <v>0</v>
      </c>
      <c r="AS121" s="2">
        <f t="shared" si="6"/>
        <v>0</v>
      </c>
      <c r="AT121" s="2">
        <f t="shared" si="7"/>
        <v>0</v>
      </c>
    </row>
    <row r="122">
      <c r="G122" s="10"/>
      <c r="H122" s="2">
        <f>IFERROR(__xludf.DUMMYFUNCTION("if(iserror(len(regexextract(A122,"".*do\(\)""))),0,len(regexextract(A122,"".*do\(\)"")))"),0.0)</f>
        <v>0</v>
      </c>
      <c r="I122" s="2">
        <f>IFERROR(__xludf.DUMMYFUNCTION("if(iserror(len(regexextract(A122,"".*don't\(\)""))),0,len(regexextract(A122,"".*don't\(\)"")))"),0.0)</f>
        <v>0</v>
      </c>
      <c r="J122" s="2">
        <f>IFERROR(__xludf.DUMMYFUNCTION("if(iserror(len(regexextract(B122,"".*do\(\)""))),0,len(regexextract(B122,"".*do\(\)"")))"),0.0)</f>
        <v>0</v>
      </c>
      <c r="K122" s="2">
        <f>IFERROR(__xludf.DUMMYFUNCTION("if(iserror(len(regexextract(B122,"".*don't\(\)""))),0,len(regexextract(B122,"".*don't\(\)"")))"),0.0)</f>
        <v>0</v>
      </c>
      <c r="L122" s="2">
        <f>IFERROR(__xludf.DUMMYFUNCTION("if(iserror(len(regexextract(C122,"".*do\(\)""))),0,len(regexextract(C122,"".*do\(\)"")))"),0.0)</f>
        <v>0</v>
      </c>
      <c r="M122" s="2">
        <f>IFERROR(__xludf.DUMMYFUNCTION("if(iserror(len(regexextract(C122,"".*don't\(\)""))),0,len(regexextract(C122,"".*don't\(\)"")))"),0.0)</f>
        <v>0</v>
      </c>
      <c r="N122" s="2">
        <f>IFERROR(__xludf.DUMMYFUNCTION("if(iserror(len(regexextract(D122,"".*do\(\)""))),0,len(regexextract(D122,"".*do\(\)"")))"),0.0)</f>
        <v>0</v>
      </c>
      <c r="O122" s="2">
        <f>IFERROR(__xludf.DUMMYFUNCTION("if(iserror(len(regexextract(D122,"".*don't\(\)""))),0,len(regexextract(D122,"".*don't\(\)"")))"),0.0)</f>
        <v>0</v>
      </c>
      <c r="P122" s="2">
        <f>IFERROR(__xludf.DUMMYFUNCTION("if(iserror(len(regexextract(E122,"".*do\(\)""))),0,len(regexextract(E122,"".*do\(\)"")))"),0.0)</f>
        <v>0</v>
      </c>
      <c r="Q122" s="2">
        <f>IFERROR(__xludf.DUMMYFUNCTION("if(iserror(len(regexextract(E122,"".*don't\(\)""))),0,len(regexextract(E122,"".*don't\(\)"")))"),0.0)</f>
        <v>0</v>
      </c>
      <c r="R122" s="2">
        <f>IFERROR(__xludf.DUMMYFUNCTION("if(iserror(len(regexextract(F122,"".*do\(\)""))),0,len(regexextract(F122,"".*do\(\)"")))"),0.0)</f>
        <v>0</v>
      </c>
      <c r="S122" s="2">
        <f>IFERROR(__xludf.DUMMYFUNCTION("if(iserror(len(regexextract(F122,"".*don't\(\)""))),0,len(regexextract(F122,"".*don't\(\)"")))"),0.0)</f>
        <v>0</v>
      </c>
      <c r="T122" s="10"/>
      <c r="U122" s="2">
        <f t="shared" si="8"/>
        <v>1</v>
      </c>
      <c r="V122" s="2">
        <f t="shared" si="9"/>
        <v>0</v>
      </c>
      <c r="W122" s="2">
        <f t="shared" si="10"/>
        <v>1</v>
      </c>
      <c r="X122" s="2">
        <f t="shared" si="11"/>
        <v>0</v>
      </c>
      <c r="Y122" s="2">
        <f t="shared" si="12"/>
        <v>0</v>
      </c>
      <c r="Z122" s="2">
        <f t="shared" si="13"/>
        <v>0</v>
      </c>
      <c r="AA122" s="10"/>
      <c r="AB122" s="2">
        <f>IFERROR(__xludf.DUMMYFUNCTION("if(iserror(regexextract(A122,""^(\d+),(\d+)\)"")),0,regexextract(A122,""^(\d+),(\d+)\)""))"),0.0)</f>
        <v>0</v>
      </c>
      <c r="AD122" s="2">
        <f>IFERROR(__xludf.DUMMYFUNCTION("if(iserror(regexextract(B122,""^(\d+),(\d+)\)"")),0,regexextract(B122,""^(\d+),(\d+)\)""))"),0.0)</f>
        <v>0</v>
      </c>
      <c r="AF122" s="2">
        <f>IFERROR(__xludf.DUMMYFUNCTION("if(iserror(regexextract(C122,""^(\d+),(\d+)\)"")),0,regexextract(C122,""^(\d+),(\d+)\)""))"),0.0)</f>
        <v>0</v>
      </c>
      <c r="AH122" s="2">
        <f>IFERROR(__xludf.DUMMYFUNCTION("if(iserror(regexextract(D122,""^(\d+),(\d+)\)"")),0,regexextract(D122,""^(\d+),(\d+)\)""))"),0.0)</f>
        <v>0</v>
      </c>
      <c r="AJ122" s="2">
        <f>IFERROR(__xludf.DUMMYFUNCTION("if(iserror(regexextract(E122,""^(\d+),(\d+)\)"")),0,regexextract(E122,""^(\d+),(\d+)\)""))"),0.0)</f>
        <v>0</v>
      </c>
      <c r="AL122" s="2">
        <f>IFERROR(__xludf.DUMMYFUNCTION("if(iserror(regexextract(F122,""^(\d+),(\d+)\)"")),0,regexextract(F122,""^(\d+),(\d+)\)""))"),0.0)</f>
        <v>0</v>
      </c>
      <c r="AN122" s="10"/>
      <c r="AO122" s="2">
        <f t="shared" si="2"/>
        <v>0</v>
      </c>
      <c r="AP122" s="2">
        <f t="shared" si="3"/>
        <v>0</v>
      </c>
      <c r="AQ122" s="2">
        <f t="shared" si="4"/>
        <v>0</v>
      </c>
      <c r="AR122" s="2">
        <f t="shared" si="5"/>
        <v>0</v>
      </c>
      <c r="AS122" s="2">
        <f t="shared" si="6"/>
        <v>0</v>
      </c>
      <c r="AT122" s="2">
        <f t="shared" si="7"/>
        <v>0</v>
      </c>
    </row>
    <row r="123">
      <c r="G123" s="10"/>
      <c r="H123" s="2">
        <f>IFERROR(__xludf.DUMMYFUNCTION("if(iserror(len(regexextract(A123,"".*do\(\)""))),0,len(regexextract(A123,"".*do\(\)"")))"),0.0)</f>
        <v>0</v>
      </c>
      <c r="I123" s="2">
        <f>IFERROR(__xludf.DUMMYFUNCTION("if(iserror(len(regexextract(A123,"".*don't\(\)""))),0,len(regexextract(A123,"".*don't\(\)"")))"),0.0)</f>
        <v>0</v>
      </c>
      <c r="J123" s="2">
        <f>IFERROR(__xludf.DUMMYFUNCTION("if(iserror(len(regexextract(B123,"".*do\(\)""))),0,len(regexextract(B123,"".*do\(\)"")))"),0.0)</f>
        <v>0</v>
      </c>
      <c r="K123" s="2">
        <f>IFERROR(__xludf.DUMMYFUNCTION("if(iserror(len(regexextract(B123,"".*don't\(\)""))),0,len(regexextract(B123,"".*don't\(\)"")))"),0.0)</f>
        <v>0</v>
      </c>
      <c r="L123" s="2">
        <f>IFERROR(__xludf.DUMMYFUNCTION("if(iserror(len(regexextract(C123,"".*do\(\)""))),0,len(regexextract(C123,"".*do\(\)"")))"),0.0)</f>
        <v>0</v>
      </c>
      <c r="M123" s="2">
        <f>IFERROR(__xludf.DUMMYFUNCTION("if(iserror(len(regexextract(C123,"".*don't\(\)""))),0,len(regexextract(C123,"".*don't\(\)"")))"),0.0)</f>
        <v>0</v>
      </c>
      <c r="N123" s="2">
        <f>IFERROR(__xludf.DUMMYFUNCTION("if(iserror(len(regexextract(D123,"".*do\(\)""))),0,len(regexextract(D123,"".*do\(\)"")))"),0.0)</f>
        <v>0</v>
      </c>
      <c r="O123" s="2">
        <f>IFERROR(__xludf.DUMMYFUNCTION("if(iserror(len(regexextract(D123,"".*don't\(\)""))),0,len(regexextract(D123,"".*don't\(\)"")))"),0.0)</f>
        <v>0</v>
      </c>
      <c r="P123" s="2">
        <f>IFERROR(__xludf.DUMMYFUNCTION("if(iserror(len(regexextract(E123,"".*do\(\)""))),0,len(regexextract(E123,"".*do\(\)"")))"),0.0)</f>
        <v>0</v>
      </c>
      <c r="Q123" s="2">
        <f>IFERROR(__xludf.DUMMYFUNCTION("if(iserror(len(regexextract(E123,"".*don't\(\)""))),0,len(regexextract(E123,"".*don't\(\)"")))"),0.0)</f>
        <v>0</v>
      </c>
      <c r="R123" s="2">
        <f>IFERROR(__xludf.DUMMYFUNCTION("if(iserror(len(regexextract(F123,"".*do\(\)""))),0,len(regexextract(F123,"".*do\(\)"")))"),0.0)</f>
        <v>0</v>
      </c>
      <c r="S123" s="2">
        <f>IFERROR(__xludf.DUMMYFUNCTION("if(iserror(len(regexextract(F123,"".*don't\(\)""))),0,len(regexextract(F123,"".*don't\(\)"")))"),0.0)</f>
        <v>0</v>
      </c>
      <c r="T123" s="10"/>
      <c r="U123" s="2">
        <f t="shared" si="8"/>
        <v>1</v>
      </c>
      <c r="V123" s="2">
        <f t="shared" si="9"/>
        <v>0</v>
      </c>
      <c r="W123" s="2">
        <f t="shared" si="10"/>
        <v>1</v>
      </c>
      <c r="X123" s="2">
        <f t="shared" si="11"/>
        <v>0</v>
      </c>
      <c r="Y123" s="2">
        <f t="shared" si="12"/>
        <v>0</v>
      </c>
      <c r="Z123" s="2">
        <f t="shared" si="13"/>
        <v>0</v>
      </c>
      <c r="AA123" s="10"/>
      <c r="AB123" s="2">
        <f>IFERROR(__xludf.DUMMYFUNCTION("if(iserror(regexextract(A123,""^(\d+),(\d+)\)"")),0,regexextract(A123,""^(\d+),(\d+)\)""))"),0.0)</f>
        <v>0</v>
      </c>
      <c r="AD123" s="2">
        <f>IFERROR(__xludf.DUMMYFUNCTION("if(iserror(regexextract(B123,""^(\d+),(\d+)\)"")),0,regexextract(B123,""^(\d+),(\d+)\)""))"),0.0)</f>
        <v>0</v>
      </c>
      <c r="AF123" s="2">
        <f>IFERROR(__xludf.DUMMYFUNCTION("if(iserror(regexextract(C123,""^(\d+),(\d+)\)"")),0,regexextract(C123,""^(\d+),(\d+)\)""))"),0.0)</f>
        <v>0</v>
      </c>
      <c r="AH123" s="2">
        <f>IFERROR(__xludf.DUMMYFUNCTION("if(iserror(regexextract(D123,""^(\d+),(\d+)\)"")),0,regexextract(D123,""^(\d+),(\d+)\)""))"),0.0)</f>
        <v>0</v>
      </c>
      <c r="AJ123" s="2">
        <f>IFERROR(__xludf.DUMMYFUNCTION("if(iserror(regexextract(E123,""^(\d+),(\d+)\)"")),0,regexextract(E123,""^(\d+),(\d+)\)""))"),0.0)</f>
        <v>0</v>
      </c>
      <c r="AL123" s="2">
        <f>IFERROR(__xludf.DUMMYFUNCTION("if(iserror(regexextract(F123,""^(\d+),(\d+)\)"")),0,regexextract(F123,""^(\d+),(\d+)\)""))"),0.0)</f>
        <v>0</v>
      </c>
      <c r="AN123" s="10"/>
      <c r="AO123" s="2">
        <f t="shared" si="2"/>
        <v>0</v>
      </c>
      <c r="AP123" s="2">
        <f t="shared" si="3"/>
        <v>0</v>
      </c>
      <c r="AQ123" s="2">
        <f t="shared" si="4"/>
        <v>0</v>
      </c>
      <c r="AR123" s="2">
        <f t="shared" si="5"/>
        <v>0</v>
      </c>
      <c r="AS123" s="2">
        <f t="shared" si="6"/>
        <v>0</v>
      </c>
      <c r="AT123" s="2">
        <f t="shared" si="7"/>
        <v>0</v>
      </c>
    </row>
    <row r="124">
      <c r="G124" s="10"/>
      <c r="H124" s="2">
        <f>IFERROR(__xludf.DUMMYFUNCTION("if(iserror(len(regexextract(A124,"".*do\(\)""))),0,len(regexextract(A124,"".*do\(\)"")))"),0.0)</f>
        <v>0</v>
      </c>
      <c r="I124" s="2">
        <f>IFERROR(__xludf.DUMMYFUNCTION("if(iserror(len(regexextract(A124,"".*don't\(\)""))),0,len(regexextract(A124,"".*don't\(\)"")))"),0.0)</f>
        <v>0</v>
      </c>
      <c r="J124" s="2">
        <f>IFERROR(__xludf.DUMMYFUNCTION("if(iserror(len(regexextract(B124,"".*do\(\)""))),0,len(regexextract(B124,"".*do\(\)"")))"),0.0)</f>
        <v>0</v>
      </c>
      <c r="K124" s="2">
        <f>IFERROR(__xludf.DUMMYFUNCTION("if(iserror(len(regexextract(B124,"".*don't\(\)""))),0,len(regexextract(B124,"".*don't\(\)"")))"),0.0)</f>
        <v>0</v>
      </c>
      <c r="L124" s="2">
        <f>IFERROR(__xludf.DUMMYFUNCTION("if(iserror(len(regexextract(C124,"".*do\(\)""))),0,len(regexextract(C124,"".*do\(\)"")))"),0.0)</f>
        <v>0</v>
      </c>
      <c r="M124" s="2">
        <f>IFERROR(__xludf.DUMMYFUNCTION("if(iserror(len(regexextract(C124,"".*don't\(\)""))),0,len(regexextract(C124,"".*don't\(\)"")))"),0.0)</f>
        <v>0</v>
      </c>
      <c r="N124" s="2">
        <f>IFERROR(__xludf.DUMMYFUNCTION("if(iserror(len(regexextract(D124,"".*do\(\)""))),0,len(regexextract(D124,"".*do\(\)"")))"),0.0)</f>
        <v>0</v>
      </c>
      <c r="O124" s="2">
        <f>IFERROR(__xludf.DUMMYFUNCTION("if(iserror(len(regexextract(D124,"".*don't\(\)""))),0,len(regexextract(D124,"".*don't\(\)"")))"),0.0)</f>
        <v>0</v>
      </c>
      <c r="P124" s="2">
        <f>IFERROR(__xludf.DUMMYFUNCTION("if(iserror(len(regexextract(E124,"".*do\(\)""))),0,len(regexextract(E124,"".*do\(\)"")))"),0.0)</f>
        <v>0</v>
      </c>
      <c r="Q124" s="2">
        <f>IFERROR(__xludf.DUMMYFUNCTION("if(iserror(len(regexextract(E124,"".*don't\(\)""))),0,len(regexextract(E124,"".*don't\(\)"")))"),0.0)</f>
        <v>0</v>
      </c>
      <c r="R124" s="2">
        <f>IFERROR(__xludf.DUMMYFUNCTION("if(iserror(len(regexextract(F124,"".*do\(\)""))),0,len(regexextract(F124,"".*do\(\)"")))"),0.0)</f>
        <v>0</v>
      </c>
      <c r="S124" s="2">
        <f>IFERROR(__xludf.DUMMYFUNCTION("if(iserror(len(regexextract(F124,"".*don't\(\)""))),0,len(regexextract(F124,"".*don't\(\)"")))"),0.0)</f>
        <v>0</v>
      </c>
      <c r="T124" s="10"/>
      <c r="U124" s="2">
        <f t="shared" si="8"/>
        <v>1</v>
      </c>
      <c r="V124" s="2">
        <f t="shared" si="9"/>
        <v>0</v>
      </c>
      <c r="W124" s="2">
        <f t="shared" si="10"/>
        <v>1</v>
      </c>
      <c r="X124" s="2">
        <f t="shared" si="11"/>
        <v>0</v>
      </c>
      <c r="Y124" s="2">
        <f t="shared" si="12"/>
        <v>0</v>
      </c>
      <c r="Z124" s="2">
        <f t="shared" si="13"/>
        <v>0</v>
      </c>
      <c r="AA124" s="10"/>
      <c r="AB124" s="2">
        <f>IFERROR(__xludf.DUMMYFUNCTION("if(iserror(regexextract(A124,""^(\d+),(\d+)\)"")),0,regexextract(A124,""^(\d+),(\d+)\)""))"),0.0)</f>
        <v>0</v>
      </c>
      <c r="AD124" s="2">
        <f>IFERROR(__xludf.DUMMYFUNCTION("if(iserror(regexextract(B124,""^(\d+),(\d+)\)"")),0,regexextract(B124,""^(\d+),(\d+)\)""))"),0.0)</f>
        <v>0</v>
      </c>
      <c r="AF124" s="2">
        <f>IFERROR(__xludf.DUMMYFUNCTION("if(iserror(regexextract(C124,""^(\d+),(\d+)\)"")),0,regexextract(C124,""^(\d+),(\d+)\)""))"),0.0)</f>
        <v>0</v>
      </c>
      <c r="AH124" s="2">
        <f>IFERROR(__xludf.DUMMYFUNCTION("if(iserror(regexextract(D124,""^(\d+),(\d+)\)"")),0,regexextract(D124,""^(\d+),(\d+)\)""))"),0.0)</f>
        <v>0</v>
      </c>
      <c r="AJ124" s="2">
        <f>IFERROR(__xludf.DUMMYFUNCTION("if(iserror(regexextract(E124,""^(\d+),(\d+)\)"")),0,regexextract(E124,""^(\d+),(\d+)\)""))"),0.0)</f>
        <v>0</v>
      </c>
      <c r="AL124" s="2">
        <f>IFERROR(__xludf.DUMMYFUNCTION("if(iserror(regexextract(F124,""^(\d+),(\d+)\)"")),0,regexextract(F124,""^(\d+),(\d+)\)""))"),0.0)</f>
        <v>0</v>
      </c>
      <c r="AN124" s="10"/>
      <c r="AO124" s="2">
        <f t="shared" si="2"/>
        <v>0</v>
      </c>
      <c r="AP124" s="2">
        <f t="shared" si="3"/>
        <v>0</v>
      </c>
      <c r="AQ124" s="2">
        <f t="shared" si="4"/>
        <v>0</v>
      </c>
      <c r="AR124" s="2">
        <f t="shared" si="5"/>
        <v>0</v>
      </c>
      <c r="AS124" s="2">
        <f t="shared" si="6"/>
        <v>0</v>
      </c>
      <c r="AT124" s="2">
        <f t="shared" si="7"/>
        <v>0</v>
      </c>
    </row>
    <row r="125">
      <c r="G125" s="10"/>
      <c r="H125" s="2">
        <f>IFERROR(__xludf.DUMMYFUNCTION("if(iserror(len(regexextract(A125,"".*do\(\)""))),0,len(regexextract(A125,"".*do\(\)"")))"),0.0)</f>
        <v>0</v>
      </c>
      <c r="I125" s="2">
        <f>IFERROR(__xludf.DUMMYFUNCTION("if(iserror(len(regexextract(A125,"".*don't\(\)""))),0,len(regexextract(A125,"".*don't\(\)"")))"),0.0)</f>
        <v>0</v>
      </c>
      <c r="J125" s="2">
        <f>IFERROR(__xludf.DUMMYFUNCTION("if(iserror(len(regexextract(B125,"".*do\(\)""))),0,len(regexextract(B125,"".*do\(\)"")))"),0.0)</f>
        <v>0</v>
      </c>
      <c r="K125" s="2">
        <f>IFERROR(__xludf.DUMMYFUNCTION("if(iserror(len(regexextract(B125,"".*don't\(\)""))),0,len(regexextract(B125,"".*don't\(\)"")))"),0.0)</f>
        <v>0</v>
      </c>
      <c r="L125" s="2">
        <f>IFERROR(__xludf.DUMMYFUNCTION("if(iserror(len(regexextract(C125,"".*do\(\)""))),0,len(regexextract(C125,"".*do\(\)"")))"),0.0)</f>
        <v>0</v>
      </c>
      <c r="M125" s="2">
        <f>IFERROR(__xludf.DUMMYFUNCTION("if(iserror(len(regexextract(C125,"".*don't\(\)""))),0,len(regexextract(C125,"".*don't\(\)"")))"),0.0)</f>
        <v>0</v>
      </c>
      <c r="N125" s="2">
        <f>IFERROR(__xludf.DUMMYFUNCTION("if(iserror(len(regexextract(D125,"".*do\(\)""))),0,len(regexextract(D125,"".*do\(\)"")))"),0.0)</f>
        <v>0</v>
      </c>
      <c r="O125" s="2">
        <f>IFERROR(__xludf.DUMMYFUNCTION("if(iserror(len(regexextract(D125,"".*don't\(\)""))),0,len(regexextract(D125,"".*don't\(\)"")))"),0.0)</f>
        <v>0</v>
      </c>
      <c r="P125" s="2">
        <f>IFERROR(__xludf.DUMMYFUNCTION("if(iserror(len(regexextract(E125,"".*do\(\)""))),0,len(regexextract(E125,"".*do\(\)"")))"),0.0)</f>
        <v>0</v>
      </c>
      <c r="Q125" s="2">
        <f>IFERROR(__xludf.DUMMYFUNCTION("if(iserror(len(regexextract(E125,"".*don't\(\)""))),0,len(regexextract(E125,"".*don't\(\)"")))"),0.0)</f>
        <v>0</v>
      </c>
      <c r="R125" s="2">
        <f>IFERROR(__xludf.DUMMYFUNCTION("if(iserror(len(regexextract(F125,"".*do\(\)""))),0,len(regexextract(F125,"".*do\(\)"")))"),0.0)</f>
        <v>0</v>
      </c>
      <c r="S125" s="2">
        <f>IFERROR(__xludf.DUMMYFUNCTION("if(iserror(len(regexextract(F125,"".*don't\(\)""))),0,len(regexextract(F125,"".*don't\(\)"")))"),0.0)</f>
        <v>0</v>
      </c>
      <c r="T125" s="10"/>
      <c r="U125" s="2">
        <f t="shared" si="8"/>
        <v>1</v>
      </c>
      <c r="V125" s="2">
        <f t="shared" si="9"/>
        <v>0</v>
      </c>
      <c r="W125" s="2">
        <f t="shared" si="10"/>
        <v>1</v>
      </c>
      <c r="X125" s="2">
        <f t="shared" si="11"/>
        <v>0</v>
      </c>
      <c r="Y125" s="2">
        <f t="shared" si="12"/>
        <v>0</v>
      </c>
      <c r="Z125" s="2">
        <f t="shared" si="13"/>
        <v>0</v>
      </c>
      <c r="AA125" s="10"/>
      <c r="AB125" s="2">
        <f>IFERROR(__xludf.DUMMYFUNCTION("if(iserror(regexextract(A125,""^(\d+),(\d+)\)"")),0,regexextract(A125,""^(\d+),(\d+)\)""))"),0.0)</f>
        <v>0</v>
      </c>
      <c r="AD125" s="2">
        <f>IFERROR(__xludf.DUMMYFUNCTION("if(iserror(regexextract(B125,""^(\d+),(\d+)\)"")),0,regexextract(B125,""^(\d+),(\d+)\)""))"),0.0)</f>
        <v>0</v>
      </c>
      <c r="AF125" s="2">
        <f>IFERROR(__xludf.DUMMYFUNCTION("if(iserror(regexextract(C125,""^(\d+),(\d+)\)"")),0,regexextract(C125,""^(\d+),(\d+)\)""))"),0.0)</f>
        <v>0</v>
      </c>
      <c r="AH125" s="2">
        <f>IFERROR(__xludf.DUMMYFUNCTION("if(iserror(regexextract(D125,""^(\d+),(\d+)\)"")),0,regexextract(D125,""^(\d+),(\d+)\)""))"),0.0)</f>
        <v>0</v>
      </c>
      <c r="AJ125" s="2">
        <f>IFERROR(__xludf.DUMMYFUNCTION("if(iserror(regexextract(E125,""^(\d+),(\d+)\)"")),0,regexextract(E125,""^(\d+),(\d+)\)""))"),0.0)</f>
        <v>0</v>
      </c>
      <c r="AL125" s="2">
        <f>IFERROR(__xludf.DUMMYFUNCTION("if(iserror(regexextract(F125,""^(\d+),(\d+)\)"")),0,regexextract(F125,""^(\d+),(\d+)\)""))"),0.0)</f>
        <v>0</v>
      </c>
      <c r="AN125" s="10"/>
      <c r="AO125" s="2">
        <f t="shared" si="2"/>
        <v>0</v>
      </c>
      <c r="AP125" s="2">
        <f t="shared" si="3"/>
        <v>0</v>
      </c>
      <c r="AQ125" s="2">
        <f t="shared" si="4"/>
        <v>0</v>
      </c>
      <c r="AR125" s="2">
        <f t="shared" si="5"/>
        <v>0</v>
      </c>
      <c r="AS125" s="2">
        <f t="shared" si="6"/>
        <v>0</v>
      </c>
      <c r="AT125" s="2">
        <f t="shared" si="7"/>
        <v>0</v>
      </c>
    </row>
    <row r="126">
      <c r="G126" s="10"/>
      <c r="H126" s="2">
        <f>IFERROR(__xludf.DUMMYFUNCTION("if(iserror(len(regexextract(A126,"".*do\(\)""))),0,len(regexextract(A126,"".*do\(\)"")))"),0.0)</f>
        <v>0</v>
      </c>
      <c r="I126" s="2">
        <f>IFERROR(__xludf.DUMMYFUNCTION("if(iserror(len(regexextract(A126,"".*don't\(\)""))),0,len(regexextract(A126,"".*don't\(\)"")))"),0.0)</f>
        <v>0</v>
      </c>
      <c r="J126" s="2">
        <f>IFERROR(__xludf.DUMMYFUNCTION("if(iserror(len(regexextract(B126,"".*do\(\)""))),0,len(regexextract(B126,"".*do\(\)"")))"),0.0)</f>
        <v>0</v>
      </c>
      <c r="K126" s="2">
        <f>IFERROR(__xludf.DUMMYFUNCTION("if(iserror(len(regexextract(B126,"".*don't\(\)""))),0,len(regexextract(B126,"".*don't\(\)"")))"),0.0)</f>
        <v>0</v>
      </c>
      <c r="L126" s="2">
        <f>IFERROR(__xludf.DUMMYFUNCTION("if(iserror(len(regexextract(C126,"".*do\(\)""))),0,len(regexextract(C126,"".*do\(\)"")))"),0.0)</f>
        <v>0</v>
      </c>
      <c r="M126" s="2">
        <f>IFERROR(__xludf.DUMMYFUNCTION("if(iserror(len(regexextract(C126,"".*don't\(\)""))),0,len(regexextract(C126,"".*don't\(\)"")))"),0.0)</f>
        <v>0</v>
      </c>
      <c r="N126" s="2">
        <f>IFERROR(__xludf.DUMMYFUNCTION("if(iserror(len(regexextract(D126,"".*do\(\)""))),0,len(regexextract(D126,"".*do\(\)"")))"),0.0)</f>
        <v>0</v>
      </c>
      <c r="O126" s="2">
        <f>IFERROR(__xludf.DUMMYFUNCTION("if(iserror(len(regexextract(D126,"".*don't\(\)""))),0,len(regexextract(D126,"".*don't\(\)"")))"),0.0)</f>
        <v>0</v>
      </c>
      <c r="P126" s="2">
        <f>IFERROR(__xludf.DUMMYFUNCTION("if(iserror(len(regexextract(E126,"".*do\(\)""))),0,len(regexextract(E126,"".*do\(\)"")))"),0.0)</f>
        <v>0</v>
      </c>
      <c r="Q126" s="2">
        <f>IFERROR(__xludf.DUMMYFUNCTION("if(iserror(len(regexextract(E126,"".*don't\(\)""))),0,len(regexextract(E126,"".*don't\(\)"")))"),0.0)</f>
        <v>0</v>
      </c>
      <c r="R126" s="2">
        <f>IFERROR(__xludf.DUMMYFUNCTION("if(iserror(len(regexextract(F126,"".*do\(\)""))),0,len(regexextract(F126,"".*do\(\)"")))"),0.0)</f>
        <v>0</v>
      </c>
      <c r="S126" s="2">
        <f>IFERROR(__xludf.DUMMYFUNCTION("if(iserror(len(regexextract(F126,"".*don't\(\)""))),0,len(regexextract(F126,"".*don't\(\)"")))"),0.0)</f>
        <v>0</v>
      </c>
      <c r="T126" s="10"/>
      <c r="U126" s="2">
        <f t="shared" si="8"/>
        <v>1</v>
      </c>
      <c r="V126" s="2">
        <f t="shared" si="9"/>
        <v>0</v>
      </c>
      <c r="W126" s="2">
        <f t="shared" si="10"/>
        <v>1</v>
      </c>
      <c r="X126" s="2">
        <f t="shared" si="11"/>
        <v>0</v>
      </c>
      <c r="Y126" s="2">
        <f t="shared" si="12"/>
        <v>0</v>
      </c>
      <c r="Z126" s="2">
        <f t="shared" si="13"/>
        <v>0</v>
      </c>
      <c r="AA126" s="10"/>
      <c r="AB126" s="2">
        <f>IFERROR(__xludf.DUMMYFUNCTION("if(iserror(regexextract(A126,""^(\d+),(\d+)\)"")),0,regexextract(A126,""^(\d+),(\d+)\)""))"),0.0)</f>
        <v>0</v>
      </c>
      <c r="AD126" s="2">
        <f>IFERROR(__xludf.DUMMYFUNCTION("if(iserror(regexextract(B126,""^(\d+),(\d+)\)"")),0,regexextract(B126,""^(\d+),(\d+)\)""))"),0.0)</f>
        <v>0</v>
      </c>
      <c r="AF126" s="2">
        <f>IFERROR(__xludf.DUMMYFUNCTION("if(iserror(regexextract(C126,""^(\d+),(\d+)\)"")),0,regexextract(C126,""^(\d+),(\d+)\)""))"),0.0)</f>
        <v>0</v>
      </c>
      <c r="AH126" s="2">
        <f>IFERROR(__xludf.DUMMYFUNCTION("if(iserror(regexextract(D126,""^(\d+),(\d+)\)"")),0,regexextract(D126,""^(\d+),(\d+)\)""))"),0.0)</f>
        <v>0</v>
      </c>
      <c r="AJ126" s="2">
        <f>IFERROR(__xludf.DUMMYFUNCTION("if(iserror(regexextract(E126,""^(\d+),(\d+)\)"")),0,regexextract(E126,""^(\d+),(\d+)\)""))"),0.0)</f>
        <v>0</v>
      </c>
      <c r="AL126" s="2">
        <f>IFERROR(__xludf.DUMMYFUNCTION("if(iserror(regexextract(F126,""^(\d+),(\d+)\)"")),0,regexextract(F126,""^(\d+),(\d+)\)""))"),0.0)</f>
        <v>0</v>
      </c>
      <c r="AN126" s="10"/>
      <c r="AO126" s="2">
        <f t="shared" si="2"/>
        <v>0</v>
      </c>
      <c r="AP126" s="2">
        <f t="shared" si="3"/>
        <v>0</v>
      </c>
      <c r="AQ126" s="2">
        <f t="shared" si="4"/>
        <v>0</v>
      </c>
      <c r="AR126" s="2">
        <f t="shared" si="5"/>
        <v>0</v>
      </c>
      <c r="AS126" s="2">
        <f t="shared" si="6"/>
        <v>0</v>
      </c>
      <c r="AT126" s="2">
        <f t="shared" si="7"/>
        <v>0</v>
      </c>
    </row>
    <row r="127">
      <c r="G127" s="10"/>
      <c r="H127" s="2">
        <f>IFERROR(__xludf.DUMMYFUNCTION("if(iserror(len(regexextract(A127,"".*do\(\)""))),0,len(regexextract(A127,"".*do\(\)"")))"),0.0)</f>
        <v>0</v>
      </c>
      <c r="I127" s="2">
        <f>IFERROR(__xludf.DUMMYFUNCTION("if(iserror(len(regexextract(A127,"".*don't\(\)""))),0,len(regexextract(A127,"".*don't\(\)"")))"),0.0)</f>
        <v>0</v>
      </c>
      <c r="J127" s="2">
        <f>IFERROR(__xludf.DUMMYFUNCTION("if(iserror(len(regexextract(B127,"".*do\(\)""))),0,len(regexextract(B127,"".*do\(\)"")))"),0.0)</f>
        <v>0</v>
      </c>
      <c r="K127" s="2">
        <f>IFERROR(__xludf.DUMMYFUNCTION("if(iserror(len(regexextract(B127,"".*don't\(\)""))),0,len(regexextract(B127,"".*don't\(\)"")))"),0.0)</f>
        <v>0</v>
      </c>
      <c r="L127" s="2">
        <f>IFERROR(__xludf.DUMMYFUNCTION("if(iserror(len(regexextract(C127,"".*do\(\)""))),0,len(regexextract(C127,"".*do\(\)"")))"),0.0)</f>
        <v>0</v>
      </c>
      <c r="M127" s="2">
        <f>IFERROR(__xludf.DUMMYFUNCTION("if(iserror(len(regexextract(C127,"".*don't\(\)""))),0,len(regexextract(C127,"".*don't\(\)"")))"),0.0)</f>
        <v>0</v>
      </c>
      <c r="N127" s="2">
        <f>IFERROR(__xludf.DUMMYFUNCTION("if(iserror(len(regexextract(D127,"".*do\(\)""))),0,len(regexextract(D127,"".*do\(\)"")))"),0.0)</f>
        <v>0</v>
      </c>
      <c r="O127" s="2">
        <f>IFERROR(__xludf.DUMMYFUNCTION("if(iserror(len(regexextract(D127,"".*don't\(\)""))),0,len(regexextract(D127,"".*don't\(\)"")))"),0.0)</f>
        <v>0</v>
      </c>
      <c r="P127" s="2">
        <f>IFERROR(__xludf.DUMMYFUNCTION("if(iserror(len(regexextract(E127,"".*do\(\)""))),0,len(regexextract(E127,"".*do\(\)"")))"),0.0)</f>
        <v>0</v>
      </c>
      <c r="Q127" s="2">
        <f>IFERROR(__xludf.DUMMYFUNCTION("if(iserror(len(regexextract(E127,"".*don't\(\)""))),0,len(regexextract(E127,"".*don't\(\)"")))"),0.0)</f>
        <v>0</v>
      </c>
      <c r="R127" s="2">
        <f>IFERROR(__xludf.DUMMYFUNCTION("if(iserror(len(regexextract(F127,"".*do\(\)""))),0,len(regexextract(F127,"".*do\(\)"")))"),0.0)</f>
        <v>0</v>
      </c>
      <c r="S127" s="2">
        <f>IFERROR(__xludf.DUMMYFUNCTION("if(iserror(len(regexextract(F127,"".*don't\(\)""))),0,len(regexextract(F127,"".*don't\(\)"")))"),0.0)</f>
        <v>0</v>
      </c>
      <c r="T127" s="10"/>
      <c r="U127" s="2">
        <f t="shared" si="8"/>
        <v>1</v>
      </c>
      <c r="V127" s="2">
        <f t="shared" si="9"/>
        <v>0</v>
      </c>
      <c r="W127" s="2">
        <f t="shared" si="10"/>
        <v>1</v>
      </c>
      <c r="X127" s="2">
        <f t="shared" si="11"/>
        <v>0</v>
      </c>
      <c r="Y127" s="2">
        <f t="shared" si="12"/>
        <v>0</v>
      </c>
      <c r="Z127" s="2">
        <f t="shared" si="13"/>
        <v>0</v>
      </c>
      <c r="AA127" s="10"/>
      <c r="AB127" s="2">
        <f>IFERROR(__xludf.DUMMYFUNCTION("if(iserror(regexextract(A127,""^(\d+),(\d+)\)"")),0,regexextract(A127,""^(\d+),(\d+)\)""))"),0.0)</f>
        <v>0</v>
      </c>
      <c r="AD127" s="2">
        <f>IFERROR(__xludf.DUMMYFUNCTION("if(iserror(regexextract(B127,""^(\d+),(\d+)\)"")),0,regexextract(B127,""^(\d+),(\d+)\)""))"),0.0)</f>
        <v>0</v>
      </c>
      <c r="AF127" s="2">
        <f>IFERROR(__xludf.DUMMYFUNCTION("if(iserror(regexextract(C127,""^(\d+),(\d+)\)"")),0,regexextract(C127,""^(\d+),(\d+)\)""))"),0.0)</f>
        <v>0</v>
      </c>
      <c r="AH127" s="2">
        <f>IFERROR(__xludf.DUMMYFUNCTION("if(iserror(regexextract(D127,""^(\d+),(\d+)\)"")),0,regexextract(D127,""^(\d+),(\d+)\)""))"),0.0)</f>
        <v>0</v>
      </c>
      <c r="AJ127" s="2">
        <f>IFERROR(__xludf.DUMMYFUNCTION("if(iserror(regexextract(E127,""^(\d+),(\d+)\)"")),0,regexextract(E127,""^(\d+),(\d+)\)""))"),0.0)</f>
        <v>0</v>
      </c>
      <c r="AL127" s="2">
        <f>IFERROR(__xludf.DUMMYFUNCTION("if(iserror(regexextract(F127,""^(\d+),(\d+)\)"")),0,regexextract(F127,""^(\d+),(\d+)\)""))"),0.0)</f>
        <v>0</v>
      </c>
      <c r="AN127" s="10"/>
      <c r="AO127" s="2">
        <f t="shared" si="2"/>
        <v>0</v>
      </c>
      <c r="AP127" s="2">
        <f t="shared" si="3"/>
        <v>0</v>
      </c>
      <c r="AQ127" s="2">
        <f t="shared" si="4"/>
        <v>0</v>
      </c>
      <c r="AR127" s="2">
        <f t="shared" si="5"/>
        <v>0</v>
      </c>
      <c r="AS127" s="2">
        <f t="shared" si="6"/>
        <v>0</v>
      </c>
      <c r="AT127" s="2">
        <f t="shared" si="7"/>
        <v>0</v>
      </c>
    </row>
    <row r="128">
      <c r="G128" s="10"/>
      <c r="H128" s="2">
        <f>IFERROR(__xludf.DUMMYFUNCTION("if(iserror(len(regexextract(A128,"".*do\(\)""))),0,len(regexextract(A128,"".*do\(\)"")))"),0.0)</f>
        <v>0</v>
      </c>
      <c r="I128" s="2">
        <f>IFERROR(__xludf.DUMMYFUNCTION("if(iserror(len(regexextract(A128,"".*don't\(\)""))),0,len(regexextract(A128,"".*don't\(\)"")))"),0.0)</f>
        <v>0</v>
      </c>
      <c r="J128" s="2">
        <f>IFERROR(__xludf.DUMMYFUNCTION("if(iserror(len(regexextract(B128,"".*do\(\)""))),0,len(regexextract(B128,"".*do\(\)"")))"),0.0)</f>
        <v>0</v>
      </c>
      <c r="K128" s="2">
        <f>IFERROR(__xludf.DUMMYFUNCTION("if(iserror(len(regexextract(B128,"".*don't\(\)""))),0,len(regexextract(B128,"".*don't\(\)"")))"),0.0)</f>
        <v>0</v>
      </c>
      <c r="L128" s="2">
        <f>IFERROR(__xludf.DUMMYFUNCTION("if(iserror(len(regexextract(C128,"".*do\(\)""))),0,len(regexextract(C128,"".*do\(\)"")))"),0.0)</f>
        <v>0</v>
      </c>
      <c r="M128" s="2">
        <f>IFERROR(__xludf.DUMMYFUNCTION("if(iserror(len(regexextract(C128,"".*don't\(\)""))),0,len(regexextract(C128,"".*don't\(\)"")))"),0.0)</f>
        <v>0</v>
      </c>
      <c r="N128" s="2">
        <f>IFERROR(__xludf.DUMMYFUNCTION("if(iserror(len(regexextract(D128,"".*do\(\)""))),0,len(regexextract(D128,"".*do\(\)"")))"),0.0)</f>
        <v>0</v>
      </c>
      <c r="O128" s="2">
        <f>IFERROR(__xludf.DUMMYFUNCTION("if(iserror(len(regexextract(D128,"".*don't\(\)""))),0,len(regexextract(D128,"".*don't\(\)"")))"),0.0)</f>
        <v>0</v>
      </c>
      <c r="P128" s="2">
        <f>IFERROR(__xludf.DUMMYFUNCTION("if(iserror(len(regexextract(E128,"".*do\(\)""))),0,len(regexextract(E128,"".*do\(\)"")))"),0.0)</f>
        <v>0</v>
      </c>
      <c r="Q128" s="2">
        <f>IFERROR(__xludf.DUMMYFUNCTION("if(iserror(len(regexextract(E128,"".*don't\(\)""))),0,len(regexextract(E128,"".*don't\(\)"")))"),0.0)</f>
        <v>0</v>
      </c>
      <c r="R128" s="2">
        <f>IFERROR(__xludf.DUMMYFUNCTION("if(iserror(len(regexextract(F128,"".*do\(\)""))),0,len(regexextract(F128,"".*do\(\)"")))"),0.0)</f>
        <v>0</v>
      </c>
      <c r="S128" s="2">
        <f>IFERROR(__xludf.DUMMYFUNCTION("if(iserror(len(regexextract(F128,"".*don't\(\)""))),0,len(regexextract(F128,"".*don't\(\)"")))"),0.0)</f>
        <v>0</v>
      </c>
      <c r="T128" s="10"/>
      <c r="U128" s="2">
        <f t="shared" si="8"/>
        <v>1</v>
      </c>
      <c r="V128" s="2">
        <f t="shared" si="9"/>
        <v>0</v>
      </c>
      <c r="W128" s="2">
        <f t="shared" si="10"/>
        <v>1</v>
      </c>
      <c r="X128" s="2">
        <f t="shared" si="11"/>
        <v>0</v>
      </c>
      <c r="Y128" s="2">
        <f t="shared" si="12"/>
        <v>0</v>
      </c>
      <c r="Z128" s="2">
        <f t="shared" si="13"/>
        <v>0</v>
      </c>
      <c r="AA128" s="10"/>
      <c r="AB128" s="2">
        <f>IFERROR(__xludf.DUMMYFUNCTION("if(iserror(regexextract(A128,""^(\d+),(\d+)\)"")),0,regexextract(A128,""^(\d+),(\d+)\)""))"),0.0)</f>
        <v>0</v>
      </c>
      <c r="AD128" s="2">
        <f>IFERROR(__xludf.DUMMYFUNCTION("if(iserror(regexextract(B128,""^(\d+),(\d+)\)"")),0,regexextract(B128,""^(\d+),(\d+)\)""))"),0.0)</f>
        <v>0</v>
      </c>
      <c r="AF128" s="2">
        <f>IFERROR(__xludf.DUMMYFUNCTION("if(iserror(regexextract(C128,""^(\d+),(\d+)\)"")),0,regexextract(C128,""^(\d+),(\d+)\)""))"),0.0)</f>
        <v>0</v>
      </c>
      <c r="AH128" s="2">
        <f>IFERROR(__xludf.DUMMYFUNCTION("if(iserror(regexextract(D128,""^(\d+),(\d+)\)"")),0,regexextract(D128,""^(\d+),(\d+)\)""))"),0.0)</f>
        <v>0</v>
      </c>
      <c r="AJ128" s="2">
        <f>IFERROR(__xludf.DUMMYFUNCTION("if(iserror(regexextract(E128,""^(\d+),(\d+)\)"")),0,regexextract(E128,""^(\d+),(\d+)\)""))"),0.0)</f>
        <v>0</v>
      </c>
      <c r="AL128" s="2">
        <f>IFERROR(__xludf.DUMMYFUNCTION("if(iserror(regexextract(F128,""^(\d+),(\d+)\)"")),0,regexextract(F128,""^(\d+),(\d+)\)""))"),0.0)</f>
        <v>0</v>
      </c>
      <c r="AN128" s="10"/>
      <c r="AO128" s="2">
        <f t="shared" si="2"/>
        <v>0</v>
      </c>
      <c r="AP128" s="2">
        <f t="shared" si="3"/>
        <v>0</v>
      </c>
      <c r="AQ128" s="2">
        <f t="shared" si="4"/>
        <v>0</v>
      </c>
      <c r="AR128" s="2">
        <f t="shared" si="5"/>
        <v>0</v>
      </c>
      <c r="AS128" s="2">
        <f t="shared" si="6"/>
        <v>0</v>
      </c>
      <c r="AT128" s="2">
        <f t="shared" si="7"/>
        <v>0</v>
      </c>
    </row>
    <row r="129">
      <c r="G129" s="10"/>
      <c r="H129" s="2">
        <f>IFERROR(__xludf.DUMMYFUNCTION("if(iserror(len(regexextract(A129,"".*do\(\)""))),0,len(regexextract(A129,"".*do\(\)"")))"),0.0)</f>
        <v>0</v>
      </c>
      <c r="I129" s="2">
        <f>IFERROR(__xludf.DUMMYFUNCTION("if(iserror(len(regexextract(A129,"".*don't\(\)""))),0,len(regexextract(A129,"".*don't\(\)"")))"),0.0)</f>
        <v>0</v>
      </c>
      <c r="J129" s="2">
        <f>IFERROR(__xludf.DUMMYFUNCTION("if(iserror(len(regexextract(B129,"".*do\(\)""))),0,len(regexextract(B129,"".*do\(\)"")))"),0.0)</f>
        <v>0</v>
      </c>
      <c r="K129" s="2">
        <f>IFERROR(__xludf.DUMMYFUNCTION("if(iserror(len(regexextract(B129,"".*don't\(\)""))),0,len(regexextract(B129,"".*don't\(\)"")))"),0.0)</f>
        <v>0</v>
      </c>
      <c r="L129" s="2">
        <f>IFERROR(__xludf.DUMMYFUNCTION("if(iserror(len(regexextract(C129,"".*do\(\)""))),0,len(regexextract(C129,"".*do\(\)"")))"),0.0)</f>
        <v>0</v>
      </c>
      <c r="M129" s="2">
        <f>IFERROR(__xludf.DUMMYFUNCTION("if(iserror(len(regexextract(C129,"".*don't\(\)""))),0,len(regexextract(C129,"".*don't\(\)"")))"),0.0)</f>
        <v>0</v>
      </c>
      <c r="N129" s="2">
        <f>IFERROR(__xludf.DUMMYFUNCTION("if(iserror(len(regexextract(D129,"".*do\(\)""))),0,len(regexextract(D129,"".*do\(\)"")))"),0.0)</f>
        <v>0</v>
      </c>
      <c r="O129" s="2">
        <f>IFERROR(__xludf.DUMMYFUNCTION("if(iserror(len(regexextract(D129,"".*don't\(\)""))),0,len(regexextract(D129,"".*don't\(\)"")))"),0.0)</f>
        <v>0</v>
      </c>
      <c r="P129" s="2">
        <f>IFERROR(__xludf.DUMMYFUNCTION("if(iserror(len(regexextract(E129,"".*do\(\)""))),0,len(regexextract(E129,"".*do\(\)"")))"),0.0)</f>
        <v>0</v>
      </c>
      <c r="Q129" s="2">
        <f>IFERROR(__xludf.DUMMYFUNCTION("if(iserror(len(regexextract(E129,"".*don't\(\)""))),0,len(regexextract(E129,"".*don't\(\)"")))"),0.0)</f>
        <v>0</v>
      </c>
      <c r="R129" s="2">
        <f>IFERROR(__xludf.DUMMYFUNCTION("if(iserror(len(regexextract(F129,"".*do\(\)""))),0,len(regexextract(F129,"".*do\(\)"")))"),0.0)</f>
        <v>0</v>
      </c>
      <c r="S129" s="2">
        <f>IFERROR(__xludf.DUMMYFUNCTION("if(iserror(len(regexextract(F129,"".*don't\(\)""))),0,len(regexextract(F129,"".*don't\(\)"")))"),0.0)</f>
        <v>0</v>
      </c>
      <c r="T129" s="10"/>
      <c r="U129" s="2">
        <f t="shared" si="8"/>
        <v>1</v>
      </c>
      <c r="V129" s="2">
        <f t="shared" si="9"/>
        <v>0</v>
      </c>
      <c r="W129" s="2">
        <f t="shared" si="10"/>
        <v>1</v>
      </c>
      <c r="X129" s="2">
        <f t="shared" si="11"/>
        <v>0</v>
      </c>
      <c r="Y129" s="2">
        <f t="shared" si="12"/>
        <v>0</v>
      </c>
      <c r="Z129" s="2">
        <f t="shared" si="13"/>
        <v>0</v>
      </c>
      <c r="AA129" s="10"/>
      <c r="AB129" s="2">
        <f>IFERROR(__xludf.DUMMYFUNCTION("if(iserror(regexextract(A129,""^(\d+),(\d+)\)"")),0,regexextract(A129,""^(\d+),(\d+)\)""))"),0.0)</f>
        <v>0</v>
      </c>
      <c r="AD129" s="2">
        <f>IFERROR(__xludf.DUMMYFUNCTION("if(iserror(regexextract(B129,""^(\d+),(\d+)\)"")),0,regexextract(B129,""^(\d+),(\d+)\)""))"),0.0)</f>
        <v>0</v>
      </c>
      <c r="AF129" s="2">
        <f>IFERROR(__xludf.DUMMYFUNCTION("if(iserror(regexextract(C129,""^(\d+),(\d+)\)"")),0,regexextract(C129,""^(\d+),(\d+)\)""))"),0.0)</f>
        <v>0</v>
      </c>
      <c r="AH129" s="2">
        <f>IFERROR(__xludf.DUMMYFUNCTION("if(iserror(regexextract(D129,""^(\d+),(\d+)\)"")),0,regexextract(D129,""^(\d+),(\d+)\)""))"),0.0)</f>
        <v>0</v>
      </c>
      <c r="AJ129" s="2">
        <f>IFERROR(__xludf.DUMMYFUNCTION("if(iserror(regexextract(E129,""^(\d+),(\d+)\)"")),0,regexextract(E129,""^(\d+),(\d+)\)""))"),0.0)</f>
        <v>0</v>
      </c>
      <c r="AL129" s="2">
        <f>IFERROR(__xludf.DUMMYFUNCTION("if(iserror(regexextract(F129,""^(\d+),(\d+)\)"")),0,regexextract(F129,""^(\d+),(\d+)\)""))"),0.0)</f>
        <v>0</v>
      </c>
      <c r="AN129" s="10"/>
      <c r="AO129" s="2">
        <f t="shared" si="2"/>
        <v>0</v>
      </c>
      <c r="AP129" s="2">
        <f t="shared" si="3"/>
        <v>0</v>
      </c>
      <c r="AQ129" s="2">
        <f t="shared" si="4"/>
        <v>0</v>
      </c>
      <c r="AR129" s="2">
        <f t="shared" si="5"/>
        <v>0</v>
      </c>
      <c r="AS129" s="2">
        <f t="shared" si="6"/>
        <v>0</v>
      </c>
      <c r="AT129" s="2">
        <f t="shared" si="7"/>
        <v>0</v>
      </c>
    </row>
    <row r="130">
      <c r="B130" s="2" t="s">
        <v>64</v>
      </c>
      <c r="C130" s="2" t="s">
        <v>65</v>
      </c>
      <c r="D130" s="2" t="s">
        <v>66</v>
      </c>
      <c r="E130" s="2" t="s">
        <v>67</v>
      </c>
      <c r="G130" s="10"/>
      <c r="H130" s="2">
        <f>IFERROR(__xludf.DUMMYFUNCTION("if(iserror(len(regexextract(A130,"".*do\(\)""))),0,len(regexextract(A130,"".*do\(\)"")))"),0.0)</f>
        <v>0</v>
      </c>
      <c r="I130" s="2">
        <f>IFERROR(__xludf.DUMMYFUNCTION("if(iserror(len(regexextract(A130,"".*don't\(\)""))),0,len(regexextract(A130,"".*don't\(\)"")))"),0.0)</f>
        <v>0</v>
      </c>
      <c r="J130" s="2">
        <f>IFERROR(__xludf.DUMMYFUNCTION("if(iserror(len(regexextract(B130,"".*do\(\)""))),0,len(regexextract(B130,"".*do\(\)"")))"),0.0)</f>
        <v>0</v>
      </c>
      <c r="K130" s="2">
        <f>IFERROR(__xludf.DUMMYFUNCTION("if(iserror(len(regexextract(B130,"".*don't\(\)""))),0,len(regexextract(B130,"".*don't\(\)"")))"),0.0)</f>
        <v>0</v>
      </c>
      <c r="L130" s="2">
        <f>IFERROR(__xludf.DUMMYFUNCTION("if(iserror(len(regexextract(C130,"".*do\(\)""))),0,len(regexextract(C130,"".*do\(\)"")))"),0.0)</f>
        <v>0</v>
      </c>
      <c r="M130" s="2">
        <f>IFERROR(__xludf.DUMMYFUNCTION("if(iserror(len(regexextract(C130,"".*don't\(\)""))),0,len(regexextract(C130,"".*don't\(\)"")))"),0.0)</f>
        <v>0</v>
      </c>
      <c r="N130" s="2">
        <f>IFERROR(__xludf.DUMMYFUNCTION("if(iserror(len(regexextract(D130,"".*do\(\)""))),0,len(regexextract(D130,"".*do\(\)"")))"),0.0)</f>
        <v>0</v>
      </c>
      <c r="O130" s="2">
        <f>IFERROR(__xludf.DUMMYFUNCTION("if(iserror(len(regexextract(D130,"".*don't\(\)""))),0,len(regexextract(D130,"".*don't\(\)"")))"),0.0)</f>
        <v>0</v>
      </c>
      <c r="P130" s="2">
        <f>IFERROR(__xludf.DUMMYFUNCTION("if(iserror(len(regexextract(E130,"".*do\(\)""))),0,len(regexextract(E130,"".*do\(\)"")))"),0.0)</f>
        <v>0</v>
      </c>
      <c r="Q130" s="2">
        <f>IFERROR(__xludf.DUMMYFUNCTION("if(iserror(len(regexextract(E130,"".*don't\(\)""))),0,len(regexextract(E130,"".*don't\(\)"")))"),0.0)</f>
        <v>0</v>
      </c>
      <c r="R130" s="2">
        <f>IFERROR(__xludf.DUMMYFUNCTION("if(iserror(len(regexextract(F130,"".*do\(\)""))),0,len(regexextract(F130,"".*do\(\)"")))"),0.0)</f>
        <v>0</v>
      </c>
      <c r="S130" s="2">
        <f>IFERROR(__xludf.DUMMYFUNCTION("if(iserror(len(regexextract(F130,"".*don't\(\)""))),0,len(regexextract(F130,"".*don't\(\)"")))"),0.0)</f>
        <v>0</v>
      </c>
      <c r="T130" s="10"/>
      <c r="U130" s="2">
        <f t="shared" si="8"/>
        <v>1</v>
      </c>
      <c r="V130" s="2">
        <f t="shared" si="9"/>
        <v>0</v>
      </c>
      <c r="W130" s="2">
        <f t="shared" si="10"/>
        <v>1</v>
      </c>
      <c r="X130" s="2">
        <f t="shared" si="11"/>
        <v>0</v>
      </c>
      <c r="Y130" s="2">
        <f t="shared" si="12"/>
        <v>0</v>
      </c>
      <c r="Z130" s="2">
        <f t="shared" si="13"/>
        <v>0</v>
      </c>
      <c r="AA130" s="10"/>
      <c r="AB130" s="2">
        <f>IFERROR(__xludf.DUMMYFUNCTION("if(iserror(regexextract(A130,""^(\d+),(\d+)\)"")),0,regexextract(A130,""^(\d+),(\d+)\)""))"),0.0)</f>
        <v>0</v>
      </c>
      <c r="AD130" s="2" t="str">
        <f>IFERROR(__xludf.DUMMYFUNCTION("if(iserror(regexextract(B130,""^(\d+),(\d+)\)"")),0,regexextract(B130,""^(\d+),(\d+)\)""))"),"668")</f>
        <v>668</v>
      </c>
      <c r="AE130" s="2" t="str">
        <f>IFERROR(__xludf.DUMMYFUNCTION("""COMPUTED_VALUE"""),"571")</f>
        <v>571</v>
      </c>
      <c r="AF130" s="2" t="str">
        <f>IFERROR(__xludf.DUMMYFUNCTION("if(iserror(regexextract(C130,""^(\d+),(\d+)\)"")),0,regexextract(C130,""^(\d+),(\d+)\)""))"),"472")</f>
        <v>472</v>
      </c>
      <c r="AG130" s="2" t="str">
        <f>IFERROR(__xludf.DUMMYFUNCTION("""COMPUTED_VALUE"""),"982")</f>
        <v>982</v>
      </c>
      <c r="AH130" s="2" t="str">
        <f>IFERROR(__xludf.DUMMYFUNCTION("if(iserror(regexextract(D130,""^(\d+),(\d+)\)"")),0,regexextract(D130,""^(\d+),(\d+)\)""))"),"335")</f>
        <v>335</v>
      </c>
      <c r="AI130" s="2" t="str">
        <f>IFERROR(__xludf.DUMMYFUNCTION("""COMPUTED_VALUE"""),"673")</f>
        <v>673</v>
      </c>
      <c r="AJ130" s="2" t="str">
        <f>IFERROR(__xludf.DUMMYFUNCTION("if(iserror(regexextract(E130,""^(\d+),(\d+)\)"")),0,regexextract(E130,""^(\d+),(\d+)\)""))"),"970")</f>
        <v>970</v>
      </c>
      <c r="AK130" s="2" t="str">
        <f>IFERROR(__xludf.DUMMYFUNCTION("""COMPUTED_VALUE"""),"298")</f>
        <v>298</v>
      </c>
      <c r="AL130" s="2">
        <f>IFERROR(__xludf.DUMMYFUNCTION("if(iserror(regexextract(F130,""^(\d+),(\d+)\)"")),0,regexextract(F130,""^(\d+),(\d+)\)""))"),0.0)</f>
        <v>0</v>
      </c>
      <c r="AN130" s="10"/>
      <c r="AO130" s="2">
        <f t="shared" si="2"/>
        <v>0</v>
      </c>
      <c r="AP130" s="2">
        <f t="shared" si="3"/>
        <v>0</v>
      </c>
      <c r="AQ130" s="2">
        <f t="shared" si="4"/>
        <v>463504</v>
      </c>
      <c r="AR130" s="2">
        <f t="shared" si="5"/>
        <v>0</v>
      </c>
      <c r="AS130" s="2">
        <f t="shared" si="6"/>
        <v>0</v>
      </c>
      <c r="AT130" s="2">
        <f t="shared" si="7"/>
        <v>0</v>
      </c>
    </row>
    <row r="131">
      <c r="B131" s="2" t="s">
        <v>68</v>
      </c>
      <c r="C131" s="2" t="s">
        <v>69</v>
      </c>
      <c r="D131" s="2" t="s">
        <v>70</v>
      </c>
      <c r="E131" s="2" t="s">
        <v>71</v>
      </c>
      <c r="G131" s="10"/>
      <c r="H131" s="2">
        <f>IFERROR(__xludf.DUMMYFUNCTION("if(iserror(len(regexextract(A131,"".*do\(\)""))),0,len(regexextract(A131,"".*do\(\)"")))"),0.0)</f>
        <v>0</v>
      </c>
      <c r="I131" s="2">
        <f>IFERROR(__xludf.DUMMYFUNCTION("if(iserror(len(regexextract(A131,"".*don't\(\)""))),0,len(regexextract(A131,"".*don't\(\)"")))"),0.0)</f>
        <v>0</v>
      </c>
      <c r="J131" s="2">
        <f>IFERROR(__xludf.DUMMYFUNCTION("if(iserror(len(regexextract(B131,"".*do\(\)""))),0,len(regexextract(B131,"".*do\(\)"")))"),0.0)</f>
        <v>0</v>
      </c>
      <c r="K131" s="2">
        <f>IFERROR(__xludf.DUMMYFUNCTION("if(iserror(len(regexextract(B131,"".*don't\(\)""))),0,len(regexextract(B131,"".*don't\(\)"")))"),0.0)</f>
        <v>0</v>
      </c>
      <c r="L131" s="2">
        <f>IFERROR(__xludf.DUMMYFUNCTION("if(iserror(len(regexextract(C131,"".*do\(\)""))),0,len(regexextract(C131,"".*do\(\)"")))"),0.0)</f>
        <v>0</v>
      </c>
      <c r="M131" s="2">
        <f>IFERROR(__xludf.DUMMYFUNCTION("if(iserror(len(regexextract(C131,"".*don't\(\)""))),0,len(regexextract(C131,"".*don't\(\)"")))"),0.0)</f>
        <v>0</v>
      </c>
      <c r="N131" s="2">
        <f>IFERROR(__xludf.DUMMYFUNCTION("if(iserror(len(regexextract(D131,"".*do\(\)""))),0,len(regexextract(D131,"".*do\(\)"")))"),0.0)</f>
        <v>0</v>
      </c>
      <c r="O131" s="2">
        <f>IFERROR(__xludf.DUMMYFUNCTION("if(iserror(len(regexextract(D131,"".*don't\(\)""))),0,len(regexextract(D131,"".*don't\(\)"")))"),0.0)</f>
        <v>0</v>
      </c>
      <c r="P131" s="2">
        <f>IFERROR(__xludf.DUMMYFUNCTION("if(iserror(len(regexextract(E131,"".*do\(\)""))),0,len(regexextract(E131,"".*do\(\)"")))"),0.0)</f>
        <v>0</v>
      </c>
      <c r="Q131" s="2">
        <f>IFERROR(__xludf.DUMMYFUNCTION("if(iserror(len(regexextract(E131,"".*don't\(\)""))),0,len(regexextract(E131,"".*don't\(\)"")))"),0.0)</f>
        <v>0</v>
      </c>
      <c r="R131" s="2">
        <f>IFERROR(__xludf.DUMMYFUNCTION("if(iserror(len(regexextract(F131,"".*do\(\)""))),0,len(regexextract(F131,"".*do\(\)"")))"),0.0)</f>
        <v>0</v>
      </c>
      <c r="S131" s="2">
        <f>IFERROR(__xludf.DUMMYFUNCTION("if(iserror(len(regexextract(F131,"".*don't\(\)""))),0,len(regexextract(F131,"".*don't\(\)"")))"),0.0)</f>
        <v>0</v>
      </c>
      <c r="T131" s="10"/>
      <c r="U131" s="2">
        <f t="shared" si="8"/>
        <v>1</v>
      </c>
      <c r="V131" s="2">
        <f t="shared" si="9"/>
        <v>0</v>
      </c>
      <c r="W131" s="2">
        <f t="shared" si="10"/>
        <v>1</v>
      </c>
      <c r="X131" s="2">
        <f t="shared" si="11"/>
        <v>0</v>
      </c>
      <c r="Y131" s="2">
        <f t="shared" si="12"/>
        <v>0</v>
      </c>
      <c r="Z131" s="2">
        <f t="shared" si="13"/>
        <v>0</v>
      </c>
      <c r="AA131" s="10"/>
      <c r="AB131" s="2">
        <f>IFERROR(__xludf.DUMMYFUNCTION("if(iserror(regexextract(A131,""^(\d+),(\d+)\)"")),0,regexextract(A131,""^(\d+),(\d+)\)""))"),0.0)</f>
        <v>0</v>
      </c>
      <c r="AD131" s="2" t="str">
        <f>IFERROR(__xludf.DUMMYFUNCTION("if(iserror(regexextract(B131,""^(\d+),(\d+)\)"")),0,regexextract(B131,""^(\d+),(\d+)\)""))"),"981")</f>
        <v>981</v>
      </c>
      <c r="AE131" s="2" t="str">
        <f>IFERROR(__xludf.DUMMYFUNCTION("""COMPUTED_VALUE"""),"529")</f>
        <v>529</v>
      </c>
      <c r="AF131" s="2" t="str">
        <f>IFERROR(__xludf.DUMMYFUNCTION("if(iserror(regexextract(C131,""^(\d+),(\d+)\)"")),0,regexextract(C131,""^(\d+),(\d+)\)""))"),"321")</f>
        <v>321</v>
      </c>
      <c r="AG131" s="2" t="str">
        <f>IFERROR(__xludf.DUMMYFUNCTION("""COMPUTED_VALUE"""),"807")</f>
        <v>807</v>
      </c>
      <c r="AH131" s="2" t="str">
        <f>IFERROR(__xludf.DUMMYFUNCTION("if(iserror(regexextract(D131,""^(\d+),(\d+)\)"")),0,regexextract(D131,""^(\d+),(\d+)\)""))"),"704")</f>
        <v>704</v>
      </c>
      <c r="AI131" s="2" t="str">
        <f>IFERROR(__xludf.DUMMYFUNCTION("""COMPUTED_VALUE"""),"190")</f>
        <v>190</v>
      </c>
      <c r="AJ131" s="2" t="str">
        <f>IFERROR(__xludf.DUMMYFUNCTION("if(iserror(regexextract(E131,""^(\d+),(\d+)\)"")),0,regexextract(E131,""^(\d+),(\d+)\)""))"),"176")</f>
        <v>176</v>
      </c>
      <c r="AK131" s="2" t="str">
        <f>IFERROR(__xludf.DUMMYFUNCTION("""COMPUTED_VALUE"""),"59")</f>
        <v>59</v>
      </c>
      <c r="AL131" s="2">
        <f>IFERROR(__xludf.DUMMYFUNCTION("if(iserror(regexextract(F131,""^(\d+),(\d+)\)"")),0,regexextract(F131,""^(\d+),(\d+)\)""))"),0.0)</f>
        <v>0</v>
      </c>
      <c r="AN131" s="10"/>
      <c r="AO131" s="2">
        <f t="shared" si="2"/>
        <v>0</v>
      </c>
      <c r="AP131" s="2">
        <f t="shared" si="3"/>
        <v>0</v>
      </c>
      <c r="AQ131" s="2">
        <f t="shared" si="4"/>
        <v>259047</v>
      </c>
      <c r="AR131" s="2">
        <f t="shared" si="5"/>
        <v>0</v>
      </c>
      <c r="AS131" s="2">
        <f t="shared" si="6"/>
        <v>0</v>
      </c>
      <c r="AT131" s="2">
        <f t="shared" si="7"/>
        <v>0</v>
      </c>
    </row>
    <row r="132">
      <c r="B132" s="2" t="s">
        <v>72</v>
      </c>
      <c r="C132" s="2" t="s">
        <v>73</v>
      </c>
      <c r="D132" s="2" t="s">
        <v>74</v>
      </c>
      <c r="E132" s="2" t="s">
        <v>75</v>
      </c>
      <c r="G132" s="10"/>
      <c r="H132" s="2">
        <f>IFERROR(__xludf.DUMMYFUNCTION("if(iserror(len(regexextract(A132,"".*do\(\)""))),0,len(regexextract(A132,"".*do\(\)"")))"),0.0)</f>
        <v>0</v>
      </c>
      <c r="I132" s="2">
        <f>IFERROR(__xludf.DUMMYFUNCTION("if(iserror(len(regexextract(A132,"".*don't\(\)""))),0,len(regexextract(A132,"".*don't\(\)"")))"),0.0)</f>
        <v>0</v>
      </c>
      <c r="J132" s="2">
        <f>IFERROR(__xludf.DUMMYFUNCTION("if(iserror(len(regexextract(B132,"".*do\(\)""))),0,len(regexextract(B132,"".*do\(\)"")))"),0.0)</f>
        <v>0</v>
      </c>
      <c r="K132" s="2">
        <f>IFERROR(__xludf.DUMMYFUNCTION("if(iserror(len(regexextract(B132,"".*don't\(\)""))),0,len(regexextract(B132,"".*don't\(\)"")))"),0.0)</f>
        <v>0</v>
      </c>
      <c r="L132" s="2">
        <f>IFERROR(__xludf.DUMMYFUNCTION("if(iserror(len(regexextract(C132,"".*do\(\)""))),0,len(regexextract(C132,"".*do\(\)"")))"),0.0)</f>
        <v>0</v>
      </c>
      <c r="M132" s="2">
        <f>IFERROR(__xludf.DUMMYFUNCTION("if(iserror(len(regexextract(C132,"".*don't\(\)""))),0,len(regexextract(C132,"".*don't\(\)"")))"),0.0)</f>
        <v>0</v>
      </c>
      <c r="N132" s="2">
        <f>IFERROR(__xludf.DUMMYFUNCTION("if(iserror(len(regexextract(D132,"".*do\(\)""))),0,len(regexextract(D132,"".*do\(\)"")))"),0.0)</f>
        <v>0</v>
      </c>
      <c r="O132" s="2">
        <f>IFERROR(__xludf.DUMMYFUNCTION("if(iserror(len(regexextract(D132,"".*don't\(\)""))),0,len(regexextract(D132,"".*don't\(\)"")))"),0.0)</f>
        <v>0</v>
      </c>
      <c r="P132" s="2">
        <f>IFERROR(__xludf.DUMMYFUNCTION("if(iserror(len(regexextract(E132,"".*do\(\)""))),0,len(regexextract(E132,"".*do\(\)"")))"),0.0)</f>
        <v>0</v>
      </c>
      <c r="Q132" s="2">
        <f>IFERROR(__xludf.DUMMYFUNCTION("if(iserror(len(regexextract(E132,"".*don't\(\)""))),0,len(regexextract(E132,"".*don't\(\)"")))"),0.0)</f>
        <v>0</v>
      </c>
      <c r="R132" s="2">
        <f>IFERROR(__xludf.DUMMYFUNCTION("if(iserror(len(regexextract(F132,"".*do\(\)""))),0,len(regexextract(F132,"".*do\(\)"")))"),0.0)</f>
        <v>0</v>
      </c>
      <c r="S132" s="2">
        <f>IFERROR(__xludf.DUMMYFUNCTION("if(iserror(len(regexextract(F132,"".*don't\(\)""))),0,len(regexextract(F132,"".*don't\(\)"")))"),0.0)</f>
        <v>0</v>
      </c>
      <c r="T132" s="10"/>
      <c r="U132" s="2">
        <f t="shared" si="8"/>
        <v>1</v>
      </c>
      <c r="V132" s="2">
        <f t="shared" si="9"/>
        <v>0</v>
      </c>
      <c r="W132" s="2">
        <f t="shared" si="10"/>
        <v>1</v>
      </c>
      <c r="X132" s="2">
        <f t="shared" si="11"/>
        <v>0</v>
      </c>
      <c r="Y132" s="2">
        <f t="shared" si="12"/>
        <v>0</v>
      </c>
      <c r="Z132" s="2">
        <f t="shared" si="13"/>
        <v>0</v>
      </c>
      <c r="AA132" s="10"/>
      <c r="AB132" s="2">
        <f>IFERROR(__xludf.DUMMYFUNCTION("if(iserror(regexextract(A132,""^(\d+),(\d+)\)"")),0,regexextract(A132,""^(\d+),(\d+)\)""))"),0.0)</f>
        <v>0</v>
      </c>
      <c r="AD132" s="2" t="str">
        <f>IFERROR(__xludf.DUMMYFUNCTION("if(iserror(regexextract(B132,""^(\d+),(\d+)\)"")),0,regexextract(B132,""^(\d+),(\d+)\)""))"),"864")</f>
        <v>864</v>
      </c>
      <c r="AE132" s="2" t="str">
        <f>IFERROR(__xludf.DUMMYFUNCTION("""COMPUTED_VALUE"""),"321")</f>
        <v>321</v>
      </c>
      <c r="AF132" s="2" t="str">
        <f>IFERROR(__xludf.DUMMYFUNCTION("if(iserror(regexextract(C132,""^(\d+),(\d+)\)"")),0,regexextract(C132,""^(\d+),(\d+)\)""))"),"694")</f>
        <v>694</v>
      </c>
      <c r="AG132" s="2" t="str">
        <f>IFERROR(__xludf.DUMMYFUNCTION("""COMPUTED_VALUE"""),"629")</f>
        <v>629</v>
      </c>
      <c r="AH132" s="2" t="str">
        <f>IFERROR(__xludf.DUMMYFUNCTION("if(iserror(regexextract(D132,""^(\d+),(\d+)\)"")),0,regexextract(D132,""^(\d+),(\d+)\)""))"),"407")</f>
        <v>407</v>
      </c>
      <c r="AI132" s="2" t="str">
        <f>IFERROR(__xludf.DUMMYFUNCTION("""COMPUTED_VALUE"""),"649")</f>
        <v>649</v>
      </c>
      <c r="AJ132" s="2" t="str">
        <f>IFERROR(__xludf.DUMMYFUNCTION("if(iserror(regexextract(E132,""^(\d+),(\d+)\)"")),0,regexextract(E132,""^(\d+),(\d+)\)""))"),"802")</f>
        <v>802</v>
      </c>
      <c r="AK132" s="2" t="str">
        <f>IFERROR(__xludf.DUMMYFUNCTION("""COMPUTED_VALUE"""),"12")</f>
        <v>12</v>
      </c>
      <c r="AL132" s="2">
        <f>IFERROR(__xludf.DUMMYFUNCTION("if(iserror(regexextract(F132,""^(\d+),(\d+)\)"")),0,regexextract(F132,""^(\d+),(\d+)\)""))"),0.0)</f>
        <v>0</v>
      </c>
      <c r="AN132" s="10"/>
      <c r="AO132" s="2">
        <f t="shared" si="2"/>
        <v>0</v>
      </c>
      <c r="AP132" s="2">
        <f t="shared" si="3"/>
        <v>0</v>
      </c>
      <c r="AQ132" s="2">
        <f t="shared" si="4"/>
        <v>436526</v>
      </c>
      <c r="AR132" s="2">
        <f t="shared" si="5"/>
        <v>0</v>
      </c>
      <c r="AS132" s="2">
        <f t="shared" si="6"/>
        <v>0</v>
      </c>
      <c r="AT132" s="2">
        <f t="shared" si="7"/>
        <v>0</v>
      </c>
    </row>
    <row r="133">
      <c r="B133" s="2" t="s">
        <v>76</v>
      </c>
      <c r="C133" s="2" t="s">
        <v>77</v>
      </c>
      <c r="D133" s="2" t="s">
        <v>78</v>
      </c>
      <c r="E133" s="2" t="s">
        <v>79</v>
      </c>
      <c r="G133" s="10"/>
      <c r="H133" s="2">
        <f>IFERROR(__xludf.DUMMYFUNCTION("if(iserror(len(regexextract(A133,"".*do\(\)""))),0,len(regexextract(A133,"".*do\(\)"")))"),0.0)</f>
        <v>0</v>
      </c>
      <c r="I133" s="2">
        <f>IFERROR(__xludf.DUMMYFUNCTION("if(iserror(len(regexextract(A133,"".*don't\(\)""))),0,len(regexextract(A133,"".*don't\(\)"")))"),0.0)</f>
        <v>0</v>
      </c>
      <c r="J133" s="2">
        <f>IFERROR(__xludf.DUMMYFUNCTION("if(iserror(len(regexextract(B133,"".*do\(\)""))),0,len(regexextract(B133,"".*do\(\)"")))"),0.0)</f>
        <v>0</v>
      </c>
      <c r="K133" s="2">
        <f>IFERROR(__xludf.DUMMYFUNCTION("if(iserror(len(regexextract(B133,"".*don't\(\)""))),0,len(regexextract(B133,"".*don't\(\)"")))"),0.0)</f>
        <v>0</v>
      </c>
      <c r="L133" s="2">
        <f>IFERROR(__xludf.DUMMYFUNCTION("if(iserror(len(regexextract(C133,"".*do\(\)""))),0,len(regexextract(C133,"".*do\(\)"")))"),0.0)</f>
        <v>0</v>
      </c>
      <c r="M133" s="2">
        <f>IFERROR(__xludf.DUMMYFUNCTION("if(iserror(len(regexextract(C133,"".*don't\(\)""))),0,len(regexextract(C133,"".*don't\(\)"")))"),0.0)</f>
        <v>0</v>
      </c>
      <c r="N133" s="2">
        <f>IFERROR(__xludf.DUMMYFUNCTION("if(iserror(len(regexextract(D133,"".*do\(\)""))),0,len(regexextract(D133,"".*do\(\)"")))"),0.0)</f>
        <v>0</v>
      </c>
      <c r="O133" s="2">
        <f>IFERROR(__xludf.DUMMYFUNCTION("if(iserror(len(regexextract(D133,"".*don't\(\)""))),0,len(regexextract(D133,"".*don't\(\)"")))"),0.0)</f>
        <v>0</v>
      </c>
      <c r="P133" s="2">
        <f>IFERROR(__xludf.DUMMYFUNCTION("if(iserror(len(regexextract(E133,"".*do\(\)""))),0,len(regexextract(E133,"".*do\(\)"")))"),0.0)</f>
        <v>0</v>
      </c>
      <c r="Q133" s="2">
        <f>IFERROR(__xludf.DUMMYFUNCTION("if(iserror(len(regexextract(E133,"".*don't\(\)""))),0,len(regexextract(E133,"".*don't\(\)"")))"),0.0)</f>
        <v>0</v>
      </c>
      <c r="R133" s="2">
        <f>IFERROR(__xludf.DUMMYFUNCTION("if(iserror(len(regexextract(F133,"".*do\(\)""))),0,len(regexextract(F133,"".*do\(\)"")))"),0.0)</f>
        <v>0</v>
      </c>
      <c r="S133" s="2">
        <f>IFERROR(__xludf.DUMMYFUNCTION("if(iserror(len(regexextract(F133,"".*don't\(\)""))),0,len(regexextract(F133,"".*don't\(\)"")))"),0.0)</f>
        <v>0</v>
      </c>
      <c r="T133" s="10"/>
      <c r="U133" s="2">
        <f t="shared" si="8"/>
        <v>1</v>
      </c>
      <c r="V133" s="2">
        <f t="shared" si="9"/>
        <v>0</v>
      </c>
      <c r="W133" s="2">
        <f t="shared" si="10"/>
        <v>1</v>
      </c>
      <c r="X133" s="2">
        <f t="shared" si="11"/>
        <v>0</v>
      </c>
      <c r="Y133" s="2">
        <f t="shared" si="12"/>
        <v>0</v>
      </c>
      <c r="Z133" s="2">
        <f t="shared" si="13"/>
        <v>0</v>
      </c>
      <c r="AA133" s="10"/>
      <c r="AB133" s="2">
        <f>IFERROR(__xludf.DUMMYFUNCTION("if(iserror(regexextract(A133,""^(\d+),(\d+)\)"")),0,regexextract(A133,""^(\d+),(\d+)\)""))"),0.0)</f>
        <v>0</v>
      </c>
      <c r="AD133" s="2" t="str">
        <f>IFERROR(__xludf.DUMMYFUNCTION("if(iserror(regexextract(B133,""^(\d+),(\d+)\)"")),0,regexextract(B133,""^(\d+),(\d+)\)""))"),"752")</f>
        <v>752</v>
      </c>
      <c r="AE133" s="2" t="str">
        <f>IFERROR(__xludf.DUMMYFUNCTION("""COMPUTED_VALUE"""),"285")</f>
        <v>285</v>
      </c>
      <c r="AF133" s="2" t="str">
        <f>IFERROR(__xludf.DUMMYFUNCTION("if(iserror(regexextract(C133,""^(\d+),(\d+)\)"")),0,regexextract(C133,""^(\d+),(\d+)\)""))"),"648")</f>
        <v>648</v>
      </c>
      <c r="AG133" s="2" t="str">
        <f>IFERROR(__xludf.DUMMYFUNCTION("""COMPUTED_VALUE"""),"109")</f>
        <v>109</v>
      </c>
      <c r="AH133" s="2" t="str">
        <f>IFERROR(__xludf.DUMMYFUNCTION("if(iserror(regexextract(D133,""^(\d+),(\d+)\)"")),0,regexextract(D133,""^(\d+),(\d+)\)""))"),"575")</f>
        <v>575</v>
      </c>
      <c r="AI133" s="2" t="str">
        <f>IFERROR(__xludf.DUMMYFUNCTION("""COMPUTED_VALUE"""),"579")</f>
        <v>579</v>
      </c>
      <c r="AJ133" s="2" t="str">
        <f>IFERROR(__xludf.DUMMYFUNCTION("if(iserror(regexextract(E133,""^(\d+),(\d+)\)"")),0,regexextract(E133,""^(\d+),(\d+)\)""))"),"85")</f>
        <v>85</v>
      </c>
      <c r="AK133" s="2" t="str">
        <f>IFERROR(__xludf.DUMMYFUNCTION("""COMPUTED_VALUE"""),"515")</f>
        <v>515</v>
      </c>
      <c r="AL133" s="2">
        <f>IFERROR(__xludf.DUMMYFUNCTION("if(iserror(regexextract(F133,""^(\d+),(\d+)\)"")),0,regexextract(F133,""^(\d+),(\d+)\)""))"),0.0)</f>
        <v>0</v>
      </c>
      <c r="AN133" s="10"/>
      <c r="AO133" s="2">
        <f t="shared" si="2"/>
        <v>0</v>
      </c>
      <c r="AP133" s="2">
        <f t="shared" si="3"/>
        <v>0</v>
      </c>
      <c r="AQ133" s="2">
        <f t="shared" si="4"/>
        <v>70632</v>
      </c>
      <c r="AR133" s="2">
        <f t="shared" si="5"/>
        <v>0</v>
      </c>
      <c r="AS133" s="2">
        <f t="shared" si="6"/>
        <v>0</v>
      </c>
      <c r="AT133" s="2">
        <f t="shared" si="7"/>
        <v>0</v>
      </c>
    </row>
    <row r="134">
      <c r="B134" s="2" t="s">
        <v>80</v>
      </c>
      <c r="C134" s="2" t="s">
        <v>81</v>
      </c>
      <c r="D134" s="2" t="s">
        <v>82</v>
      </c>
      <c r="G134" s="10"/>
      <c r="H134" s="2">
        <f>IFERROR(__xludf.DUMMYFUNCTION("if(iserror(len(regexextract(A134,"".*do\(\)""))),0,len(regexextract(A134,"".*do\(\)"")))"),0.0)</f>
        <v>0</v>
      </c>
      <c r="I134" s="2">
        <f>IFERROR(__xludf.DUMMYFUNCTION("if(iserror(len(regexextract(A134,"".*don't\(\)""))),0,len(regexextract(A134,"".*don't\(\)"")))"),0.0)</f>
        <v>0</v>
      </c>
      <c r="J134" s="2">
        <f>IFERROR(__xludf.DUMMYFUNCTION("if(iserror(len(regexextract(B134,"".*do\(\)""))),0,len(regexextract(B134,"".*do\(\)"")))"),0.0)</f>
        <v>0</v>
      </c>
      <c r="K134" s="2">
        <f>IFERROR(__xludf.DUMMYFUNCTION("if(iserror(len(regexextract(B134,"".*don't\(\)""))),0,len(regexextract(B134,"".*don't\(\)"")))"),0.0)</f>
        <v>0</v>
      </c>
      <c r="L134" s="2">
        <f>IFERROR(__xludf.DUMMYFUNCTION("if(iserror(len(regexextract(C134,"".*do\(\)""))),0,len(regexextract(C134,"".*do\(\)"")))"),0.0)</f>
        <v>0</v>
      </c>
      <c r="M134" s="2">
        <f>IFERROR(__xludf.DUMMYFUNCTION("if(iserror(len(regexextract(C134,"".*don't\(\)""))),0,len(regexextract(C134,"".*don't\(\)"")))"),0.0)</f>
        <v>0</v>
      </c>
      <c r="N134" s="2">
        <f>IFERROR(__xludf.DUMMYFUNCTION("if(iserror(len(regexextract(D134,"".*do\(\)""))),0,len(regexextract(D134,"".*do\(\)"")))"),0.0)</f>
        <v>0</v>
      </c>
      <c r="O134" s="2">
        <f>IFERROR(__xludf.DUMMYFUNCTION("if(iserror(len(regexextract(D134,"".*don't\(\)""))),0,len(regexextract(D134,"".*don't\(\)"")))"),0.0)</f>
        <v>0</v>
      </c>
      <c r="P134" s="2">
        <f>IFERROR(__xludf.DUMMYFUNCTION("if(iserror(len(regexextract(E134,"".*do\(\)""))),0,len(regexextract(E134,"".*do\(\)"")))"),0.0)</f>
        <v>0</v>
      </c>
      <c r="Q134" s="2">
        <f>IFERROR(__xludf.DUMMYFUNCTION("if(iserror(len(regexextract(E134,"".*don't\(\)""))),0,len(regexextract(E134,"".*don't\(\)"")))"),0.0)</f>
        <v>0</v>
      </c>
      <c r="R134" s="2">
        <f>IFERROR(__xludf.DUMMYFUNCTION("if(iserror(len(regexextract(F134,"".*do\(\)""))),0,len(regexextract(F134,"".*do\(\)"")))"),0.0)</f>
        <v>0</v>
      </c>
      <c r="S134" s="2">
        <f>IFERROR(__xludf.DUMMYFUNCTION("if(iserror(len(regexextract(F134,"".*don't\(\)""))),0,len(regexextract(F134,"".*don't\(\)"")))"),0.0)</f>
        <v>0</v>
      </c>
      <c r="T134" s="10"/>
      <c r="U134" s="2">
        <f t="shared" si="8"/>
        <v>1</v>
      </c>
      <c r="V134" s="2">
        <f t="shared" si="9"/>
        <v>0</v>
      </c>
      <c r="W134" s="2">
        <f t="shared" si="10"/>
        <v>1</v>
      </c>
      <c r="X134" s="2">
        <f t="shared" si="11"/>
        <v>0</v>
      </c>
      <c r="Y134" s="2">
        <f t="shared" si="12"/>
        <v>0</v>
      </c>
      <c r="Z134" s="2">
        <f t="shared" si="13"/>
        <v>0</v>
      </c>
      <c r="AA134" s="10"/>
      <c r="AB134" s="2">
        <f>IFERROR(__xludf.DUMMYFUNCTION("if(iserror(regexextract(A134,""^(\d+),(\d+)\)"")),0,regexextract(A134,""^(\d+),(\d+)\)""))"),0.0)</f>
        <v>0</v>
      </c>
      <c r="AD134" s="2" t="str">
        <f>IFERROR(__xludf.DUMMYFUNCTION("if(iserror(regexextract(B134,""^(\d+),(\d+)\)"")),0,regexextract(B134,""^(\d+),(\d+)\)""))"),"448")</f>
        <v>448</v>
      </c>
      <c r="AE134" s="2" t="str">
        <f>IFERROR(__xludf.DUMMYFUNCTION("""COMPUTED_VALUE"""),"366")</f>
        <v>366</v>
      </c>
      <c r="AF134" s="2" t="str">
        <f>IFERROR(__xludf.DUMMYFUNCTION("if(iserror(regexextract(C134,""^(\d+),(\d+)\)"")),0,regexextract(C134,""^(\d+),(\d+)\)""))"),"543")</f>
        <v>543</v>
      </c>
      <c r="AG134" s="2" t="str">
        <f>IFERROR(__xludf.DUMMYFUNCTION("""COMPUTED_VALUE"""),"595")</f>
        <v>595</v>
      </c>
      <c r="AH134" s="2" t="str">
        <f>IFERROR(__xludf.DUMMYFUNCTION("if(iserror(regexextract(D134,""^(\d+),(\d+)\)"")),0,regexextract(D134,""^(\d+),(\d+)\)""))"),"945")</f>
        <v>945</v>
      </c>
      <c r="AI134" s="2" t="str">
        <f>IFERROR(__xludf.DUMMYFUNCTION("""COMPUTED_VALUE"""),"425")</f>
        <v>425</v>
      </c>
      <c r="AJ134" s="2">
        <f>IFERROR(__xludf.DUMMYFUNCTION("if(iserror(regexextract(E134,""^(\d+),(\d+)\)"")),0,regexextract(E134,""^(\d+),(\d+)\)""))"),0.0)</f>
        <v>0</v>
      </c>
      <c r="AL134" s="2">
        <f>IFERROR(__xludf.DUMMYFUNCTION("if(iserror(regexextract(F134,""^(\d+),(\d+)\)"")),0,regexextract(F134,""^(\d+),(\d+)\)""))"),0.0)</f>
        <v>0</v>
      </c>
      <c r="AN134" s="10"/>
      <c r="AO134" s="2">
        <f t="shared" si="2"/>
        <v>0</v>
      </c>
      <c r="AP134" s="2">
        <f t="shared" si="3"/>
        <v>0</v>
      </c>
      <c r="AQ134" s="2">
        <f t="shared" si="4"/>
        <v>323085</v>
      </c>
      <c r="AR134" s="2">
        <f t="shared" si="5"/>
        <v>0</v>
      </c>
      <c r="AS134" s="2">
        <f t="shared" si="6"/>
        <v>0</v>
      </c>
      <c r="AT134" s="2">
        <f t="shared" si="7"/>
        <v>0</v>
      </c>
    </row>
    <row r="135">
      <c r="B135" s="2" t="s">
        <v>83</v>
      </c>
      <c r="C135" s="2" t="s">
        <v>84</v>
      </c>
      <c r="D135" s="2" t="s">
        <v>85</v>
      </c>
      <c r="G135" s="10"/>
      <c r="H135" s="2">
        <f>IFERROR(__xludf.DUMMYFUNCTION("if(iserror(len(regexextract(A135,"".*do\(\)""))),0,len(regexextract(A135,"".*do\(\)"")))"),0.0)</f>
        <v>0</v>
      </c>
      <c r="I135" s="2">
        <f>IFERROR(__xludf.DUMMYFUNCTION("if(iserror(len(regexextract(A135,"".*don't\(\)""))),0,len(regexextract(A135,"".*don't\(\)"")))"),0.0)</f>
        <v>0</v>
      </c>
      <c r="J135" s="2">
        <f>IFERROR(__xludf.DUMMYFUNCTION("if(iserror(len(regexextract(B135,"".*do\(\)""))),0,len(regexextract(B135,"".*do\(\)"")))"),0.0)</f>
        <v>0</v>
      </c>
      <c r="K135" s="2">
        <f>IFERROR(__xludf.DUMMYFUNCTION("if(iserror(len(regexextract(B135,"".*don't\(\)""))),0,len(regexextract(B135,"".*don't\(\)"")))"),0.0)</f>
        <v>0</v>
      </c>
      <c r="L135" s="2">
        <f>IFERROR(__xludf.DUMMYFUNCTION("if(iserror(len(regexextract(C135,"".*do\(\)""))),0,len(regexextract(C135,"".*do\(\)"")))"),0.0)</f>
        <v>0</v>
      </c>
      <c r="M135" s="2">
        <f>IFERROR(__xludf.DUMMYFUNCTION("if(iserror(len(regexextract(C135,"".*don't\(\)""))),0,len(regexextract(C135,"".*don't\(\)"")))"),0.0)</f>
        <v>0</v>
      </c>
      <c r="N135" s="2">
        <f>IFERROR(__xludf.DUMMYFUNCTION("if(iserror(len(regexextract(D135,"".*do\(\)""))),0,len(regexextract(D135,"".*do\(\)"")))"),0.0)</f>
        <v>0</v>
      </c>
      <c r="O135" s="2">
        <f>IFERROR(__xludf.DUMMYFUNCTION("if(iserror(len(regexextract(D135,"".*don't\(\)""))),0,len(regexextract(D135,"".*don't\(\)"")))"),0.0)</f>
        <v>0</v>
      </c>
      <c r="P135" s="2">
        <f>IFERROR(__xludf.DUMMYFUNCTION("if(iserror(len(regexextract(E135,"".*do\(\)""))),0,len(regexextract(E135,"".*do\(\)"")))"),0.0)</f>
        <v>0</v>
      </c>
      <c r="Q135" s="2">
        <f>IFERROR(__xludf.DUMMYFUNCTION("if(iserror(len(regexextract(E135,"".*don't\(\)""))),0,len(regexextract(E135,"".*don't\(\)"")))"),0.0)</f>
        <v>0</v>
      </c>
      <c r="R135" s="2">
        <f>IFERROR(__xludf.DUMMYFUNCTION("if(iserror(len(regexextract(F135,"".*do\(\)""))),0,len(regexextract(F135,"".*do\(\)"")))"),0.0)</f>
        <v>0</v>
      </c>
      <c r="S135" s="2">
        <f>IFERROR(__xludf.DUMMYFUNCTION("if(iserror(len(regexextract(F135,"".*don't\(\)""))),0,len(regexextract(F135,"".*don't\(\)"")))"),0.0)</f>
        <v>0</v>
      </c>
      <c r="T135" s="10"/>
      <c r="U135" s="2">
        <f t="shared" si="8"/>
        <v>1</v>
      </c>
      <c r="V135" s="2">
        <f t="shared" si="9"/>
        <v>0</v>
      </c>
      <c r="W135" s="2">
        <f t="shared" si="10"/>
        <v>1</v>
      </c>
      <c r="X135" s="2">
        <f t="shared" si="11"/>
        <v>0</v>
      </c>
      <c r="Y135" s="2">
        <f t="shared" si="12"/>
        <v>0</v>
      </c>
      <c r="Z135" s="2">
        <f t="shared" si="13"/>
        <v>0</v>
      </c>
      <c r="AA135" s="10"/>
      <c r="AB135" s="2">
        <f>IFERROR(__xludf.DUMMYFUNCTION("if(iserror(regexextract(A135,""^(\d+),(\d+)\)"")),0,regexextract(A135,""^(\d+),(\d+)\)""))"),0.0)</f>
        <v>0</v>
      </c>
      <c r="AD135" s="2" t="str">
        <f>IFERROR(__xludf.DUMMYFUNCTION("if(iserror(regexextract(B135,""^(\d+),(\d+)\)"")),0,regexextract(B135,""^(\d+),(\d+)\)""))"),"251")</f>
        <v>251</v>
      </c>
      <c r="AE135" s="2" t="str">
        <f>IFERROR(__xludf.DUMMYFUNCTION("""COMPUTED_VALUE"""),"944")</f>
        <v>944</v>
      </c>
      <c r="AF135" s="2" t="str">
        <f>IFERROR(__xludf.DUMMYFUNCTION("if(iserror(regexextract(C135,""^(\d+),(\d+)\)"")),0,regexextract(C135,""^(\d+),(\d+)\)""))"),"770")</f>
        <v>770</v>
      </c>
      <c r="AG135" s="2" t="str">
        <f>IFERROR(__xludf.DUMMYFUNCTION("""COMPUTED_VALUE"""),"832")</f>
        <v>832</v>
      </c>
      <c r="AH135" s="2" t="str">
        <f>IFERROR(__xludf.DUMMYFUNCTION("if(iserror(regexextract(D135,""^(\d+),(\d+)\)"")),0,regexextract(D135,""^(\d+),(\d+)\)""))"),"42")</f>
        <v>42</v>
      </c>
      <c r="AI135" s="2" t="str">
        <f>IFERROR(__xludf.DUMMYFUNCTION("""COMPUTED_VALUE"""),"200")</f>
        <v>200</v>
      </c>
      <c r="AJ135" s="2">
        <f>IFERROR(__xludf.DUMMYFUNCTION("if(iserror(regexextract(E135,""^(\d+),(\d+)\)"")),0,regexextract(E135,""^(\d+),(\d+)\)""))"),0.0)</f>
        <v>0</v>
      </c>
      <c r="AL135" s="2">
        <f>IFERROR(__xludf.DUMMYFUNCTION("if(iserror(regexextract(F135,""^(\d+),(\d+)\)"")),0,regexextract(F135,""^(\d+),(\d+)\)""))"),0.0)</f>
        <v>0</v>
      </c>
      <c r="AN135" s="10"/>
      <c r="AO135" s="2">
        <f t="shared" si="2"/>
        <v>0</v>
      </c>
      <c r="AP135" s="2">
        <f t="shared" si="3"/>
        <v>0</v>
      </c>
      <c r="AQ135" s="2">
        <f t="shared" si="4"/>
        <v>640640</v>
      </c>
      <c r="AR135" s="2">
        <f t="shared" si="5"/>
        <v>0</v>
      </c>
      <c r="AS135" s="2">
        <f t="shared" si="6"/>
        <v>0</v>
      </c>
      <c r="AT135" s="2">
        <f t="shared" si="7"/>
        <v>0</v>
      </c>
    </row>
    <row r="136">
      <c r="B136" s="2" t="s">
        <v>86</v>
      </c>
      <c r="G136" s="10"/>
      <c r="H136" s="2">
        <f>IFERROR(__xludf.DUMMYFUNCTION("if(iserror(len(regexextract(A136,"".*do\(\)""))),0,len(regexextract(A136,"".*do\(\)"")))"),0.0)</f>
        <v>0</v>
      </c>
      <c r="I136" s="2">
        <f>IFERROR(__xludf.DUMMYFUNCTION("if(iserror(len(regexextract(A136,"".*don't\(\)""))),0,len(regexextract(A136,"".*don't\(\)"")))"),0.0)</f>
        <v>0</v>
      </c>
      <c r="J136" s="2">
        <f>IFERROR(__xludf.DUMMYFUNCTION("if(iserror(len(regexextract(B136,"".*do\(\)""))),0,len(regexextract(B136,"".*do\(\)"")))"),24.0)</f>
        <v>24</v>
      </c>
      <c r="K136" s="2">
        <f>IFERROR(__xludf.DUMMYFUNCTION("if(iserror(len(regexextract(B136,"".*don't\(\)""))),0,len(regexextract(B136,"".*don't\(\)"")))"),0.0)</f>
        <v>0</v>
      </c>
      <c r="L136" s="2">
        <f>IFERROR(__xludf.DUMMYFUNCTION("if(iserror(len(regexextract(C136,"".*do\(\)""))),0,len(regexextract(C136,"".*do\(\)"")))"),0.0)</f>
        <v>0</v>
      </c>
      <c r="M136" s="2">
        <f>IFERROR(__xludf.DUMMYFUNCTION("if(iserror(len(regexextract(C136,"".*don't\(\)""))),0,len(regexextract(C136,"".*don't\(\)"")))"),0.0)</f>
        <v>0</v>
      </c>
      <c r="N136" s="2">
        <f>IFERROR(__xludf.DUMMYFUNCTION("if(iserror(len(regexextract(D136,"".*do\(\)""))),0,len(regexextract(D136,"".*do\(\)"")))"),0.0)</f>
        <v>0</v>
      </c>
      <c r="O136" s="2">
        <f>IFERROR(__xludf.DUMMYFUNCTION("if(iserror(len(regexextract(D136,"".*don't\(\)""))),0,len(regexextract(D136,"".*don't\(\)"")))"),0.0)</f>
        <v>0</v>
      </c>
      <c r="P136" s="2">
        <f>IFERROR(__xludf.DUMMYFUNCTION("if(iserror(len(regexextract(E136,"".*do\(\)""))),0,len(regexextract(E136,"".*do\(\)"")))"),0.0)</f>
        <v>0</v>
      </c>
      <c r="Q136" s="2">
        <f>IFERROR(__xludf.DUMMYFUNCTION("if(iserror(len(regexextract(E136,"".*don't\(\)""))),0,len(regexextract(E136,"".*don't\(\)"")))"),0.0)</f>
        <v>0</v>
      </c>
      <c r="R136" s="2">
        <f>IFERROR(__xludf.DUMMYFUNCTION("if(iserror(len(regexextract(F136,"".*do\(\)""))),0,len(regexextract(F136,"".*do\(\)"")))"),0.0)</f>
        <v>0</v>
      </c>
      <c r="S136" s="2">
        <f>IFERROR(__xludf.DUMMYFUNCTION("if(iserror(len(regexextract(F136,"".*don't\(\)""))),0,len(regexextract(F136,"".*don't\(\)"")))"),0.0)</f>
        <v>0</v>
      </c>
      <c r="T136" s="10"/>
      <c r="U136" s="2">
        <f t="shared" si="8"/>
        <v>1</v>
      </c>
      <c r="V136" s="2">
        <f t="shared" si="9"/>
        <v>0</v>
      </c>
      <c r="W136" s="2">
        <f t="shared" si="10"/>
        <v>1</v>
      </c>
      <c r="X136" s="2">
        <f t="shared" si="11"/>
        <v>0</v>
      </c>
      <c r="Y136" s="2">
        <f t="shared" si="12"/>
        <v>0</v>
      </c>
      <c r="Z136" s="2">
        <f t="shared" si="13"/>
        <v>0</v>
      </c>
      <c r="AA136" s="10"/>
      <c r="AB136" s="2">
        <f>IFERROR(__xludf.DUMMYFUNCTION("if(iserror(regexextract(A136,""^(\d+),(\d+)\)"")),0,regexextract(A136,""^(\d+),(\d+)\)""))"),0.0)</f>
        <v>0</v>
      </c>
      <c r="AD136" s="2">
        <f>IFERROR(__xludf.DUMMYFUNCTION("if(iserror(regexextract(B136,""^(\d+),(\d+)\)"")),0,regexextract(B136,""^(\d+),(\d+)\)""))"),0.0)</f>
        <v>0</v>
      </c>
      <c r="AF136" s="2">
        <f>IFERROR(__xludf.DUMMYFUNCTION("if(iserror(regexextract(C136,""^(\d+),(\d+)\)"")),0,regexextract(C136,""^(\d+),(\d+)\)""))"),0.0)</f>
        <v>0</v>
      </c>
      <c r="AH136" s="2">
        <f>IFERROR(__xludf.DUMMYFUNCTION("if(iserror(regexextract(D136,""^(\d+),(\d+)\)"")),0,regexextract(D136,""^(\d+),(\d+)\)""))"),0.0)</f>
        <v>0</v>
      </c>
      <c r="AJ136" s="2">
        <f>IFERROR(__xludf.DUMMYFUNCTION("if(iserror(regexextract(E136,""^(\d+),(\d+)\)"")),0,regexextract(E136,""^(\d+),(\d+)\)""))"),0.0)</f>
        <v>0</v>
      </c>
      <c r="AL136" s="2">
        <f>IFERROR(__xludf.DUMMYFUNCTION("if(iserror(regexextract(F136,""^(\d+),(\d+)\)"")),0,regexextract(F136,""^(\d+),(\d+)\)""))"),0.0)</f>
        <v>0</v>
      </c>
      <c r="AN136" s="10"/>
      <c r="AO136" s="2">
        <f t="shared" si="2"/>
        <v>0</v>
      </c>
      <c r="AP136" s="2">
        <f t="shared" si="3"/>
        <v>0</v>
      </c>
      <c r="AQ136" s="2">
        <f t="shared" si="4"/>
        <v>0</v>
      </c>
      <c r="AR136" s="2">
        <f t="shared" si="5"/>
        <v>0</v>
      </c>
      <c r="AS136" s="2">
        <f t="shared" si="6"/>
        <v>0</v>
      </c>
      <c r="AT136" s="2">
        <f t="shared" si="7"/>
        <v>0</v>
      </c>
    </row>
    <row r="137">
      <c r="B137" s="2" t="s">
        <v>87</v>
      </c>
      <c r="G137" s="10"/>
      <c r="H137" s="2">
        <f>IFERROR(__xludf.DUMMYFUNCTION("if(iserror(len(regexextract(A137,"".*do\(\)""))),0,len(regexextract(A137,"".*do\(\)"")))"),0.0)</f>
        <v>0</v>
      </c>
      <c r="I137" s="2">
        <f>IFERROR(__xludf.DUMMYFUNCTION("if(iserror(len(regexextract(A137,"".*don't\(\)""))),0,len(regexextract(A137,"".*don't\(\)"")))"),0.0)</f>
        <v>0</v>
      </c>
      <c r="J137" s="2">
        <f>IFERROR(__xludf.DUMMYFUNCTION("if(iserror(len(regexextract(B137,"".*do\(\)""))),0,len(regexextract(B137,"".*do\(\)"")))"),0.0)</f>
        <v>0</v>
      </c>
      <c r="K137" s="2">
        <f>IFERROR(__xludf.DUMMYFUNCTION("if(iserror(len(regexextract(B137,"".*don't\(\)""))),0,len(regexextract(B137,"".*don't\(\)"")))"),0.0)</f>
        <v>0</v>
      </c>
      <c r="L137" s="2">
        <f>IFERROR(__xludf.DUMMYFUNCTION("if(iserror(len(regexextract(C137,"".*do\(\)""))),0,len(regexextract(C137,"".*do\(\)"")))"),0.0)</f>
        <v>0</v>
      </c>
      <c r="M137" s="2">
        <f>IFERROR(__xludf.DUMMYFUNCTION("if(iserror(len(regexextract(C137,"".*don't\(\)""))),0,len(regexextract(C137,"".*don't\(\)"")))"),0.0)</f>
        <v>0</v>
      </c>
      <c r="N137" s="2">
        <f>IFERROR(__xludf.DUMMYFUNCTION("if(iserror(len(regexextract(D137,"".*do\(\)""))),0,len(regexextract(D137,"".*do\(\)"")))"),0.0)</f>
        <v>0</v>
      </c>
      <c r="O137" s="2">
        <f>IFERROR(__xludf.DUMMYFUNCTION("if(iserror(len(regexextract(D137,"".*don't\(\)""))),0,len(regexextract(D137,"".*don't\(\)"")))"),0.0)</f>
        <v>0</v>
      </c>
      <c r="P137" s="2">
        <f>IFERROR(__xludf.DUMMYFUNCTION("if(iserror(len(regexextract(E137,"".*do\(\)""))),0,len(regexextract(E137,"".*do\(\)"")))"),0.0)</f>
        <v>0</v>
      </c>
      <c r="Q137" s="2">
        <f>IFERROR(__xludf.DUMMYFUNCTION("if(iserror(len(regexextract(E137,"".*don't\(\)""))),0,len(regexextract(E137,"".*don't\(\)"")))"),0.0)</f>
        <v>0</v>
      </c>
      <c r="R137" s="2">
        <f>IFERROR(__xludf.DUMMYFUNCTION("if(iserror(len(regexextract(F137,"".*do\(\)""))),0,len(regexextract(F137,"".*do\(\)"")))"),0.0)</f>
        <v>0</v>
      </c>
      <c r="S137" s="2">
        <f>IFERROR(__xludf.DUMMYFUNCTION("if(iserror(len(regexextract(F137,"".*don't\(\)""))),0,len(regexextract(F137,"".*don't\(\)"")))"),0.0)</f>
        <v>0</v>
      </c>
      <c r="T137" s="10"/>
      <c r="U137" s="2">
        <f t="shared" si="8"/>
        <v>1</v>
      </c>
      <c r="V137" s="2">
        <f t="shared" si="9"/>
        <v>1</v>
      </c>
      <c r="W137" s="2">
        <f t="shared" si="10"/>
        <v>1</v>
      </c>
      <c r="X137" s="2">
        <f t="shared" si="11"/>
        <v>0</v>
      </c>
      <c r="Y137" s="2">
        <f t="shared" si="12"/>
        <v>0</v>
      </c>
      <c r="Z137" s="2">
        <f t="shared" si="13"/>
        <v>0</v>
      </c>
      <c r="AA137" s="10"/>
      <c r="AB137" s="2">
        <f>IFERROR(__xludf.DUMMYFUNCTION("if(iserror(regexextract(A137,""^(\d+),(\d+)\)"")),0,regexextract(A137,""^(\d+),(\d+)\)""))"),0.0)</f>
        <v>0</v>
      </c>
      <c r="AD137" s="2" t="str">
        <f>IFERROR(__xludf.DUMMYFUNCTION("if(iserror(regexextract(B137,""^(\d+),(\d+)\)"")),0,regexextract(B137,""^(\d+),(\d+)\)""))"),"652")</f>
        <v>652</v>
      </c>
      <c r="AE137" s="2" t="str">
        <f>IFERROR(__xludf.DUMMYFUNCTION("""COMPUTED_VALUE"""),"853")</f>
        <v>853</v>
      </c>
      <c r="AF137" s="2">
        <f>IFERROR(__xludf.DUMMYFUNCTION("if(iserror(regexextract(C137,""^(\d+),(\d+)\)"")),0,regexextract(C137,""^(\d+),(\d+)\)""))"),0.0)</f>
        <v>0</v>
      </c>
      <c r="AH137" s="2">
        <f>IFERROR(__xludf.DUMMYFUNCTION("if(iserror(regexextract(D137,""^(\d+),(\d+)\)"")),0,regexextract(D137,""^(\d+),(\d+)\)""))"),0.0)</f>
        <v>0</v>
      </c>
      <c r="AJ137" s="2">
        <f>IFERROR(__xludf.DUMMYFUNCTION("if(iserror(regexextract(E137,""^(\d+),(\d+)\)"")),0,regexextract(E137,""^(\d+),(\d+)\)""))"),0.0)</f>
        <v>0</v>
      </c>
      <c r="AL137" s="2">
        <f>IFERROR(__xludf.DUMMYFUNCTION("if(iserror(regexextract(F137,""^(\d+),(\d+)\)"")),0,regexextract(F137,""^(\d+),(\d+)\)""))"),0.0)</f>
        <v>0</v>
      </c>
      <c r="AN137" s="10"/>
      <c r="AO137" s="2">
        <f t="shared" si="2"/>
        <v>0</v>
      </c>
      <c r="AP137" s="2">
        <f t="shared" si="3"/>
        <v>556156</v>
      </c>
      <c r="AQ137" s="2">
        <f t="shared" si="4"/>
        <v>0</v>
      </c>
      <c r="AR137" s="2">
        <f t="shared" si="5"/>
        <v>0</v>
      </c>
      <c r="AS137" s="2">
        <f t="shared" si="6"/>
        <v>0</v>
      </c>
      <c r="AT137" s="2">
        <f t="shared" si="7"/>
        <v>0</v>
      </c>
    </row>
    <row r="138">
      <c r="G138" s="10"/>
      <c r="T138" s="10"/>
      <c r="AA138" s="10"/>
      <c r="AN138" s="10"/>
    </row>
    <row r="139">
      <c r="G139" s="10"/>
      <c r="T139" s="10"/>
      <c r="AA139" s="10"/>
      <c r="AN139" s="10"/>
    </row>
    <row r="140">
      <c r="G140" s="10"/>
      <c r="T140" s="10"/>
      <c r="AA140" s="10"/>
      <c r="AN140" s="10"/>
    </row>
    <row r="141">
      <c r="G141" s="10"/>
      <c r="T141" s="10"/>
      <c r="AA141" s="10"/>
      <c r="AN141" s="10"/>
    </row>
    <row r="142">
      <c r="G142" s="10"/>
      <c r="T142" s="10"/>
      <c r="AA142" s="10"/>
      <c r="AN142" s="10"/>
    </row>
    <row r="143">
      <c r="G143" s="10"/>
      <c r="T143" s="10"/>
      <c r="AA143" s="10"/>
      <c r="AN143" s="10"/>
    </row>
    <row r="144">
      <c r="G144" s="10"/>
      <c r="T144" s="10"/>
      <c r="AA144" s="10"/>
      <c r="AN144" s="10"/>
    </row>
    <row r="145">
      <c r="G145" s="10"/>
      <c r="T145" s="10"/>
      <c r="AA145" s="10"/>
      <c r="AN145" s="10"/>
    </row>
    <row r="146">
      <c r="G146" s="10"/>
      <c r="T146" s="10"/>
      <c r="AA146" s="10"/>
      <c r="AN146" s="10"/>
    </row>
    <row r="147">
      <c r="G147" s="10"/>
      <c r="T147" s="10"/>
      <c r="AA147" s="10"/>
      <c r="AN147" s="10"/>
    </row>
    <row r="148">
      <c r="G148" s="10"/>
      <c r="T148" s="10"/>
      <c r="AA148" s="10"/>
      <c r="AN148" s="10"/>
    </row>
    <row r="149">
      <c r="G149" s="10"/>
      <c r="T149" s="10"/>
      <c r="AA149" s="10"/>
      <c r="AN149" s="10"/>
    </row>
    <row r="150">
      <c r="G150" s="10"/>
      <c r="T150" s="10"/>
      <c r="AA150" s="10"/>
      <c r="AN150" s="10"/>
    </row>
    <row r="151">
      <c r="G151" s="10"/>
      <c r="T151" s="10"/>
      <c r="AA151" s="10"/>
      <c r="AN151" s="10"/>
    </row>
    <row r="152">
      <c r="G152" s="10"/>
      <c r="T152" s="10"/>
      <c r="AA152" s="10"/>
      <c r="AN152" s="10"/>
    </row>
    <row r="153">
      <c r="G153" s="10"/>
      <c r="T153" s="10"/>
      <c r="AA153" s="10"/>
      <c r="AN153" s="10"/>
    </row>
    <row r="154">
      <c r="G154" s="10"/>
      <c r="T154" s="10"/>
      <c r="AA154" s="10"/>
      <c r="AN154" s="10"/>
    </row>
    <row r="155">
      <c r="G155" s="10"/>
      <c r="T155" s="10"/>
      <c r="AA155" s="10"/>
      <c r="AN155" s="10"/>
    </row>
    <row r="156">
      <c r="G156" s="10"/>
      <c r="T156" s="10"/>
      <c r="AA156" s="10"/>
      <c r="AN156" s="10"/>
    </row>
    <row r="157">
      <c r="G157" s="10"/>
      <c r="T157" s="10"/>
      <c r="AA157" s="10"/>
      <c r="AN157" s="10"/>
    </row>
    <row r="158">
      <c r="G158" s="10"/>
      <c r="T158" s="10"/>
      <c r="AA158" s="10"/>
      <c r="AN158" s="10"/>
    </row>
    <row r="159">
      <c r="G159" s="10"/>
      <c r="T159" s="10"/>
      <c r="AA159" s="10"/>
      <c r="AN159" s="10"/>
    </row>
    <row r="160">
      <c r="G160" s="10"/>
      <c r="T160" s="10"/>
      <c r="AA160" s="10"/>
      <c r="AN160" s="10"/>
    </row>
    <row r="161">
      <c r="G161" s="10"/>
      <c r="T161" s="10"/>
      <c r="AA161" s="10"/>
      <c r="AN161" s="10"/>
    </row>
    <row r="162">
      <c r="G162" s="10"/>
      <c r="T162" s="10"/>
      <c r="AA162" s="10"/>
      <c r="AN162" s="10"/>
    </row>
    <row r="163">
      <c r="G163" s="10"/>
      <c r="T163" s="10"/>
      <c r="AA163" s="10"/>
      <c r="AN163" s="10"/>
    </row>
    <row r="164">
      <c r="G164" s="10"/>
      <c r="T164" s="10"/>
      <c r="AA164" s="10"/>
      <c r="AN164" s="10"/>
    </row>
    <row r="165">
      <c r="G165" s="10"/>
      <c r="T165" s="10"/>
      <c r="AA165" s="10"/>
      <c r="AN165" s="10"/>
    </row>
    <row r="166">
      <c r="G166" s="10"/>
      <c r="T166" s="10"/>
      <c r="AA166" s="10"/>
      <c r="AN166" s="10"/>
    </row>
    <row r="167">
      <c r="G167" s="10"/>
      <c r="T167" s="10"/>
      <c r="AA167" s="10"/>
      <c r="AN167" s="10"/>
    </row>
    <row r="168">
      <c r="G168" s="10"/>
      <c r="T168" s="10"/>
      <c r="AA168" s="10"/>
      <c r="AN168" s="10"/>
    </row>
    <row r="169">
      <c r="G169" s="10"/>
      <c r="T169" s="10"/>
      <c r="AA169" s="10"/>
      <c r="AN169" s="10"/>
    </row>
    <row r="170">
      <c r="G170" s="10"/>
      <c r="T170" s="10"/>
      <c r="AA170" s="10"/>
      <c r="AN170" s="10"/>
    </row>
    <row r="171">
      <c r="G171" s="10"/>
      <c r="T171" s="10"/>
      <c r="AA171" s="10"/>
      <c r="AN171" s="10"/>
    </row>
    <row r="172">
      <c r="G172" s="10"/>
      <c r="T172" s="10"/>
      <c r="AA172" s="10"/>
      <c r="AN172" s="10"/>
    </row>
    <row r="173">
      <c r="G173" s="10"/>
      <c r="T173" s="10"/>
      <c r="AA173" s="10"/>
      <c r="AN173" s="10"/>
    </row>
    <row r="174">
      <c r="G174" s="10"/>
      <c r="T174" s="10"/>
      <c r="AA174" s="10"/>
      <c r="AN174" s="10"/>
    </row>
    <row r="175">
      <c r="G175" s="10"/>
      <c r="T175" s="10"/>
      <c r="AA175" s="10"/>
      <c r="AN175" s="10"/>
    </row>
    <row r="176">
      <c r="G176" s="10"/>
      <c r="T176" s="10"/>
      <c r="AA176" s="10"/>
      <c r="AN176" s="10"/>
    </row>
    <row r="177">
      <c r="G177" s="10"/>
      <c r="T177" s="10"/>
      <c r="AA177" s="10"/>
      <c r="AN177" s="10"/>
    </row>
    <row r="178">
      <c r="G178" s="10"/>
      <c r="T178" s="10"/>
      <c r="AA178" s="10"/>
      <c r="AN178" s="10"/>
    </row>
    <row r="179">
      <c r="G179" s="10"/>
      <c r="T179" s="10"/>
      <c r="AA179" s="10"/>
      <c r="AN179" s="10"/>
    </row>
    <row r="180">
      <c r="G180" s="10"/>
      <c r="T180" s="10"/>
      <c r="AA180" s="10"/>
      <c r="AN180" s="10"/>
    </row>
    <row r="181">
      <c r="G181" s="10"/>
      <c r="T181" s="10"/>
      <c r="AA181" s="10"/>
      <c r="AN181" s="10"/>
    </row>
    <row r="182">
      <c r="G182" s="10"/>
      <c r="T182" s="10"/>
      <c r="AA182" s="10"/>
      <c r="AN182" s="10"/>
    </row>
    <row r="183">
      <c r="G183" s="10"/>
      <c r="T183" s="10"/>
      <c r="AA183" s="10"/>
      <c r="AN183" s="10"/>
    </row>
    <row r="184">
      <c r="G184" s="10"/>
      <c r="T184" s="10"/>
      <c r="AA184" s="10"/>
      <c r="AN184" s="10"/>
    </row>
    <row r="185">
      <c r="G185" s="10"/>
      <c r="T185" s="10"/>
      <c r="AA185" s="10"/>
      <c r="AN185" s="10"/>
    </row>
    <row r="186">
      <c r="G186" s="10"/>
      <c r="T186" s="10"/>
      <c r="AA186" s="10"/>
      <c r="AN186" s="10"/>
    </row>
    <row r="187">
      <c r="G187" s="10"/>
      <c r="T187" s="10"/>
      <c r="AA187" s="10"/>
      <c r="AN187" s="10"/>
    </row>
    <row r="188">
      <c r="G188" s="10"/>
      <c r="T188" s="10"/>
      <c r="AA188" s="10"/>
      <c r="AN188" s="10"/>
    </row>
    <row r="189">
      <c r="G189" s="10"/>
      <c r="T189" s="10"/>
      <c r="AA189" s="10"/>
      <c r="AN189" s="10"/>
    </row>
    <row r="190">
      <c r="G190" s="10"/>
      <c r="T190" s="10"/>
      <c r="AA190" s="10"/>
      <c r="AN190" s="10"/>
    </row>
    <row r="191">
      <c r="G191" s="10"/>
      <c r="T191" s="10"/>
      <c r="AA191" s="10"/>
      <c r="AN191" s="10"/>
    </row>
    <row r="192">
      <c r="G192" s="10"/>
      <c r="T192" s="10"/>
      <c r="AA192" s="10"/>
      <c r="AN192" s="10"/>
    </row>
    <row r="193">
      <c r="G193" s="10"/>
      <c r="T193" s="10"/>
      <c r="AA193" s="10"/>
      <c r="AN193" s="10"/>
    </row>
    <row r="194">
      <c r="G194" s="10"/>
      <c r="T194" s="10"/>
      <c r="AA194" s="10"/>
      <c r="AN194" s="10"/>
    </row>
    <row r="195">
      <c r="G195" s="10"/>
      <c r="T195" s="10"/>
      <c r="AA195" s="10"/>
      <c r="AN195" s="10"/>
    </row>
    <row r="196">
      <c r="G196" s="10"/>
      <c r="T196" s="10"/>
      <c r="AA196" s="10"/>
      <c r="AN196" s="10"/>
    </row>
    <row r="197">
      <c r="G197" s="10"/>
      <c r="T197" s="10"/>
      <c r="AA197" s="10"/>
      <c r="AN197" s="10"/>
    </row>
    <row r="198">
      <c r="G198" s="10"/>
      <c r="T198" s="10"/>
      <c r="AA198" s="10"/>
      <c r="AN198" s="10"/>
    </row>
    <row r="199">
      <c r="G199" s="10"/>
      <c r="T199" s="10"/>
      <c r="AA199" s="10"/>
      <c r="AN199" s="10"/>
    </row>
    <row r="200">
      <c r="G200" s="10"/>
      <c r="T200" s="10"/>
      <c r="AA200" s="10"/>
      <c r="AN200" s="10"/>
    </row>
    <row r="201">
      <c r="G201" s="10"/>
      <c r="T201" s="10"/>
      <c r="AA201" s="10"/>
      <c r="AN201" s="10"/>
    </row>
    <row r="202">
      <c r="G202" s="10"/>
      <c r="T202" s="10"/>
      <c r="AA202" s="10"/>
      <c r="AN202" s="10"/>
    </row>
    <row r="203">
      <c r="G203" s="10"/>
      <c r="T203" s="10"/>
      <c r="AA203" s="10"/>
      <c r="AN203" s="10"/>
    </row>
    <row r="204">
      <c r="G204" s="10"/>
      <c r="T204" s="10"/>
      <c r="AA204" s="10"/>
      <c r="AN204" s="10"/>
    </row>
    <row r="205">
      <c r="G205" s="10"/>
      <c r="T205" s="10"/>
      <c r="AA205" s="10"/>
      <c r="AN205" s="10"/>
    </row>
    <row r="206">
      <c r="G206" s="10"/>
      <c r="T206" s="10"/>
      <c r="AA206" s="10"/>
      <c r="AN206" s="10"/>
    </row>
    <row r="207">
      <c r="G207" s="10"/>
      <c r="T207" s="10"/>
      <c r="AA207" s="10"/>
      <c r="AN207" s="10"/>
    </row>
    <row r="208">
      <c r="G208" s="10"/>
      <c r="T208" s="10"/>
      <c r="AA208" s="10"/>
      <c r="AN208" s="10"/>
    </row>
    <row r="209">
      <c r="G209" s="10"/>
      <c r="T209" s="10"/>
      <c r="AA209" s="10"/>
      <c r="AN209" s="10"/>
    </row>
    <row r="210">
      <c r="G210" s="10"/>
      <c r="T210" s="10"/>
      <c r="AA210" s="10"/>
      <c r="AN210" s="10"/>
    </row>
    <row r="211">
      <c r="G211" s="10"/>
      <c r="T211" s="10"/>
      <c r="AA211" s="10"/>
      <c r="AN211" s="10"/>
    </row>
    <row r="212">
      <c r="G212" s="10"/>
      <c r="T212" s="10"/>
      <c r="AA212" s="10"/>
      <c r="AN212" s="10"/>
    </row>
    <row r="213">
      <c r="G213" s="10"/>
      <c r="T213" s="10"/>
      <c r="AA213" s="10"/>
      <c r="AN213" s="10"/>
    </row>
    <row r="214">
      <c r="G214" s="10"/>
      <c r="T214" s="10"/>
      <c r="AA214" s="10"/>
      <c r="AN214" s="10"/>
    </row>
    <row r="215">
      <c r="G215" s="10"/>
      <c r="T215" s="10"/>
      <c r="AA215" s="10"/>
      <c r="AN215" s="10"/>
    </row>
    <row r="216">
      <c r="G216" s="10"/>
      <c r="T216" s="10"/>
      <c r="AA216" s="10"/>
      <c r="AN216" s="10"/>
    </row>
    <row r="217">
      <c r="G217" s="10"/>
      <c r="T217" s="10"/>
      <c r="AA217" s="10"/>
      <c r="AN217" s="10"/>
    </row>
    <row r="218">
      <c r="G218" s="10"/>
      <c r="T218" s="10"/>
      <c r="AA218" s="10"/>
      <c r="AN218" s="10"/>
    </row>
    <row r="219">
      <c r="G219" s="10"/>
      <c r="T219" s="10"/>
      <c r="AA219" s="10"/>
      <c r="AN219" s="10"/>
    </row>
    <row r="220">
      <c r="G220" s="10"/>
      <c r="T220" s="10"/>
      <c r="AA220" s="10"/>
      <c r="AN220" s="10"/>
    </row>
    <row r="221">
      <c r="G221" s="10"/>
      <c r="T221" s="10"/>
      <c r="AA221" s="10"/>
      <c r="AN221" s="10"/>
    </row>
    <row r="222">
      <c r="G222" s="10"/>
      <c r="T222" s="10"/>
      <c r="AA222" s="10"/>
      <c r="AN222" s="10"/>
    </row>
    <row r="223">
      <c r="G223" s="10"/>
      <c r="T223" s="10"/>
      <c r="AA223" s="10"/>
      <c r="AN223" s="10"/>
    </row>
    <row r="224">
      <c r="G224" s="10"/>
      <c r="T224" s="10"/>
      <c r="AA224" s="10"/>
      <c r="AN224" s="10"/>
    </row>
    <row r="225">
      <c r="G225" s="10"/>
      <c r="T225" s="10"/>
      <c r="AA225" s="10"/>
      <c r="AN225" s="10"/>
    </row>
    <row r="226">
      <c r="G226" s="10"/>
      <c r="T226" s="10"/>
      <c r="AA226" s="10"/>
      <c r="AN226" s="10"/>
    </row>
    <row r="227">
      <c r="G227" s="10"/>
      <c r="T227" s="10"/>
      <c r="AA227" s="10"/>
      <c r="AN227" s="10"/>
    </row>
    <row r="228">
      <c r="G228" s="10"/>
      <c r="T228" s="10"/>
      <c r="AA228" s="10"/>
      <c r="AN228" s="10"/>
    </row>
    <row r="229">
      <c r="G229" s="10"/>
      <c r="T229" s="10"/>
      <c r="AA229" s="10"/>
      <c r="AN229" s="10"/>
    </row>
    <row r="230">
      <c r="G230" s="10"/>
      <c r="T230" s="10"/>
      <c r="AA230" s="10"/>
      <c r="AN230" s="10"/>
    </row>
    <row r="231">
      <c r="G231" s="10"/>
      <c r="T231" s="10"/>
      <c r="AA231" s="10"/>
      <c r="AN231" s="10"/>
    </row>
    <row r="232">
      <c r="G232" s="10"/>
      <c r="T232" s="10"/>
      <c r="AA232" s="10"/>
      <c r="AN232" s="10"/>
    </row>
    <row r="233">
      <c r="G233" s="10"/>
      <c r="T233" s="10"/>
      <c r="AA233" s="10"/>
      <c r="AN233" s="10"/>
    </row>
    <row r="234">
      <c r="G234" s="10"/>
      <c r="T234" s="10"/>
      <c r="AA234" s="10"/>
      <c r="AN234" s="10"/>
    </row>
    <row r="235">
      <c r="G235" s="10"/>
      <c r="T235" s="10"/>
      <c r="AA235" s="10"/>
      <c r="AN235" s="10"/>
    </row>
    <row r="236">
      <c r="G236" s="10"/>
      <c r="T236" s="10"/>
      <c r="AA236" s="10"/>
      <c r="AN236" s="10"/>
    </row>
    <row r="237">
      <c r="G237" s="10"/>
      <c r="T237" s="10"/>
      <c r="AA237" s="10"/>
      <c r="AN237" s="10"/>
    </row>
    <row r="238">
      <c r="G238" s="10"/>
      <c r="T238" s="10"/>
      <c r="AA238" s="10"/>
      <c r="AN238" s="10"/>
    </row>
    <row r="239">
      <c r="G239" s="10"/>
      <c r="T239" s="10"/>
      <c r="AA239" s="10"/>
      <c r="AN239" s="10"/>
    </row>
    <row r="240">
      <c r="G240" s="10"/>
      <c r="T240" s="10"/>
      <c r="AA240" s="10"/>
      <c r="AN240" s="10"/>
    </row>
    <row r="241">
      <c r="G241" s="10"/>
      <c r="T241" s="10"/>
      <c r="AA241" s="10"/>
      <c r="AN241" s="10"/>
    </row>
    <row r="242">
      <c r="G242" s="10"/>
      <c r="T242" s="10"/>
      <c r="AA242" s="10"/>
      <c r="AN242" s="10"/>
    </row>
    <row r="243">
      <c r="G243" s="10"/>
      <c r="T243" s="10"/>
      <c r="AA243" s="10"/>
      <c r="AN243" s="10"/>
    </row>
    <row r="244">
      <c r="G244" s="10"/>
      <c r="T244" s="10"/>
      <c r="AA244" s="10"/>
      <c r="AN244" s="10"/>
    </row>
    <row r="245">
      <c r="G245" s="10"/>
      <c r="T245" s="10"/>
      <c r="AA245" s="10"/>
      <c r="AN245" s="10"/>
    </row>
    <row r="246">
      <c r="G246" s="10"/>
      <c r="T246" s="10"/>
      <c r="AA246" s="10"/>
      <c r="AN246" s="10"/>
    </row>
    <row r="247">
      <c r="G247" s="10"/>
      <c r="T247" s="10"/>
      <c r="AA247" s="10"/>
      <c r="AN247" s="10"/>
    </row>
    <row r="248">
      <c r="G248" s="10"/>
      <c r="T248" s="10"/>
      <c r="AA248" s="10"/>
      <c r="AN248" s="10"/>
    </row>
    <row r="249">
      <c r="G249" s="10"/>
      <c r="T249" s="10"/>
      <c r="AA249" s="10"/>
      <c r="AN249" s="10"/>
    </row>
    <row r="250">
      <c r="G250" s="10"/>
      <c r="T250" s="10"/>
      <c r="AA250" s="10"/>
      <c r="AN250" s="10"/>
    </row>
    <row r="251">
      <c r="G251" s="10"/>
      <c r="T251" s="10"/>
      <c r="AA251" s="10"/>
      <c r="AN251" s="10"/>
    </row>
    <row r="252">
      <c r="G252" s="10"/>
      <c r="T252" s="10"/>
      <c r="AA252" s="10"/>
      <c r="AN252" s="10"/>
    </row>
    <row r="253">
      <c r="G253" s="10"/>
      <c r="T253" s="10"/>
      <c r="AA253" s="10"/>
      <c r="AN253" s="10"/>
    </row>
    <row r="254">
      <c r="G254" s="10"/>
      <c r="T254" s="10"/>
      <c r="AA254" s="10"/>
      <c r="AN254" s="10"/>
    </row>
    <row r="255">
      <c r="G255" s="10"/>
      <c r="T255" s="10"/>
      <c r="AA255" s="10"/>
      <c r="AN255" s="10"/>
    </row>
    <row r="256">
      <c r="G256" s="10"/>
      <c r="T256" s="10"/>
      <c r="AA256" s="10"/>
      <c r="AN256" s="10"/>
    </row>
    <row r="257">
      <c r="G257" s="10"/>
      <c r="T257" s="10"/>
      <c r="AA257" s="10"/>
      <c r="AN257" s="10"/>
    </row>
    <row r="258">
      <c r="G258" s="10"/>
      <c r="T258" s="10"/>
      <c r="AA258" s="10"/>
      <c r="AN258" s="10"/>
    </row>
    <row r="259">
      <c r="G259" s="10"/>
      <c r="T259" s="10"/>
      <c r="AA259" s="10"/>
      <c r="AN259" s="10"/>
    </row>
    <row r="260">
      <c r="G260" s="10"/>
      <c r="T260" s="10"/>
      <c r="AA260" s="10"/>
      <c r="AN260" s="10"/>
    </row>
    <row r="261">
      <c r="G261" s="10"/>
      <c r="T261" s="10"/>
      <c r="AA261" s="10"/>
      <c r="AN261" s="10"/>
    </row>
    <row r="262">
      <c r="G262" s="10"/>
      <c r="T262" s="10"/>
      <c r="AA262" s="10"/>
      <c r="AN262" s="10"/>
    </row>
    <row r="263">
      <c r="G263" s="10"/>
      <c r="T263" s="10"/>
      <c r="AA263" s="10"/>
      <c r="AN263" s="10"/>
    </row>
    <row r="264">
      <c r="G264" s="10"/>
      <c r="T264" s="10"/>
      <c r="AA264" s="10"/>
      <c r="AN264" s="10"/>
    </row>
    <row r="265">
      <c r="G265" s="10"/>
      <c r="T265" s="10"/>
      <c r="AA265" s="10"/>
      <c r="AN265" s="10"/>
    </row>
    <row r="266">
      <c r="G266" s="10"/>
      <c r="T266" s="10"/>
      <c r="AA266" s="10"/>
      <c r="AN266" s="10"/>
    </row>
    <row r="267">
      <c r="G267" s="10"/>
      <c r="T267" s="10"/>
      <c r="AA267" s="10"/>
      <c r="AN267" s="10"/>
    </row>
    <row r="268">
      <c r="G268" s="10"/>
      <c r="T268" s="10"/>
      <c r="AA268" s="10"/>
      <c r="AN268" s="10"/>
    </row>
    <row r="269">
      <c r="G269" s="10"/>
      <c r="T269" s="10"/>
      <c r="AA269" s="10"/>
      <c r="AN269" s="10"/>
    </row>
    <row r="270">
      <c r="G270" s="10"/>
      <c r="T270" s="10"/>
      <c r="AA270" s="10"/>
      <c r="AN270" s="10"/>
    </row>
    <row r="271">
      <c r="G271" s="10"/>
      <c r="T271" s="10"/>
      <c r="AA271" s="10"/>
      <c r="AN271" s="10"/>
    </row>
    <row r="272">
      <c r="G272" s="10"/>
      <c r="T272" s="10"/>
      <c r="AA272" s="10"/>
      <c r="AN272" s="10"/>
    </row>
    <row r="273">
      <c r="G273" s="10"/>
      <c r="T273" s="10"/>
      <c r="AA273" s="10"/>
      <c r="AN273" s="10"/>
    </row>
    <row r="274">
      <c r="G274" s="10"/>
      <c r="T274" s="10"/>
      <c r="AA274" s="10"/>
      <c r="AN274" s="10"/>
    </row>
    <row r="275">
      <c r="G275" s="10"/>
      <c r="T275" s="10"/>
      <c r="AA275" s="10"/>
      <c r="AN275" s="10"/>
    </row>
    <row r="276">
      <c r="G276" s="10"/>
      <c r="T276" s="10"/>
      <c r="AA276" s="10"/>
      <c r="AN276" s="10"/>
    </row>
    <row r="277">
      <c r="G277" s="10"/>
      <c r="T277" s="10"/>
      <c r="AA277" s="10"/>
      <c r="AN277" s="10"/>
    </row>
    <row r="278">
      <c r="G278" s="10"/>
      <c r="T278" s="10"/>
      <c r="AA278" s="10"/>
      <c r="AN278" s="10"/>
    </row>
    <row r="279">
      <c r="G279" s="10"/>
      <c r="T279" s="10"/>
      <c r="AA279" s="10"/>
      <c r="AN279" s="10"/>
    </row>
    <row r="280">
      <c r="G280" s="10"/>
      <c r="T280" s="10"/>
      <c r="AA280" s="10"/>
      <c r="AN280" s="10"/>
    </row>
    <row r="281">
      <c r="G281" s="10"/>
      <c r="T281" s="10"/>
      <c r="AA281" s="10"/>
      <c r="AN281" s="10"/>
    </row>
    <row r="282">
      <c r="G282" s="10"/>
      <c r="T282" s="10"/>
      <c r="AA282" s="10"/>
      <c r="AN282" s="10"/>
    </row>
    <row r="283">
      <c r="G283" s="10"/>
      <c r="T283" s="10"/>
      <c r="AA283" s="10"/>
      <c r="AN283" s="10"/>
    </row>
    <row r="284">
      <c r="G284" s="10"/>
      <c r="T284" s="10"/>
      <c r="AA284" s="10"/>
      <c r="AN284" s="10"/>
    </row>
    <row r="285">
      <c r="G285" s="10"/>
      <c r="T285" s="10"/>
      <c r="AA285" s="10"/>
      <c r="AN285" s="10"/>
    </row>
    <row r="286">
      <c r="G286" s="10"/>
      <c r="T286" s="10"/>
      <c r="AA286" s="10"/>
      <c r="AN286" s="10"/>
    </row>
    <row r="287">
      <c r="G287" s="10"/>
      <c r="T287" s="10"/>
      <c r="AA287" s="10"/>
      <c r="AN287" s="10"/>
    </row>
    <row r="288">
      <c r="G288" s="10"/>
      <c r="T288" s="10"/>
      <c r="AA288" s="10"/>
      <c r="AN288" s="10"/>
    </row>
    <row r="289">
      <c r="G289" s="10"/>
      <c r="T289" s="10"/>
      <c r="AA289" s="10"/>
      <c r="AN289" s="10"/>
    </row>
    <row r="290">
      <c r="G290" s="10"/>
      <c r="T290" s="10"/>
      <c r="AA290" s="10"/>
      <c r="AN290" s="10"/>
    </row>
    <row r="291">
      <c r="G291" s="10"/>
      <c r="T291" s="10"/>
      <c r="AA291" s="10"/>
      <c r="AN291" s="10"/>
    </row>
    <row r="292">
      <c r="G292" s="10"/>
      <c r="T292" s="10"/>
      <c r="AA292" s="10"/>
      <c r="AN292" s="10"/>
    </row>
    <row r="293">
      <c r="G293" s="10"/>
      <c r="T293" s="10"/>
      <c r="AA293" s="10"/>
      <c r="AN293" s="10"/>
    </row>
    <row r="294">
      <c r="G294" s="10"/>
      <c r="T294" s="10"/>
      <c r="AA294" s="10"/>
      <c r="AN294" s="10"/>
    </row>
    <row r="295">
      <c r="G295" s="10"/>
      <c r="T295" s="10"/>
      <c r="AA295" s="10"/>
      <c r="AN295" s="10"/>
    </row>
    <row r="296">
      <c r="G296" s="10"/>
      <c r="T296" s="10"/>
      <c r="AA296" s="10"/>
      <c r="AN296" s="10"/>
    </row>
    <row r="297">
      <c r="G297" s="10"/>
      <c r="T297" s="10"/>
      <c r="AA297" s="10"/>
      <c r="AN297" s="10"/>
    </row>
    <row r="298">
      <c r="G298" s="10"/>
      <c r="T298" s="10"/>
      <c r="AA298" s="10"/>
      <c r="AN298" s="10"/>
    </row>
    <row r="299">
      <c r="G299" s="10"/>
      <c r="T299" s="10"/>
      <c r="AA299" s="10"/>
      <c r="AN299" s="10"/>
    </row>
    <row r="300">
      <c r="G300" s="10"/>
      <c r="T300" s="10"/>
      <c r="AA300" s="10"/>
      <c r="AN300" s="10"/>
    </row>
    <row r="301">
      <c r="G301" s="10"/>
      <c r="T301" s="10"/>
      <c r="AA301" s="10"/>
      <c r="AN301" s="10"/>
    </row>
    <row r="302">
      <c r="G302" s="10"/>
      <c r="T302" s="10"/>
      <c r="AA302" s="10"/>
      <c r="AN302" s="10"/>
    </row>
    <row r="303">
      <c r="G303" s="10"/>
      <c r="T303" s="10"/>
      <c r="AA303" s="10"/>
      <c r="AN303" s="10"/>
    </row>
    <row r="304">
      <c r="G304" s="10"/>
      <c r="T304" s="10"/>
      <c r="AA304" s="10"/>
      <c r="AN304" s="10"/>
    </row>
    <row r="305">
      <c r="G305" s="10"/>
      <c r="T305" s="10"/>
      <c r="AA305" s="10"/>
      <c r="AN305" s="10"/>
    </row>
    <row r="306">
      <c r="G306" s="10"/>
      <c r="T306" s="10"/>
      <c r="AA306" s="10"/>
      <c r="AN306" s="10"/>
    </row>
    <row r="307">
      <c r="G307" s="10"/>
      <c r="T307" s="10"/>
      <c r="AA307" s="10"/>
      <c r="AN307" s="10"/>
    </row>
    <row r="308">
      <c r="G308" s="10"/>
      <c r="T308" s="10"/>
      <c r="AA308" s="10"/>
      <c r="AN308" s="10"/>
    </row>
    <row r="309">
      <c r="G309" s="10"/>
      <c r="T309" s="10"/>
      <c r="AA309" s="10"/>
      <c r="AN309" s="10"/>
    </row>
    <row r="310">
      <c r="G310" s="10"/>
      <c r="T310" s="10"/>
      <c r="AA310" s="10"/>
      <c r="AN310" s="10"/>
    </row>
    <row r="311">
      <c r="G311" s="10"/>
      <c r="T311" s="10"/>
      <c r="AA311" s="10"/>
      <c r="AN311" s="10"/>
    </row>
    <row r="312">
      <c r="G312" s="10"/>
      <c r="T312" s="10"/>
      <c r="AA312" s="10"/>
      <c r="AN312" s="10"/>
    </row>
    <row r="313">
      <c r="G313" s="10"/>
      <c r="T313" s="10"/>
      <c r="AA313" s="10"/>
      <c r="AN313" s="10"/>
    </row>
    <row r="314">
      <c r="G314" s="10"/>
      <c r="T314" s="10"/>
      <c r="AA314" s="10"/>
      <c r="AN314" s="10"/>
    </row>
    <row r="315">
      <c r="G315" s="10"/>
      <c r="T315" s="10"/>
      <c r="AA315" s="10"/>
      <c r="AN315" s="10"/>
    </row>
    <row r="316">
      <c r="G316" s="10"/>
      <c r="T316" s="10"/>
      <c r="AA316" s="10"/>
      <c r="AN316" s="10"/>
    </row>
    <row r="317">
      <c r="G317" s="10"/>
      <c r="T317" s="10"/>
      <c r="AA317" s="10"/>
      <c r="AN317" s="10"/>
    </row>
    <row r="318">
      <c r="G318" s="10"/>
      <c r="T318" s="10"/>
      <c r="AA318" s="10"/>
      <c r="AN318" s="10"/>
    </row>
    <row r="319">
      <c r="G319" s="10"/>
      <c r="T319" s="10"/>
      <c r="AA319" s="10"/>
      <c r="AN319" s="10"/>
    </row>
    <row r="320">
      <c r="G320" s="10"/>
      <c r="T320" s="10"/>
      <c r="AA320" s="10"/>
      <c r="AN320" s="10"/>
    </row>
    <row r="321">
      <c r="G321" s="10"/>
      <c r="T321" s="10"/>
      <c r="AA321" s="10"/>
      <c r="AN321" s="10"/>
    </row>
    <row r="322">
      <c r="G322" s="10"/>
      <c r="T322" s="10"/>
      <c r="AA322" s="10"/>
      <c r="AN322" s="10"/>
    </row>
    <row r="323">
      <c r="G323" s="10"/>
      <c r="T323" s="10"/>
      <c r="AA323" s="10"/>
      <c r="AN323" s="10"/>
    </row>
    <row r="324">
      <c r="G324" s="10"/>
      <c r="T324" s="10"/>
      <c r="AA324" s="10"/>
      <c r="AN324" s="10"/>
    </row>
    <row r="325">
      <c r="G325" s="10"/>
      <c r="T325" s="10"/>
      <c r="AA325" s="10"/>
      <c r="AN325" s="10"/>
    </row>
    <row r="326">
      <c r="G326" s="10"/>
      <c r="T326" s="10"/>
      <c r="AA326" s="10"/>
      <c r="AN326" s="10"/>
    </row>
    <row r="327">
      <c r="G327" s="10"/>
      <c r="T327" s="10"/>
      <c r="AA327" s="10"/>
      <c r="AN327" s="10"/>
    </row>
    <row r="328">
      <c r="G328" s="10"/>
      <c r="T328" s="10"/>
      <c r="AA328" s="10"/>
      <c r="AN328" s="10"/>
    </row>
    <row r="329">
      <c r="G329" s="10"/>
      <c r="T329" s="10"/>
      <c r="AA329" s="10"/>
      <c r="AN329" s="10"/>
    </row>
    <row r="330">
      <c r="G330" s="10"/>
      <c r="T330" s="10"/>
      <c r="AA330" s="10"/>
      <c r="AN330" s="10"/>
    </row>
    <row r="331">
      <c r="G331" s="10"/>
      <c r="T331" s="10"/>
      <c r="AA331" s="10"/>
      <c r="AN331" s="10"/>
    </row>
    <row r="332">
      <c r="G332" s="10"/>
      <c r="T332" s="10"/>
      <c r="AA332" s="10"/>
      <c r="AN332" s="10"/>
    </row>
    <row r="333">
      <c r="G333" s="10"/>
      <c r="T333" s="10"/>
      <c r="AA333" s="10"/>
      <c r="AN333" s="10"/>
    </row>
    <row r="334">
      <c r="G334" s="10"/>
      <c r="T334" s="10"/>
      <c r="AA334" s="10"/>
      <c r="AN334" s="10"/>
    </row>
    <row r="335">
      <c r="G335" s="10"/>
      <c r="T335" s="10"/>
      <c r="AA335" s="10"/>
      <c r="AN335" s="10"/>
    </row>
    <row r="336">
      <c r="G336" s="10"/>
      <c r="T336" s="10"/>
      <c r="AA336" s="10"/>
      <c r="AN336" s="10"/>
    </row>
    <row r="337">
      <c r="G337" s="10"/>
      <c r="T337" s="10"/>
      <c r="AA337" s="10"/>
      <c r="AN337" s="10"/>
    </row>
    <row r="338">
      <c r="G338" s="10"/>
      <c r="T338" s="10"/>
      <c r="AA338" s="10"/>
      <c r="AN338" s="10"/>
    </row>
    <row r="339">
      <c r="G339" s="10"/>
      <c r="T339" s="10"/>
      <c r="AA339" s="10"/>
      <c r="AN339" s="10"/>
    </row>
    <row r="340">
      <c r="G340" s="10"/>
      <c r="T340" s="10"/>
      <c r="AA340" s="10"/>
      <c r="AN340" s="10"/>
    </row>
    <row r="341">
      <c r="G341" s="10"/>
      <c r="T341" s="10"/>
      <c r="AA341" s="10"/>
      <c r="AN341" s="10"/>
    </row>
    <row r="342">
      <c r="G342" s="10"/>
      <c r="T342" s="10"/>
      <c r="AA342" s="10"/>
      <c r="AN342" s="10"/>
    </row>
    <row r="343">
      <c r="G343" s="10"/>
      <c r="T343" s="10"/>
      <c r="AA343" s="10"/>
      <c r="AN343" s="10"/>
    </row>
    <row r="344">
      <c r="G344" s="10"/>
      <c r="T344" s="10"/>
      <c r="AA344" s="10"/>
      <c r="AN344" s="10"/>
    </row>
    <row r="345">
      <c r="G345" s="10"/>
      <c r="T345" s="10"/>
      <c r="AA345" s="10"/>
      <c r="AN345" s="10"/>
    </row>
    <row r="346">
      <c r="G346" s="10"/>
      <c r="T346" s="10"/>
      <c r="AA346" s="10"/>
      <c r="AN346" s="10"/>
    </row>
    <row r="347">
      <c r="G347" s="10"/>
      <c r="T347" s="10"/>
      <c r="AA347" s="10"/>
      <c r="AN347" s="10"/>
    </row>
    <row r="348">
      <c r="G348" s="10"/>
      <c r="T348" s="10"/>
      <c r="AA348" s="10"/>
      <c r="AN348" s="10"/>
    </row>
    <row r="349">
      <c r="G349" s="10"/>
      <c r="T349" s="10"/>
      <c r="AA349" s="10"/>
      <c r="AN349" s="10"/>
    </row>
    <row r="350">
      <c r="G350" s="10"/>
      <c r="T350" s="10"/>
      <c r="AA350" s="10"/>
      <c r="AN350" s="10"/>
    </row>
    <row r="351">
      <c r="G351" s="10"/>
      <c r="T351" s="10"/>
      <c r="AA351" s="10"/>
      <c r="AN351" s="10"/>
    </row>
    <row r="352">
      <c r="G352" s="10"/>
      <c r="T352" s="10"/>
      <c r="AA352" s="10"/>
      <c r="AN352" s="10"/>
    </row>
    <row r="353">
      <c r="G353" s="10"/>
      <c r="T353" s="10"/>
      <c r="AA353" s="10"/>
      <c r="AN353" s="10"/>
    </row>
    <row r="354">
      <c r="G354" s="10"/>
      <c r="T354" s="10"/>
      <c r="AA354" s="10"/>
      <c r="AN354" s="10"/>
    </row>
    <row r="355">
      <c r="G355" s="10"/>
      <c r="T355" s="10"/>
      <c r="AA355" s="10"/>
      <c r="AN355" s="10"/>
    </row>
    <row r="356">
      <c r="G356" s="10"/>
      <c r="T356" s="10"/>
      <c r="AA356" s="10"/>
      <c r="AN356" s="10"/>
    </row>
    <row r="357">
      <c r="G357" s="10"/>
      <c r="T357" s="10"/>
      <c r="AA357" s="10"/>
      <c r="AN357" s="10"/>
    </row>
    <row r="358">
      <c r="G358" s="10"/>
      <c r="T358" s="10"/>
      <c r="AA358" s="10"/>
      <c r="AN358" s="10"/>
    </row>
    <row r="359">
      <c r="G359" s="10"/>
      <c r="T359" s="10"/>
      <c r="AA359" s="10"/>
      <c r="AN359" s="10"/>
    </row>
    <row r="360">
      <c r="G360" s="10"/>
      <c r="T360" s="10"/>
      <c r="AA360" s="10"/>
      <c r="AN360" s="10"/>
    </row>
    <row r="361">
      <c r="G361" s="10"/>
      <c r="T361" s="10"/>
      <c r="AA361" s="10"/>
      <c r="AN361" s="10"/>
    </row>
    <row r="362">
      <c r="G362" s="10"/>
      <c r="T362" s="10"/>
      <c r="AA362" s="10"/>
      <c r="AN362" s="10"/>
    </row>
    <row r="363">
      <c r="G363" s="10"/>
      <c r="T363" s="10"/>
      <c r="AA363" s="10"/>
      <c r="AN363" s="10"/>
    </row>
    <row r="364">
      <c r="G364" s="10"/>
      <c r="T364" s="10"/>
      <c r="AA364" s="10"/>
      <c r="AN364" s="10"/>
    </row>
    <row r="365">
      <c r="G365" s="10"/>
      <c r="T365" s="10"/>
      <c r="AA365" s="10"/>
      <c r="AN365" s="10"/>
    </row>
    <row r="366">
      <c r="G366" s="10"/>
      <c r="T366" s="10"/>
      <c r="AA366" s="10"/>
      <c r="AN366" s="10"/>
    </row>
    <row r="367">
      <c r="G367" s="10"/>
      <c r="T367" s="10"/>
      <c r="AA367" s="10"/>
      <c r="AN367" s="10"/>
    </row>
    <row r="368">
      <c r="G368" s="10"/>
      <c r="T368" s="10"/>
      <c r="AA368" s="10"/>
      <c r="AN368" s="10"/>
    </row>
    <row r="369">
      <c r="G369" s="10"/>
      <c r="T369" s="10"/>
      <c r="AA369" s="10"/>
      <c r="AN369" s="10"/>
    </row>
    <row r="370">
      <c r="G370" s="10"/>
      <c r="T370" s="10"/>
      <c r="AA370" s="10"/>
      <c r="AN370" s="10"/>
    </row>
    <row r="371">
      <c r="G371" s="10"/>
      <c r="T371" s="10"/>
      <c r="AA371" s="10"/>
      <c r="AN371" s="10"/>
    </row>
    <row r="372">
      <c r="G372" s="10"/>
      <c r="T372" s="10"/>
      <c r="AA372" s="10"/>
      <c r="AN372" s="10"/>
    </row>
    <row r="373">
      <c r="G373" s="10"/>
      <c r="T373" s="10"/>
      <c r="AA373" s="10"/>
      <c r="AN373" s="10"/>
    </row>
    <row r="374">
      <c r="G374" s="10"/>
      <c r="T374" s="10"/>
      <c r="AA374" s="10"/>
      <c r="AN374" s="10"/>
    </row>
    <row r="375">
      <c r="G375" s="10"/>
      <c r="T375" s="10"/>
      <c r="AA375" s="10"/>
      <c r="AN375" s="10"/>
    </row>
    <row r="376">
      <c r="G376" s="10"/>
      <c r="T376" s="10"/>
      <c r="AA376" s="10"/>
      <c r="AN376" s="10"/>
    </row>
    <row r="377">
      <c r="G377" s="10"/>
      <c r="T377" s="10"/>
      <c r="AA377" s="10"/>
      <c r="AN377" s="10"/>
    </row>
    <row r="378">
      <c r="G378" s="10"/>
      <c r="T378" s="10"/>
      <c r="AA378" s="10"/>
      <c r="AN378" s="10"/>
    </row>
    <row r="379">
      <c r="G379" s="10"/>
      <c r="T379" s="10"/>
      <c r="AA379" s="10"/>
      <c r="AN379" s="10"/>
    </row>
    <row r="380">
      <c r="G380" s="10"/>
      <c r="T380" s="10"/>
      <c r="AA380" s="10"/>
      <c r="AN380" s="10"/>
    </row>
    <row r="381">
      <c r="G381" s="10"/>
      <c r="T381" s="10"/>
      <c r="AA381" s="10"/>
      <c r="AN381" s="10"/>
    </row>
    <row r="382">
      <c r="G382" s="10"/>
      <c r="T382" s="10"/>
      <c r="AA382" s="10"/>
      <c r="AN382" s="10"/>
    </row>
    <row r="383">
      <c r="G383" s="10"/>
      <c r="T383" s="10"/>
      <c r="AA383" s="10"/>
      <c r="AN383" s="10"/>
    </row>
    <row r="384">
      <c r="G384" s="10"/>
      <c r="T384" s="10"/>
      <c r="AA384" s="10"/>
      <c r="AN384" s="10"/>
    </row>
    <row r="385">
      <c r="G385" s="10"/>
      <c r="T385" s="10"/>
      <c r="AA385" s="10"/>
      <c r="AN385" s="10"/>
    </row>
    <row r="386">
      <c r="G386" s="10"/>
      <c r="T386" s="10"/>
      <c r="AA386" s="10"/>
      <c r="AN386" s="10"/>
    </row>
    <row r="387">
      <c r="G387" s="10"/>
      <c r="T387" s="10"/>
      <c r="AA387" s="10"/>
      <c r="AN387" s="10"/>
    </row>
    <row r="388">
      <c r="G388" s="10"/>
      <c r="T388" s="10"/>
      <c r="AA388" s="10"/>
      <c r="AN388" s="10"/>
    </row>
    <row r="389">
      <c r="G389" s="10"/>
      <c r="T389" s="10"/>
      <c r="AA389" s="10"/>
      <c r="AN389" s="10"/>
    </row>
    <row r="390">
      <c r="G390" s="10"/>
      <c r="T390" s="10"/>
      <c r="AA390" s="10"/>
      <c r="AN390" s="10"/>
    </row>
    <row r="391">
      <c r="G391" s="10"/>
      <c r="T391" s="10"/>
      <c r="AA391" s="10"/>
      <c r="AN391" s="10"/>
    </row>
    <row r="392">
      <c r="G392" s="10"/>
      <c r="T392" s="10"/>
      <c r="AA392" s="10"/>
      <c r="AN392" s="10"/>
    </row>
    <row r="393">
      <c r="G393" s="10"/>
      <c r="T393" s="10"/>
      <c r="AA393" s="10"/>
      <c r="AN393" s="10"/>
    </row>
    <row r="394">
      <c r="G394" s="10"/>
      <c r="T394" s="10"/>
      <c r="AA394" s="10"/>
      <c r="AN394" s="10"/>
    </row>
    <row r="395">
      <c r="G395" s="10"/>
      <c r="T395" s="10"/>
      <c r="AA395" s="10"/>
      <c r="AN395" s="10"/>
    </row>
    <row r="396">
      <c r="G396" s="10"/>
      <c r="T396" s="10"/>
      <c r="AA396" s="10"/>
      <c r="AN396" s="10"/>
    </row>
    <row r="397">
      <c r="G397" s="10"/>
      <c r="T397" s="10"/>
      <c r="AA397" s="10"/>
      <c r="AN397" s="10"/>
    </row>
    <row r="398">
      <c r="G398" s="10"/>
      <c r="T398" s="10"/>
      <c r="AA398" s="10"/>
      <c r="AN398" s="10"/>
    </row>
    <row r="399">
      <c r="G399" s="10"/>
      <c r="T399" s="10"/>
      <c r="AA399" s="10"/>
      <c r="AN399" s="10"/>
    </row>
    <row r="400">
      <c r="G400" s="10"/>
      <c r="T400" s="10"/>
      <c r="AA400" s="10"/>
      <c r="AN400" s="10"/>
    </row>
    <row r="401">
      <c r="G401" s="10"/>
      <c r="T401" s="10"/>
      <c r="AA401" s="10"/>
      <c r="AN401" s="10"/>
    </row>
    <row r="402">
      <c r="G402" s="10"/>
      <c r="T402" s="10"/>
      <c r="AA402" s="10"/>
      <c r="AN402" s="10"/>
    </row>
    <row r="403">
      <c r="G403" s="10"/>
      <c r="T403" s="10"/>
      <c r="AA403" s="10"/>
      <c r="AN403" s="10"/>
    </row>
    <row r="404">
      <c r="G404" s="10"/>
      <c r="T404" s="10"/>
      <c r="AA404" s="10"/>
      <c r="AN404" s="10"/>
    </row>
    <row r="405">
      <c r="G405" s="10"/>
      <c r="T405" s="10"/>
      <c r="AA405" s="10"/>
      <c r="AN405" s="10"/>
    </row>
    <row r="406">
      <c r="G406" s="10"/>
      <c r="T406" s="10"/>
      <c r="AA406" s="10"/>
      <c r="AN406" s="10"/>
    </row>
    <row r="407">
      <c r="G407" s="10"/>
      <c r="T407" s="10"/>
      <c r="AA407" s="10"/>
      <c r="AN407" s="10"/>
    </row>
    <row r="408">
      <c r="G408" s="10"/>
      <c r="T408" s="10"/>
      <c r="AA408" s="10"/>
      <c r="AN408" s="10"/>
    </row>
    <row r="409">
      <c r="G409" s="10"/>
      <c r="T409" s="10"/>
      <c r="AA409" s="10"/>
      <c r="AN409" s="10"/>
    </row>
    <row r="410">
      <c r="G410" s="10"/>
      <c r="T410" s="10"/>
      <c r="AA410" s="10"/>
      <c r="AN410" s="10"/>
    </row>
    <row r="411">
      <c r="G411" s="10"/>
      <c r="T411" s="10"/>
      <c r="AA411" s="10"/>
      <c r="AN411" s="10"/>
    </row>
    <row r="412">
      <c r="G412" s="10"/>
      <c r="T412" s="10"/>
      <c r="AA412" s="10"/>
      <c r="AN412" s="10"/>
    </row>
    <row r="413">
      <c r="G413" s="10"/>
      <c r="T413" s="10"/>
      <c r="AA413" s="10"/>
      <c r="AN413" s="10"/>
    </row>
    <row r="414">
      <c r="G414" s="10"/>
      <c r="T414" s="10"/>
      <c r="AA414" s="10"/>
      <c r="AN414" s="10"/>
    </row>
    <row r="415">
      <c r="G415" s="10"/>
      <c r="T415" s="10"/>
      <c r="AA415" s="10"/>
      <c r="AN415" s="10"/>
    </row>
    <row r="416">
      <c r="G416" s="10"/>
      <c r="T416" s="10"/>
      <c r="AA416" s="10"/>
      <c r="AN416" s="10"/>
    </row>
    <row r="417">
      <c r="G417" s="10"/>
      <c r="T417" s="10"/>
      <c r="AA417" s="10"/>
      <c r="AN417" s="10"/>
    </row>
    <row r="418">
      <c r="G418" s="10"/>
      <c r="T418" s="10"/>
      <c r="AA418" s="10"/>
      <c r="AN418" s="10"/>
    </row>
    <row r="419">
      <c r="G419" s="10"/>
      <c r="T419" s="10"/>
      <c r="AA419" s="10"/>
      <c r="AN419" s="10"/>
    </row>
    <row r="420">
      <c r="G420" s="10"/>
      <c r="T420" s="10"/>
      <c r="AA420" s="10"/>
      <c r="AN420" s="10"/>
    </row>
    <row r="421">
      <c r="G421" s="10"/>
      <c r="T421" s="10"/>
      <c r="AA421" s="10"/>
      <c r="AN421" s="10"/>
    </row>
    <row r="422">
      <c r="G422" s="10"/>
      <c r="T422" s="10"/>
      <c r="AA422" s="10"/>
      <c r="AN422" s="10"/>
    </row>
    <row r="423">
      <c r="G423" s="10"/>
      <c r="T423" s="10"/>
      <c r="AA423" s="10"/>
      <c r="AN423" s="10"/>
    </row>
    <row r="424">
      <c r="G424" s="10"/>
      <c r="T424" s="10"/>
      <c r="AA424" s="10"/>
      <c r="AN424" s="10"/>
    </row>
    <row r="425">
      <c r="G425" s="10"/>
      <c r="T425" s="10"/>
      <c r="AA425" s="10"/>
      <c r="AN425" s="10"/>
    </row>
    <row r="426">
      <c r="G426" s="10"/>
      <c r="T426" s="10"/>
      <c r="AA426" s="10"/>
      <c r="AN426" s="10"/>
    </row>
    <row r="427">
      <c r="G427" s="10"/>
      <c r="T427" s="10"/>
      <c r="AA427" s="10"/>
      <c r="AN427" s="10"/>
    </row>
    <row r="428">
      <c r="G428" s="10"/>
      <c r="T428" s="10"/>
      <c r="AA428" s="10"/>
      <c r="AN428" s="10"/>
    </row>
    <row r="429">
      <c r="G429" s="10"/>
      <c r="T429" s="10"/>
      <c r="AA429" s="10"/>
      <c r="AN429" s="10"/>
    </row>
    <row r="430">
      <c r="G430" s="10"/>
      <c r="T430" s="10"/>
      <c r="AA430" s="10"/>
      <c r="AN430" s="10"/>
    </row>
    <row r="431">
      <c r="G431" s="10"/>
      <c r="T431" s="10"/>
      <c r="AA431" s="10"/>
      <c r="AN431" s="10"/>
    </row>
    <row r="432">
      <c r="G432" s="10"/>
      <c r="T432" s="10"/>
      <c r="AA432" s="10"/>
      <c r="AN432" s="10"/>
    </row>
    <row r="433">
      <c r="G433" s="10"/>
      <c r="T433" s="10"/>
      <c r="AA433" s="10"/>
      <c r="AN433" s="10"/>
    </row>
    <row r="434">
      <c r="G434" s="10"/>
      <c r="T434" s="10"/>
      <c r="AA434" s="10"/>
      <c r="AN434" s="10"/>
    </row>
    <row r="435">
      <c r="G435" s="10"/>
      <c r="T435" s="10"/>
      <c r="AA435" s="10"/>
      <c r="AN435" s="10"/>
    </row>
    <row r="436">
      <c r="G436" s="10"/>
      <c r="T436" s="10"/>
      <c r="AA436" s="10"/>
      <c r="AN436" s="10"/>
    </row>
    <row r="437">
      <c r="G437" s="10"/>
      <c r="T437" s="10"/>
      <c r="AA437" s="10"/>
      <c r="AN437" s="10"/>
    </row>
    <row r="438">
      <c r="G438" s="10"/>
      <c r="T438" s="10"/>
      <c r="AA438" s="10"/>
      <c r="AN438" s="10"/>
    </row>
    <row r="439">
      <c r="G439" s="10"/>
      <c r="T439" s="10"/>
      <c r="AA439" s="10"/>
      <c r="AN439" s="10"/>
    </row>
    <row r="440">
      <c r="G440" s="10"/>
      <c r="T440" s="10"/>
      <c r="AA440" s="10"/>
      <c r="AN440" s="10"/>
    </row>
    <row r="441">
      <c r="G441" s="10"/>
      <c r="T441" s="10"/>
      <c r="AA441" s="10"/>
      <c r="AN441" s="10"/>
    </row>
    <row r="442">
      <c r="G442" s="10"/>
      <c r="T442" s="10"/>
      <c r="AA442" s="10"/>
      <c r="AN442" s="10"/>
    </row>
    <row r="443">
      <c r="G443" s="10"/>
      <c r="T443" s="10"/>
      <c r="AA443" s="10"/>
      <c r="AN443" s="10"/>
    </row>
    <row r="444">
      <c r="G444" s="10"/>
      <c r="T444" s="10"/>
      <c r="AA444" s="10"/>
      <c r="AN444" s="10"/>
    </row>
    <row r="445">
      <c r="G445" s="10"/>
      <c r="T445" s="10"/>
      <c r="AA445" s="10"/>
      <c r="AN445" s="10"/>
    </row>
    <row r="446">
      <c r="G446" s="10"/>
      <c r="T446" s="10"/>
      <c r="AA446" s="10"/>
      <c r="AN446" s="10"/>
    </row>
    <row r="447">
      <c r="G447" s="10"/>
      <c r="T447" s="10"/>
      <c r="AA447" s="10"/>
      <c r="AN447" s="10"/>
    </row>
    <row r="448">
      <c r="G448" s="10"/>
      <c r="T448" s="10"/>
      <c r="AA448" s="10"/>
      <c r="AN448" s="10"/>
    </row>
    <row r="449">
      <c r="G449" s="10"/>
      <c r="T449" s="10"/>
      <c r="AA449" s="10"/>
      <c r="AN449" s="10"/>
    </row>
    <row r="450">
      <c r="G450" s="10"/>
      <c r="T450" s="10"/>
      <c r="AA450" s="10"/>
      <c r="AN450" s="10"/>
    </row>
    <row r="451">
      <c r="G451" s="10"/>
      <c r="T451" s="10"/>
      <c r="AA451" s="10"/>
      <c r="AN451" s="10"/>
    </row>
    <row r="452">
      <c r="G452" s="10"/>
      <c r="T452" s="10"/>
      <c r="AA452" s="10"/>
      <c r="AN452" s="10"/>
    </row>
    <row r="453">
      <c r="G453" s="10"/>
      <c r="T453" s="10"/>
      <c r="AA453" s="10"/>
      <c r="AN453" s="10"/>
    </row>
    <row r="454">
      <c r="G454" s="10"/>
      <c r="T454" s="10"/>
      <c r="AA454" s="10"/>
      <c r="AN454" s="10"/>
    </row>
    <row r="455">
      <c r="G455" s="10"/>
      <c r="T455" s="10"/>
      <c r="AA455" s="10"/>
      <c r="AN455" s="10"/>
    </row>
    <row r="456">
      <c r="G456" s="10"/>
      <c r="T456" s="10"/>
      <c r="AA456" s="10"/>
      <c r="AN456" s="10"/>
    </row>
    <row r="457">
      <c r="G457" s="10"/>
      <c r="T457" s="10"/>
      <c r="AA457" s="10"/>
      <c r="AN457" s="10"/>
    </row>
    <row r="458">
      <c r="G458" s="10"/>
      <c r="T458" s="10"/>
      <c r="AA458" s="10"/>
      <c r="AN458" s="10"/>
    </row>
    <row r="459">
      <c r="G459" s="10"/>
      <c r="T459" s="10"/>
      <c r="AA459" s="10"/>
      <c r="AN459" s="10"/>
    </row>
    <row r="460">
      <c r="G460" s="10"/>
      <c r="T460" s="10"/>
      <c r="AA460" s="10"/>
      <c r="AN460" s="10"/>
    </row>
    <row r="461">
      <c r="G461" s="10"/>
      <c r="T461" s="10"/>
      <c r="AA461" s="10"/>
      <c r="AN461" s="10"/>
    </row>
    <row r="462">
      <c r="G462" s="10"/>
      <c r="T462" s="10"/>
      <c r="AA462" s="10"/>
      <c r="AN462" s="10"/>
    </row>
    <row r="463">
      <c r="G463" s="10"/>
      <c r="T463" s="10"/>
      <c r="AA463" s="10"/>
      <c r="AN463" s="10"/>
    </row>
    <row r="464">
      <c r="G464" s="10"/>
      <c r="T464" s="10"/>
      <c r="AA464" s="10"/>
      <c r="AN464" s="10"/>
    </row>
    <row r="465">
      <c r="G465" s="10"/>
      <c r="T465" s="10"/>
      <c r="AA465" s="10"/>
      <c r="AN465" s="10"/>
    </row>
    <row r="466">
      <c r="G466" s="10"/>
      <c r="T466" s="10"/>
      <c r="AA466" s="10"/>
      <c r="AN466" s="10"/>
    </row>
    <row r="467">
      <c r="G467" s="10"/>
      <c r="T467" s="10"/>
      <c r="AA467" s="10"/>
      <c r="AN467" s="10"/>
    </row>
    <row r="468">
      <c r="G468" s="10"/>
      <c r="T468" s="10"/>
      <c r="AA468" s="10"/>
      <c r="AN468" s="10"/>
    </row>
    <row r="469">
      <c r="G469" s="10"/>
      <c r="T469" s="10"/>
      <c r="AA469" s="10"/>
      <c r="AN469" s="10"/>
    </row>
    <row r="470">
      <c r="G470" s="10"/>
      <c r="T470" s="10"/>
      <c r="AA470" s="10"/>
      <c r="AN470" s="10"/>
    </row>
    <row r="471">
      <c r="G471" s="10"/>
      <c r="T471" s="10"/>
      <c r="AA471" s="10"/>
      <c r="AN471" s="10"/>
    </row>
    <row r="472">
      <c r="G472" s="10"/>
      <c r="T472" s="10"/>
      <c r="AA472" s="10"/>
      <c r="AN472" s="10"/>
    </row>
    <row r="473">
      <c r="G473" s="10"/>
      <c r="T473" s="10"/>
      <c r="AA473" s="10"/>
      <c r="AN473" s="10"/>
    </row>
    <row r="474">
      <c r="G474" s="10"/>
      <c r="T474" s="10"/>
      <c r="AA474" s="10"/>
      <c r="AN474" s="10"/>
    </row>
    <row r="475">
      <c r="G475" s="10"/>
      <c r="T475" s="10"/>
      <c r="AA475" s="10"/>
      <c r="AN475" s="10"/>
    </row>
    <row r="476">
      <c r="G476" s="10"/>
      <c r="T476" s="10"/>
      <c r="AA476" s="10"/>
      <c r="AN476" s="10"/>
    </row>
    <row r="477">
      <c r="G477" s="10"/>
      <c r="T477" s="10"/>
      <c r="AA477" s="10"/>
      <c r="AN477" s="10"/>
    </row>
    <row r="478">
      <c r="G478" s="10"/>
      <c r="T478" s="10"/>
      <c r="AA478" s="10"/>
      <c r="AN478" s="10"/>
    </row>
    <row r="479">
      <c r="G479" s="10"/>
      <c r="T479" s="10"/>
      <c r="AA479" s="10"/>
      <c r="AN479" s="10"/>
    </row>
    <row r="480">
      <c r="G480" s="10"/>
      <c r="T480" s="10"/>
      <c r="AA480" s="10"/>
      <c r="AN480" s="10"/>
    </row>
    <row r="481">
      <c r="G481" s="10"/>
      <c r="T481" s="10"/>
      <c r="AA481" s="10"/>
      <c r="AN481" s="10"/>
    </row>
    <row r="482">
      <c r="G482" s="10"/>
      <c r="T482" s="10"/>
      <c r="AA482" s="10"/>
      <c r="AN482" s="10"/>
    </row>
    <row r="483">
      <c r="G483" s="10"/>
      <c r="T483" s="10"/>
      <c r="AA483" s="10"/>
      <c r="AN483" s="10"/>
    </row>
    <row r="484">
      <c r="G484" s="10"/>
      <c r="T484" s="10"/>
      <c r="AA484" s="10"/>
      <c r="AN484" s="10"/>
    </row>
    <row r="485">
      <c r="G485" s="10"/>
      <c r="T485" s="10"/>
      <c r="AA485" s="10"/>
      <c r="AN485" s="10"/>
    </row>
    <row r="486">
      <c r="G486" s="10"/>
      <c r="T486" s="10"/>
      <c r="AA486" s="10"/>
      <c r="AN486" s="10"/>
    </row>
    <row r="487">
      <c r="G487" s="10"/>
      <c r="T487" s="10"/>
      <c r="AA487" s="10"/>
      <c r="AN487" s="10"/>
    </row>
    <row r="488">
      <c r="G488" s="10"/>
      <c r="T488" s="10"/>
      <c r="AA488" s="10"/>
      <c r="AN488" s="10"/>
    </row>
    <row r="489">
      <c r="G489" s="10"/>
      <c r="T489" s="10"/>
      <c r="AA489" s="10"/>
      <c r="AN489" s="10"/>
    </row>
    <row r="490">
      <c r="G490" s="10"/>
      <c r="T490" s="10"/>
      <c r="AA490" s="10"/>
      <c r="AN490" s="10"/>
    </row>
    <row r="491">
      <c r="G491" s="10"/>
      <c r="T491" s="10"/>
      <c r="AA491" s="10"/>
      <c r="AN491" s="10"/>
    </row>
    <row r="492">
      <c r="G492" s="10"/>
      <c r="T492" s="10"/>
      <c r="AA492" s="10"/>
      <c r="AN492" s="10"/>
    </row>
    <row r="493">
      <c r="G493" s="10"/>
      <c r="T493" s="10"/>
      <c r="AA493" s="10"/>
      <c r="AN493" s="10"/>
    </row>
    <row r="494">
      <c r="G494" s="10"/>
      <c r="T494" s="10"/>
      <c r="AA494" s="10"/>
      <c r="AN494" s="10"/>
    </row>
    <row r="495">
      <c r="G495" s="10"/>
      <c r="T495" s="10"/>
      <c r="AA495" s="10"/>
      <c r="AN495" s="10"/>
    </row>
    <row r="496">
      <c r="G496" s="10"/>
      <c r="T496" s="10"/>
      <c r="AA496" s="10"/>
      <c r="AN496" s="10"/>
    </row>
    <row r="497">
      <c r="G497" s="10"/>
      <c r="T497" s="10"/>
      <c r="AA497" s="10"/>
      <c r="AN497" s="10"/>
    </row>
    <row r="498">
      <c r="G498" s="10"/>
      <c r="T498" s="10"/>
      <c r="AA498" s="10"/>
      <c r="AN498" s="10"/>
    </row>
    <row r="499">
      <c r="G499" s="10"/>
      <c r="T499" s="10"/>
      <c r="AA499" s="10"/>
      <c r="AN499" s="10"/>
    </row>
    <row r="500">
      <c r="G500" s="10"/>
      <c r="T500" s="10"/>
      <c r="AA500" s="10"/>
      <c r="AN500" s="10"/>
    </row>
    <row r="501">
      <c r="G501" s="10"/>
      <c r="T501" s="10"/>
      <c r="AA501" s="10"/>
      <c r="AN501" s="10"/>
    </row>
    <row r="502">
      <c r="G502" s="10"/>
      <c r="T502" s="10"/>
      <c r="AA502" s="10"/>
      <c r="AN502" s="10"/>
    </row>
    <row r="503">
      <c r="G503" s="10"/>
      <c r="T503" s="10"/>
      <c r="AA503" s="10"/>
      <c r="AN503" s="10"/>
    </row>
    <row r="504">
      <c r="G504" s="10"/>
      <c r="T504" s="10"/>
      <c r="AA504" s="10"/>
      <c r="AN504" s="10"/>
    </row>
    <row r="505">
      <c r="G505" s="10"/>
      <c r="T505" s="10"/>
      <c r="AA505" s="10"/>
      <c r="AN505" s="10"/>
    </row>
    <row r="506">
      <c r="G506" s="10"/>
      <c r="T506" s="10"/>
      <c r="AA506" s="10"/>
      <c r="AN506" s="10"/>
    </row>
    <row r="507">
      <c r="G507" s="10"/>
      <c r="T507" s="10"/>
      <c r="AA507" s="10"/>
      <c r="AN507" s="10"/>
    </row>
    <row r="508">
      <c r="G508" s="10"/>
      <c r="T508" s="10"/>
      <c r="AA508" s="10"/>
      <c r="AN508" s="10"/>
    </row>
    <row r="509">
      <c r="G509" s="10"/>
      <c r="T509" s="10"/>
      <c r="AA509" s="10"/>
      <c r="AN509" s="10"/>
    </row>
    <row r="510">
      <c r="G510" s="10"/>
      <c r="T510" s="10"/>
      <c r="AA510" s="10"/>
      <c r="AN510" s="10"/>
    </row>
    <row r="511">
      <c r="G511" s="10"/>
      <c r="T511" s="10"/>
      <c r="AA511" s="10"/>
      <c r="AN511" s="10"/>
    </row>
    <row r="512">
      <c r="G512" s="10"/>
      <c r="T512" s="10"/>
      <c r="AA512" s="10"/>
      <c r="AN512" s="10"/>
    </row>
    <row r="513">
      <c r="G513" s="10"/>
      <c r="T513" s="10"/>
      <c r="AA513" s="10"/>
      <c r="AN513" s="10"/>
    </row>
    <row r="514">
      <c r="G514" s="10"/>
      <c r="T514" s="10"/>
      <c r="AA514" s="10"/>
      <c r="AN514" s="10"/>
    </row>
    <row r="515">
      <c r="G515" s="10"/>
      <c r="T515" s="10"/>
      <c r="AA515" s="10"/>
      <c r="AN515" s="10"/>
    </row>
    <row r="516">
      <c r="G516" s="10"/>
      <c r="T516" s="10"/>
      <c r="AA516" s="10"/>
      <c r="AN516" s="10"/>
    </row>
    <row r="517">
      <c r="G517" s="10"/>
      <c r="T517" s="10"/>
      <c r="AA517" s="10"/>
      <c r="AN517" s="10"/>
    </row>
    <row r="518">
      <c r="G518" s="10"/>
      <c r="T518" s="10"/>
      <c r="AA518" s="10"/>
      <c r="AN518" s="10"/>
    </row>
    <row r="519">
      <c r="G519" s="10"/>
      <c r="T519" s="10"/>
      <c r="AA519" s="10"/>
      <c r="AN519" s="10"/>
    </row>
    <row r="520">
      <c r="G520" s="10"/>
      <c r="T520" s="10"/>
      <c r="AA520" s="10"/>
      <c r="AN520" s="10"/>
    </row>
    <row r="521">
      <c r="G521" s="10"/>
      <c r="T521" s="10"/>
      <c r="AA521" s="10"/>
      <c r="AN521" s="10"/>
    </row>
    <row r="522">
      <c r="G522" s="10"/>
      <c r="T522" s="10"/>
      <c r="AA522" s="10"/>
      <c r="AN522" s="10"/>
    </row>
    <row r="523">
      <c r="G523" s="10"/>
      <c r="T523" s="10"/>
      <c r="AA523" s="10"/>
      <c r="AN523" s="10"/>
    </row>
    <row r="524">
      <c r="G524" s="10"/>
      <c r="T524" s="10"/>
      <c r="AA524" s="10"/>
      <c r="AN524" s="10"/>
    </row>
    <row r="525">
      <c r="G525" s="10"/>
      <c r="T525" s="10"/>
      <c r="AA525" s="10"/>
      <c r="AN525" s="10"/>
    </row>
    <row r="526">
      <c r="G526" s="10"/>
      <c r="T526" s="10"/>
      <c r="AA526" s="10"/>
      <c r="AN526" s="10"/>
    </row>
    <row r="527">
      <c r="G527" s="10"/>
      <c r="T527" s="10"/>
      <c r="AA527" s="10"/>
      <c r="AN527" s="10"/>
    </row>
    <row r="528">
      <c r="G528" s="10"/>
      <c r="T528" s="10"/>
      <c r="AA528" s="10"/>
      <c r="AN528" s="10"/>
    </row>
    <row r="529">
      <c r="G529" s="10"/>
      <c r="T529" s="10"/>
      <c r="AA529" s="10"/>
      <c r="AN529" s="10"/>
    </row>
    <row r="530">
      <c r="G530" s="10"/>
      <c r="T530" s="10"/>
      <c r="AA530" s="10"/>
      <c r="AN530" s="10"/>
    </row>
    <row r="531">
      <c r="G531" s="10"/>
      <c r="T531" s="10"/>
      <c r="AA531" s="10"/>
      <c r="AN531" s="10"/>
    </row>
    <row r="532">
      <c r="G532" s="10"/>
      <c r="T532" s="10"/>
      <c r="AA532" s="10"/>
      <c r="AN532" s="10"/>
    </row>
    <row r="533">
      <c r="G533" s="10"/>
      <c r="T533" s="10"/>
      <c r="AA533" s="10"/>
      <c r="AN533" s="10"/>
    </row>
    <row r="534">
      <c r="G534" s="10"/>
      <c r="T534" s="10"/>
      <c r="AA534" s="10"/>
      <c r="AN534" s="10"/>
    </row>
    <row r="535">
      <c r="G535" s="10"/>
      <c r="T535" s="10"/>
      <c r="AA535" s="10"/>
      <c r="AN535" s="10"/>
    </row>
    <row r="536">
      <c r="G536" s="10"/>
      <c r="T536" s="10"/>
      <c r="AA536" s="10"/>
      <c r="AN536" s="10"/>
    </row>
    <row r="537">
      <c r="G537" s="10"/>
      <c r="T537" s="10"/>
      <c r="AA537" s="10"/>
      <c r="AN537" s="10"/>
    </row>
    <row r="538">
      <c r="G538" s="10"/>
      <c r="T538" s="10"/>
      <c r="AA538" s="10"/>
      <c r="AN538" s="10"/>
    </row>
    <row r="539">
      <c r="G539" s="10"/>
      <c r="T539" s="10"/>
      <c r="AA539" s="10"/>
      <c r="AN539" s="10"/>
    </row>
    <row r="540">
      <c r="G540" s="10"/>
      <c r="T540" s="10"/>
      <c r="AA540" s="10"/>
      <c r="AN540" s="10"/>
    </row>
    <row r="541">
      <c r="G541" s="10"/>
      <c r="T541" s="10"/>
      <c r="AA541" s="10"/>
      <c r="AN541" s="10"/>
    </row>
    <row r="542">
      <c r="G542" s="10"/>
      <c r="T542" s="10"/>
      <c r="AA542" s="10"/>
      <c r="AN542" s="10"/>
    </row>
    <row r="543">
      <c r="G543" s="10"/>
      <c r="T543" s="10"/>
      <c r="AA543" s="10"/>
      <c r="AN543" s="10"/>
    </row>
    <row r="544">
      <c r="G544" s="10"/>
      <c r="T544" s="10"/>
      <c r="AA544" s="10"/>
      <c r="AN544" s="10"/>
    </row>
    <row r="545">
      <c r="G545" s="10"/>
      <c r="T545" s="10"/>
      <c r="AA545" s="10"/>
      <c r="AN545" s="10"/>
    </row>
    <row r="546">
      <c r="G546" s="10"/>
      <c r="T546" s="10"/>
      <c r="AA546" s="10"/>
      <c r="AN546" s="10"/>
    </row>
    <row r="547">
      <c r="G547" s="10"/>
      <c r="T547" s="10"/>
      <c r="AA547" s="10"/>
      <c r="AN547" s="10"/>
    </row>
    <row r="548">
      <c r="G548" s="10"/>
      <c r="T548" s="10"/>
      <c r="AA548" s="10"/>
      <c r="AN548" s="10"/>
    </row>
    <row r="549">
      <c r="G549" s="10"/>
      <c r="T549" s="10"/>
      <c r="AA549" s="10"/>
      <c r="AN549" s="10"/>
    </row>
    <row r="550">
      <c r="G550" s="10"/>
      <c r="T550" s="10"/>
      <c r="AA550" s="10"/>
      <c r="AN550" s="10"/>
    </row>
    <row r="551">
      <c r="G551" s="10"/>
      <c r="T551" s="10"/>
      <c r="AA551" s="10"/>
      <c r="AN551" s="10"/>
    </row>
    <row r="552">
      <c r="G552" s="10"/>
      <c r="T552" s="10"/>
      <c r="AA552" s="10"/>
      <c r="AN552" s="10"/>
    </row>
    <row r="553">
      <c r="G553" s="10"/>
      <c r="T553" s="10"/>
      <c r="AA553" s="10"/>
      <c r="AN553" s="10"/>
    </row>
    <row r="554">
      <c r="G554" s="10"/>
      <c r="T554" s="10"/>
      <c r="AA554" s="10"/>
      <c r="AN554" s="10"/>
    </row>
    <row r="555">
      <c r="G555" s="10"/>
      <c r="T555" s="10"/>
      <c r="AA555" s="10"/>
      <c r="AN555" s="10"/>
    </row>
    <row r="556">
      <c r="G556" s="10"/>
      <c r="T556" s="10"/>
      <c r="AA556" s="10"/>
      <c r="AN556" s="10"/>
    </row>
    <row r="557">
      <c r="G557" s="10"/>
      <c r="T557" s="10"/>
      <c r="AA557" s="10"/>
      <c r="AN557" s="10"/>
    </row>
    <row r="558">
      <c r="G558" s="10"/>
      <c r="T558" s="10"/>
      <c r="AA558" s="10"/>
      <c r="AN558" s="10"/>
    </row>
    <row r="559">
      <c r="G559" s="10"/>
      <c r="T559" s="10"/>
      <c r="AA559" s="10"/>
      <c r="AN559" s="10"/>
    </row>
    <row r="560">
      <c r="G560" s="10"/>
      <c r="T560" s="10"/>
      <c r="AA560" s="10"/>
      <c r="AN560" s="10"/>
    </row>
    <row r="561">
      <c r="G561" s="10"/>
      <c r="T561" s="10"/>
      <c r="AA561" s="10"/>
      <c r="AN561" s="10"/>
    </row>
    <row r="562">
      <c r="G562" s="10"/>
      <c r="T562" s="10"/>
      <c r="AA562" s="10"/>
      <c r="AN562" s="10"/>
    </row>
    <row r="563">
      <c r="G563" s="10"/>
      <c r="T563" s="10"/>
      <c r="AA563" s="10"/>
      <c r="AN563" s="10"/>
    </row>
    <row r="564">
      <c r="G564" s="10"/>
      <c r="T564" s="10"/>
      <c r="AA564" s="10"/>
      <c r="AN564" s="10"/>
    </row>
    <row r="565">
      <c r="G565" s="10"/>
      <c r="T565" s="10"/>
      <c r="AA565" s="10"/>
      <c r="AN565" s="10"/>
    </row>
    <row r="566">
      <c r="G566" s="10"/>
      <c r="T566" s="10"/>
      <c r="AA566" s="10"/>
      <c r="AN566" s="10"/>
    </row>
    <row r="567">
      <c r="G567" s="10"/>
      <c r="T567" s="10"/>
      <c r="AA567" s="10"/>
      <c r="AN567" s="10"/>
    </row>
    <row r="568">
      <c r="G568" s="10"/>
      <c r="T568" s="10"/>
      <c r="AA568" s="10"/>
      <c r="AN568" s="10"/>
    </row>
    <row r="569">
      <c r="G569" s="10"/>
      <c r="T569" s="10"/>
      <c r="AA569" s="10"/>
      <c r="AN569" s="10"/>
    </row>
    <row r="570">
      <c r="G570" s="10"/>
      <c r="T570" s="10"/>
      <c r="AA570" s="10"/>
      <c r="AN570" s="10"/>
    </row>
    <row r="571">
      <c r="G571" s="10"/>
      <c r="T571" s="10"/>
      <c r="AA571" s="10"/>
      <c r="AN571" s="10"/>
    </row>
    <row r="572">
      <c r="G572" s="10"/>
      <c r="T572" s="10"/>
      <c r="AA572" s="10"/>
      <c r="AN572" s="10"/>
    </row>
    <row r="573">
      <c r="G573" s="10"/>
      <c r="T573" s="10"/>
      <c r="AA573" s="10"/>
      <c r="AN573" s="10"/>
    </row>
    <row r="574">
      <c r="G574" s="10"/>
      <c r="T574" s="10"/>
      <c r="AA574" s="10"/>
      <c r="AN574" s="10"/>
    </row>
    <row r="575">
      <c r="G575" s="10"/>
      <c r="T575" s="10"/>
      <c r="AA575" s="10"/>
      <c r="AN575" s="10"/>
    </row>
    <row r="576">
      <c r="G576" s="10"/>
      <c r="T576" s="10"/>
      <c r="AA576" s="10"/>
      <c r="AN576" s="10"/>
    </row>
    <row r="577">
      <c r="G577" s="10"/>
      <c r="T577" s="10"/>
      <c r="AA577" s="10"/>
      <c r="AN577" s="10"/>
    </row>
    <row r="578">
      <c r="G578" s="10"/>
      <c r="T578" s="10"/>
      <c r="AA578" s="10"/>
      <c r="AN578" s="10"/>
    </row>
    <row r="579">
      <c r="G579" s="10"/>
      <c r="T579" s="10"/>
      <c r="AA579" s="10"/>
      <c r="AN579" s="10"/>
    </row>
    <row r="580">
      <c r="G580" s="10"/>
      <c r="T580" s="10"/>
      <c r="AA580" s="10"/>
      <c r="AN580" s="10"/>
    </row>
    <row r="581">
      <c r="G581" s="10"/>
      <c r="T581" s="10"/>
      <c r="AA581" s="10"/>
      <c r="AN581" s="10"/>
    </row>
    <row r="582">
      <c r="G582" s="10"/>
      <c r="T582" s="10"/>
      <c r="AA582" s="10"/>
      <c r="AN582" s="10"/>
    </row>
    <row r="583">
      <c r="G583" s="10"/>
      <c r="T583" s="10"/>
      <c r="AA583" s="10"/>
      <c r="AN583" s="10"/>
    </row>
    <row r="584">
      <c r="G584" s="10"/>
      <c r="T584" s="10"/>
      <c r="AA584" s="10"/>
      <c r="AN584" s="10"/>
    </row>
    <row r="585">
      <c r="G585" s="10"/>
      <c r="T585" s="10"/>
      <c r="AA585" s="10"/>
      <c r="AN585" s="10"/>
    </row>
    <row r="586">
      <c r="G586" s="10"/>
      <c r="T586" s="10"/>
      <c r="AA586" s="10"/>
      <c r="AN586" s="10"/>
    </row>
    <row r="587">
      <c r="G587" s="10"/>
      <c r="T587" s="10"/>
      <c r="AA587" s="10"/>
      <c r="AN587" s="10"/>
    </row>
    <row r="588">
      <c r="G588" s="10"/>
      <c r="T588" s="10"/>
      <c r="AA588" s="10"/>
      <c r="AN588" s="10"/>
    </row>
    <row r="589">
      <c r="G589" s="10"/>
      <c r="T589" s="10"/>
      <c r="AA589" s="10"/>
      <c r="AN589" s="10"/>
    </row>
    <row r="590">
      <c r="G590" s="10"/>
      <c r="T590" s="10"/>
      <c r="AA590" s="10"/>
      <c r="AN590" s="10"/>
    </row>
    <row r="591">
      <c r="G591" s="10"/>
      <c r="T591" s="10"/>
      <c r="AA591" s="10"/>
      <c r="AN591" s="10"/>
    </row>
    <row r="592">
      <c r="G592" s="10"/>
      <c r="T592" s="10"/>
      <c r="AA592" s="10"/>
      <c r="AN592" s="10"/>
    </row>
    <row r="593">
      <c r="G593" s="10"/>
      <c r="T593" s="10"/>
      <c r="AA593" s="10"/>
      <c r="AN593" s="10"/>
    </row>
    <row r="594">
      <c r="G594" s="10"/>
      <c r="T594" s="10"/>
      <c r="AA594" s="10"/>
      <c r="AN594" s="10"/>
    </row>
    <row r="595">
      <c r="G595" s="10"/>
      <c r="T595" s="10"/>
      <c r="AA595" s="10"/>
      <c r="AN595" s="10"/>
    </row>
    <row r="596">
      <c r="G596" s="10"/>
      <c r="T596" s="10"/>
      <c r="AA596" s="10"/>
      <c r="AN596" s="10"/>
    </row>
    <row r="597">
      <c r="G597" s="10"/>
      <c r="T597" s="10"/>
      <c r="AA597" s="10"/>
      <c r="AN597" s="10"/>
    </row>
    <row r="598">
      <c r="G598" s="10"/>
      <c r="T598" s="10"/>
      <c r="AA598" s="10"/>
      <c r="AN598" s="10"/>
    </row>
    <row r="599">
      <c r="G599" s="10"/>
      <c r="T599" s="10"/>
      <c r="AA599" s="10"/>
      <c r="AN599" s="10"/>
    </row>
    <row r="600">
      <c r="G600" s="10"/>
      <c r="T600" s="10"/>
      <c r="AA600" s="10"/>
      <c r="AN600" s="10"/>
    </row>
    <row r="601">
      <c r="G601" s="10"/>
      <c r="T601" s="10"/>
      <c r="AA601" s="10"/>
      <c r="AN601" s="10"/>
    </row>
    <row r="602">
      <c r="G602" s="10"/>
      <c r="T602" s="10"/>
      <c r="AA602" s="10"/>
      <c r="AN602" s="10"/>
    </row>
    <row r="603">
      <c r="G603" s="10"/>
      <c r="T603" s="10"/>
      <c r="AA603" s="10"/>
      <c r="AN603" s="10"/>
    </row>
    <row r="604">
      <c r="G604" s="10"/>
      <c r="T604" s="10"/>
      <c r="AA604" s="10"/>
      <c r="AN604" s="10"/>
    </row>
    <row r="605">
      <c r="G605" s="10"/>
      <c r="T605" s="10"/>
      <c r="AA605" s="10"/>
      <c r="AN605" s="10"/>
    </row>
    <row r="606">
      <c r="G606" s="10"/>
      <c r="T606" s="10"/>
      <c r="AA606" s="10"/>
      <c r="AN606" s="10"/>
    </row>
    <row r="607">
      <c r="G607" s="10"/>
      <c r="T607" s="10"/>
      <c r="AA607" s="10"/>
      <c r="AN607" s="10"/>
    </row>
    <row r="608">
      <c r="G608" s="10"/>
      <c r="T608" s="10"/>
      <c r="AA608" s="10"/>
      <c r="AN608" s="10"/>
    </row>
    <row r="609">
      <c r="G609" s="10"/>
      <c r="T609" s="10"/>
      <c r="AA609" s="10"/>
      <c r="AN609" s="10"/>
    </row>
    <row r="610">
      <c r="G610" s="10"/>
      <c r="T610" s="10"/>
      <c r="AA610" s="10"/>
      <c r="AN610" s="10"/>
    </row>
    <row r="611">
      <c r="G611" s="10"/>
      <c r="T611" s="10"/>
      <c r="AA611" s="10"/>
      <c r="AN611" s="10"/>
    </row>
    <row r="612">
      <c r="G612" s="10"/>
      <c r="T612" s="10"/>
      <c r="AA612" s="10"/>
      <c r="AN612" s="10"/>
    </row>
    <row r="613">
      <c r="G613" s="10"/>
      <c r="T613" s="10"/>
      <c r="AA613" s="10"/>
      <c r="AN613" s="10"/>
    </row>
    <row r="614">
      <c r="G614" s="10"/>
      <c r="T614" s="10"/>
      <c r="AA614" s="10"/>
      <c r="AN614" s="10"/>
    </row>
    <row r="615">
      <c r="G615" s="10"/>
      <c r="T615" s="10"/>
      <c r="AA615" s="10"/>
      <c r="AN615" s="10"/>
    </row>
    <row r="616">
      <c r="G616" s="10"/>
      <c r="T616" s="10"/>
      <c r="AA616" s="10"/>
      <c r="AN616" s="10"/>
    </row>
    <row r="617">
      <c r="G617" s="10"/>
      <c r="T617" s="10"/>
      <c r="AA617" s="10"/>
      <c r="AN617" s="10"/>
    </row>
    <row r="618">
      <c r="G618" s="10"/>
      <c r="T618" s="10"/>
      <c r="AA618" s="10"/>
      <c r="AN618" s="10"/>
    </row>
    <row r="619">
      <c r="G619" s="10"/>
      <c r="T619" s="10"/>
      <c r="AA619" s="10"/>
      <c r="AN619" s="10"/>
    </row>
    <row r="620">
      <c r="G620" s="10"/>
      <c r="T620" s="10"/>
      <c r="AA620" s="10"/>
      <c r="AN620" s="10"/>
    </row>
    <row r="621">
      <c r="G621" s="10"/>
      <c r="T621" s="10"/>
      <c r="AA621" s="10"/>
      <c r="AN621" s="10"/>
    </row>
    <row r="622">
      <c r="G622" s="10"/>
      <c r="T622" s="10"/>
      <c r="AA622" s="10"/>
      <c r="AN622" s="10"/>
    </row>
    <row r="623">
      <c r="G623" s="10"/>
      <c r="T623" s="10"/>
      <c r="AA623" s="10"/>
      <c r="AN623" s="10"/>
    </row>
    <row r="624">
      <c r="G624" s="10"/>
      <c r="T624" s="10"/>
      <c r="AA624" s="10"/>
      <c r="AN624" s="10"/>
    </row>
    <row r="625">
      <c r="G625" s="10"/>
      <c r="T625" s="10"/>
      <c r="AA625" s="10"/>
      <c r="AN625" s="10"/>
    </row>
    <row r="626">
      <c r="G626" s="10"/>
      <c r="T626" s="10"/>
      <c r="AA626" s="10"/>
      <c r="AN626" s="10"/>
    </row>
    <row r="627">
      <c r="G627" s="10"/>
      <c r="T627" s="10"/>
      <c r="AA627" s="10"/>
      <c r="AN627" s="10"/>
    </row>
    <row r="628">
      <c r="G628" s="10"/>
      <c r="T628" s="10"/>
      <c r="AA628" s="10"/>
      <c r="AN628" s="10"/>
    </row>
    <row r="629">
      <c r="G629" s="10"/>
      <c r="T629" s="10"/>
      <c r="AA629" s="10"/>
      <c r="AN629" s="10"/>
    </row>
    <row r="630">
      <c r="G630" s="10"/>
      <c r="T630" s="10"/>
      <c r="AA630" s="10"/>
      <c r="AN630" s="10"/>
    </row>
    <row r="631">
      <c r="G631" s="10"/>
      <c r="T631" s="10"/>
      <c r="AA631" s="10"/>
      <c r="AN631" s="10"/>
    </row>
    <row r="632">
      <c r="G632" s="10"/>
      <c r="T632" s="10"/>
      <c r="AA632" s="10"/>
      <c r="AN632" s="10"/>
    </row>
    <row r="633">
      <c r="G633" s="10"/>
      <c r="T633" s="10"/>
      <c r="AA633" s="10"/>
      <c r="AN633" s="10"/>
    </row>
    <row r="634">
      <c r="G634" s="10"/>
      <c r="T634" s="10"/>
      <c r="AA634" s="10"/>
      <c r="AN634" s="10"/>
    </row>
    <row r="635">
      <c r="G635" s="10"/>
      <c r="T635" s="10"/>
      <c r="AA635" s="10"/>
      <c r="AN635" s="10"/>
    </row>
    <row r="636">
      <c r="G636" s="10"/>
      <c r="T636" s="10"/>
      <c r="AA636" s="10"/>
      <c r="AN636" s="10"/>
    </row>
    <row r="637">
      <c r="G637" s="10"/>
      <c r="T637" s="10"/>
      <c r="AA637" s="10"/>
      <c r="AN637" s="10"/>
    </row>
    <row r="638">
      <c r="G638" s="10"/>
      <c r="T638" s="10"/>
      <c r="AA638" s="10"/>
      <c r="AN638" s="10"/>
    </row>
    <row r="639">
      <c r="G639" s="10"/>
      <c r="T639" s="10"/>
      <c r="AA639" s="10"/>
      <c r="AN639" s="10"/>
    </row>
    <row r="640">
      <c r="G640" s="10"/>
      <c r="T640" s="10"/>
      <c r="AA640" s="10"/>
      <c r="AN640" s="10"/>
    </row>
    <row r="641">
      <c r="G641" s="10"/>
      <c r="T641" s="10"/>
      <c r="AA641" s="10"/>
      <c r="AN641" s="10"/>
    </row>
    <row r="642">
      <c r="G642" s="10"/>
      <c r="T642" s="10"/>
      <c r="AA642" s="10"/>
      <c r="AN642" s="10"/>
    </row>
    <row r="643">
      <c r="G643" s="10"/>
      <c r="T643" s="10"/>
      <c r="AA643" s="10"/>
      <c r="AN643" s="10"/>
    </row>
    <row r="644">
      <c r="G644" s="10"/>
      <c r="T644" s="10"/>
      <c r="AA644" s="10"/>
      <c r="AN644" s="10"/>
    </row>
    <row r="645">
      <c r="G645" s="10"/>
      <c r="T645" s="10"/>
      <c r="AA645" s="10"/>
      <c r="AN645" s="10"/>
    </row>
    <row r="646">
      <c r="G646" s="10"/>
      <c r="T646" s="10"/>
      <c r="AA646" s="10"/>
      <c r="AN646" s="10"/>
    </row>
    <row r="647">
      <c r="G647" s="10"/>
      <c r="T647" s="10"/>
      <c r="AA647" s="10"/>
      <c r="AN647" s="10"/>
    </row>
    <row r="648">
      <c r="G648" s="10"/>
      <c r="T648" s="10"/>
      <c r="AA648" s="10"/>
      <c r="AN648" s="10"/>
    </row>
    <row r="649">
      <c r="G649" s="10"/>
      <c r="T649" s="10"/>
      <c r="AA649" s="10"/>
      <c r="AN649" s="10"/>
    </row>
    <row r="650">
      <c r="G650" s="10"/>
      <c r="T650" s="10"/>
      <c r="AA650" s="10"/>
      <c r="AN650" s="10"/>
    </row>
    <row r="651">
      <c r="G651" s="10"/>
      <c r="T651" s="10"/>
      <c r="AA651" s="10"/>
      <c r="AN651" s="10"/>
    </row>
    <row r="652">
      <c r="G652" s="10"/>
      <c r="T652" s="10"/>
      <c r="AA652" s="10"/>
      <c r="AN652" s="10"/>
    </row>
    <row r="653">
      <c r="G653" s="10"/>
      <c r="T653" s="10"/>
      <c r="AA653" s="10"/>
      <c r="AN653" s="10"/>
    </row>
    <row r="654">
      <c r="G654" s="10"/>
      <c r="T654" s="10"/>
      <c r="AA654" s="10"/>
      <c r="AN654" s="10"/>
    </row>
    <row r="655">
      <c r="G655" s="10"/>
      <c r="T655" s="10"/>
      <c r="AA655" s="10"/>
      <c r="AN655" s="10"/>
    </row>
    <row r="656">
      <c r="G656" s="10"/>
      <c r="T656" s="10"/>
      <c r="AA656" s="10"/>
      <c r="AN656" s="10"/>
    </row>
    <row r="657">
      <c r="G657" s="10"/>
      <c r="T657" s="10"/>
      <c r="AA657" s="10"/>
      <c r="AN657" s="10"/>
    </row>
    <row r="658">
      <c r="G658" s="10"/>
      <c r="T658" s="10"/>
      <c r="AA658" s="10"/>
      <c r="AN658" s="10"/>
    </row>
    <row r="659">
      <c r="G659" s="10"/>
      <c r="T659" s="10"/>
      <c r="AA659" s="10"/>
      <c r="AN659" s="10"/>
    </row>
    <row r="660">
      <c r="G660" s="10"/>
      <c r="T660" s="10"/>
      <c r="AA660" s="10"/>
      <c r="AN660" s="10"/>
    </row>
    <row r="661">
      <c r="G661" s="10"/>
      <c r="T661" s="10"/>
      <c r="AA661" s="10"/>
      <c r="AN661" s="10"/>
    </row>
    <row r="662">
      <c r="G662" s="10"/>
      <c r="T662" s="10"/>
      <c r="AA662" s="10"/>
      <c r="AN662" s="10"/>
    </row>
    <row r="663">
      <c r="G663" s="10"/>
      <c r="T663" s="10"/>
      <c r="AA663" s="10"/>
      <c r="AN663" s="10"/>
    </row>
    <row r="664">
      <c r="G664" s="10"/>
      <c r="T664" s="10"/>
      <c r="AA664" s="10"/>
      <c r="AN664" s="10"/>
    </row>
    <row r="665">
      <c r="G665" s="10"/>
      <c r="T665" s="10"/>
      <c r="AA665" s="10"/>
      <c r="AN665" s="10"/>
    </row>
    <row r="666">
      <c r="G666" s="10"/>
      <c r="T666" s="10"/>
      <c r="AA666" s="10"/>
      <c r="AN666" s="10"/>
    </row>
    <row r="667">
      <c r="G667" s="10"/>
      <c r="T667" s="10"/>
      <c r="AA667" s="10"/>
      <c r="AN667" s="10"/>
    </row>
    <row r="668">
      <c r="G668" s="10"/>
      <c r="T668" s="10"/>
      <c r="AA668" s="10"/>
      <c r="AN668" s="10"/>
    </row>
    <row r="669">
      <c r="G669" s="10"/>
      <c r="T669" s="10"/>
      <c r="AA669" s="10"/>
      <c r="AN669" s="10"/>
    </row>
    <row r="670">
      <c r="G670" s="10"/>
      <c r="T670" s="10"/>
      <c r="AA670" s="10"/>
      <c r="AN670" s="10"/>
    </row>
    <row r="671">
      <c r="G671" s="10"/>
      <c r="T671" s="10"/>
      <c r="AA671" s="10"/>
      <c r="AN671" s="10"/>
    </row>
    <row r="672">
      <c r="G672" s="10"/>
      <c r="T672" s="10"/>
      <c r="AA672" s="10"/>
      <c r="AN672" s="10"/>
    </row>
    <row r="673">
      <c r="G673" s="10"/>
      <c r="T673" s="10"/>
      <c r="AA673" s="10"/>
      <c r="AN673" s="10"/>
    </row>
    <row r="674">
      <c r="G674" s="10"/>
      <c r="T674" s="10"/>
      <c r="AA674" s="10"/>
      <c r="AN674" s="10"/>
    </row>
    <row r="675">
      <c r="G675" s="10"/>
      <c r="T675" s="10"/>
      <c r="AA675" s="10"/>
      <c r="AN675" s="10"/>
    </row>
    <row r="676">
      <c r="G676" s="10"/>
      <c r="T676" s="10"/>
      <c r="AA676" s="10"/>
      <c r="AN676" s="10"/>
    </row>
    <row r="677">
      <c r="G677" s="10"/>
      <c r="T677" s="10"/>
      <c r="AA677" s="10"/>
      <c r="AN677" s="10"/>
    </row>
    <row r="678">
      <c r="G678" s="10"/>
      <c r="T678" s="10"/>
      <c r="AA678" s="10"/>
      <c r="AN678" s="10"/>
    </row>
    <row r="679">
      <c r="G679" s="10"/>
      <c r="T679" s="10"/>
      <c r="AA679" s="10"/>
      <c r="AN679" s="10"/>
    </row>
    <row r="680">
      <c r="G680" s="10"/>
      <c r="T680" s="10"/>
      <c r="AA680" s="10"/>
      <c r="AN680" s="10"/>
    </row>
    <row r="681">
      <c r="G681" s="10"/>
      <c r="T681" s="10"/>
      <c r="AA681" s="10"/>
      <c r="AN681" s="10"/>
    </row>
    <row r="682">
      <c r="G682" s="10"/>
      <c r="T682" s="10"/>
      <c r="AA682" s="10"/>
      <c r="AN682" s="10"/>
    </row>
    <row r="683">
      <c r="G683" s="10"/>
      <c r="T683" s="10"/>
      <c r="AA683" s="10"/>
      <c r="AN683" s="10"/>
    </row>
    <row r="684">
      <c r="G684" s="10"/>
      <c r="T684" s="10"/>
      <c r="AA684" s="10"/>
      <c r="AN684" s="10"/>
    </row>
    <row r="685">
      <c r="G685" s="10"/>
      <c r="T685" s="10"/>
      <c r="AA685" s="10"/>
      <c r="AN685" s="10"/>
    </row>
    <row r="686">
      <c r="G686" s="10"/>
      <c r="T686" s="10"/>
      <c r="AA686" s="10"/>
      <c r="AN686" s="10"/>
    </row>
    <row r="687">
      <c r="G687" s="10"/>
      <c r="T687" s="10"/>
      <c r="AA687" s="10"/>
      <c r="AN687" s="10"/>
    </row>
    <row r="688">
      <c r="G688" s="10"/>
      <c r="T688" s="10"/>
      <c r="AA688" s="10"/>
      <c r="AN688" s="10"/>
    </row>
    <row r="689">
      <c r="G689" s="10"/>
      <c r="T689" s="10"/>
      <c r="AA689" s="10"/>
      <c r="AN689" s="10"/>
    </row>
    <row r="690">
      <c r="G690" s="10"/>
      <c r="T690" s="10"/>
      <c r="AA690" s="10"/>
      <c r="AN690" s="10"/>
    </row>
    <row r="691">
      <c r="G691" s="10"/>
      <c r="T691" s="10"/>
      <c r="AA691" s="10"/>
      <c r="AN691" s="10"/>
    </row>
    <row r="692">
      <c r="G692" s="10"/>
      <c r="T692" s="10"/>
      <c r="AA692" s="10"/>
      <c r="AN692" s="10"/>
    </row>
    <row r="693">
      <c r="G693" s="10"/>
      <c r="T693" s="10"/>
      <c r="AA693" s="10"/>
      <c r="AN693" s="10"/>
    </row>
    <row r="694">
      <c r="G694" s="10"/>
      <c r="T694" s="10"/>
      <c r="AA694" s="10"/>
      <c r="AN694" s="10"/>
    </row>
    <row r="695">
      <c r="G695" s="10"/>
      <c r="T695" s="10"/>
      <c r="AA695" s="10"/>
      <c r="AN695" s="10"/>
    </row>
    <row r="696">
      <c r="G696" s="10"/>
      <c r="T696" s="10"/>
      <c r="AA696" s="10"/>
      <c r="AN696" s="10"/>
    </row>
    <row r="697">
      <c r="G697" s="10"/>
      <c r="T697" s="10"/>
      <c r="AA697" s="10"/>
      <c r="AN697" s="10"/>
    </row>
    <row r="698">
      <c r="G698" s="10"/>
      <c r="T698" s="10"/>
      <c r="AA698" s="10"/>
      <c r="AN698" s="10"/>
    </row>
    <row r="699">
      <c r="G699" s="10"/>
      <c r="T699" s="10"/>
      <c r="AA699" s="10"/>
      <c r="AN699" s="10"/>
    </row>
    <row r="700">
      <c r="G700" s="10"/>
      <c r="T700" s="10"/>
      <c r="AA700" s="10"/>
      <c r="AN700" s="10"/>
    </row>
    <row r="701">
      <c r="G701" s="10"/>
      <c r="T701" s="10"/>
      <c r="AA701" s="10"/>
      <c r="AN701" s="10"/>
    </row>
    <row r="702">
      <c r="G702" s="10"/>
      <c r="T702" s="10"/>
      <c r="AA702" s="10"/>
      <c r="AN702" s="10"/>
    </row>
    <row r="703">
      <c r="G703" s="10"/>
      <c r="T703" s="10"/>
      <c r="AA703" s="10"/>
      <c r="AN703" s="10"/>
    </row>
    <row r="704">
      <c r="G704" s="10"/>
      <c r="T704" s="10"/>
      <c r="AA704" s="10"/>
      <c r="AN704" s="10"/>
    </row>
    <row r="705">
      <c r="G705" s="10"/>
      <c r="T705" s="10"/>
      <c r="AA705" s="10"/>
      <c r="AN705" s="10"/>
    </row>
    <row r="706">
      <c r="G706" s="10"/>
      <c r="T706" s="10"/>
      <c r="AA706" s="10"/>
      <c r="AN706" s="10"/>
    </row>
    <row r="707">
      <c r="G707" s="10"/>
      <c r="T707" s="10"/>
      <c r="AA707" s="10"/>
      <c r="AN707" s="10"/>
    </row>
    <row r="708">
      <c r="G708" s="10"/>
      <c r="T708" s="10"/>
      <c r="AA708" s="10"/>
      <c r="AN708" s="10"/>
    </row>
    <row r="709">
      <c r="G709" s="10"/>
      <c r="T709" s="10"/>
      <c r="AA709" s="10"/>
      <c r="AN709" s="10"/>
    </row>
    <row r="710">
      <c r="G710" s="10"/>
      <c r="T710" s="10"/>
      <c r="AA710" s="10"/>
      <c r="AN710" s="10"/>
    </row>
    <row r="711">
      <c r="G711" s="10"/>
      <c r="T711" s="10"/>
      <c r="AA711" s="10"/>
      <c r="AN711" s="10"/>
    </row>
    <row r="712">
      <c r="G712" s="10"/>
      <c r="T712" s="10"/>
      <c r="AA712" s="10"/>
      <c r="AN712" s="10"/>
    </row>
    <row r="713">
      <c r="G713" s="10"/>
      <c r="T713" s="10"/>
      <c r="AA713" s="10"/>
      <c r="AN713" s="10"/>
    </row>
    <row r="714">
      <c r="G714" s="10"/>
      <c r="T714" s="10"/>
      <c r="AA714" s="10"/>
      <c r="AN714" s="10"/>
    </row>
    <row r="715">
      <c r="G715" s="10"/>
      <c r="T715" s="10"/>
      <c r="AA715" s="10"/>
      <c r="AN715" s="10"/>
    </row>
    <row r="716">
      <c r="G716" s="10"/>
      <c r="T716" s="10"/>
      <c r="AA716" s="10"/>
      <c r="AN716" s="10"/>
    </row>
    <row r="717">
      <c r="G717" s="10"/>
      <c r="T717" s="10"/>
      <c r="AA717" s="10"/>
      <c r="AN717" s="10"/>
    </row>
    <row r="718">
      <c r="G718" s="10"/>
      <c r="T718" s="10"/>
      <c r="AA718" s="10"/>
      <c r="AN718" s="10"/>
    </row>
    <row r="719">
      <c r="G719" s="10"/>
      <c r="T719" s="10"/>
      <c r="AA719" s="10"/>
      <c r="AN719" s="10"/>
    </row>
    <row r="720">
      <c r="G720" s="10"/>
      <c r="T720" s="10"/>
      <c r="AA720" s="10"/>
      <c r="AN720" s="10"/>
    </row>
    <row r="721">
      <c r="G721" s="10"/>
      <c r="T721" s="10"/>
      <c r="AA721" s="10"/>
      <c r="AN721" s="10"/>
    </row>
    <row r="722">
      <c r="G722" s="10"/>
      <c r="T722" s="10"/>
      <c r="AA722" s="10"/>
      <c r="AN722" s="10"/>
    </row>
    <row r="723">
      <c r="G723" s="10"/>
      <c r="T723" s="10"/>
      <c r="AA723" s="10"/>
      <c r="AN723" s="10"/>
    </row>
    <row r="724">
      <c r="G724" s="10"/>
      <c r="T724" s="10"/>
      <c r="AA724" s="10"/>
      <c r="AN724" s="10"/>
    </row>
    <row r="725">
      <c r="G725" s="10"/>
      <c r="T725" s="10"/>
      <c r="AA725" s="10"/>
      <c r="AN725" s="10"/>
    </row>
    <row r="726">
      <c r="G726" s="10"/>
      <c r="T726" s="10"/>
      <c r="AA726" s="10"/>
      <c r="AN726" s="10"/>
    </row>
    <row r="727">
      <c r="G727" s="10"/>
      <c r="T727" s="10"/>
      <c r="AA727" s="10"/>
      <c r="AN727" s="10"/>
    </row>
    <row r="728">
      <c r="G728" s="10"/>
      <c r="T728" s="10"/>
      <c r="AA728" s="10"/>
      <c r="AN728" s="10"/>
    </row>
    <row r="729">
      <c r="G729" s="10"/>
      <c r="T729" s="10"/>
      <c r="AA729" s="10"/>
      <c r="AN729" s="10"/>
    </row>
    <row r="730">
      <c r="G730" s="10"/>
      <c r="T730" s="10"/>
      <c r="AA730" s="10"/>
      <c r="AN730" s="10"/>
    </row>
    <row r="731">
      <c r="G731" s="10"/>
      <c r="T731" s="10"/>
      <c r="AA731" s="10"/>
      <c r="AN731" s="10"/>
    </row>
    <row r="732">
      <c r="G732" s="10"/>
      <c r="T732" s="10"/>
      <c r="AA732" s="10"/>
      <c r="AN732" s="10"/>
    </row>
    <row r="733">
      <c r="G733" s="10"/>
      <c r="T733" s="10"/>
      <c r="AA733" s="10"/>
      <c r="AN733" s="10"/>
    </row>
    <row r="734">
      <c r="G734" s="10"/>
      <c r="T734" s="10"/>
      <c r="AA734" s="10"/>
      <c r="AN734" s="10"/>
    </row>
    <row r="735">
      <c r="G735" s="10"/>
      <c r="T735" s="10"/>
      <c r="AA735" s="10"/>
      <c r="AN735" s="10"/>
    </row>
    <row r="736">
      <c r="G736" s="10"/>
      <c r="T736" s="10"/>
      <c r="AA736" s="10"/>
      <c r="AN736" s="10"/>
    </row>
    <row r="737">
      <c r="G737" s="10"/>
      <c r="T737" s="10"/>
      <c r="AA737" s="10"/>
      <c r="AN737" s="10"/>
    </row>
    <row r="738">
      <c r="G738" s="10"/>
      <c r="T738" s="10"/>
      <c r="AA738" s="10"/>
      <c r="AN738" s="10"/>
    </row>
    <row r="739">
      <c r="G739" s="10"/>
      <c r="T739" s="10"/>
      <c r="AA739" s="10"/>
      <c r="AN739" s="10"/>
    </row>
    <row r="740">
      <c r="G740" s="10"/>
      <c r="T740" s="10"/>
      <c r="AA740" s="10"/>
      <c r="AN740" s="10"/>
    </row>
    <row r="741">
      <c r="G741" s="10"/>
      <c r="T741" s="10"/>
      <c r="AA741" s="10"/>
      <c r="AN741" s="10"/>
    </row>
    <row r="742">
      <c r="G742" s="10"/>
      <c r="T742" s="10"/>
      <c r="AA742" s="10"/>
      <c r="AN742" s="10"/>
    </row>
    <row r="743">
      <c r="G743" s="10"/>
      <c r="T743" s="10"/>
      <c r="AA743" s="10"/>
      <c r="AN743" s="10"/>
    </row>
    <row r="744">
      <c r="G744" s="10"/>
      <c r="T744" s="10"/>
      <c r="AA744" s="10"/>
      <c r="AN744" s="10"/>
    </row>
    <row r="745">
      <c r="G745" s="10"/>
      <c r="T745" s="10"/>
      <c r="AA745" s="10"/>
      <c r="AN745" s="10"/>
    </row>
    <row r="746">
      <c r="G746" s="10"/>
      <c r="T746" s="10"/>
      <c r="AA746" s="10"/>
      <c r="AN746" s="10"/>
    </row>
    <row r="747">
      <c r="G747" s="10"/>
      <c r="T747" s="10"/>
      <c r="AA747" s="10"/>
      <c r="AN747" s="10"/>
    </row>
    <row r="748">
      <c r="G748" s="10"/>
      <c r="T748" s="10"/>
      <c r="AA748" s="10"/>
      <c r="AN748" s="10"/>
    </row>
    <row r="749">
      <c r="G749" s="10"/>
      <c r="T749" s="10"/>
      <c r="AA749" s="10"/>
      <c r="AN749" s="10"/>
    </row>
    <row r="750">
      <c r="G750" s="10"/>
      <c r="T750" s="10"/>
      <c r="AA750" s="10"/>
      <c r="AN750" s="10"/>
    </row>
    <row r="751">
      <c r="G751" s="10"/>
      <c r="T751" s="10"/>
      <c r="AA751" s="10"/>
      <c r="AN751" s="10"/>
    </row>
    <row r="752">
      <c r="G752" s="10"/>
      <c r="T752" s="10"/>
      <c r="AA752" s="10"/>
      <c r="AN752" s="10"/>
    </row>
    <row r="753">
      <c r="G753" s="10"/>
      <c r="T753" s="10"/>
      <c r="AA753" s="10"/>
      <c r="AN753" s="10"/>
    </row>
    <row r="754">
      <c r="G754" s="10"/>
      <c r="T754" s="10"/>
      <c r="AA754" s="10"/>
      <c r="AN754" s="10"/>
    </row>
    <row r="755">
      <c r="G755" s="10"/>
      <c r="T755" s="10"/>
      <c r="AA755" s="10"/>
      <c r="AN755" s="10"/>
    </row>
    <row r="756">
      <c r="G756" s="10"/>
      <c r="T756" s="10"/>
      <c r="AA756" s="10"/>
      <c r="AN756" s="10"/>
    </row>
    <row r="757">
      <c r="G757" s="10"/>
      <c r="T757" s="10"/>
      <c r="AA757" s="10"/>
      <c r="AN757" s="10"/>
    </row>
    <row r="758">
      <c r="G758" s="10"/>
      <c r="T758" s="10"/>
      <c r="AA758" s="10"/>
      <c r="AN758" s="10"/>
    </row>
    <row r="759">
      <c r="G759" s="10"/>
      <c r="T759" s="10"/>
      <c r="AA759" s="10"/>
      <c r="AN759" s="10"/>
    </row>
    <row r="760">
      <c r="G760" s="10"/>
      <c r="T760" s="10"/>
      <c r="AA760" s="10"/>
      <c r="AN760" s="10"/>
    </row>
    <row r="761">
      <c r="G761" s="10"/>
      <c r="T761" s="10"/>
      <c r="AA761" s="10"/>
      <c r="AN761" s="10"/>
    </row>
    <row r="762">
      <c r="G762" s="10"/>
      <c r="T762" s="10"/>
      <c r="AA762" s="10"/>
      <c r="AN762" s="10"/>
    </row>
    <row r="763">
      <c r="G763" s="10"/>
      <c r="T763" s="10"/>
      <c r="AA763" s="10"/>
      <c r="AN763" s="10"/>
    </row>
    <row r="764">
      <c r="G764" s="10"/>
      <c r="T764" s="10"/>
      <c r="AA764" s="10"/>
      <c r="AN764" s="10"/>
    </row>
    <row r="765">
      <c r="G765" s="10"/>
      <c r="T765" s="10"/>
      <c r="AA765" s="10"/>
      <c r="AN765" s="10"/>
    </row>
    <row r="766">
      <c r="G766" s="10"/>
      <c r="T766" s="10"/>
      <c r="AA766" s="10"/>
      <c r="AN766" s="10"/>
    </row>
    <row r="767">
      <c r="G767" s="10"/>
      <c r="T767" s="10"/>
      <c r="AA767" s="10"/>
      <c r="AN767" s="10"/>
    </row>
    <row r="768">
      <c r="G768" s="10"/>
      <c r="T768" s="10"/>
      <c r="AA768" s="10"/>
      <c r="AN768" s="10"/>
    </row>
    <row r="769">
      <c r="G769" s="10"/>
      <c r="T769" s="10"/>
      <c r="AA769" s="10"/>
      <c r="AN769" s="10"/>
    </row>
    <row r="770">
      <c r="G770" s="10"/>
      <c r="T770" s="10"/>
      <c r="AA770" s="10"/>
      <c r="AN770" s="10"/>
    </row>
    <row r="771">
      <c r="G771" s="10"/>
      <c r="T771" s="10"/>
      <c r="AA771" s="10"/>
      <c r="AN771" s="10"/>
    </row>
    <row r="772">
      <c r="G772" s="10"/>
      <c r="T772" s="10"/>
      <c r="AA772" s="10"/>
      <c r="AN772" s="10"/>
    </row>
    <row r="773">
      <c r="G773" s="10"/>
      <c r="T773" s="10"/>
      <c r="AA773" s="10"/>
      <c r="AN773" s="10"/>
    </row>
    <row r="774">
      <c r="G774" s="10"/>
      <c r="T774" s="10"/>
      <c r="AA774" s="10"/>
      <c r="AN774" s="10"/>
    </row>
    <row r="775">
      <c r="G775" s="10"/>
      <c r="T775" s="10"/>
      <c r="AA775" s="10"/>
      <c r="AN775" s="10"/>
    </row>
    <row r="776">
      <c r="G776" s="10"/>
      <c r="T776" s="10"/>
      <c r="AA776" s="10"/>
      <c r="AN776" s="10"/>
    </row>
    <row r="777">
      <c r="G777" s="10"/>
      <c r="T777" s="10"/>
      <c r="AA777" s="10"/>
      <c r="AN777" s="10"/>
    </row>
    <row r="778">
      <c r="G778" s="10"/>
      <c r="T778" s="10"/>
      <c r="AA778" s="10"/>
      <c r="AN778" s="10"/>
    </row>
    <row r="779">
      <c r="G779" s="10"/>
      <c r="T779" s="10"/>
      <c r="AA779" s="10"/>
      <c r="AN779" s="10"/>
    </row>
    <row r="780">
      <c r="G780" s="10"/>
      <c r="T780" s="10"/>
      <c r="AA780" s="10"/>
      <c r="AN780" s="10"/>
    </row>
    <row r="781">
      <c r="G781" s="10"/>
      <c r="T781" s="10"/>
      <c r="AA781" s="10"/>
      <c r="AN781" s="10"/>
    </row>
    <row r="782">
      <c r="G782" s="10"/>
      <c r="T782" s="10"/>
      <c r="AA782" s="10"/>
      <c r="AN782" s="10"/>
    </row>
    <row r="783">
      <c r="G783" s="10"/>
      <c r="T783" s="10"/>
      <c r="AA783" s="10"/>
      <c r="AN783" s="10"/>
    </row>
    <row r="784">
      <c r="G784" s="10"/>
      <c r="T784" s="10"/>
      <c r="AA784" s="10"/>
      <c r="AN784" s="10"/>
    </row>
    <row r="785">
      <c r="G785" s="10"/>
      <c r="T785" s="10"/>
      <c r="AA785" s="10"/>
      <c r="AN785" s="10"/>
    </row>
    <row r="786">
      <c r="G786" s="10"/>
      <c r="T786" s="10"/>
      <c r="AA786" s="10"/>
      <c r="AN786" s="10"/>
    </row>
    <row r="787">
      <c r="G787" s="10"/>
      <c r="T787" s="10"/>
      <c r="AA787" s="10"/>
      <c r="AN787" s="10"/>
    </row>
    <row r="788">
      <c r="G788" s="10"/>
      <c r="T788" s="10"/>
      <c r="AA788" s="10"/>
      <c r="AN788" s="10"/>
    </row>
    <row r="789">
      <c r="G789" s="10"/>
      <c r="T789" s="10"/>
      <c r="AA789" s="10"/>
      <c r="AN789" s="10"/>
    </row>
    <row r="790">
      <c r="G790" s="10"/>
      <c r="T790" s="10"/>
      <c r="AA790" s="10"/>
      <c r="AN790" s="10"/>
    </row>
    <row r="791">
      <c r="G791" s="10"/>
      <c r="T791" s="10"/>
      <c r="AA791" s="10"/>
      <c r="AN791" s="10"/>
    </row>
    <row r="792">
      <c r="G792" s="10"/>
      <c r="T792" s="10"/>
      <c r="AA792" s="10"/>
      <c r="AN792" s="10"/>
    </row>
    <row r="793">
      <c r="G793" s="10"/>
      <c r="T793" s="10"/>
      <c r="AA793" s="10"/>
      <c r="AN793" s="10"/>
    </row>
    <row r="794">
      <c r="G794" s="10"/>
      <c r="T794" s="10"/>
      <c r="AA794" s="10"/>
      <c r="AN794" s="10"/>
    </row>
    <row r="795">
      <c r="G795" s="10"/>
      <c r="T795" s="10"/>
      <c r="AA795" s="10"/>
      <c r="AN795" s="10"/>
    </row>
    <row r="796">
      <c r="G796" s="10"/>
      <c r="T796" s="10"/>
      <c r="AA796" s="10"/>
      <c r="AN796" s="10"/>
    </row>
    <row r="797">
      <c r="G797" s="10"/>
      <c r="T797" s="10"/>
      <c r="AA797" s="10"/>
      <c r="AN797" s="10"/>
    </row>
    <row r="798">
      <c r="G798" s="10"/>
      <c r="T798" s="10"/>
      <c r="AA798" s="10"/>
      <c r="AN798" s="10"/>
    </row>
    <row r="799">
      <c r="G799" s="10"/>
      <c r="T799" s="10"/>
      <c r="AA799" s="10"/>
      <c r="AN799" s="10"/>
    </row>
    <row r="800">
      <c r="G800" s="10"/>
      <c r="T800" s="10"/>
      <c r="AA800" s="10"/>
      <c r="AN800" s="10"/>
    </row>
    <row r="801">
      <c r="G801" s="10"/>
      <c r="T801" s="10"/>
      <c r="AA801" s="10"/>
      <c r="AN801" s="10"/>
    </row>
    <row r="802">
      <c r="G802" s="10"/>
      <c r="T802" s="10"/>
      <c r="AA802" s="10"/>
      <c r="AN802" s="10"/>
    </row>
    <row r="803">
      <c r="G803" s="10"/>
      <c r="T803" s="10"/>
      <c r="AA803" s="10"/>
      <c r="AN803" s="10"/>
    </row>
    <row r="804">
      <c r="G804" s="10"/>
      <c r="T804" s="10"/>
      <c r="AA804" s="10"/>
      <c r="AN804" s="10"/>
    </row>
    <row r="805">
      <c r="G805" s="10"/>
      <c r="T805" s="10"/>
      <c r="AA805" s="10"/>
      <c r="AN805" s="10"/>
    </row>
    <row r="806">
      <c r="G806" s="10"/>
      <c r="T806" s="10"/>
      <c r="AA806" s="10"/>
      <c r="AN806" s="10"/>
    </row>
    <row r="807">
      <c r="G807" s="10"/>
      <c r="T807" s="10"/>
      <c r="AA807" s="10"/>
      <c r="AN807" s="10"/>
    </row>
    <row r="808">
      <c r="G808" s="10"/>
      <c r="T808" s="10"/>
      <c r="AA808" s="10"/>
      <c r="AN808" s="10"/>
    </row>
    <row r="809">
      <c r="G809" s="10"/>
      <c r="T809" s="10"/>
      <c r="AA809" s="10"/>
      <c r="AN809" s="10"/>
    </row>
    <row r="810">
      <c r="G810" s="10"/>
      <c r="T810" s="10"/>
      <c r="AA810" s="10"/>
      <c r="AN810" s="10"/>
    </row>
    <row r="811">
      <c r="G811" s="10"/>
      <c r="T811" s="10"/>
      <c r="AA811" s="10"/>
      <c r="AN811" s="10"/>
    </row>
    <row r="812">
      <c r="G812" s="10"/>
      <c r="T812" s="10"/>
      <c r="AA812" s="10"/>
      <c r="AN812" s="10"/>
    </row>
    <row r="813">
      <c r="G813" s="10"/>
      <c r="T813" s="10"/>
      <c r="AA813" s="10"/>
      <c r="AN813" s="10"/>
    </row>
    <row r="814">
      <c r="G814" s="10"/>
      <c r="T814" s="10"/>
      <c r="AA814" s="10"/>
      <c r="AN814" s="10"/>
    </row>
    <row r="815">
      <c r="G815" s="10"/>
      <c r="T815" s="10"/>
      <c r="AA815" s="10"/>
      <c r="AN815" s="10"/>
    </row>
    <row r="816">
      <c r="G816" s="10"/>
      <c r="T816" s="10"/>
      <c r="AA816" s="10"/>
      <c r="AN816" s="10"/>
    </row>
    <row r="817">
      <c r="G817" s="10"/>
      <c r="T817" s="10"/>
      <c r="AA817" s="10"/>
      <c r="AN817" s="10"/>
    </row>
    <row r="818">
      <c r="G818" s="10"/>
      <c r="T818" s="10"/>
      <c r="AA818" s="10"/>
      <c r="AN818" s="10"/>
    </row>
    <row r="819">
      <c r="G819" s="10"/>
      <c r="T819" s="10"/>
      <c r="AA819" s="10"/>
      <c r="AN819" s="10"/>
    </row>
    <row r="820">
      <c r="G820" s="10"/>
      <c r="T820" s="10"/>
      <c r="AA820" s="10"/>
      <c r="AN820" s="10"/>
    </row>
    <row r="821">
      <c r="G821" s="10"/>
      <c r="T821" s="10"/>
      <c r="AA821" s="10"/>
      <c r="AN821" s="10"/>
    </row>
    <row r="822">
      <c r="G822" s="10"/>
      <c r="T822" s="10"/>
      <c r="AA822" s="10"/>
      <c r="AN822" s="10"/>
    </row>
    <row r="823">
      <c r="G823" s="10"/>
      <c r="T823" s="10"/>
      <c r="AA823" s="10"/>
      <c r="AN823" s="10"/>
    </row>
    <row r="824">
      <c r="G824" s="10"/>
      <c r="T824" s="10"/>
      <c r="AA824" s="10"/>
      <c r="AN824" s="10"/>
    </row>
    <row r="825">
      <c r="G825" s="10"/>
      <c r="T825" s="10"/>
      <c r="AA825" s="10"/>
      <c r="AN825" s="10"/>
    </row>
    <row r="826">
      <c r="G826" s="10"/>
      <c r="T826" s="10"/>
      <c r="AA826" s="10"/>
      <c r="AN826" s="10"/>
    </row>
    <row r="827">
      <c r="G827" s="10"/>
      <c r="T827" s="10"/>
      <c r="AA827" s="10"/>
      <c r="AN827" s="10"/>
    </row>
    <row r="828">
      <c r="G828" s="10"/>
      <c r="T828" s="10"/>
      <c r="AA828" s="10"/>
      <c r="AN828" s="10"/>
    </row>
    <row r="829">
      <c r="G829" s="10"/>
      <c r="T829" s="10"/>
      <c r="AA829" s="10"/>
      <c r="AN829" s="10"/>
    </row>
    <row r="830">
      <c r="G830" s="10"/>
      <c r="T830" s="10"/>
      <c r="AA830" s="10"/>
      <c r="AN830" s="10"/>
    </row>
    <row r="831">
      <c r="G831" s="10"/>
      <c r="T831" s="10"/>
      <c r="AA831" s="10"/>
      <c r="AN831" s="10"/>
    </row>
    <row r="832">
      <c r="G832" s="10"/>
      <c r="T832" s="10"/>
      <c r="AA832" s="10"/>
      <c r="AN832" s="10"/>
    </row>
    <row r="833">
      <c r="G833" s="10"/>
      <c r="T833" s="10"/>
      <c r="AA833" s="10"/>
      <c r="AN833" s="10"/>
    </row>
    <row r="834">
      <c r="G834" s="10"/>
      <c r="T834" s="10"/>
      <c r="AA834" s="10"/>
      <c r="AN834" s="10"/>
    </row>
    <row r="835">
      <c r="G835" s="10"/>
      <c r="T835" s="10"/>
      <c r="AA835" s="10"/>
      <c r="AN835" s="10"/>
    </row>
    <row r="836">
      <c r="G836" s="10"/>
      <c r="T836" s="10"/>
      <c r="AA836" s="10"/>
      <c r="AN836" s="10"/>
    </row>
    <row r="837">
      <c r="G837" s="10"/>
      <c r="T837" s="10"/>
      <c r="AA837" s="10"/>
      <c r="AN837" s="10"/>
    </row>
    <row r="838">
      <c r="G838" s="10"/>
      <c r="T838" s="10"/>
      <c r="AA838" s="10"/>
      <c r="AN838" s="10"/>
    </row>
    <row r="839">
      <c r="G839" s="10"/>
      <c r="T839" s="10"/>
      <c r="AA839" s="10"/>
      <c r="AN839" s="10"/>
    </row>
    <row r="840">
      <c r="G840" s="10"/>
      <c r="T840" s="10"/>
      <c r="AA840" s="10"/>
      <c r="AN840" s="10"/>
    </row>
    <row r="841">
      <c r="G841" s="10"/>
      <c r="T841" s="10"/>
      <c r="AA841" s="10"/>
      <c r="AN841" s="10"/>
    </row>
    <row r="842">
      <c r="G842" s="10"/>
      <c r="T842" s="10"/>
      <c r="AA842" s="10"/>
      <c r="AN842" s="10"/>
    </row>
    <row r="843">
      <c r="G843" s="10"/>
      <c r="T843" s="10"/>
      <c r="AA843" s="10"/>
      <c r="AN843" s="10"/>
    </row>
    <row r="844">
      <c r="G844" s="10"/>
      <c r="T844" s="10"/>
      <c r="AA844" s="10"/>
      <c r="AN844" s="10"/>
    </row>
    <row r="845">
      <c r="G845" s="10"/>
      <c r="T845" s="10"/>
      <c r="AA845" s="10"/>
      <c r="AN845" s="10"/>
    </row>
    <row r="846">
      <c r="G846" s="10"/>
      <c r="T846" s="10"/>
      <c r="AA846" s="10"/>
      <c r="AN846" s="10"/>
    </row>
    <row r="847">
      <c r="G847" s="10"/>
      <c r="T847" s="10"/>
      <c r="AA847" s="10"/>
      <c r="AN847" s="10"/>
    </row>
    <row r="848">
      <c r="G848" s="10"/>
      <c r="T848" s="10"/>
      <c r="AA848" s="10"/>
      <c r="AN848" s="10"/>
    </row>
    <row r="849">
      <c r="G849" s="10"/>
      <c r="T849" s="10"/>
      <c r="AA849" s="10"/>
      <c r="AN849" s="10"/>
    </row>
    <row r="850">
      <c r="G850" s="10"/>
      <c r="T850" s="10"/>
      <c r="AA850" s="10"/>
      <c r="AN850" s="10"/>
    </row>
    <row r="851">
      <c r="G851" s="10"/>
      <c r="T851" s="10"/>
      <c r="AA851" s="10"/>
      <c r="AN851" s="10"/>
    </row>
    <row r="852">
      <c r="G852" s="10"/>
      <c r="T852" s="10"/>
      <c r="AA852" s="10"/>
      <c r="AN852" s="10"/>
    </row>
    <row r="853">
      <c r="G853" s="10"/>
      <c r="T853" s="10"/>
      <c r="AA853" s="10"/>
      <c r="AN853" s="10"/>
    </row>
    <row r="854">
      <c r="G854" s="10"/>
      <c r="T854" s="10"/>
      <c r="AA854" s="10"/>
      <c r="AN854" s="10"/>
    </row>
    <row r="855">
      <c r="G855" s="10"/>
      <c r="T855" s="10"/>
      <c r="AA855" s="10"/>
      <c r="AN855" s="10"/>
    </row>
    <row r="856">
      <c r="G856" s="10"/>
      <c r="T856" s="10"/>
      <c r="AA856" s="10"/>
      <c r="AN856" s="10"/>
    </row>
    <row r="857">
      <c r="G857" s="10"/>
      <c r="T857" s="10"/>
      <c r="AA857" s="10"/>
      <c r="AN857" s="10"/>
    </row>
    <row r="858">
      <c r="G858" s="10"/>
      <c r="T858" s="10"/>
      <c r="AA858" s="10"/>
      <c r="AN858" s="10"/>
    </row>
    <row r="859">
      <c r="G859" s="10"/>
      <c r="T859" s="10"/>
      <c r="AA859" s="10"/>
      <c r="AN859" s="10"/>
    </row>
    <row r="860">
      <c r="G860" s="10"/>
      <c r="T860" s="10"/>
      <c r="AA860" s="10"/>
      <c r="AN860" s="10"/>
    </row>
    <row r="861">
      <c r="G861" s="10"/>
      <c r="T861" s="10"/>
      <c r="AA861" s="10"/>
      <c r="AN861" s="10"/>
    </row>
    <row r="862">
      <c r="G862" s="10"/>
      <c r="T862" s="10"/>
      <c r="AA862" s="10"/>
      <c r="AN862" s="10"/>
    </row>
    <row r="863">
      <c r="G863" s="10"/>
      <c r="T863" s="10"/>
      <c r="AA863" s="10"/>
      <c r="AN863" s="10"/>
    </row>
    <row r="864">
      <c r="G864" s="10"/>
      <c r="T864" s="10"/>
      <c r="AA864" s="10"/>
      <c r="AN864" s="10"/>
    </row>
    <row r="865">
      <c r="G865" s="10"/>
      <c r="T865" s="10"/>
      <c r="AA865" s="10"/>
      <c r="AN865" s="10"/>
    </row>
    <row r="866">
      <c r="G866" s="10"/>
      <c r="T866" s="10"/>
      <c r="AA866" s="10"/>
      <c r="AN866" s="10"/>
    </row>
    <row r="867">
      <c r="G867" s="10"/>
      <c r="T867" s="10"/>
      <c r="AA867" s="10"/>
      <c r="AN867" s="10"/>
    </row>
    <row r="868">
      <c r="G868" s="10"/>
      <c r="T868" s="10"/>
      <c r="AA868" s="10"/>
      <c r="AN868" s="10"/>
    </row>
    <row r="869">
      <c r="G869" s="10"/>
      <c r="T869" s="10"/>
      <c r="AA869" s="10"/>
      <c r="AN869" s="10"/>
    </row>
    <row r="870">
      <c r="G870" s="10"/>
      <c r="T870" s="10"/>
      <c r="AA870" s="10"/>
      <c r="AN870" s="10"/>
    </row>
    <row r="871">
      <c r="G871" s="10"/>
      <c r="T871" s="10"/>
      <c r="AA871" s="10"/>
      <c r="AN871" s="10"/>
    </row>
    <row r="872">
      <c r="G872" s="10"/>
      <c r="T872" s="10"/>
      <c r="AA872" s="10"/>
      <c r="AN872" s="10"/>
    </row>
    <row r="873">
      <c r="G873" s="10"/>
      <c r="T873" s="10"/>
      <c r="AA873" s="10"/>
      <c r="AN873" s="10"/>
    </row>
    <row r="874">
      <c r="G874" s="10"/>
      <c r="T874" s="10"/>
      <c r="AA874" s="10"/>
      <c r="AN874" s="10"/>
    </row>
    <row r="875">
      <c r="G875" s="10"/>
      <c r="T875" s="10"/>
      <c r="AA875" s="10"/>
      <c r="AN875" s="10"/>
    </row>
    <row r="876">
      <c r="G876" s="10"/>
      <c r="T876" s="10"/>
      <c r="AA876" s="10"/>
      <c r="AN876" s="10"/>
    </row>
    <row r="877">
      <c r="G877" s="10"/>
      <c r="T877" s="10"/>
      <c r="AA877" s="10"/>
      <c r="AN877" s="10"/>
    </row>
    <row r="878">
      <c r="G878" s="10"/>
      <c r="T878" s="10"/>
      <c r="AA878" s="10"/>
      <c r="AN878" s="10"/>
    </row>
    <row r="879">
      <c r="G879" s="10"/>
      <c r="T879" s="10"/>
      <c r="AA879" s="10"/>
      <c r="AN879" s="10"/>
    </row>
    <row r="880">
      <c r="G880" s="10"/>
      <c r="T880" s="10"/>
      <c r="AA880" s="10"/>
      <c r="AN880" s="10"/>
    </row>
    <row r="881">
      <c r="G881" s="10"/>
      <c r="T881" s="10"/>
      <c r="AA881" s="10"/>
      <c r="AN881" s="10"/>
    </row>
    <row r="882">
      <c r="G882" s="10"/>
      <c r="T882" s="10"/>
      <c r="AA882" s="10"/>
      <c r="AN882" s="10"/>
    </row>
    <row r="883">
      <c r="G883" s="10"/>
      <c r="T883" s="10"/>
      <c r="AA883" s="10"/>
      <c r="AN883" s="10"/>
    </row>
    <row r="884">
      <c r="G884" s="10"/>
      <c r="T884" s="10"/>
      <c r="AA884" s="10"/>
      <c r="AN884" s="10"/>
    </row>
    <row r="885">
      <c r="G885" s="10"/>
      <c r="T885" s="10"/>
      <c r="AA885" s="10"/>
      <c r="AN885" s="10"/>
    </row>
    <row r="886">
      <c r="G886" s="10"/>
      <c r="T886" s="10"/>
      <c r="AA886" s="10"/>
      <c r="AN886" s="10"/>
    </row>
    <row r="887">
      <c r="G887" s="10"/>
      <c r="T887" s="10"/>
      <c r="AA887" s="10"/>
      <c r="AN887" s="10"/>
    </row>
    <row r="888">
      <c r="G888" s="10"/>
      <c r="T888" s="10"/>
      <c r="AA888" s="10"/>
      <c r="AN888" s="10"/>
    </row>
    <row r="889">
      <c r="G889" s="10"/>
      <c r="T889" s="10"/>
      <c r="AA889" s="10"/>
      <c r="AN889" s="10"/>
    </row>
    <row r="890">
      <c r="G890" s="10"/>
      <c r="T890" s="10"/>
      <c r="AA890" s="10"/>
      <c r="AN890" s="10"/>
    </row>
    <row r="891">
      <c r="G891" s="10"/>
      <c r="T891" s="10"/>
      <c r="AA891" s="10"/>
      <c r="AN891" s="10"/>
    </row>
    <row r="892">
      <c r="G892" s="10"/>
      <c r="T892" s="10"/>
      <c r="AA892" s="10"/>
      <c r="AN892" s="10"/>
    </row>
    <row r="893">
      <c r="G893" s="10"/>
      <c r="T893" s="10"/>
      <c r="AA893" s="10"/>
      <c r="AN893" s="10"/>
    </row>
    <row r="894">
      <c r="G894" s="10"/>
      <c r="T894" s="10"/>
      <c r="AA894" s="10"/>
      <c r="AN894" s="10"/>
    </row>
    <row r="895">
      <c r="G895" s="10"/>
      <c r="T895" s="10"/>
      <c r="AA895" s="10"/>
      <c r="AN895" s="10"/>
    </row>
    <row r="896">
      <c r="G896" s="10"/>
      <c r="T896" s="10"/>
      <c r="AA896" s="10"/>
      <c r="AN896" s="10"/>
    </row>
    <row r="897">
      <c r="G897" s="10"/>
      <c r="T897" s="10"/>
      <c r="AA897" s="10"/>
      <c r="AN897" s="10"/>
    </row>
    <row r="898">
      <c r="G898" s="10"/>
      <c r="T898" s="10"/>
      <c r="AA898" s="10"/>
      <c r="AN898" s="10"/>
    </row>
    <row r="899">
      <c r="G899" s="10"/>
      <c r="T899" s="10"/>
      <c r="AA899" s="10"/>
      <c r="AN899" s="10"/>
    </row>
    <row r="900">
      <c r="G900" s="10"/>
      <c r="T900" s="10"/>
      <c r="AA900" s="10"/>
      <c r="AN900" s="10"/>
    </row>
    <row r="901">
      <c r="G901" s="10"/>
      <c r="T901" s="10"/>
      <c r="AA901" s="10"/>
      <c r="AN901" s="10"/>
    </row>
    <row r="902">
      <c r="G902" s="10"/>
      <c r="T902" s="10"/>
      <c r="AA902" s="10"/>
      <c r="AN902" s="10"/>
    </row>
    <row r="903">
      <c r="G903" s="10"/>
      <c r="T903" s="10"/>
      <c r="AA903" s="10"/>
      <c r="AN903" s="10"/>
    </row>
    <row r="904">
      <c r="G904" s="10"/>
      <c r="T904" s="10"/>
      <c r="AA904" s="10"/>
      <c r="AN904" s="10"/>
    </row>
    <row r="905">
      <c r="G905" s="10"/>
      <c r="T905" s="10"/>
      <c r="AA905" s="10"/>
      <c r="AN905" s="10"/>
    </row>
    <row r="906">
      <c r="G906" s="10"/>
      <c r="T906" s="10"/>
      <c r="AA906" s="10"/>
      <c r="AN906" s="10"/>
    </row>
    <row r="907">
      <c r="G907" s="10"/>
      <c r="T907" s="10"/>
      <c r="AA907" s="10"/>
      <c r="AN907" s="10"/>
    </row>
    <row r="908">
      <c r="G908" s="10"/>
      <c r="T908" s="10"/>
      <c r="AA908" s="10"/>
      <c r="AN908" s="10"/>
    </row>
    <row r="909">
      <c r="G909" s="10"/>
      <c r="T909" s="10"/>
      <c r="AA909" s="10"/>
      <c r="AN909" s="10"/>
    </row>
    <row r="910">
      <c r="G910" s="10"/>
      <c r="T910" s="10"/>
      <c r="AA910" s="10"/>
      <c r="AN910" s="10"/>
    </row>
    <row r="911">
      <c r="G911" s="10"/>
      <c r="T911" s="10"/>
      <c r="AA911" s="10"/>
      <c r="AN911" s="10"/>
    </row>
    <row r="912">
      <c r="G912" s="10"/>
      <c r="T912" s="10"/>
      <c r="AA912" s="10"/>
      <c r="AN912" s="10"/>
    </row>
    <row r="913">
      <c r="G913" s="10"/>
      <c r="T913" s="10"/>
      <c r="AA913" s="10"/>
      <c r="AN913" s="10"/>
    </row>
    <row r="914">
      <c r="G914" s="10"/>
      <c r="T914" s="10"/>
      <c r="AA914" s="10"/>
      <c r="AN914" s="10"/>
    </row>
    <row r="915">
      <c r="G915" s="10"/>
      <c r="T915" s="10"/>
      <c r="AA915" s="10"/>
      <c r="AN915" s="10"/>
    </row>
    <row r="916">
      <c r="G916" s="10"/>
      <c r="T916" s="10"/>
      <c r="AA916" s="10"/>
      <c r="AN916" s="10"/>
    </row>
    <row r="917">
      <c r="G917" s="10"/>
      <c r="T917" s="10"/>
      <c r="AA917" s="10"/>
      <c r="AN917" s="10"/>
    </row>
    <row r="918">
      <c r="G918" s="10"/>
      <c r="T918" s="10"/>
      <c r="AA918" s="10"/>
      <c r="AN918" s="10"/>
    </row>
    <row r="919">
      <c r="G919" s="10"/>
      <c r="T919" s="10"/>
      <c r="AA919" s="10"/>
      <c r="AN919" s="10"/>
    </row>
    <row r="920">
      <c r="G920" s="10"/>
      <c r="T920" s="10"/>
      <c r="AA920" s="10"/>
      <c r="AN920" s="10"/>
    </row>
    <row r="921">
      <c r="G921" s="10"/>
      <c r="T921" s="10"/>
      <c r="AA921" s="10"/>
      <c r="AN921" s="10"/>
    </row>
    <row r="922">
      <c r="G922" s="10"/>
      <c r="T922" s="10"/>
      <c r="AA922" s="10"/>
      <c r="AN922" s="10"/>
    </row>
    <row r="923">
      <c r="G923" s="10"/>
      <c r="T923" s="10"/>
      <c r="AA923" s="10"/>
      <c r="AN923" s="10"/>
    </row>
    <row r="924">
      <c r="G924" s="10"/>
      <c r="T924" s="10"/>
      <c r="AA924" s="10"/>
      <c r="AN924" s="10"/>
    </row>
    <row r="925">
      <c r="G925" s="10"/>
      <c r="T925" s="10"/>
      <c r="AA925" s="10"/>
      <c r="AN925" s="10"/>
    </row>
    <row r="926">
      <c r="G926" s="10"/>
      <c r="T926" s="10"/>
      <c r="AA926" s="10"/>
      <c r="AN926" s="10"/>
    </row>
    <row r="927">
      <c r="G927" s="10"/>
      <c r="T927" s="10"/>
      <c r="AA927" s="10"/>
      <c r="AN927" s="10"/>
    </row>
    <row r="928">
      <c r="G928" s="10"/>
      <c r="T928" s="10"/>
      <c r="AA928" s="10"/>
      <c r="AN928" s="10"/>
    </row>
    <row r="929">
      <c r="G929" s="10"/>
      <c r="T929" s="10"/>
      <c r="AA929" s="10"/>
      <c r="AN929" s="10"/>
    </row>
    <row r="930">
      <c r="G930" s="10"/>
      <c r="T930" s="10"/>
      <c r="AA930" s="10"/>
      <c r="AN930" s="10"/>
    </row>
    <row r="931">
      <c r="G931" s="10"/>
      <c r="T931" s="10"/>
      <c r="AA931" s="10"/>
      <c r="AN931" s="10"/>
    </row>
    <row r="932">
      <c r="G932" s="10"/>
      <c r="T932" s="10"/>
      <c r="AA932" s="10"/>
      <c r="AN932" s="10"/>
    </row>
    <row r="933">
      <c r="G933" s="10"/>
      <c r="T933" s="10"/>
      <c r="AA933" s="10"/>
      <c r="AN933" s="10"/>
    </row>
    <row r="934">
      <c r="G934" s="10"/>
      <c r="T934" s="10"/>
      <c r="AA934" s="10"/>
      <c r="AN934" s="10"/>
    </row>
    <row r="935">
      <c r="G935" s="10"/>
      <c r="T935" s="10"/>
      <c r="AA935" s="10"/>
      <c r="AN935" s="10"/>
    </row>
    <row r="936">
      <c r="G936" s="10"/>
      <c r="T936" s="10"/>
      <c r="AA936" s="10"/>
      <c r="AN936" s="10"/>
    </row>
    <row r="937">
      <c r="G937" s="10"/>
      <c r="T937" s="10"/>
      <c r="AA937" s="10"/>
      <c r="AN937" s="10"/>
    </row>
    <row r="938">
      <c r="G938" s="10"/>
      <c r="T938" s="10"/>
      <c r="AA938" s="10"/>
      <c r="AN938" s="10"/>
    </row>
    <row r="939">
      <c r="G939" s="10"/>
      <c r="T939" s="10"/>
      <c r="AA939" s="10"/>
      <c r="AN939" s="10"/>
    </row>
    <row r="940">
      <c r="G940" s="10"/>
      <c r="T940" s="10"/>
      <c r="AA940" s="10"/>
      <c r="AN940" s="10"/>
    </row>
    <row r="941">
      <c r="G941" s="10"/>
      <c r="T941" s="10"/>
      <c r="AA941" s="10"/>
      <c r="AN941" s="10"/>
    </row>
    <row r="942">
      <c r="G942" s="10"/>
      <c r="T942" s="10"/>
      <c r="AA942" s="10"/>
      <c r="AN942" s="10"/>
    </row>
    <row r="943">
      <c r="G943" s="10"/>
      <c r="T943" s="10"/>
      <c r="AA943" s="10"/>
      <c r="AN943" s="10"/>
    </row>
    <row r="944">
      <c r="G944" s="10"/>
      <c r="T944" s="10"/>
      <c r="AA944" s="10"/>
      <c r="AN944" s="10"/>
    </row>
    <row r="945">
      <c r="G945" s="10"/>
      <c r="T945" s="10"/>
      <c r="AA945" s="10"/>
      <c r="AN945" s="10"/>
    </row>
    <row r="946">
      <c r="G946" s="10"/>
      <c r="T946" s="10"/>
      <c r="AA946" s="10"/>
      <c r="AN946" s="10"/>
    </row>
    <row r="947">
      <c r="G947" s="10"/>
      <c r="T947" s="10"/>
      <c r="AA947" s="10"/>
      <c r="AN947" s="10"/>
    </row>
    <row r="948">
      <c r="G948" s="10"/>
      <c r="T948" s="10"/>
      <c r="AA948" s="10"/>
      <c r="AN948" s="10"/>
    </row>
    <row r="949">
      <c r="G949" s="10"/>
      <c r="T949" s="10"/>
      <c r="AA949" s="10"/>
      <c r="AN949" s="10"/>
    </row>
    <row r="950">
      <c r="G950" s="10"/>
      <c r="T950" s="10"/>
      <c r="AA950" s="10"/>
      <c r="AN950" s="10"/>
    </row>
    <row r="951">
      <c r="G951" s="10"/>
      <c r="T951" s="10"/>
      <c r="AA951" s="10"/>
      <c r="AN951" s="10"/>
    </row>
    <row r="952">
      <c r="G952" s="10"/>
      <c r="T952" s="10"/>
      <c r="AA952" s="10"/>
      <c r="AN952" s="10"/>
    </row>
    <row r="953">
      <c r="G953" s="10"/>
      <c r="T953" s="10"/>
      <c r="AA953" s="10"/>
      <c r="AN953" s="10"/>
    </row>
    <row r="954">
      <c r="G954" s="10"/>
      <c r="T954" s="10"/>
      <c r="AA954" s="10"/>
      <c r="AN954" s="10"/>
    </row>
    <row r="955">
      <c r="G955" s="10"/>
      <c r="T955" s="10"/>
      <c r="AA955" s="10"/>
      <c r="AN955" s="10"/>
    </row>
    <row r="956">
      <c r="G956" s="10"/>
      <c r="T956" s="10"/>
      <c r="AA956" s="10"/>
      <c r="AN956" s="10"/>
    </row>
    <row r="957">
      <c r="G957" s="10"/>
      <c r="T957" s="10"/>
      <c r="AA957" s="10"/>
      <c r="AN957" s="10"/>
    </row>
    <row r="958">
      <c r="G958" s="10"/>
      <c r="T958" s="10"/>
      <c r="AA958" s="10"/>
      <c r="AN958" s="10"/>
    </row>
    <row r="959">
      <c r="G959" s="10"/>
      <c r="T959" s="10"/>
      <c r="AA959" s="10"/>
      <c r="AN959" s="10"/>
    </row>
    <row r="960">
      <c r="G960" s="10"/>
      <c r="T960" s="10"/>
      <c r="AA960" s="10"/>
      <c r="AN960" s="10"/>
    </row>
    <row r="961">
      <c r="G961" s="10"/>
      <c r="T961" s="10"/>
      <c r="AA961" s="10"/>
      <c r="AN961" s="10"/>
    </row>
    <row r="962">
      <c r="G962" s="10"/>
      <c r="T962" s="10"/>
      <c r="AA962" s="10"/>
      <c r="AN962" s="10"/>
    </row>
    <row r="963">
      <c r="G963" s="10"/>
      <c r="T963" s="10"/>
      <c r="AA963" s="10"/>
      <c r="AN963" s="10"/>
    </row>
    <row r="964">
      <c r="G964" s="10"/>
      <c r="T964" s="10"/>
      <c r="AA964" s="10"/>
      <c r="AN964" s="10"/>
    </row>
    <row r="965">
      <c r="G965" s="10"/>
      <c r="T965" s="10"/>
      <c r="AA965" s="10"/>
      <c r="AN965" s="10"/>
    </row>
    <row r="966">
      <c r="G966" s="10"/>
      <c r="T966" s="10"/>
      <c r="AA966" s="10"/>
      <c r="AN966" s="10"/>
    </row>
    <row r="967">
      <c r="G967" s="10"/>
      <c r="T967" s="10"/>
      <c r="AA967" s="10"/>
      <c r="AN967" s="10"/>
    </row>
    <row r="968">
      <c r="G968" s="10"/>
      <c r="T968" s="10"/>
      <c r="AA968" s="10"/>
      <c r="AN968" s="10"/>
    </row>
    <row r="969">
      <c r="G969" s="10"/>
      <c r="T969" s="10"/>
      <c r="AA969" s="10"/>
      <c r="AN969" s="10"/>
    </row>
    <row r="970">
      <c r="G970" s="10"/>
      <c r="T970" s="10"/>
      <c r="AA970" s="10"/>
      <c r="AN970" s="10"/>
    </row>
    <row r="971">
      <c r="G971" s="10"/>
      <c r="T971" s="10"/>
      <c r="AA971" s="10"/>
      <c r="AN971" s="10"/>
    </row>
    <row r="972">
      <c r="G972" s="10"/>
      <c r="T972" s="10"/>
      <c r="AA972" s="10"/>
      <c r="AN972" s="10"/>
    </row>
    <row r="973">
      <c r="G973" s="10"/>
      <c r="T973" s="10"/>
      <c r="AA973" s="10"/>
      <c r="AN973" s="10"/>
    </row>
    <row r="974">
      <c r="G974" s="10"/>
      <c r="T974" s="10"/>
      <c r="AA974" s="10"/>
      <c r="AN974" s="10"/>
    </row>
    <row r="975">
      <c r="G975" s="10"/>
      <c r="T975" s="10"/>
      <c r="AA975" s="10"/>
      <c r="AN975" s="10"/>
    </row>
    <row r="976">
      <c r="G976" s="10"/>
      <c r="T976" s="10"/>
      <c r="AA976" s="10"/>
      <c r="AN976" s="10"/>
    </row>
    <row r="977">
      <c r="G977" s="10"/>
      <c r="T977" s="10"/>
      <c r="AA977" s="10"/>
      <c r="AN977" s="10"/>
    </row>
    <row r="978">
      <c r="G978" s="10"/>
      <c r="T978" s="10"/>
      <c r="AA978" s="10"/>
      <c r="AN978" s="10"/>
    </row>
    <row r="979">
      <c r="G979" s="10"/>
      <c r="T979" s="10"/>
      <c r="AA979" s="10"/>
      <c r="AN979" s="10"/>
    </row>
    <row r="980">
      <c r="G980" s="10"/>
      <c r="T980" s="10"/>
      <c r="AA980" s="10"/>
      <c r="AN980" s="10"/>
    </row>
    <row r="981">
      <c r="G981" s="10"/>
      <c r="T981" s="10"/>
      <c r="AA981" s="10"/>
      <c r="AN981" s="10"/>
    </row>
    <row r="982">
      <c r="G982" s="10"/>
      <c r="T982" s="10"/>
      <c r="AA982" s="10"/>
      <c r="AN982" s="10"/>
    </row>
    <row r="983">
      <c r="G983" s="10"/>
      <c r="T983" s="10"/>
      <c r="AA983" s="10"/>
      <c r="AN983" s="10"/>
    </row>
    <row r="984">
      <c r="G984" s="10"/>
      <c r="T984" s="10"/>
      <c r="AA984" s="10"/>
      <c r="AN984" s="10"/>
    </row>
    <row r="985">
      <c r="G985" s="10"/>
      <c r="T985" s="10"/>
      <c r="AA985" s="10"/>
      <c r="AN985" s="10"/>
    </row>
    <row r="986">
      <c r="G986" s="10"/>
      <c r="T986" s="10"/>
      <c r="AA986" s="10"/>
      <c r="AN986" s="10"/>
    </row>
    <row r="987">
      <c r="G987" s="10"/>
      <c r="T987" s="10"/>
      <c r="AA987" s="10"/>
      <c r="AN987" s="10"/>
    </row>
    <row r="988">
      <c r="G988" s="10"/>
      <c r="T988" s="10"/>
      <c r="AA988" s="10"/>
      <c r="AN988" s="10"/>
    </row>
    <row r="989">
      <c r="G989" s="10"/>
      <c r="T989" s="10"/>
      <c r="AA989" s="10"/>
      <c r="AN989" s="10"/>
    </row>
    <row r="990">
      <c r="G990" s="10"/>
      <c r="T990" s="10"/>
      <c r="AA990" s="10"/>
      <c r="AN990" s="10"/>
    </row>
    <row r="991">
      <c r="G991" s="10"/>
      <c r="T991" s="10"/>
      <c r="AA991" s="10"/>
      <c r="AN991" s="10"/>
    </row>
    <row r="992">
      <c r="G992" s="10"/>
      <c r="T992" s="10"/>
      <c r="AA992" s="10"/>
      <c r="AN992" s="10"/>
    </row>
    <row r="993">
      <c r="G993" s="10"/>
      <c r="T993" s="10"/>
      <c r="AA993" s="10"/>
      <c r="AN993" s="10"/>
    </row>
    <row r="994">
      <c r="G994" s="10"/>
      <c r="T994" s="10"/>
      <c r="AA994" s="10"/>
      <c r="AN994" s="10"/>
    </row>
  </sheetData>
  <drawing r:id="rId1"/>
</worksheet>
</file>