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HPG71340US\Desktop\HackU\models\"/>
    </mc:Choice>
  </mc:AlternateContent>
  <bookViews>
    <workbookView xWindow="0" yWindow="0" windowWidth="11970" windowHeight="8145" tabRatio="860"/>
  </bookViews>
  <sheets>
    <sheet name="data_dictionary2" sheetId="11" r:id="rId1"/>
    <sheet name="Views" sheetId="31" r:id="rId2"/>
    <sheet name="COMPOSITE_PK" sheetId="30" r:id="rId3"/>
    <sheet name="drop tables" sheetId="28" state="hidden" r:id="rId4"/>
    <sheet name="CHECK" sheetId="13" r:id="rId5"/>
    <sheet name="SEQ" sheetId="12" r:id="rId6"/>
    <sheet name="EVENT" sheetId="4" r:id="rId7"/>
    <sheet name="GAME" sheetId="3" r:id="rId8"/>
    <sheet name="PLAYER" sheetId="5" r:id="rId9"/>
    <sheet name="EVENT-GAME" sheetId="16" state="hidden" r:id="rId10"/>
    <sheet name="EVENT-PLAYER" sheetId="19" state="hidden" r:id="rId11"/>
    <sheet name="EVENT-TV" sheetId="20" state="hidden" r:id="rId12"/>
    <sheet name="GAME-PLAYER" sheetId="21" state="hidden" r:id="rId13"/>
    <sheet name="PLAYER_AVAILABLE" sheetId="27" state="hidden" r:id="rId14"/>
    <sheet name="PLAYER_FRIEND" sheetId="23" state="hidden" r:id="rId15"/>
    <sheet name="PLAYER_LOGIN" sheetId="24" state="hidden" r:id="rId16"/>
    <sheet name="PLAYER_MESSAGE" sheetId="25" state="hidden" r:id="rId17"/>
    <sheet name="TV_MOVIE" sheetId="2" r:id="rId18"/>
    <sheet name="Pivot" sheetId="9" r:id="rId19"/>
    <sheet name="git" sheetId="10" state="hidden" r:id="rId20"/>
  </sheets>
  <definedNames>
    <definedName name="_xlnm._FilterDatabase" localSheetId="7" hidden="1">GAME!$A$3:$G$46</definedName>
    <definedName name="_xlnm._FilterDatabase" localSheetId="17" hidden="1">TV_MOVIE!$A$1:$E$40</definedName>
    <definedName name="ALPH">PLAYER!#REF!</definedName>
    <definedName name="CHECK">CHECK!$A$1</definedName>
    <definedName name="EVENT_EVENT_ID_SEQ">SEQ!$C$3</definedName>
    <definedName name="GAME_GAME_ID_SEQ">SEQ!$C$4</definedName>
    <definedName name="PA_PA_PLAY_ID_SEQ">SEQ!$C$6</definedName>
    <definedName name="PLAYER_PLAYER_ID_SEQ">SEQ!$C$5</definedName>
    <definedName name="SEQUENCE">SEQ!$A$3:$I$7</definedName>
    <definedName name="TABLENAME">data_dictionary2!$A$2:$A$55</definedName>
    <definedName name="TV_TV_ID_SEQ">SEQ!$C$7</definedName>
  </definedNames>
  <calcPr calcId="162913"/>
  <pivotCaches>
    <pivotCache cacheId="0" r:id="rId21"/>
  </pivotCaches>
</workbook>
</file>

<file path=xl/calcChain.xml><?xml version="1.0" encoding="utf-8"?>
<calcChain xmlns="http://schemas.openxmlformats.org/spreadsheetml/2006/main">
  <c r="G23" i="3" l="1"/>
  <c r="G4" i="3"/>
  <c r="G38" i="3"/>
  <c r="G29" i="3"/>
  <c r="G31" i="3"/>
  <c r="G24" i="3"/>
  <c r="G32" i="3"/>
  <c r="G39" i="3"/>
  <c r="G17" i="3"/>
  <c r="G5" i="3"/>
  <c r="G6" i="3"/>
  <c r="G44" i="3"/>
  <c r="G45" i="3"/>
  <c r="G46" i="3"/>
  <c r="G25" i="3"/>
  <c r="G26" i="3"/>
  <c r="G27" i="3"/>
  <c r="G28" i="3"/>
  <c r="G33" i="3"/>
  <c r="G34" i="3"/>
  <c r="G35" i="3"/>
  <c r="G36" i="3"/>
  <c r="G37" i="3"/>
  <c r="G40" i="3"/>
  <c r="G41" i="3"/>
  <c r="G42" i="3"/>
  <c r="G18" i="3"/>
  <c r="G19" i="3"/>
  <c r="G20" i="3"/>
  <c r="G21" i="3"/>
  <c r="G22" i="3"/>
  <c r="G30" i="3"/>
  <c r="G7" i="3"/>
  <c r="G8" i="3"/>
  <c r="G9" i="3"/>
  <c r="G10" i="3"/>
  <c r="G11" i="3"/>
  <c r="G12" i="3"/>
  <c r="G13" i="3"/>
  <c r="G14" i="3"/>
  <c r="G15" i="3"/>
  <c r="G16" i="3"/>
  <c r="G43" i="3"/>
  <c r="B1" i="5" a="1"/>
  <c r="B1" i="5" s="1"/>
  <c r="C1" i="5" a="1"/>
  <c r="C1" i="5" s="1"/>
  <c r="D1" i="5" a="1"/>
  <c r="D1" i="5" s="1"/>
  <c r="E1" i="5" a="1"/>
  <c r="E1" i="5" s="1"/>
  <c r="A1" i="5" a="1"/>
  <c r="A1" i="5" s="1"/>
  <c r="F52" i="11"/>
  <c r="F53" i="11"/>
  <c r="F54" i="11"/>
  <c r="F55" i="11"/>
  <c r="H52" i="11"/>
  <c r="H53" i="11"/>
  <c r="H54" i="11"/>
  <c r="H55" i="11"/>
  <c r="D14" i="4"/>
  <c r="C1" i="4" a="1"/>
  <c r="C1" i="4" s="1"/>
  <c r="E1" i="4" a="1"/>
  <c r="E1" i="4" s="1"/>
  <c r="G1" i="4" a="1"/>
  <c r="G1" i="4" s="1"/>
  <c r="H1" i="4" a="1"/>
  <c r="H1" i="4" s="1"/>
  <c r="I1" i="4" a="1"/>
  <c r="I1" i="4" s="1"/>
  <c r="J1" i="4" a="1"/>
  <c r="J1" i="4" s="1"/>
  <c r="K1" i="4" a="1"/>
  <c r="K1" i="4" s="1"/>
  <c r="B1" i="4" a="1"/>
  <c r="B1" i="4" s="1"/>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D5" i="4"/>
  <c r="D6" i="4"/>
  <c r="D7" i="4"/>
  <c r="D8" i="4"/>
  <c r="D9" i="4"/>
  <c r="D10" i="4"/>
  <c r="D11" i="4"/>
  <c r="D12" i="4"/>
  <c r="D13" i="4"/>
  <c r="D15" i="4"/>
  <c r="D16" i="4"/>
  <c r="D17" i="4"/>
  <c r="D18" i="4"/>
  <c r="D19" i="4"/>
  <c r="D20" i="4"/>
  <c r="D21" i="4"/>
  <c r="D22" i="4"/>
  <c r="D23" i="4"/>
  <c r="D24" i="4"/>
  <c r="D25" i="4"/>
  <c r="D26" i="4"/>
  <c r="D27" i="4"/>
  <c r="D28" i="4"/>
  <c r="D29" i="4"/>
  <c r="D30" i="4"/>
  <c r="D31" i="4"/>
  <c r="D32" i="4"/>
  <c r="D33" i="4"/>
  <c r="D34" i="4"/>
  <c r="F3" i="11"/>
  <c r="H3" i="11"/>
  <c r="D1" i="4" l="1" a="1"/>
  <c r="D1" i="4" s="1"/>
  <c r="F1" i="4" a="1"/>
  <c r="F1" i="4" s="1"/>
  <c r="D40" i="2"/>
  <c r="D37" i="2"/>
  <c r="D38" i="2"/>
  <c r="D39" i="2"/>
  <c r="D10" i="2"/>
  <c r="D27" i="2"/>
  <c r="D2" i="2"/>
  <c r="D3" i="2"/>
  <c r="D28" i="2"/>
  <c r="D8" i="2"/>
  <c r="D29" i="2"/>
  <c r="D30" i="2"/>
  <c r="D31" i="2"/>
  <c r="D9" i="2"/>
  <c r="D32" i="2"/>
  <c r="D33" i="2"/>
  <c r="D34" i="2"/>
  <c r="D35" i="2"/>
  <c r="D36" i="2"/>
  <c r="D17" i="2"/>
  <c r="D18" i="2"/>
  <c r="D19" i="2"/>
  <c r="D4" i="2"/>
  <c r="D7" i="2"/>
  <c r="D5" i="2"/>
  <c r="D20" i="2"/>
  <c r="D21" i="2"/>
  <c r="D6" i="2"/>
  <c r="D22" i="2"/>
  <c r="D23" i="2"/>
  <c r="D24" i="2"/>
  <c r="D25" i="2"/>
  <c r="D26" i="2"/>
  <c r="D16" i="2"/>
  <c r="D12" i="2"/>
  <c r="D13" i="2"/>
  <c r="D14" i="2"/>
  <c r="D15" i="2"/>
  <c r="D11" i="2"/>
  <c r="F49" i="11" l="1"/>
  <c r="H49" i="11"/>
  <c r="F48" i="11"/>
  <c r="H48" i="11"/>
  <c r="F11" i="11"/>
  <c r="H11" i="11"/>
  <c r="F10" i="11"/>
  <c r="H10" i="11"/>
  <c r="F6" i="5"/>
  <c r="F7" i="5"/>
  <c r="F8" i="5"/>
  <c r="F9" i="5"/>
  <c r="F10" i="5"/>
  <c r="F11" i="5"/>
  <c r="F12" i="5"/>
  <c r="F13" i="5"/>
  <c r="F14" i="5"/>
  <c r="F15" i="5"/>
  <c r="F16" i="5"/>
  <c r="F17" i="5"/>
  <c r="F18" i="5"/>
  <c r="F19" i="5"/>
  <c r="F20" i="5"/>
  <c r="F21" i="5"/>
  <c r="F22" i="5"/>
  <c r="F23" i="5"/>
  <c r="F24" i="5"/>
  <c r="F5" i="5"/>
  <c r="A5" i="5"/>
  <c r="A6" i="5" s="1"/>
  <c r="A7" i="5" s="1"/>
  <c r="A8" i="5" s="1"/>
  <c r="A9" i="5" s="1"/>
  <c r="A10" i="5" s="1"/>
  <c r="A11" i="5" s="1"/>
  <c r="A12" i="5" s="1"/>
  <c r="A13" i="5" s="1"/>
  <c r="A14" i="5" s="1"/>
  <c r="A15" i="5" s="1"/>
  <c r="A16" i="5" s="1"/>
  <c r="A17" i="5" s="1"/>
  <c r="A18" i="5" s="1"/>
  <c r="A19" i="5" s="1"/>
  <c r="A20" i="5" s="1"/>
  <c r="A21" i="5" s="1"/>
  <c r="A22" i="5" s="1"/>
  <c r="A23" i="5" s="1"/>
  <c r="A24" i="5" s="1"/>
  <c r="B3" i="28"/>
  <c r="B4" i="28"/>
  <c r="B5" i="28"/>
  <c r="B6" i="28"/>
  <c r="B7" i="28"/>
  <c r="B8" i="28"/>
  <c r="B9" i="28"/>
  <c r="B10" i="28"/>
  <c r="B11" i="28"/>
  <c r="B12" i="28"/>
  <c r="B13" i="28"/>
  <c r="B2" i="28"/>
  <c r="C3" i="12"/>
  <c r="N2" i="11" s="1"/>
  <c r="C4" i="12"/>
  <c r="N12" i="11" s="1"/>
  <c r="C5" i="12"/>
  <c r="N50" i="11" s="1"/>
  <c r="C6" i="12"/>
  <c r="N36" i="11" s="1"/>
  <c r="C7" i="12"/>
  <c r="N32" i="11" s="1"/>
  <c r="G3" i="12"/>
  <c r="G4" i="12"/>
  <c r="G5" i="12"/>
  <c r="G6" i="12"/>
  <c r="G7" i="12"/>
  <c r="H26" i="11"/>
  <c r="F12" i="11"/>
  <c r="F13" i="11"/>
  <c r="F14" i="11"/>
  <c r="F15" i="11"/>
  <c r="F16" i="11"/>
  <c r="F17" i="11"/>
  <c r="F28" i="11"/>
  <c r="F30" i="11"/>
  <c r="F31" i="11"/>
  <c r="F50" i="11"/>
  <c r="F51" i="11"/>
  <c r="F18" i="11"/>
  <c r="F19" i="11"/>
  <c r="F20" i="11"/>
  <c r="F21" i="11"/>
  <c r="F36" i="11"/>
  <c r="F39" i="11"/>
  <c r="F41" i="11"/>
  <c r="F44" i="11"/>
  <c r="F45" i="11"/>
  <c r="F47" i="11"/>
  <c r="F32" i="11"/>
  <c r="F33" i="11"/>
  <c r="F34" i="11"/>
  <c r="F35" i="11"/>
  <c r="H12" i="11"/>
  <c r="H13" i="11"/>
  <c r="H14" i="11"/>
  <c r="H15" i="11"/>
  <c r="H16" i="11"/>
  <c r="H17" i="11"/>
  <c r="H28" i="11"/>
  <c r="H30" i="11"/>
  <c r="H31" i="11"/>
  <c r="H50" i="11"/>
  <c r="H51" i="11"/>
  <c r="H18" i="11"/>
  <c r="H19" i="11"/>
  <c r="H20" i="11"/>
  <c r="H21" i="11"/>
  <c r="H36" i="11"/>
  <c r="H37" i="11"/>
  <c r="H38" i="11"/>
  <c r="H39" i="11"/>
  <c r="H41" i="11"/>
  <c r="H42" i="11"/>
  <c r="H43" i="11"/>
  <c r="H44" i="11"/>
  <c r="H46" i="11"/>
  <c r="H47" i="11"/>
  <c r="H32" i="11"/>
  <c r="H33" i="11"/>
  <c r="H34" i="11"/>
  <c r="H35" i="11"/>
  <c r="B27" i="11"/>
  <c r="F27" i="11" s="1"/>
  <c r="B13" i="11"/>
  <c r="B14" i="11" s="1"/>
  <c r="B15" i="11" s="1"/>
  <c r="B16" i="11" s="1"/>
  <c r="B17" i="11" s="1"/>
  <c r="A27" i="11"/>
  <c r="F26" i="11"/>
  <c r="F25" i="11"/>
  <c r="H25" i="11"/>
  <c r="F24" i="11"/>
  <c r="H24" i="11"/>
  <c r="F4" i="11"/>
  <c r="F5" i="11"/>
  <c r="F6" i="11"/>
  <c r="F7" i="11"/>
  <c r="F8" i="11"/>
  <c r="F9" i="11"/>
  <c r="F22" i="11"/>
  <c r="F23" i="11"/>
  <c r="F2" i="11"/>
  <c r="H23" i="11"/>
  <c r="H2" i="11"/>
  <c r="H4" i="11"/>
  <c r="H5" i="11"/>
  <c r="H6" i="11"/>
  <c r="H7" i="11"/>
  <c r="H8" i="11"/>
  <c r="H9" i="11"/>
  <c r="H22" i="11"/>
  <c r="A13" i="11"/>
  <c r="B51" i="11"/>
  <c r="A51" i="11"/>
  <c r="A29" i="11"/>
  <c r="A30" i="11" s="1"/>
  <c r="A31" i="11" s="1"/>
  <c r="A37" i="11"/>
  <c r="A40" i="11"/>
  <c r="A45" i="11"/>
  <c r="B40" i="11"/>
  <c r="F40" i="11" s="1"/>
  <c r="B45" i="11"/>
  <c r="B46" i="11" s="1"/>
  <c r="B29" i="11"/>
  <c r="B30" i="11" s="1"/>
  <c r="B31" i="11" s="1"/>
  <c r="B37" i="11"/>
  <c r="B38" i="11" s="1"/>
  <c r="F38" i="11" s="1"/>
  <c r="A42" i="11"/>
  <c r="A43" i="11" s="1"/>
  <c r="B42" i="11"/>
  <c r="F42" i="11" s="1"/>
  <c r="B33" i="11"/>
  <c r="A33" i="11"/>
  <c r="F1" i="5" l="1" a="1"/>
  <c r="F1" i="5" s="1"/>
  <c r="B18" i="11"/>
  <c r="B19" i="11" s="1"/>
  <c r="B20" i="11" s="1"/>
  <c r="B21" i="11" s="1"/>
  <c r="A14" i="11"/>
  <c r="A15" i="11" s="1"/>
  <c r="A16" i="11" s="1"/>
  <c r="A17" i="11" s="1"/>
  <c r="A18" i="11" s="1"/>
  <c r="A19" i="11" s="1"/>
  <c r="H27" i="11"/>
  <c r="H29" i="11"/>
  <c r="A46" i="11"/>
  <c r="A47" i="11" s="1"/>
  <c r="A34" i="11" s="1"/>
  <c r="A35" i="11" s="1"/>
  <c r="A38" i="11"/>
  <c r="F29" i="11"/>
  <c r="F46" i="11"/>
  <c r="B47" i="11"/>
  <c r="B34" i="11" s="1"/>
  <c r="B35" i="11" s="1"/>
  <c r="B43" i="11"/>
  <c r="F43" i="11" s="1"/>
  <c r="F37" i="11"/>
  <c r="A20" i="11" l="1"/>
  <c r="A21" i="11" s="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4" i="3"/>
  <c r="A45" i="3"/>
  <c r="A46" i="3"/>
</calcChain>
</file>

<file path=xl/sharedStrings.xml><?xml version="1.0" encoding="utf-8"?>
<sst xmlns="http://schemas.openxmlformats.org/spreadsheetml/2006/main" count="1207" uniqueCount="645">
  <si>
    <t>PK</t>
  </si>
  <si>
    <t>FK</t>
  </si>
  <si>
    <t>UQ</t>
  </si>
  <si>
    <t>MOVIE</t>
  </si>
  <si>
    <t>GAME</t>
  </si>
  <si>
    <t>EVENT</t>
  </si>
  <si>
    <t>GEORGE LOPEZ</t>
  </si>
  <si>
    <t>KING OF QUEENS</t>
  </si>
  <si>
    <t>DOCTOR WHO</t>
  </si>
  <si>
    <t>SANFORD &amp; SONS</t>
  </si>
  <si>
    <t>FRIENDS</t>
  </si>
  <si>
    <t>LIVING SINGLE</t>
  </si>
  <si>
    <t>THE MIDDLE</t>
  </si>
  <si>
    <t>AMERICAN DAD</t>
  </si>
  <si>
    <t>THE JAMIE FOXX SHOW</t>
  </si>
  <si>
    <t>THE NIGHTLY SHOW</t>
  </si>
  <si>
    <t>THE DAILY SHOW</t>
  </si>
  <si>
    <t>MY WIFE AND KIDS</t>
  </si>
  <si>
    <t>THE CLEVELAND SHOW</t>
  </si>
  <si>
    <t>THE STEVE HARVEY SHOW</t>
  </si>
  <si>
    <t>NICK CANNON PRESENTS: WILD 'N OUT</t>
  </si>
  <si>
    <t>CHAPPELLE'S SHOW</t>
  </si>
  <si>
    <t xml:space="preserve">KEY &amp; PEELE </t>
  </si>
  <si>
    <t>EVERYBODY HATES CHRIS</t>
  </si>
  <si>
    <t>HIGHLY QUESTIONABLE</t>
  </si>
  <si>
    <t>PARDON THE INTERUPTION</t>
  </si>
  <si>
    <t>NFL LIVE</t>
  </si>
  <si>
    <t>NFL INSIDERS</t>
  </si>
  <si>
    <t>COLLEGE FOOTBALL LIVE</t>
  </si>
  <si>
    <t>THE HERD</t>
  </si>
  <si>
    <t>SPORTSCENTER</t>
  </si>
  <si>
    <t>FOX SPORTS LIVE</t>
  </si>
  <si>
    <t xml:space="preserve">CHARMED </t>
  </si>
  <si>
    <t xml:space="preserve">SUPERNATURAL </t>
  </si>
  <si>
    <t>HOUSE</t>
  </si>
  <si>
    <t>CRIMINAL MINDS</t>
  </si>
  <si>
    <t>GREY'S ANATOMY</t>
  </si>
  <si>
    <t>ROCKY</t>
  </si>
  <si>
    <t>FRIDAY NIGHT LIGHTS</t>
  </si>
  <si>
    <t>LAW &amp; ORDER</t>
  </si>
  <si>
    <t>MACGYVER</t>
  </si>
  <si>
    <t>WHAMMY!</t>
  </si>
  <si>
    <t>FAMILY FEUD</t>
  </si>
  <si>
    <t>LAW &amp; ORDER: SVU</t>
  </si>
  <si>
    <t>FAMILY GUY</t>
  </si>
  <si>
    <t>TV</t>
  </si>
  <si>
    <t>TV_ID</t>
  </si>
  <si>
    <t>GAMES</t>
  </si>
  <si>
    <t>GAME_ID</t>
  </si>
  <si>
    <t>GAME_NAME</t>
  </si>
  <si>
    <t>NBA 2K15</t>
  </si>
  <si>
    <t>FIFA15</t>
  </si>
  <si>
    <t>MADDEN 15</t>
  </si>
  <si>
    <t>FORZA5</t>
  </si>
  <si>
    <t>GAME_MAKER</t>
  </si>
  <si>
    <t>INJUSTICE GODS AMONG US - ULTIMATE</t>
  </si>
  <si>
    <t>UFC</t>
  </si>
  <si>
    <t>NEED FOR SPEED - RIVALS</t>
  </si>
  <si>
    <t>PS4</t>
  </si>
  <si>
    <t>THE LEGEND OF ZELDA - THE WINDWAKER</t>
  </si>
  <si>
    <t>SUPER SMASH BROS.</t>
  </si>
  <si>
    <t>DONKEY KONG COUNTRY - TROPICAL FREEZE</t>
  </si>
  <si>
    <t>MARIOKART 8</t>
  </si>
  <si>
    <t>SUPER MARIO WORLD - 3D WORLD</t>
  </si>
  <si>
    <t>SUPER MARIO BROS U</t>
  </si>
  <si>
    <t>JUST DANCE 2015</t>
  </si>
  <si>
    <t>WII-U</t>
  </si>
  <si>
    <t>SOUL CALIBER IV</t>
  </si>
  <si>
    <t>BATMAN - ARKHAM CITY</t>
  </si>
  <si>
    <t>SONIC ULTIMATE GENESIS COLLECTION</t>
  </si>
  <si>
    <t>ULTRA STREET FIGHTER IV</t>
  </si>
  <si>
    <t>NEED FOR SPEED - HOT PURSUIT</t>
  </si>
  <si>
    <t>XBOX-360</t>
  </si>
  <si>
    <t>XBOX-ONE</t>
  </si>
  <si>
    <t>NEED FOR SPEED - THE RUN</t>
  </si>
  <si>
    <t>LITTLE BIG PLANET</t>
  </si>
  <si>
    <t>UNCHARTED - DRAKES FORTUNE</t>
  </si>
  <si>
    <t>UNCHARTED 2 - AMONG THEIVES</t>
  </si>
  <si>
    <t xml:space="preserve">INFAMOUS 2 </t>
  </si>
  <si>
    <t>GRAN TURISMO 5 - XL EDITION</t>
  </si>
  <si>
    <t>PS3</t>
  </si>
  <si>
    <t>POOL</t>
  </si>
  <si>
    <t>AIR HOCKEY</t>
  </si>
  <si>
    <t>PICTIONARY</t>
  </si>
  <si>
    <t>JENGA</t>
  </si>
  <si>
    <t>APPLES TO APPLES</t>
  </si>
  <si>
    <t>SCRABBLE</t>
  </si>
  <si>
    <t>SCATTERGORIES</t>
  </si>
  <si>
    <t>CARDS AGAINST HUMANITY</t>
  </si>
  <si>
    <t>TABOO</t>
  </si>
  <si>
    <t>WIN, LOSE, OR DRAW</t>
  </si>
  <si>
    <t>GAME_MAXPLAYER</t>
  </si>
  <si>
    <t>CHECKERS</t>
  </si>
  <si>
    <t>GAME_COUNT</t>
  </si>
  <si>
    <t>MONOPOLY</t>
  </si>
  <si>
    <t>UNO</t>
  </si>
  <si>
    <t>LIFE</t>
  </si>
  <si>
    <t>CHESS</t>
  </si>
  <si>
    <t>EVENT_ID</t>
  </si>
  <si>
    <t>EVENT_STATUS</t>
  </si>
  <si>
    <t>EVENT_LOCATION</t>
  </si>
  <si>
    <t>EVENT_MAXPLAYER</t>
  </si>
  <si>
    <t>EVENT_HOST</t>
  </si>
  <si>
    <t>USER_EMAIL</t>
  </si>
  <si>
    <t>USER_FNAME</t>
  </si>
  <si>
    <t>USER_LNAME</t>
  </si>
  <si>
    <t>TV_TITLE</t>
  </si>
  <si>
    <t>NUMBER(8,0)</t>
  </si>
  <si>
    <t>VARCHAR2(25)</t>
  </si>
  <si>
    <t>VARCHAR2(20)</t>
  </si>
  <si>
    <t>VARCHAR2(15)</t>
  </si>
  <si>
    <t>VARCHAR2(50)</t>
  </si>
  <si>
    <t>X</t>
  </si>
  <si>
    <t>Row Labels</t>
  </si>
  <si>
    <t>Grand Total</t>
  </si>
  <si>
    <t>git init</t>
  </si>
  <si>
    <t>initializes git</t>
  </si>
  <si>
    <t>git status</t>
  </si>
  <si>
    <t>returns status</t>
  </si>
  <si>
    <t>git add filename.txt</t>
  </si>
  <si>
    <t xml:space="preserve">adds file to the staging area. </t>
  </si>
  <si>
    <t>git commit -m "message"</t>
  </si>
  <si>
    <t>Changes the file and adds message</t>
  </si>
  <si>
    <t>git add '*.txt'</t>
  </si>
  <si>
    <t>adds all txt files</t>
  </si>
  <si>
    <t>git log</t>
  </si>
  <si>
    <t>see what changes have been made</t>
  </si>
  <si>
    <t>git remote add origin https://github.com/try-git/try_git.git</t>
  </si>
  <si>
    <t>add repository</t>
  </si>
  <si>
    <t>git push -u origin master</t>
  </si>
  <si>
    <t>The push command tells Git where to put our commits when we're ready, and boy we're ready. So let's push our local changes to our origin repo (on GitHub).
The name of our remote is origin and the default local branch name is master. The -u tells Git to remember the parameters, so that next time we can simply run git push and Git will know what to do. Go ahead and push it!</t>
  </si>
  <si>
    <t>git diff HEAD</t>
  </si>
  <si>
    <t>Windows PowerShell</t>
  </si>
  <si>
    <t>Copyright (C) 2009 Microsoft Corporation. All rights reserved.</t>
  </si>
  <si>
    <t>C:\Users\HPG71340US\Documents\GitHub&gt; git help</t>
  </si>
  <si>
    <t>usage: git [--version] [--help] [-C &lt;path&gt;] [-c name=value]</t>
  </si>
  <si>
    <t xml:space="preserve">           [--exec-path[=&lt;path&gt;]] [--html-path] [--man-path] [--info-path]</t>
  </si>
  <si>
    <t xml:space="preserve">           [-p | --paginate | --no-pager] [--no-replace-objects] [--bare]</t>
  </si>
  <si>
    <t xml:space="preserve">           [--git-dir=&lt;path&gt;] [--work-tree=&lt;path&gt;] [--namespace=&lt;name&gt;]</t>
  </si>
  <si>
    <t xml:space="preserve">           &lt;command&gt; [&lt;args&gt;]</t>
  </si>
  <si>
    <t>These are common Git commands used in various situations:</t>
  </si>
  <si>
    <t>start a working area (see also: git help tutorial)</t>
  </si>
  <si>
    <t xml:space="preserve">   clone      Clone a repository into a new directory</t>
  </si>
  <si>
    <t xml:space="preserve">   init       Create an empty Git repository or reinitialize an existing one</t>
  </si>
  <si>
    <t>work on the current change (see also: git help everyday)</t>
  </si>
  <si>
    <t xml:space="preserve">   add        Add file contents to the index</t>
  </si>
  <si>
    <t xml:space="preserve">   mv         Move or rename a file, a directory, or a symlink</t>
  </si>
  <si>
    <t xml:space="preserve">   reset      Reset current HEAD to the specified state</t>
  </si>
  <si>
    <t xml:space="preserve">   rm         Remove files from the working tree and from the index</t>
  </si>
  <si>
    <t>examine the history and state (see also: git help revisions)</t>
  </si>
  <si>
    <t xml:space="preserve">   bisect     Find by binary search the change that introduced a bug</t>
  </si>
  <si>
    <t xml:space="preserve">   grep       Print lines matching a pattern</t>
  </si>
  <si>
    <t xml:space="preserve">   log        Show commit logs</t>
  </si>
  <si>
    <t xml:space="preserve">   show       Show various types of objects</t>
  </si>
  <si>
    <t xml:space="preserve">   status     Show the working tree status</t>
  </si>
  <si>
    <t>grow, mark and tweak your common history</t>
  </si>
  <si>
    <t xml:space="preserve">   branch     List, create, or delete branches</t>
  </si>
  <si>
    <t xml:space="preserve">   checkout   Switch branches or restore working tree files</t>
  </si>
  <si>
    <t xml:space="preserve">   commit     Record changes to the repository</t>
  </si>
  <si>
    <t xml:space="preserve">   diff       Show changes between commits, commit and working tree, etc</t>
  </si>
  <si>
    <t xml:space="preserve">   merge      Join two or more development histories together</t>
  </si>
  <si>
    <t xml:space="preserve">   rebase     Forward-port local commits to the updated upstream head</t>
  </si>
  <si>
    <t xml:space="preserve">   tag        Create, list, delete or verify a tag object signed with GPG</t>
  </si>
  <si>
    <t>collaborate (see also: git help workflows)</t>
  </si>
  <si>
    <t xml:space="preserve">   fetch      Download objects and refs from another repository</t>
  </si>
  <si>
    <t xml:space="preserve">   pull       Fetch from and integrate with another repository or a local branch</t>
  </si>
  <si>
    <t xml:space="preserve">   push       Update remote refs along with associated objects</t>
  </si>
  <si>
    <t>'git help -a' and 'git help -g' list available subcommands and some</t>
  </si>
  <si>
    <t>concept guides. See 'git help &lt;command&gt;' or 'git help &lt;concept&gt;'</t>
  </si>
  <si>
    <t>to read about a specific subcommand or concept.</t>
  </si>
  <si>
    <t>C:\Users\HPG71340US\Documents\GitHub&gt; git help push</t>
  </si>
  <si>
    <t>Launching default browser to display HTML ...</t>
  </si>
  <si>
    <t>C:\Users\HPG71340US\Documents\GitHub&gt; git config --global user.name "Kate Hendel</t>
  </si>
  <si>
    <t>_x000D_
C:\Users\HPG71340US\Documents\GitHub&gt; git config -- global user.email kate.hende_x000D_
l@gmail.com_x000D_
error: key does not contain a section: global_x000D_
C:\Users\HPG71340US\Documents\GitHub&gt; git config --global user.email kate.hendel_x000D_
@yahoo.com_x000D_
C:\Users\HPG71340US\Documents\GitHub&gt; git config --global color.ui true_x000D_
C:\Users\HPG71340US\Documents\GitHub&gt; mkdir store_x000D_
_x000D_
_x000D_
    Directory: C:\Users\HPG71340US\Documents\GitHub_x000D_
_x000D_
_x000D_
Mode                LastWriteTime     Length Name_x000D_
----                -------------     ------ ----_x000D_
d----         1/26/2016   2:56 PM            store_x000D_
_x000D_
_x000D_
C:\Users\HPG71340US\Documents\GitHub&gt; cd store_x000D_
C:\Users\HPG71340US\Documents\GitHub\store&gt; git init_x000D_
Initialized empty Git repository in C:/Users/HPG71340US/Documents/GitHub/store/._x000D_
git/_x000D_
C:\Users\HPG71340US\Documents\GitHub\store [master]&gt; git status_x000D_
On branch master_x000D_
_x000D_
Initial commit_x000D_
_x000D_
nothing to commit (create/copy files and use git add" to track)</t>
  </si>
  <si>
    <t>C:\Users\HPG71340US\Documents\GitHub\store [master]&gt; git add README.txt</t>
  </si>
  <si>
    <t>C:\Users\HPG71340US\Documents\GitHub\store [master +1 ~0 -0]&gt; git status</t>
  </si>
  <si>
    <t>On branch master</t>
  </si>
  <si>
    <t>Initial commit</t>
  </si>
  <si>
    <t>Changes to be committed:</t>
  </si>
  <si>
    <t xml:space="preserve">  (use "git rm --cached &lt;file&gt;..." to unstage)</t>
  </si>
  <si>
    <t>new file:   README.txt</t>
  </si>
  <si>
    <t>C:\Users\HPG71340US\Documents\GitHub\store [master +1 ~0 -0]&gt; git commit -m "Cre</t>
  </si>
  <si>
    <t>ating a README file"</t>
  </si>
  <si>
    <t>[master (root-commit) e562741] Creating a README file</t>
  </si>
  <si>
    <t xml:space="preserve"> 1 file changed, 0 insertions(+), 0 deletions(-)</t>
  </si>
  <si>
    <t xml:space="preserve"> create mode 100644 README.txt</t>
  </si>
  <si>
    <t xml:space="preserve"> C:\Users\HPG71340US\Documents\GitHub\store [master]&gt; git status</t>
  </si>
  <si>
    <t>Changes not staged for commit:</t>
  </si>
  <si>
    <t xml:space="preserve">  (use "git add &lt;file&gt;..." to update what will be committed)</t>
  </si>
  <si>
    <t xml:space="preserve">  (use "git checkout -- &lt;file&gt;..." to discard changes in working directory)</t>
  </si>
  <si>
    <t>modified:   README.txt</t>
  </si>
  <si>
    <t>no changes added to commit (use "git add" and/or "git commit -a")</t>
  </si>
  <si>
    <t>C:\Users\HPG71340US\Documents\GitHub\store [master +0 ~1 -0]&gt; git add --all</t>
  </si>
  <si>
    <t>C:\Users\HPG71340US\Documents\GitHub\store [master +1 ~1 -0]&gt; git status</t>
  </si>
  <si>
    <t xml:space="preserve">  (use "git reset HEAD &lt;file&gt;..." to unstage)</t>
  </si>
  <si>
    <t xml:space="preserve">        new file:   LICENSE.txt</t>
  </si>
  <si>
    <t xml:space="preserve">        modified:   README.txt</t>
  </si>
  <si>
    <t>C:\Users\HPG71340US\Documents\GitHub\store [master +1 ~1 -0]&gt; git commit -m "add</t>
  </si>
  <si>
    <t xml:space="preserve"> LICENSE.txt and complete README.txt"</t>
  </si>
  <si>
    <t>[master 0394669] add LICENSE.txt and complete README.txt</t>
  </si>
  <si>
    <t xml:space="preserve"> 2 files changed, 1 insertion(+)</t>
  </si>
  <si>
    <t xml:space="preserve"> create mode 100644 LICENSE.txt</t>
  </si>
  <si>
    <t xml:space="preserve"> </t>
  </si>
  <si>
    <t xml:space="preserve"> C:\Users\HPG71340US\Documents\GitHub\store [master]&gt; git log</t>
  </si>
  <si>
    <t>commit 039466945088d9ab4969671760be0687ae201b06</t>
  </si>
  <si>
    <t>Author: Kate Hendel &lt;kate.hendel@yahoo.com&gt;</t>
  </si>
  <si>
    <t>Date:   Tue Jan 26 15:03:10 2016 -0500</t>
  </si>
  <si>
    <t xml:space="preserve">    add LICENSE.txt and complete README.txt</t>
  </si>
  <si>
    <t>commit e562741a04ea25038eff88fb1b72776e6844a686</t>
  </si>
  <si>
    <t>Date:   Tue Jan 26 15:00:23 2016 -0500</t>
  </si>
  <si>
    <t xml:space="preserve">    Creating a README file</t>
  </si>
  <si>
    <t>C:\Users\HPG71340US\Documents\GitHub\store [master]&gt;</t>
  </si>
  <si>
    <t>PLSQL</t>
  </si>
  <si>
    <t>system@//localhost:1521/xe</t>
  </si>
  <si>
    <t>START</t>
  </si>
  <si>
    <t>PK NAME</t>
  </si>
  <si>
    <t>FK NAME</t>
  </si>
  <si>
    <t>PLAYER_ID</t>
  </si>
  <si>
    <t>NUMBER(3,0)</t>
  </si>
  <si>
    <t>NUMBER(4,0)</t>
  </si>
  <si>
    <t>100</t>
  </si>
  <si>
    <t>'TCC'</t>
  </si>
  <si>
    <t>'OTHER'</t>
  </si>
  <si>
    <t>EVENT_GAME</t>
  </si>
  <si>
    <t>EG</t>
  </si>
  <si>
    <t>EVENT_EVENT_ID</t>
  </si>
  <si>
    <t>GAME_GAME_ID</t>
  </si>
  <si>
    <t>EVENT_PLAYER</t>
  </si>
  <si>
    <t>EP</t>
  </si>
  <si>
    <t>PLAYER_PLAY_ID</t>
  </si>
  <si>
    <t>EVENT_TV</t>
  </si>
  <si>
    <t>ET</t>
  </si>
  <si>
    <t>TV_MOVIE_TV_ID</t>
  </si>
  <si>
    <t>C</t>
  </si>
  <si>
    <t>PRIORITY</t>
  </si>
  <si>
    <t>COL</t>
  </si>
  <si>
    <t>TYPE</t>
  </si>
  <si>
    <t>REF</t>
  </si>
  <si>
    <t>DEFAULT</t>
  </si>
  <si>
    <t>NOT NULL</t>
  </si>
  <si>
    <t>CHECK</t>
  </si>
  <si>
    <t>SEQ</t>
  </si>
  <si>
    <t>NAME</t>
  </si>
  <si>
    <t>4</t>
  </si>
  <si>
    <t>1</t>
  </si>
  <si>
    <t>GAME_PLAYER</t>
  </si>
  <si>
    <t>GP</t>
  </si>
  <si>
    <t>SYSDATE</t>
  </si>
  <si>
    <t>PLAYER</t>
  </si>
  <si>
    <t>UPPER(SUBSRT(PLAYER_EMAIL, -15, 15)) = "@EMAIL.VCCS.EDU"</t>
  </si>
  <si>
    <t>BETWEEN 0 AND 1</t>
  </si>
  <si>
    <t>PLAYER_AVAILABLE</t>
  </si>
  <si>
    <t>PA</t>
  </si>
  <si>
    <t>TABLE_NAME</t>
  </si>
  <si>
    <t>TABLE_PREFIX</t>
  </si>
  <si>
    <t>PLAYER_FRIEND</t>
  </si>
  <si>
    <t>PF</t>
  </si>
  <si>
    <t>PF_PLAYER_PLAY_ID_FK2</t>
  </si>
  <si>
    <t>PLAYER_LOGIN</t>
  </si>
  <si>
    <t>PLAYER_MESSAGE</t>
  </si>
  <si>
    <t>PL</t>
  </si>
  <si>
    <t>PM</t>
  </si>
  <si>
    <t>CLOB</t>
  </si>
  <si>
    <t>PM_PLAYER_PLAY_ID_FK2</t>
  </si>
  <si>
    <t>TV_MOVIE</t>
  </si>
  <si>
    <t>0.5</t>
  </si>
  <si>
    <t>EVENT_START</t>
  </si>
  <si>
    <t>EVENT_END</t>
  </si>
  <si>
    <t>EVENT_CATEGORY</t>
  </si>
  <si>
    <t>EG_EVENT_ID</t>
  </si>
  <si>
    <t>EG_GAME_ID</t>
  </si>
  <si>
    <t>EP_EVENT_ID</t>
  </si>
  <si>
    <t>EP_PLAY_ID</t>
  </si>
  <si>
    <t>ET_TV_ID</t>
  </si>
  <si>
    <t>ET_EVENT_ID</t>
  </si>
  <si>
    <t>GAME_CATEGORY</t>
  </si>
  <si>
    <t>GP_PLAY_ID</t>
  </si>
  <si>
    <t>GP_GAME_ID</t>
  </si>
  <si>
    <t>GP_STARTDT</t>
  </si>
  <si>
    <t>GP_ENDDT</t>
  </si>
  <si>
    <t>PLAYER_HANDLE</t>
  </si>
  <si>
    <t>PLAYER_FNAME</t>
  </si>
  <si>
    <t>PLAYER_LNAME</t>
  </si>
  <si>
    <t>PLAYER_EMAIL</t>
  </si>
  <si>
    <t>PLAYER_ACTIVE</t>
  </si>
  <si>
    <t>PA_PLAY_ID</t>
  </si>
  <si>
    <t>PA_START</t>
  </si>
  <si>
    <t>PA_END</t>
  </si>
  <si>
    <t>PF_PLAY_ID</t>
  </si>
  <si>
    <t>PF_FRIEND</t>
  </si>
  <si>
    <t>PL_PLAY_ID</t>
  </si>
  <si>
    <t>PL_START</t>
  </si>
  <si>
    <t>PL_END</t>
  </si>
  <si>
    <t>PM_SENDER</t>
  </si>
  <si>
    <t>PM_RECEIVER</t>
  </si>
  <si>
    <t>PM_DATE</t>
  </si>
  <si>
    <t>PM_TEXT</t>
  </si>
  <si>
    <t>TV_CATEGORY</t>
  </si>
  <si>
    <t>TV_HOURS</t>
  </si>
  <si>
    <t>SORT</t>
  </si>
  <si>
    <t>NUMBER(1,0)</t>
  </si>
  <si>
    <t>NUMBER(4,2)</t>
  </si>
  <si>
    <t>MIN</t>
  </si>
  <si>
    <t>MAX</t>
  </si>
  <si>
    <t>CACHE</t>
  </si>
  <si>
    <t>INCREMENT</t>
  </si>
  <si>
    <t>NO</t>
  </si>
  <si>
    <t>PF_PF_PLAY_ID_PK</t>
  </si>
  <si>
    <t>TYPE2</t>
  </si>
  <si>
    <t>LIST</t>
  </si>
  <si>
    <t>FUN</t>
  </si>
  <si>
    <t>RANG</t>
  </si>
  <si>
    <t>VALUES</t>
  </si>
  <si>
    <t>'ACTIVE', 'CANCELLED', 'COMPLETE', 'OTHER'</t>
  </si>
  <si>
    <t>VIDEO', 'ARCADE', 'TABLE', 'BOARD', 'OTHER'</t>
  </si>
  <si>
    <t>CLUB', 'PLAYER', 'TCC', 'OTHER'</t>
  </si>
  <si>
    <t>PG0001</t>
  </si>
  <si>
    <t>PG0002</t>
  </si>
  <si>
    <t>PG0003</t>
  </si>
  <si>
    <t>PG0005</t>
  </si>
  <si>
    <t>PG0006</t>
  </si>
  <si>
    <t>PG0007</t>
  </si>
  <si>
    <t>PG0008</t>
  </si>
  <si>
    <t>PG0009</t>
  </si>
  <si>
    <t>PG0010</t>
  </si>
  <si>
    <t>PG0011</t>
  </si>
  <si>
    <t>PG0012</t>
  </si>
  <si>
    <t>PG0013</t>
  </si>
  <si>
    <t>PG0014</t>
  </si>
  <si>
    <t>PG0015</t>
  </si>
  <si>
    <t>PG0016</t>
  </si>
  <si>
    <t>PG0017</t>
  </si>
  <si>
    <t>PG0018</t>
  </si>
  <si>
    <t>PG0019</t>
  </si>
  <si>
    <t>PG0020</t>
  </si>
  <si>
    <t>PG0021</t>
  </si>
  <si>
    <t>PG0022</t>
  </si>
  <si>
    <t>PG0023</t>
  </si>
  <si>
    <t>PG0024</t>
  </si>
  <si>
    <t>PG0025</t>
  </si>
  <si>
    <t>PG0026</t>
  </si>
  <si>
    <t>PG0027</t>
  </si>
  <si>
    <t>PG0028</t>
  </si>
  <si>
    <t>PG0029</t>
  </si>
  <si>
    <t>PG0030</t>
  </si>
  <si>
    <t>PG0031</t>
  </si>
  <si>
    <t>PG0032</t>
  </si>
  <si>
    <t>PG0033</t>
  </si>
  <si>
    <t>PG0034</t>
  </si>
  <si>
    <t>PG0035</t>
  </si>
  <si>
    <t>PG0036</t>
  </si>
  <si>
    <t>PG0037</t>
  </si>
  <si>
    <t>PG0038</t>
  </si>
  <si>
    <t>PG0039</t>
  </si>
  <si>
    <t>PG0040</t>
  </si>
  <si>
    <t>PG0041</t>
  </si>
  <si>
    <t>PG0042</t>
  </si>
  <si>
    <t>PG0043</t>
  </si>
  <si>
    <t>PG0044</t>
  </si>
  <si>
    <t>PG0045</t>
  </si>
  <si>
    <t>PG0046</t>
  </si>
  <si>
    <t>A</t>
  </si>
  <si>
    <t>B</t>
  </si>
  <si>
    <t>Count of FK</t>
  </si>
  <si>
    <t>Count of PK</t>
  </si>
  <si>
    <t>Count of COL</t>
  </si>
  <si>
    <t>META DATA</t>
  </si>
  <si>
    <t>Count of SEQ</t>
  </si>
  <si>
    <t>Count of CHECK</t>
  </si>
  <si>
    <t>SCHEDULE</t>
  </si>
  <si>
    <t>LOAD TABLE A</t>
  </si>
  <si>
    <t>ADD SEQUENCE</t>
  </si>
  <si>
    <t>LOAD DATA</t>
  </si>
  <si>
    <t>ADD CONSTRAINTS</t>
  </si>
  <si>
    <t>ADD FKS</t>
  </si>
  <si>
    <t>LOAD TABLE B</t>
  </si>
  <si>
    <t>LOAD DATA ***</t>
  </si>
  <si>
    <t>ADD PKS WITH TABLE</t>
  </si>
  <si>
    <t>TASKS</t>
  </si>
  <si>
    <t>NOTE</t>
  </si>
  <si>
    <t>SCRIPT</t>
  </si>
  <si>
    <t>D</t>
  </si>
  <si>
    <t>E</t>
  </si>
  <si>
    <t xml:space="preserve">DON’T FORGET Must come 2nd as to force data in before constraints and keys. </t>
  </si>
  <si>
    <t>TABLENAME</t>
  </si>
  <si>
    <t>PREFIX</t>
  </si>
  <si>
    <t>kate-notes</t>
  </si>
  <si>
    <t>run function on excel</t>
  </si>
  <si>
    <t>remove quotations</t>
  </si>
  <si>
    <t>EP_EP_EVENT_ID_PK</t>
  </si>
  <si>
    <t>ET_ET_TV_ID_PK</t>
  </si>
  <si>
    <t>GP_GP_PLAY_ID_PK</t>
  </si>
  <si>
    <t>PA_PA_PLAY_ID_PK</t>
  </si>
  <si>
    <t>PL_PL_PLAY_ID_PK</t>
  </si>
  <si>
    <t>PM_PM_SENDER_PK</t>
  </si>
  <si>
    <t>PK2</t>
  </si>
  <si>
    <t>(sysdate + 1/48)</t>
  </si>
  <si>
    <t>TABLE SPORTS</t>
  </si>
  <si>
    <t>BOARD GAME</t>
  </si>
  <si>
    <t>GAME_DESC</t>
  </si>
  <si>
    <t>Welcome to Redview County, where a street-racing rivalry between cops and racers never stops as both sides compete in an all-out war featuring the fastest cars, mods and technology in a stunning open-world environment. Play as either a cop or racer, where each side of the law has its own set of high stakes challenges, rewards and consequences. Risk everything in the ultimate high stakes rivalry.</t>
  </si>
  <si>
    <t>GAME_PLAYCOUNT</t>
  </si>
  <si>
    <t>View / Class Name</t>
  </si>
  <si>
    <t>Results</t>
  </si>
  <si>
    <t>Tables</t>
  </si>
  <si>
    <t>Sql</t>
  </si>
  <si>
    <t>main-topGames</t>
  </si>
  <si>
    <t>top 5 games on main</t>
  </si>
  <si>
    <t>Cat, name, photo, game desc, game play count</t>
  </si>
  <si>
    <t>select top 5 game_playcount, game_name, game_category, game_maker, game_count, game_photo,  from game</t>
  </si>
  <si>
    <t>alter table game modify game_playcount number(3,0)</t>
  </si>
  <si>
    <t>EVENT-TIMELINE</t>
  </si>
  <si>
    <t xml:space="preserve">SELECT </t>
  </si>
  <si>
    <t>EVENT_NAME</t>
  </si>
  <si>
    <t>EVENT_DESC</t>
  </si>
  <si>
    <t>KMH2326@EMAIL.VCCS.EDU</t>
  </si>
  <si>
    <t>KATHERINE</t>
  </si>
  <si>
    <t>HENDEL</t>
  </si>
  <si>
    <t>NEWYORKER</t>
  </si>
  <si>
    <t>EMILY</t>
  </si>
  <si>
    <t>MCNEILL</t>
  </si>
  <si>
    <t>CHARLES</t>
  </si>
  <si>
    <t>TIMOTHY</t>
  </si>
  <si>
    <t>ERIC</t>
  </si>
  <si>
    <t>SARA</t>
  </si>
  <si>
    <t>JEFFREY</t>
  </si>
  <si>
    <t xml:space="preserve">MICHAEL </t>
  </si>
  <si>
    <t>QUICKER</t>
  </si>
  <si>
    <t>WEISE</t>
  </si>
  <si>
    <t>JOHNSON</t>
  </si>
  <si>
    <t>DEBUSK</t>
  </si>
  <si>
    <t>MARIANO</t>
  </si>
  <si>
    <t>eam25846@email.vccs.edu</t>
  </si>
  <si>
    <t>EBC276@EMAIL.VCCS.EDU</t>
  </si>
  <si>
    <t>CJ7113@EMAIL.VCCS.EDU</t>
  </si>
  <si>
    <t>TAD2116@EMAIL.VCCS.EDU</t>
  </si>
  <si>
    <t>SRW345@EMAIL.VCCS.EDU</t>
  </si>
  <si>
    <t>JEH234@EMAIL.VCCS.EDU</t>
  </si>
  <si>
    <t>MHQ123@EMAIL.VCCS.EDU</t>
  </si>
  <si>
    <t>BARBARA</t>
  </si>
  <si>
    <t>WERNER</t>
  </si>
  <si>
    <t>COURTNEY</t>
  </si>
  <si>
    <t>BLOCKLINGER</t>
  </si>
  <si>
    <t>PATRICIA</t>
  </si>
  <si>
    <t>FOURZAN</t>
  </si>
  <si>
    <t>CHRISTINA</t>
  </si>
  <si>
    <t>DEHAVEN</t>
  </si>
  <si>
    <t>SCOTT</t>
  </si>
  <si>
    <t>BRANDI</t>
  </si>
  <si>
    <t>CARLILE</t>
  </si>
  <si>
    <t>DAVE</t>
  </si>
  <si>
    <t>MATTHEWS</t>
  </si>
  <si>
    <t>LED</t>
  </si>
  <si>
    <t>ZEPPLIN</t>
  </si>
  <si>
    <t>KENNY</t>
  </si>
  <si>
    <t>ROGERS</t>
  </si>
  <si>
    <t>GAMBLER</t>
  </si>
  <si>
    <t>STAIRWAY_TO_HVN</t>
  </si>
  <si>
    <t>DA_MONKEY</t>
  </si>
  <si>
    <t>GIGI</t>
  </si>
  <si>
    <t>MEXICAN</t>
  </si>
  <si>
    <t>SEW_GOOD</t>
  </si>
  <si>
    <t>RED_WINE</t>
  </si>
  <si>
    <t>OLD_MAN</t>
  </si>
  <si>
    <t>THE_MAJOR</t>
  </si>
  <si>
    <t>PAULA</t>
  </si>
  <si>
    <t>POUNDSTONE</t>
  </si>
  <si>
    <t>TEAGAN</t>
  </si>
  <si>
    <t>ROBIN</t>
  </si>
  <si>
    <t>STONE</t>
  </si>
  <si>
    <t>JOY</t>
  </si>
  <si>
    <t>JOYFUL</t>
  </si>
  <si>
    <t>MOTHER</t>
  </si>
  <si>
    <t>GERMANGIRL</t>
  </si>
  <si>
    <t>FUNNYGIRL</t>
  </si>
  <si>
    <t>CAROLINA</t>
  </si>
  <si>
    <t>BIGSISTER</t>
  </si>
  <si>
    <t>NETWORKGUY</t>
  </si>
  <si>
    <t>MRSHOOTERMAN</t>
  </si>
  <si>
    <t>ILLUSTRATOR</t>
  </si>
  <si>
    <t>WHOVIAN</t>
  </si>
  <si>
    <t>SATELLITE</t>
  </si>
  <si>
    <t>EVENT_PHOTO</t>
  </si>
  <si>
    <t>GAME_PHOTO</t>
  </si>
  <si>
    <t>Black History Month Movie “Hip Hop: Beyond Beats &amp; Rhymes”</t>
  </si>
  <si>
    <t>WOMENS CENTER</t>
  </si>
  <si>
    <t>TV-MOVIE</t>
  </si>
  <si>
    <t>EVENT_START (MS DATE)</t>
  </si>
  <si>
    <t>EVENT_END (MS DATE)</t>
  </si>
  <si>
    <t>Student Government Meeting</t>
  </si>
  <si>
    <t xml:space="preserve">Attend this meeting to learn about your rights and responsibilities as a student and how to become involved on campus! </t>
  </si>
  <si>
    <t xml:space="preserve">Student Center, Room K-320  </t>
  </si>
  <si>
    <t xml:space="preserve">Black History Month Event, Black Women’s History Info Table </t>
  </si>
  <si>
    <t>Student Center, 2nd Floor Breezeway</t>
  </si>
  <si>
    <t>The Womens Center</t>
  </si>
  <si>
    <t>Education</t>
  </si>
  <si>
    <t xml:space="preserve">Stop by this Info Table to view a themed interactive  nd historical display, test your subject matter knowledge and speak with the TCC Women’s Center staff. Co-Sponsor: The Women’s Center </t>
  </si>
  <si>
    <t>Leadership Series I</t>
  </si>
  <si>
    <t xml:space="preserve">Student Center, Room K-304 </t>
  </si>
  <si>
    <t xml:space="preserve">Striking a healthy work/life balance can be a difficult challenge. Learn how to achieve a balance that works for you! </t>
  </si>
  <si>
    <t>TCC</t>
  </si>
  <si>
    <t xml:space="preserve">Stop by for a free picture with your sweetheart and
some chocolate! </t>
  </si>
  <si>
    <t>Red Cross Blood Drive</t>
  </si>
  <si>
    <t xml:space="preserve">Student Center, 2nd Floor  </t>
  </si>
  <si>
    <t>Student Center, Café</t>
  </si>
  <si>
    <t>Register now!!! www.redcrossblood.org Enter  “TCCVABeach” to find TCC’s Blood Drive</t>
  </si>
  <si>
    <t>Leadership Series II</t>
  </si>
  <si>
    <t>Volunteer Fair</t>
  </si>
  <si>
    <t>Alcohol Awareness Day</t>
  </si>
  <si>
    <t>Are you a “yes” person? Learn how overcommitting can affect your effectiveness and other  peoples’ opinion of you.</t>
  </si>
  <si>
    <t xml:space="preserve">Various community organizations will be on  nd campus to talk with you about getting involved with volunteering.  </t>
  </si>
  <si>
    <t xml:space="preserve">Learn about the consequences of drinking and  driving and underage drinking.  </t>
  </si>
  <si>
    <t>GAME CLUB</t>
  </si>
  <si>
    <t>Weekly Gaming Club Tournament</t>
  </si>
  <si>
    <t xml:space="preserve">GAME_ID </t>
  </si>
  <si>
    <t xml:space="preserve">Come join the Gaming Club each Thursday for a weekly tournament. Register, or come to watch and cheer us on.  Each week is a different game. For more information about the VB TCC Gaming Club, email our president Tim Gunn at THG125@email.vccs.edu. </t>
  </si>
  <si>
    <t>The Playground, Game Room</t>
  </si>
  <si>
    <t>Wing Wednesday</t>
  </si>
  <si>
    <t>OTHER</t>
  </si>
  <si>
    <t>SportsCenter is a daily sports news television program that serves as the flagship program of television network ESPN.</t>
  </si>
  <si>
    <t>"Law &amp; Order" is a blended police procedural and courtroom drama created by Dick Wolf. The series ran for 20 seasons on NBC, from 1990 to 2010, with 456 episodes, spawning four American spinoffs and a movie. The structure for the one-hour show is a two-part approach: The first half focuses on NYPD homicide detectives investigating a crime - often derived from a real-life headline - and apprehending a suspect. The second half takes place in the courtroom, with the district attorney prosecuting the defendant.</t>
  </si>
  <si>
    <t xml:space="preserve">MacGyver is an American action-adventure television series created by Lee David Zlotoff. The show ran for seven seasons on ABC in the US and various other networks abroad from 1985 to 1992. The series was filmed in Los Angeles during seasons one, two, and seven, and in Vancouver during seasons three through six. The show follows secret agent Angus MacGyver, played by Richard Dean Anderson, who works as a troubleshooter for the fictional Phoenix Foundation in Los Angeles and as an agent for a fictional United States government agency, the Department of External Services (DXS). </t>
  </si>
  <si>
    <t>The all new "Press Your Luck!". Remake of the classic 1983 game show, "Press Your Luck," where contestants gambled their winnings in an effort to avoid the Whammy.</t>
  </si>
  <si>
    <t>Hosted by Steve Harvey, two families battle it out by answering survey questions for a chance to win $20,000 and, after 5 wins, a new car.</t>
  </si>
  <si>
    <t xml:space="preserve">"Law &amp; Order: Special Victims Unit" (often abbreviated to Law &amp; Order: SVU or just SVU) is an American police procedural, legal, crime drama television series set in New York City, where it is also primarily produced. In the style of the original Law &amp; Order, episodes are often "ripped from the headlines" or loosely based on real crimes that have received media attention. </t>
  </si>
  <si>
    <t>Everybody Hates Chris is an American period sitcom based on the troubled teenage experiences of comedian Chris Rock. In a wacky Rhode Island town, a dysfunctional family strive to cope with everyday life as they are thrown from one crazy scenario to another.</t>
  </si>
  <si>
    <t>Everybody Hates Chris is an American period sitcom based on the troubled teenage experiences of comedian Chris Rock. A young African American teen attempts to survive with his dysfunctional family and his all white school in the 1980s.</t>
  </si>
  <si>
    <t>Friends is an American television sitcom, created by David Crane and Marta Kauffman, which originally aired on NBC from September 22, 1994, to May 6, 2004, lasting ten seasons. Starring Jennifer Aniston, Courteney Cox, Lisa Kudrow, Matt LeBlanc, Matthew Perry and David Schwimmer, the show revolves around six friends living in Manhattan.</t>
  </si>
  <si>
    <t>xxx</t>
  </si>
  <si>
    <t>SGA</t>
  </si>
  <si>
    <t>Feb 05, 2016 08:00 AM</t>
  </si>
  <si>
    <t>Feb 05, 2016 09:00 AM</t>
  </si>
  <si>
    <t xml:space="preserve">Law &amp; Order </t>
  </si>
  <si>
    <t>The Playground, Movie Lounge</t>
  </si>
  <si>
    <t>x</t>
  </si>
  <si>
    <t>GAME EDUCATION TVMOVIE OTHER</t>
  </si>
  <si>
    <t>COL2</t>
  </si>
  <si>
    <t>COL3</t>
  </si>
  <si>
    <t>BXW3501@EMAIL.VCCS.EDU</t>
  </si>
  <si>
    <t>CSB4047@EMAIL.VCCS.EDU</t>
  </si>
  <si>
    <t>PUF4403@EMAIL.VCCS.EDU</t>
  </si>
  <si>
    <t>CYD2617@EMAIL.VCCS.EDU</t>
  </si>
  <si>
    <t>SED370@EMAIL.VCCS.EDU</t>
  </si>
  <si>
    <t>BUC8308@EMAIL.VCCS.EDU</t>
  </si>
  <si>
    <t>DQM2503@EMAIL.VCCS.EDU</t>
  </si>
  <si>
    <t>LPZ9672@EMAIL.VCCS.EDU</t>
  </si>
  <si>
    <t>KJR9952@EMAIL.VCCS.EDU</t>
  </si>
  <si>
    <t>PNP5180@EMAIL.VCCS.EDU</t>
  </si>
  <si>
    <t>TZH8331@EMAIL.VCCS.EDU</t>
  </si>
  <si>
    <t>RNS2080@EMAIL.VCCS.EDU</t>
  </si>
  <si>
    <t>MBJ9504@EMAIL.VCCS.EDU</t>
  </si>
  <si>
    <t>PG0020.1</t>
  </si>
  <si>
    <t>PG0020.2</t>
  </si>
  <si>
    <t>pg0007.01</t>
  </si>
  <si>
    <t>PG0007.02</t>
  </si>
  <si>
    <t>VARCHAR2(75)</t>
  </si>
  <si>
    <t>PG0001.1</t>
  </si>
  <si>
    <t>BLOB</t>
  </si>
  <si>
    <t>VARCHAR2(30)</t>
  </si>
  <si>
    <t xml:space="preserve">That''s right, Wing Wednesdays at the Campus Café are back! Stop by between 11 am and 2 pm for some delicious wings! </t>
  </si>
  <si>
    <t>s</t>
  </si>
  <si>
    <t>d</t>
  </si>
  <si>
    <t>Belated Valentine''s Day</t>
  </si>
  <si>
    <t>LENGTH</t>
  </si>
  <si>
    <t>timestamp</t>
  </si>
  <si>
    <t>Filmmaker Byron Hill explores rap and hip-hop videos and lyrics to address issues of sexism, misogyny, violence, representations of masculinity,and homophobia within the genre.</t>
  </si>
  <si>
    <t>CHAR</t>
  </si>
  <si>
    <t>Madden NFL 15 transforms you into your rival's worst nightmare with a new breed of defense built to challenge the best offenses in the NFL. A new arsenal of pass rush moves, an intuitive tackling system, improved coverage logic, and immersive new camera angles make defense exciting and fun to play. Call plays with confidence thanks to an all-new crowd-sourced recommendation engine built from millions of online games played by the Madden community. Add in all-new NFL Films inspired presentation and it's not just football, it's Madden Season!</t>
  </si>
  <si>
    <t>Gran Turismo 5 pretty much sums up the reason you own a PS3. And if you don't have a PS3, this is the reason to get one. Gran Turismo returns with the most realistic and complete racing experience ever. GT5 features more than 1,000 meticulously detailed cars, a robust online racing community, and just about every style of racing imaginable, including road, rally, drift, NASCAR® and kart. And it's all rendered in the cutting-edge graphics that made Gran Turismo famous.</t>
  </si>
  <si>
    <t>Photo</t>
  </si>
  <si>
    <t>It's called The Run. Three-thousand miles of unforgiving asphalt from San Francisco to New York. No speed limits. No rules. No allies. Armed with just his guts and instinct, Jack battles a field of the most notorious drivers ever assembled. Dense city streets, icy mountain passes and narrow canyons push his driving skills to the limit. Relentlessly hunted by the police, as well as the men who want him dead, Jack is racing for his life.</t>
  </si>
  <si>
    <t>Sony's hit platform game that presented players with the tools to create their own levels returns to PlayStation 3 with LittleBigPlanet 2. Over 40 new story levels are included, with six new themes that range from steampunk and "hand-made arcade" to "neon propaganda" and "designer organic." Up to four players can once again work together online or offline, as they participate in new competitive and cooperative modes that incorporate puzzle, racing, action, sports, and adventure mechanics.</t>
  </si>
  <si>
    <t>A 400-year-old clue in the coffin of explorer Sir Francis Drake leads Nathan Drake on a wild adventure to a forgotten island in the middle of the Pacific Ocean. Here Drake hunts for the fabled treasure of El Dorado. Learn the backstory of the colorful cast of UNCHARTED characters and the ancient secrets El Dorado hides.</t>
  </si>
  <si>
    <t>UNCHARTED 2: Among Thieves is the story of Nathan Drake, a fortune-hunter with a shady reputation and an even shadier past who is lured back into the treacherous world of thieves and mercenary treasure-seekers. Drake embarks on a journey that will push him to his physical, emotional and intellectual limits to discover the real truth behind the lost fleet of Marco Polo and the legendary Himalayan valley of Shambhala.</t>
  </si>
  <si>
    <t>Save Humanity... Or Destroy It All? inFAMOUS 2 is the second chapter in the best selling franchise for the PS3 system. This immersive open world action adventure offers a realistic take on being a super hero. Blamed for the destruction of Empire City and haunted by the ghosts of his past, Cole must make a dramatic journey to discover his full super-powered potential - and face the final confrontation with a dark and terrifying enemy from his own future.</t>
  </si>
  <si>
    <t>ps4-ufc</t>
  </si>
  <si>
    <t>ps4-fifa15</t>
  </si>
  <si>
    <t>xbox-one-fifa15</t>
  </si>
  <si>
    <t>xbox-one-forza5</t>
  </si>
  <si>
    <t>ps4-injusticegodsamongus-ultimate</t>
  </si>
  <si>
    <t>ps4-nba2k15</t>
  </si>
  <si>
    <t>ps4-madden15</t>
  </si>
  <si>
    <t>tablesports-pool</t>
  </si>
  <si>
    <t>tablesports-airhockey</t>
  </si>
  <si>
    <t>wii-u-supersmashbros.</t>
  </si>
  <si>
    <t>wii-u-thelegendofzelda-thewindwaker</t>
  </si>
  <si>
    <t>wii-u-donkeykongcountry-tropicalfreeze</t>
  </si>
  <si>
    <t>wii-u-mariokart8</t>
  </si>
  <si>
    <t>wii-u-supermarioworld-3dworld</t>
  </si>
  <si>
    <t>wii-u-supermariobrosu</t>
  </si>
  <si>
    <t>wii-u-justdance2015</t>
  </si>
  <si>
    <t>xbox-360-sonicultimategenesiscollection</t>
  </si>
  <si>
    <t>xbox-360-batman-arkhamcity</t>
  </si>
  <si>
    <t>xbox-360-soulcaliberiv</t>
  </si>
  <si>
    <t>xbox-360-ultrastreetfighteriv</t>
  </si>
  <si>
    <t>xbox-360-needforspeed-hotpursuit</t>
  </si>
  <si>
    <t>xbox-one-nba2k15</t>
  </si>
  <si>
    <t>Powered by EA SPORTS IGNITE technology, EA SPORTS UFC brings the action, emotion and intensity inside the Octagon to life in ways that were never before possible. The next-generation of True Player Motion not only showcases the diverse, powerful and fluid of attacks of elite mixed martial artists through Precision Movement, Dynamic Striking and Strategic Submission Battles, but also brings the combatants to life with a Full Body Deformer and Real-Time Exertion. The simulation of Human Intelligence takes leaps forward with the strategic and adaptive MMAi system and is expressed through the most realistic characters ever created in a sports game.
Step into the Octagon with the most realistic take on fighting ever achieved. Powered by EA SPORTS IGNITE technology, every fighter, strike, takedown and submission will make you feel the fight.</t>
  </si>
  <si>
    <t>Injustice: Gods Among Us Ultimate Edition takes NetherRealm Studios' bold new fighting game and enhances it with over $60 of new content including 6 new characters, over 30 new skins and 60 new S.T.A.R. Labs missions. The addition of the new characters brings the roster to 30 fan favorite DC icons, including Batman, The Joker, Green Lantern, The Flash, Superman and Wonder Woman. Heroes and villains will engage in epic battles on a massive scale in a world where the line between good and evil has been blurred.</t>
  </si>
  <si>
    <t>Nominated for 70 'Game of the Year' Awards, the NBA 2K franchise returns with NBA 2K15, our most true-to-life NBA experience yet. Featuring NBA MVP Kevin Durant on the cover and an eclectic soundtrack curated by internationally-renowned artist and producer Pharrell Williams, NBA 2K15 hits the court with unprecedented life-like graphics, ultra-realistic NBA gameplay, and more. It's up to you to claim your destiny.</t>
  </si>
  <si>
    <t>FIFA 15 brings soccer to life in stunning detail so fans can experience the emotion of the sport like never before.
Witness the intensity of crowds and listen to commentators guide fans through the story of the game with Dynamic Match Presentation. New Emotional Intelligence allows players to react to opponents and teammates within context, and relative to the narrative of the match.
Next Generation Visuals put fans on Living Pitches with grass that wears as the match progresses. Authentic Player Visuals give players true to life appearance. Player Control heightens the responsiveness of player movement and makes Man-to-Man Battles more rewarding than ever before.</t>
  </si>
  <si>
    <t>Mario! Link! Samus! Pikachu! All of your favorite Nintendo characters are back, along with plenty of new faces, in Super Smash Bros. for Wii U, the next entry in the beloved Super Smash Bros. series. Up to four players can battle each other locally or online across beautifully designed stages inspired by classic Nintendo home console games. With a variety of control options and amiibo compatibility, the timeless Super Smash Bros. battles come alive.</t>
  </si>
  <si>
    <t>The Legend of Zelda: The Wind Waker makes its glorious return on the Wii U console with gorgeous HD graphics and enhanced game features. In this timeless classic with a unique and colorful "toon-shaded" art style, players guide Link as he sets out on the massive Great Sea to find his kidnapped sister. Players will sail the seas in search of lost islands, fight fearsome enemies, take on mighty bosses and seek out the legendary Triforce.</t>
  </si>
  <si>
    <t>Donkey Kong Country: Tropical Freeze: The first Wii U installment in the franchise comes from Retro Studios. The side-scrolling platformer has beautiful HD graphics that show fine details, such as Donkey Kong's fur. Dixie Kong joins the adventure, which features the Kongs swimming underwater and moving from the foreground to the background. This time, the camera changes perspective on certain levels to enhance the sense of motion and to deliver new experiences</t>
  </si>
  <si>
    <t>Feel the rush as your kart rockets across the ceiling! Race upside-down and along walls on anti-gravity tracks in the most action-fueled Mario Kart game yet! Take on racers across the globe and share videos of your greatest moments via Mario Kart TV</t>
  </si>
  <si>
    <t>Mario's back - and he's brought friends. Choose one of four characters and master their special skills as you run, jump, swim, and scamper your way through this wild adventure. Big, bad Bowser and his crew have invaded the peaceful Sprixie Kingdom. Now it's up to Mario and his friends to rescue the Sprixies by fighting their way through a vast new kingdom. Play solo or with up to three friends in this new Mario platforming adventure!</t>
  </si>
  <si>
    <t>The Mario Brothers are making their premiere on the latest console, the Nintendo Wii U, in New Super Mario Bros. U. As the first Super Mario game on the Wii U, longtime fans of the series are sure to be in for a treat when they experience the brand new Boost Mode. Using the Wii U GamePad, one player can help or hinder everyone else in the game. Whether you're bricking up a chasm or blocking off the only exit, Boost Mode is an all new way to control the action.
Tired of playing as Mario, Luigi and Toad? Of course you aren't. But to add a little variety, you'll have the ability to import and use your Mii for certain game modes, truly making you a part of the adventure. This time around, instead of fighting your way out of the Mushroom Kingdom toward Bowser's palace, you'll have to work your way back to the Mushroom Kingdom from a distant and mysterious land.</t>
  </si>
  <si>
    <t>Just Dance® 2015 is the latest, most awesome-filled version of the world's #1 dance game! Bringing new moves and game modes to over 40 top tracks, Just Dance 2015 features hit songs like "Happy" by Pharrell Williams, "Burn"" by Ellie Goulding, and legendary favorites like "Walk This Way" by Run DMC &amp; Aerosmith, with more tracks to be announced very soon. There are a million reasons to play and a million stories to be created with Just Dance 2015!</t>
  </si>
  <si>
    <t>Take a trip back in time to the heyday of the SEGA Genesis console by way of your Xbox 360 with Sonic's Ultimate Genesis Collection. Led by six classic Sonic The Hedgehog favorites, this collection is packed with games from iconic franchises you know and love, like Ecco the Dolphin, Streets of Rage, Golden Axe and Phantasy Star, but also contains many others you may have missed. The largest collection of classic SEGA titles available to date, these 40+ games bring classic single player and multiplayer action to life like never before as the best of the SEGA Genesis catalog is reborn on the Next-Gen stage of Xbox 360</t>
  </si>
  <si>
    <t>Batman: Arkham City builds upon the intense, atmospheric foundation of Batman: Arkham Asylum, sending players soaring into Arkham City - five times larger than the game world in Batman: Arkham Asylum - and the new maximum security "home" for all of Gotham City's thugs, gangsters and insane criminal masterminds. Set inside the heavily fortified walls of a sprawling district in the heart of Gotham City, this highly anticipated sequel introduces a brand-new story that draws together a new, all-star cast of classic characters and murderous villains from the Batman universe, as well as a vast range of new and enhanced gameplay features to deliver the ultimate experience as the Dark Knight.</t>
  </si>
  <si>
    <t>The world's premier weapon based fighting game franchise returns to deliver a true next generation fighting experience. Set to finally reveal the origins of the Soulcalibur saga, Soulcalibur IV features both new and familiar faces from across the galaxy, seeking the rival swords for vengeance, honor and salvation.
In a monumental alliance, legendary Star Wars icons, Darth Vader and Yoda invade the Soulcalibur universe! Soulcalibur IV continues the series' tradition of reinventing, enhancing and breaking new boundaries. Now the world's favorite fighting game redefines the entire genre for the next generation of both new, and fiercely loyal Soulcalibur fans.</t>
  </si>
  <si>
    <t>Ever since its initial release, the Street Fighter IV series has remained the most popular competitive fighting game franchise on the planet and continues to smash records in terms of tournament attendance and stream viewers. Now, the series evolves to a whole new level with Ultra Street Fighter IV for PlayStation 3, Xbox 360, and PC. Continuing the tradition of excellence the series is known for, five new characters and six new stages have been added for even more fighting mayhem, with rebalanced gameplay and original modes topping off this ultimate offering.</t>
  </si>
  <si>
    <t>Need for Speed Hot Pursuit players will experience the thrill of the chase and the rush of the escape as they play through full careers as both a cop and a racer - solo or connected. The blistering speeds, brutal busts and heart-stopping getaways are all connected via Need for Speed Autolog. This network not only connects friends for epic head-to head pursuits and races, but also enables players to compare performances and stats, thereby setting the stage for the ultimate in friendly competition.</t>
  </si>
  <si>
    <t>FIFA 15 brings soccer to life in stunning detail so fans can experience the emotion of the sport like never before. Witness the intensity of crowds and listen to commentators guide fans through the story of the game with Dynamic Match Presentation. New Emotional Intelligence allows players to react to opponents and teammates within context, and relative to the narrative of the match. Next Generation Visuals put fans on Living Pitches with grass that wears as the match progresses. Authentic Player Visuals give players true to life appearance. Player Control heightens the responsiveness of player movement and makes Man-to-Man Battles more rewarding than ever before.</t>
  </si>
  <si>
    <t>Forza Motorsport 5 from Turn 10Studios is the latest edition of the highest-rated facing franchise of the past 10 years. Built from the ground up to take advantage of Xbox One and the infinite power of the cloud, no game better delivers the sensation of being behind the wheel. "Forza Motorsport 5" sets a new bar for racing games and will be available exclusively for Xbox One at launch</t>
  </si>
  <si>
    <t>..\visualMedia\photo\ps3-madden15.jpg</t>
  </si>
  <si>
    <t>..\visualMedia\photo\ps4-madden15.jpg</t>
  </si>
  <si>
    <t>boardgame-cardsagainsthumanity</t>
  </si>
  <si>
    <t>boardgame-monopoly</t>
  </si>
  <si>
    <t>boardgame-chess</t>
  </si>
  <si>
    <t>boardgame-pictionary</t>
  </si>
  <si>
    <t>boardgame-jenga</t>
  </si>
  <si>
    <t>boardgame-applestoapples</t>
  </si>
  <si>
    <t>boardgame-scrabble</t>
  </si>
  <si>
    <t>boardgame-scattergories</t>
  </si>
  <si>
    <t>boardgame-taboo</t>
  </si>
  <si>
    <t>boardgame-winloseordraw</t>
  </si>
  <si>
    <t>boardgame-checkers</t>
  </si>
  <si>
    <t>boardgame-uno</t>
  </si>
  <si>
    <t>boardgame-life</t>
  </si>
  <si>
    <t>Monopoly is the world's favorite family brand. The classic, fast-dealing property trading game welcomes the Cat into its family of tokens. After an online vote, fans around the globe decided the Cat would be the purr-fect addition to the Monopoly game. Put your token on the Go space and roll the dice to own it all in the fast-paced world of real estate. Make a move, make a deal and make a fortune to win it all. There can be only one winner in the Monopoly game; will it be you?.</t>
  </si>
  <si>
    <t xml:space="preserve">Cards Against Humanity is a party game for horrible people. Unlike most of the party games you've played before, Cards Against Humanity is as despicable and awkward as you and your friends. 
The game is simple. Each round, one player asks a question from a Black Card, and everyone else answers with their funniest White Card. </t>
  </si>
  <si>
    <t>Chess is a game played between two opponents on opposite sides of a board containing 64 squares of alternating colors. Each player has 16 pieces: 1 king, 1 queen, 2 rooks, 2 bishops, 2 knights, and 8 pawns. The goal of the game is to checkmate the other king</t>
  </si>
  <si>
    <t>Year after year since 1985, Pictionary has proven itself to be the ultimate party game. In this quick-draw classic, the guesses can be just as hilarious as the sketches so it is the perfect way to break the ice and get the party started. Try a fast and funny sketch make your team guess birthday cake in less than a minute. Draw attention to yourself! With new twists like having to write blind and with your bad hand. Hundreds of new words to play.</t>
  </si>
  <si>
    <t>It's the classic block-stacking, stack-crashing game of Jenga. How will you stack up against the law of gravity? Stack the wooden blocks in a sturdy tower, then take turns pulling out blocks one by one until the whole stack crashes down. Is your hand steady enough to pull out the last block before the tower collapses?</t>
  </si>
  <si>
    <t>This infamous wild card and party game provides instant fun for 4 to 10 players! It's as easy as "comparing apples to apples", too, just open the box, deal the cards and you're ready to play! Select the card from your hand that you think best describes a card played by the judge. If the judge picks your card, you win that round. Don't fret, as everyone gets a chance to be the judge! Each round is filled with surprising and outrageous comparisons from a wide range of people, places, things and events. Fast moving and stimulating, Apples to Apples is perfect for any get-together with family and friends! The Party Box comes complete with 504 green and red cards; the green cards have 2 clues per card, the red cards have 1 clue per card.</t>
  </si>
  <si>
    <t>Put letters together, build words, add up your points and win! This classic game features the classic Scrabble equipment for a big-time word-on-word showdown. Do you see a word your opponent hasn't seen. A double or triple letter or word space that will let you earn big points. Could the luck of the draw win you the game. Use your letters to score points and challenge your family and friends. It’s your word against theirs! Scrabble and all related characters are trademarks of Hasbro.</t>
  </si>
  <si>
    <t>Team up to be creative in this party game where being different counts! In the Scattergories game, teams come up with answers that fit the categories listed on their card. Sounds easy, but the answers need to start with the letter rolled on the die! Come up with as many answers as you can before time runs out, but be creative – your team only gets points if no other team has the same answer.</t>
  </si>
  <si>
    <t>Taboo, the laugh out loud, out-of-your-seat game of forbidden words. In the Taboo game, you need to get your team to guess the secret word, but the obvious clues are strictly off-limits. To get your team to say pinball, would you say arcade, game, flippers, tilt or roll? In this game you can't because all of those words are strictly forbidden. Get your team to guess as many words as you can while you race against the clock. But watch out; if you say a forbidden word, the other team will "squeak" you and you lose the word.</t>
  </si>
  <si>
    <t>Racing against the clock to sketch and guess well-known sayings or expressions is the challenge of this zany Draw-It, Don't-Say-It game. As a phrase is drawn, players scream out their guesses. Correct guesses are rewarded with tokens. Collect four different-colored tokens first plus the Ace-In-The-Hole card and win the game! Pencil poised. Paper waiting. Start sketching... and guessing! Could you sketch phrases like Sweating Bullets, Butterfingers, or Nutty As A Fruitcake in seconds? Or if a car and a jar of jelly were doodled, would you guess Traffic Jam before time runs out? Game Contents: Game contents: gameboard. sand timer, die, 25 pawns, paper, pencil,Ace card, 503 cards with 1,006 phrases to sketch.</t>
  </si>
  <si>
    <t>Checkers is played on a standard 64 square board. Only the 32 dark colored squares are used in play. Each player begins the game with 12 pieces, or checkers, placed in the three rows closest to him or her.</t>
  </si>
  <si>
    <t>America's No.1 brand of family game. See why this color coded card game is such a popular brand of family game. Be the first player or team to score 500 points. Points are scored by being the first to rid yourself of all the cards in your hand before your opponents.</t>
  </si>
  <si>
    <t>Do you have what it takes to win The Game of Life game? You do it by choosing the life you want! Go to college, take the family path, have kids, or see what happens when unexpected twists change the game. Will you receive a fortune and lose it as quickly as you got it? Will you need a bank loan to pay a debt? Once everyone reaches the end of the game at retirement, everyone pays their debts and adds up their wealth. The player with the most money wins the game, so make sure it’s you! It’s all your choice when you play The Game of Life!</t>
  </si>
  <si>
    <t>Pool, also more formally known as pocket billiards (mostly in North America) or pool billiards[1] (mostly in Europe and Australia), is the family of cue sports and games played on a pool table having six receptacles called pockets along the rails, into which balls are deposited as the main goal of play. Popular versions include eight-ball and nine-ball. An obsolete term for pool is six-pocket. There are hundreds of pool games. Some of the more well known include eight-ball, nine-ball, ten-ball, straight pool, one-pocket and bank pool. There are also hybrid games combining aspects of both pool and carom billiards, such as American four-ball billiards, cowboy pool and bottle pool.</t>
  </si>
  <si>
    <t>Air hockey is a game for two competing players trying to score points in the opposing player's goal using a table having a special low-friction playing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</si>
</sst>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m\ dd\,\ yyyy\ hh:mm\ AM/PM"/>
    <numFmt numFmtId="165" formatCode="[h]:mm:ss;@"/>
  </numFmts>
  <fonts count="13" x14ac:knownFonts="1">
    <font>
      <sz val="11"/>
      <color theme="1"/>
      <name val="Calibri"/>
      <family val="2"/>
      <scheme val="minor"/>
    </font>
    <font>
      <sz val="11"/>
      <color theme="1"/>
      <name val="Calibri"/>
      <family val="2"/>
      <scheme val="minor"/>
    </font>
    <font>
      <sz val="11"/>
      <color rgb="FF9C0006"/>
      <name val="Calibri"/>
      <family val="2"/>
      <scheme val="minor"/>
    </font>
    <font>
      <u/>
      <sz val="11"/>
      <color theme="10"/>
      <name val="Calibri"/>
      <family val="2"/>
      <scheme val="minor"/>
    </font>
    <font>
      <b/>
      <sz val="11"/>
      <color theme="1"/>
      <name val="Calibri"/>
      <family val="2"/>
      <scheme val="minor"/>
    </font>
    <font>
      <sz val="10"/>
      <color theme="1"/>
      <name val="Calibri"/>
      <family val="2"/>
      <scheme val="minor"/>
    </font>
    <font>
      <sz val="10"/>
      <color rgb="FF4183C4"/>
      <name val="Arial"/>
      <family val="2"/>
    </font>
    <font>
      <b/>
      <sz val="11"/>
      <color theme="0"/>
      <name val="Calibri"/>
      <family val="2"/>
      <scheme val="minor"/>
    </font>
    <font>
      <sz val="11"/>
      <name val="Calibri"/>
      <family val="2"/>
      <scheme val="minor"/>
    </font>
    <font>
      <sz val="11"/>
      <color rgb="FFFF0000"/>
      <name val="Calibri"/>
      <family val="2"/>
      <scheme val="minor"/>
    </font>
    <font>
      <sz val="11"/>
      <name val="Calibri"/>
      <scheme val="minor"/>
    </font>
    <font>
      <sz val="8"/>
      <name val="Calibri"/>
      <family val="2"/>
      <scheme val="minor"/>
    </font>
    <font>
      <sz val="8"/>
      <color rgb="FF9C0006"/>
      <name val="Calibri"/>
      <family val="2"/>
      <scheme val="minor"/>
    </font>
  </fonts>
  <fills count="8">
    <fill>
      <patternFill patternType="none"/>
    </fill>
    <fill>
      <patternFill patternType="gray125"/>
    </fill>
    <fill>
      <patternFill patternType="solid">
        <fgColor rgb="FFFFC7CE"/>
      </patternFill>
    </fill>
    <fill>
      <patternFill patternType="solid">
        <fgColor theme="0" tint="-0.14999847407452621"/>
        <bgColor theme="0" tint="-0.14999847407452621"/>
      </patternFill>
    </fill>
    <fill>
      <patternFill patternType="solid">
        <fgColor theme="8"/>
        <bgColor theme="8"/>
      </patternFill>
    </fill>
    <fill>
      <patternFill patternType="solid">
        <fgColor theme="3" tint="0.79998168889431442"/>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right/>
      <top/>
      <bottom style="medium">
        <color theme="1"/>
      </bottom>
      <diagonal/>
    </border>
    <border>
      <left/>
      <right/>
      <top style="medium">
        <color theme="1"/>
      </top>
      <bottom style="medium">
        <color theme="1"/>
      </bottom>
      <diagonal/>
    </border>
  </borders>
  <cellStyleXfs count="4">
    <xf numFmtId="0" fontId="0" fillId="0" borderId="0"/>
    <xf numFmtId="0" fontId="2" fillId="2" borderId="0" applyNumberFormat="0" applyBorder="0" applyAlignment="0" applyProtection="0"/>
    <xf numFmtId="43" fontId="1" fillId="0" borderId="0" applyFont="0" applyFill="0" applyBorder="0" applyAlignment="0" applyProtection="0"/>
    <xf numFmtId="0" fontId="3" fillId="0" borderId="0" applyNumberFormat="0" applyFill="0" applyBorder="0" applyAlignment="0" applyProtection="0"/>
  </cellStyleXfs>
  <cellXfs count="70">
    <xf numFmtId="0" fontId="0" fillId="0" borderId="0" xfId="0"/>
    <xf numFmtId="0" fontId="5" fillId="0" borderId="0" xfId="0" applyFont="1"/>
    <xf numFmtId="0" fontId="6" fillId="0" borderId="0" xfId="0" applyFont="1"/>
    <xf numFmtId="0" fontId="5" fillId="0" borderId="0" xfId="0" applyFont="1" applyAlignment="1">
      <alignment wrapText="1"/>
    </xf>
    <xf numFmtId="0" fontId="0" fillId="0" borderId="0" xfId="0" applyAlignment="1">
      <alignment vertical="center"/>
    </xf>
    <xf numFmtId="0" fontId="0" fillId="0" borderId="0" xfId="0" applyFont="1"/>
    <xf numFmtId="0" fontId="0" fillId="3" borderId="0" xfId="0" applyFont="1" applyFill="1"/>
    <xf numFmtId="0" fontId="3" fillId="0" borderId="0" xfId="3"/>
    <xf numFmtId="0" fontId="0" fillId="3" borderId="1" xfId="0" applyFont="1" applyFill="1" applyBorder="1"/>
    <xf numFmtId="0" fontId="7" fillId="4" borderId="2" xfId="0" applyFont="1" applyFill="1" applyBorder="1"/>
    <xf numFmtId="0" fontId="0" fillId="0" borderId="0" xfId="0" quotePrefix="1"/>
    <xf numFmtId="49" fontId="0" fillId="0" borderId="0" xfId="0" applyNumberFormat="1"/>
    <xf numFmtId="49" fontId="0" fillId="0" borderId="0" xfId="0" quotePrefix="1" applyNumberFormat="1"/>
    <xf numFmtId="0" fontId="0" fillId="0" borderId="0" xfId="0" applyNumberFormat="1"/>
    <xf numFmtId="0" fontId="0" fillId="0" borderId="0" xfId="0" applyFill="1"/>
    <xf numFmtId="0" fontId="7" fillId="4" borderId="0" xfId="0" applyFont="1" applyFill="1" applyBorder="1"/>
    <xf numFmtId="0" fontId="1" fillId="0" borderId="0" xfId="2" applyNumberFormat="1" applyFont="1"/>
    <xf numFmtId="0" fontId="7" fillId="4" borderId="0" xfId="2" applyNumberFormat="1" applyFont="1" applyFill="1" applyBorder="1"/>
    <xf numFmtId="0" fontId="0" fillId="0" borderId="0" xfId="0" applyAlignment="1">
      <alignment horizontal="center"/>
    </xf>
    <xf numFmtId="0" fontId="7" fillId="4" borderId="0" xfId="0" applyFont="1" applyFill="1" applyBorder="1" applyAlignment="1">
      <alignment horizontal="center"/>
    </xf>
    <xf numFmtId="0" fontId="3" fillId="0" borderId="0" xfId="3" applyNumberFormat="1"/>
    <xf numFmtId="0" fontId="7" fillId="0" borderId="1" xfId="0" applyFont="1" applyFill="1" applyBorder="1"/>
    <xf numFmtId="49" fontId="7" fillId="0" borderId="1" xfId="0" applyNumberFormat="1" applyFont="1" applyFill="1" applyBorder="1"/>
    <xf numFmtId="0" fontId="0" fillId="0" borderId="0" xfId="0" applyFont="1" applyFill="1"/>
    <xf numFmtId="0" fontId="0" fillId="0" borderId="0" xfId="0" applyNumberFormat="1" applyFont="1" applyFill="1"/>
    <xf numFmtId="49" fontId="0" fillId="0" borderId="0" xfId="0" applyNumberFormat="1" applyFont="1" applyFill="1"/>
    <xf numFmtId="49" fontId="0" fillId="0" borderId="0" xfId="0" quotePrefix="1" applyNumberFormat="1" applyFont="1" applyFill="1"/>
    <xf numFmtId="0" fontId="0" fillId="0" borderId="0" xfId="0" applyFont="1" applyFill="1" applyBorder="1"/>
    <xf numFmtId="49" fontId="0" fillId="0" borderId="0" xfId="0" quotePrefix="1" applyNumberFormat="1" applyFont="1" applyFill="1" applyBorder="1"/>
    <xf numFmtId="49" fontId="3" fillId="0" borderId="0" xfId="3" applyNumberFormat="1"/>
    <xf numFmtId="49" fontId="4" fillId="0" borderId="0" xfId="0" applyNumberFormat="1" applyFont="1"/>
    <xf numFmtId="0" fontId="0" fillId="0" borderId="0" xfId="0" applyAlignment="1">
      <alignment wrapText="1"/>
    </xf>
    <xf numFmtId="0" fontId="0" fillId="0" borderId="0" xfId="0" applyAlignment="1"/>
    <xf numFmtId="0" fontId="0" fillId="5" borderId="0" xfId="0" applyFill="1" applyAlignment="1">
      <alignment vertical="top"/>
    </xf>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Alignment="1">
      <alignment horizontal="left" vertical="top"/>
    </xf>
    <xf numFmtId="0" fontId="0" fillId="0" borderId="0" xfId="0" pivotButton="1" applyAlignment="1">
      <alignment vertical="top"/>
    </xf>
    <xf numFmtId="0" fontId="4" fillId="0" borderId="0" xfId="0" applyNumberFormat="1" applyFont="1"/>
    <xf numFmtId="0" fontId="0" fillId="0" borderId="1" xfId="0" applyFill="1" applyBorder="1"/>
    <xf numFmtId="49" fontId="4" fillId="0" borderId="0" xfId="0" applyNumberFormat="1" applyFont="1" applyFill="1"/>
    <xf numFmtId="0" fontId="0" fillId="0" borderId="0" xfId="0" quotePrefix="1" applyFont="1" applyFill="1"/>
    <xf numFmtId="0" fontId="0" fillId="0" borderId="0" xfId="0" applyAlignment="1">
      <alignment horizontal="left" indent="1"/>
    </xf>
    <xf numFmtId="0" fontId="9" fillId="0" borderId="0" xfId="0" applyFont="1" applyFill="1"/>
    <xf numFmtId="49" fontId="9" fillId="0" borderId="0" xfId="0" applyNumberFormat="1" applyFont="1" applyFill="1"/>
    <xf numFmtId="49" fontId="9" fillId="0" borderId="0" xfId="0" quotePrefix="1" applyNumberFormat="1" applyFont="1" applyFill="1"/>
    <xf numFmtId="0" fontId="8" fillId="0" borderId="0" xfId="0" applyFont="1" applyFill="1" applyBorder="1" applyAlignment="1"/>
    <xf numFmtId="164" fontId="8" fillId="0" borderId="0" xfId="0" applyNumberFormat="1" applyFont="1" applyFill="1" applyBorder="1" applyAlignment="1"/>
    <xf numFmtId="0" fontId="0" fillId="6" borderId="0" xfId="0" applyFill="1" applyAlignment="1"/>
    <xf numFmtId="0" fontId="0" fillId="0" borderId="0" xfId="0" applyNumberFormat="1" applyAlignment="1"/>
    <xf numFmtId="0" fontId="0" fillId="6" borderId="0" xfId="0" applyNumberFormat="1" applyFill="1" applyAlignment="1"/>
    <xf numFmtId="165" fontId="0" fillId="0" borderId="0" xfId="2" applyNumberFormat="1" applyFont="1"/>
    <xf numFmtId="165" fontId="1" fillId="0" borderId="0" xfId="2" applyNumberFormat="1" applyFont="1"/>
    <xf numFmtId="164" fontId="10" fillId="0" borderId="0" xfId="0" applyNumberFormat="1" applyFont="1" applyFill="1" applyBorder="1" applyAlignment="1"/>
    <xf numFmtId="164" fontId="10" fillId="0" borderId="0" xfId="0" applyNumberFormat="1" applyFont="1" applyFill="1" applyBorder="1" applyAlignment="1">
      <alignment horizontal="right"/>
    </xf>
    <xf numFmtId="0" fontId="2" fillId="2" borderId="0" xfId="1" applyNumberFormat="1" applyBorder="1" applyAlignment="1"/>
    <xf numFmtId="0" fontId="10" fillId="0" borderId="0" xfId="0" applyNumberFormat="1" applyFont="1" applyFill="1" applyBorder="1" applyAlignment="1">
      <alignment wrapText="1"/>
    </xf>
    <xf numFmtId="0" fontId="8" fillId="0" borderId="0" xfId="0" applyNumberFormat="1" applyFont="1" applyFill="1" applyBorder="1" applyAlignment="1">
      <alignment wrapText="1"/>
    </xf>
    <xf numFmtId="0" fontId="8" fillId="0" borderId="0" xfId="0" applyFont="1" applyFill="1" applyBorder="1" applyAlignment="1">
      <alignment wrapText="1"/>
    </xf>
    <xf numFmtId="0" fontId="11" fillId="0" borderId="0" xfId="0" applyFont="1" applyFill="1" applyBorder="1" applyAlignment="1">
      <alignment wrapText="1"/>
    </xf>
    <xf numFmtId="0" fontId="11" fillId="0" borderId="0" xfId="0" applyNumberFormat="1" applyFont="1" applyFill="1" applyBorder="1" applyAlignment="1">
      <alignment wrapText="1"/>
    </xf>
    <xf numFmtId="0" fontId="10" fillId="0" borderId="0" xfId="0" applyFont="1" applyFill="1" applyBorder="1" applyAlignment="1">
      <alignment wrapText="1"/>
    </xf>
    <xf numFmtId="164" fontId="11" fillId="0" borderId="0" xfId="0" applyNumberFormat="1" applyFont="1" applyFill="1" applyBorder="1" applyAlignment="1"/>
    <xf numFmtId="0" fontId="12" fillId="2" borderId="0" xfId="1" applyNumberFormat="1" applyFont="1" applyBorder="1" applyAlignment="1"/>
    <xf numFmtId="0" fontId="0" fillId="0" borderId="0" xfId="0" applyFill="1" applyAlignment="1"/>
    <xf numFmtId="0" fontId="0" fillId="0" borderId="0" xfId="0" applyFill="1" applyAlignment="1">
      <alignment wrapText="1"/>
    </xf>
    <xf numFmtId="0" fontId="4" fillId="7" borderId="0" xfId="0" applyFont="1" applyFill="1" applyAlignment="1"/>
    <xf numFmtId="0" fontId="3" fillId="0" borderId="0" xfId="3" applyFill="1" applyAlignment="1"/>
    <xf numFmtId="0" fontId="4" fillId="7" borderId="0" xfId="0" applyFont="1" applyFill="1" applyAlignment="1">
      <alignment wrapText="1"/>
    </xf>
  </cellXfs>
  <cellStyles count="4">
    <cellStyle name="Bad" xfId="1" builtinId="27"/>
    <cellStyle name="Comma" xfId="2" builtinId="3"/>
    <cellStyle name="Hyperlink" xfId="3" builtinId="8"/>
    <cellStyle name="Normal" xfId="0" builtinId="0"/>
  </cellStyles>
  <dxfs count="9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alignment horizontal="general" vertical="bottom" textRotation="0" wrapText="0" indent="0" justifyLastLine="0" shrinkToFit="0" readingOrder="0"/>
    </dxf>
    <dxf>
      <font>
        <strike val="0"/>
        <outline val="0"/>
        <shadow val="0"/>
        <u val="none"/>
        <vertAlign val="baseline"/>
        <sz val="11"/>
        <color auto="1"/>
        <name val="Calibri"/>
        <scheme val="minor"/>
      </font>
      <numFmt numFmtId="164" formatCode="mmm\ dd\,\ yyyy\ hh:mm\ AM/PM"/>
      <fill>
        <patternFill patternType="none">
          <bgColor indexed="65"/>
        </patternFill>
      </fil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strike val="0"/>
        <outline val="0"/>
        <shadow val="0"/>
        <u val="none"/>
        <vertAlign val="baseline"/>
        <sz val="11"/>
        <color auto="1"/>
        <name val="Calibri"/>
        <scheme val="minor"/>
      </font>
      <numFmt numFmtId="164" formatCode="mmm\ dd\,\ yyyy\ hh:mm\ AM/PM"/>
      <fill>
        <patternFill patternType="none">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color auto="1"/>
        <name val="Calibri"/>
        <scheme val="minor"/>
      </font>
      <fill>
        <patternFill patternType="none">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8"/>
        <color auto="1"/>
        <name val="Calibri"/>
        <family val="2"/>
        <scheme val="minor"/>
      </font>
      <fill>
        <patternFill patternType="none">
          <bgColor indexed="65"/>
        </patternFill>
      </fill>
      <alignment horizontal="general" vertical="bottom" textRotation="0" wrapText="1" indent="0" justifyLastLine="0" shrinkToFit="0" readingOrder="0"/>
    </dxf>
    <dxf>
      <font>
        <strike val="0"/>
        <outline val="0"/>
        <shadow val="0"/>
        <u val="none"/>
        <vertAlign val="baseline"/>
        <sz val="11"/>
        <color auto="1"/>
        <name val="Calibri"/>
        <scheme val="minor"/>
      </font>
      <numFmt numFmtId="0" formatCode="General"/>
      <fill>
        <patternFill patternType="none">
          <bgColor indexed="65"/>
        </patternFill>
      </fill>
      <alignment horizontal="general" vertical="bottom" textRotation="0" wrapText="1" indent="0" justifyLastLine="0" shrinkToFit="0" readingOrder="0"/>
    </dxf>
    <dxf>
      <font>
        <strike val="0"/>
        <outline val="0"/>
        <shadow val="0"/>
        <u val="none"/>
        <vertAlign val="baseline"/>
        <sz val="11"/>
        <color auto="1"/>
        <name val="Calibri"/>
        <scheme val="minor"/>
      </font>
      <numFmt numFmtId="0" formatCode="General"/>
      <fill>
        <patternFill patternType="none">
          <bgColor indexed="65"/>
        </patternFill>
      </fill>
      <alignment horizontal="general" vertical="bottom" textRotation="0" wrapText="1" indent="0" justifyLastLine="0" shrinkToFit="0" readingOrder="0"/>
    </dxf>
    <dxf>
      <font>
        <strike val="0"/>
        <outline val="0"/>
        <shadow val="0"/>
        <u val="none"/>
        <vertAlign val="baseline"/>
        <sz val="11"/>
        <color auto="1"/>
        <name val="Calibri"/>
        <scheme val="minor"/>
      </font>
      <numFmt numFmtId="0" formatCode="General"/>
      <fill>
        <patternFill patternType="none">
          <bgColor indexed="65"/>
        </patternFill>
      </fill>
      <alignment horizontal="general" vertical="bottom" textRotation="0" wrapText="1" indent="0" justifyLastLine="0" shrinkToFit="0" readingOrder="0"/>
    </dxf>
    <dxf>
      <font>
        <strike val="0"/>
        <outline val="0"/>
        <shadow val="0"/>
        <u val="none"/>
        <vertAlign val="baseline"/>
        <sz val="11"/>
        <color auto="1"/>
        <name val="Calibri"/>
        <scheme val="minor"/>
      </font>
      <numFmt numFmtId="0" formatCode="General"/>
      <fill>
        <patternFill patternType="none">
          <bgColor indexed="65"/>
        </patternFill>
      </fill>
      <alignment horizontal="general" vertical="bottom" textRotation="0" wrapText="1" indent="0" justifyLastLine="0" shrinkToFit="0" readingOrder="0"/>
    </dxf>
    <dxf>
      <font>
        <strike val="0"/>
        <outline val="0"/>
        <shadow val="0"/>
        <u val="none"/>
        <vertAlign val="baseline"/>
        <sz val="11"/>
        <color auto="1"/>
        <name val="Calibri"/>
        <scheme val="minor"/>
      </font>
      <numFmt numFmtId="0" formatCode="General"/>
      <fill>
        <patternFill patternType="none">
          <bgColor indexed="65"/>
        </patternFill>
      </fill>
      <alignment horizontal="general" vertical="bottom" textRotation="0" wrapText="1" indent="0" justifyLastLine="0" shrinkToFit="0" readingOrder="0"/>
    </dxf>
    <dxf>
      <font>
        <strike val="0"/>
        <outline val="0"/>
        <shadow val="0"/>
        <u val="none"/>
        <vertAlign val="baseline"/>
        <sz val="11"/>
        <color auto="1"/>
        <name val="Calibri"/>
        <scheme val="minor"/>
      </font>
      <fill>
        <patternFill patternType="none">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numFmt numFmtId="164" formatCode="mmm\ dd\,\ yyyy\ hh:mm\ AM/PM"/>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numFmt numFmtId="164" formatCode="mmm\ dd\,\ yyyy\ hh:mm\ AM/PM"/>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alignment horizontal="center" vertical="bottom" textRotation="0" wrapText="0"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numFmt numFmtId="0" formatCode="General"/>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scheme val="minor"/>
      </font>
      <fill>
        <patternFill patternType="solid">
          <fgColor theme="8"/>
          <bgColor theme="8"/>
        </patternFill>
      </fill>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dxf>
    <dxf>
      <border outline="0">
        <bottom style="medium">
          <color theme="1"/>
        </bottom>
      </border>
    </dxf>
    <dxf>
      <font>
        <b/>
        <i val="0"/>
        <strike val="0"/>
        <condense val="0"/>
        <extend val="0"/>
        <outline val="0"/>
        <shadow val="0"/>
        <u val="none"/>
        <vertAlign val="baseline"/>
        <sz val="11"/>
        <color theme="0"/>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medium">
          <color theme="1"/>
        </bottom>
      </border>
    </dxf>
    <dxf>
      <fill>
        <patternFill patternType="none">
          <fgColor indexed="64"/>
          <bgColor indexed="65"/>
        </patternFill>
      </fill>
    </dxf>
    <dxf>
      <alignment vertical="top" textRotation="0"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rgb="FF9C0006"/>
        <name val="Calibri"/>
        <scheme val="minor"/>
      </font>
      <fill>
        <patternFill patternType="solid">
          <fgColor indexed="65"/>
          <bgColor rgb="FFFFC7CE"/>
        </patternFill>
      </fill>
    </dxf>
    <dxf>
      <font>
        <b val="0"/>
        <i val="0"/>
        <strike val="0"/>
        <condense val="0"/>
        <extend val="0"/>
        <outline val="0"/>
        <shadow val="0"/>
        <u val="none"/>
        <vertAlign val="baseline"/>
        <sz val="11"/>
        <color rgb="FF9C0006"/>
        <name val="Calibri"/>
        <scheme val="minor"/>
      </font>
      <fill>
        <patternFill patternType="solid">
          <fgColor indexed="65"/>
          <bgColor rgb="FFFFC7CE"/>
        </patternFill>
      </fill>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te Hendel" refreshedDate="42398.560625115744" createdVersion="6" refreshedVersion="6" minRefreshableVersion="3" recordCount="46">
  <cacheSource type="worksheet">
    <worksheetSource name="TABLE"/>
  </cacheSource>
  <cacheFields count="16">
    <cacheField name="TABLE_NAME" numFmtId="0">
      <sharedItems count="12">
        <s v="EVENT"/>
        <s v="GAME"/>
        <s v="PLAYER"/>
        <s v="EVENT_GAME"/>
        <s v="EVENT_PLAYER"/>
        <s v="EVENT_TV"/>
        <s v="GAME_PLAYER"/>
        <s v="TV_MOVIE"/>
        <s v="PLAYER_AVAILABLE"/>
        <s v="PLAYER_FRIEND"/>
        <s v="PLAYER_LOGIN"/>
        <s v="PLAYER_MESSAGE"/>
      </sharedItems>
    </cacheField>
    <cacheField name="TABLE_PREFIX" numFmtId="0">
      <sharedItems/>
    </cacheField>
    <cacheField name="COL" numFmtId="0">
      <sharedItems/>
    </cacheField>
    <cacheField name="TYPE" numFmtId="0">
      <sharedItems/>
    </cacheField>
    <cacheField name="PK" numFmtId="0">
      <sharedItems containsBlank="1"/>
    </cacheField>
    <cacheField name="PK NAME" numFmtId="0">
      <sharedItems/>
    </cacheField>
    <cacheField name="FK" numFmtId="0">
      <sharedItems containsBlank="1"/>
    </cacheField>
    <cacheField name="FK NAME" numFmtId="0">
      <sharedItems/>
    </cacheField>
    <cacheField name="REF" numFmtId="0">
      <sharedItems containsBlank="1"/>
    </cacheField>
    <cacheField name="DEFAULT" numFmtId="0">
      <sharedItems containsBlank="1"/>
    </cacheField>
    <cacheField name="UQ" numFmtId="0">
      <sharedItems containsBlank="1"/>
    </cacheField>
    <cacheField name="NOT NULL" numFmtId="0">
      <sharedItems containsBlank="1"/>
    </cacheField>
    <cacheField name="CHECK" numFmtId="0">
      <sharedItems containsBlank="1"/>
    </cacheField>
    <cacheField name="SEQ" numFmtId="0">
      <sharedItems containsBlank="1"/>
    </cacheField>
    <cacheField name="SORT" numFmtId="0">
      <sharedItems/>
    </cacheField>
    <cacheField name="PRIORITY" numFmtId="0">
      <sharedItems count="3">
        <s v="A"/>
        <s v="B"/>
        <s v="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6">
  <r>
    <x v="0"/>
    <s v="EVENT"/>
    <s v="EVENT_ID"/>
    <s v="NUMBER(8,0)"/>
    <s v="X"/>
    <s v="EVENT_EVENT_ID_PK"/>
    <m/>
    <s v=""/>
    <m/>
    <m/>
    <m/>
    <m/>
    <m/>
    <s v="EVENT_EVENT_ID_SEQ"/>
    <s v="PG0001"/>
    <x v="0"/>
  </r>
  <r>
    <x v="0"/>
    <s v="EVENT"/>
    <s v="EVENT_START"/>
    <s v="DATE"/>
    <m/>
    <s v=""/>
    <m/>
    <s v=""/>
    <m/>
    <m/>
    <m/>
    <s v="X"/>
    <m/>
    <m/>
    <s v="PG0002"/>
    <x v="0"/>
  </r>
  <r>
    <x v="0"/>
    <s v="EVENT"/>
    <s v="EVENT_END"/>
    <s v="DATE"/>
    <m/>
    <s v=""/>
    <m/>
    <s v=""/>
    <m/>
    <m/>
    <m/>
    <s v="X"/>
    <m/>
    <m/>
    <s v="PG0003"/>
    <x v="0"/>
  </r>
  <r>
    <x v="0"/>
    <s v="EVENT"/>
    <s v="EVENT_STATUS"/>
    <s v="VARCHAR2(15)"/>
    <m/>
    <s v=""/>
    <m/>
    <s v=""/>
    <m/>
    <s v="'ACTIVE'"/>
    <m/>
    <m/>
    <s v="CHECK"/>
    <m/>
    <s v="PG0004"/>
    <x v="0"/>
  </r>
  <r>
    <x v="0"/>
    <s v="EVENT"/>
    <s v="EVENT_LOCATION"/>
    <s v="VARCHAR2(50)"/>
    <m/>
    <s v=""/>
    <m/>
    <s v=""/>
    <m/>
    <m/>
    <m/>
    <s v="X"/>
    <m/>
    <m/>
    <s v="PG0005"/>
    <x v="0"/>
  </r>
  <r>
    <x v="0"/>
    <s v="EVENT"/>
    <s v="EVENT_MAXPLAYER"/>
    <s v="NUMBER(4,0)"/>
    <m/>
    <s v=""/>
    <m/>
    <s v=""/>
    <m/>
    <s v="100"/>
    <m/>
    <m/>
    <m/>
    <m/>
    <s v="PG0006"/>
    <x v="0"/>
  </r>
  <r>
    <x v="0"/>
    <s v="EVENT"/>
    <s v="EVENT_HOST"/>
    <s v="VARCHAR2(15)"/>
    <m/>
    <s v=""/>
    <m/>
    <s v=""/>
    <m/>
    <s v="'TCC'"/>
    <m/>
    <m/>
    <s v="CHECK"/>
    <m/>
    <s v="PG0007"/>
    <x v="0"/>
  </r>
  <r>
    <x v="0"/>
    <s v="EVENT"/>
    <s v="EVENT_CATEGORY"/>
    <s v="VARCHAR2(15)"/>
    <m/>
    <s v=""/>
    <m/>
    <s v=""/>
    <m/>
    <s v="'OTHER'"/>
    <m/>
    <m/>
    <s v="CHECK"/>
    <m/>
    <s v="PG0008"/>
    <x v="0"/>
  </r>
  <r>
    <x v="1"/>
    <s v="GAME"/>
    <s v="GAME_ID"/>
    <s v="NUMBER(8,0)"/>
    <s v="X"/>
    <s v="GAME_GAME_ID_PK"/>
    <m/>
    <s v=""/>
    <m/>
    <m/>
    <m/>
    <m/>
    <m/>
    <s v="GAME_GAME_ID_SEQ"/>
    <s v="PG0015"/>
    <x v="0"/>
  </r>
  <r>
    <x v="1"/>
    <s v="GAME"/>
    <s v="GAME_NAME"/>
    <s v="VARCHAR2(50)"/>
    <m/>
    <s v=""/>
    <m/>
    <s v=""/>
    <m/>
    <m/>
    <m/>
    <s v="X"/>
    <m/>
    <m/>
    <s v="PG0016"/>
    <x v="0"/>
  </r>
  <r>
    <x v="1"/>
    <s v="GAME"/>
    <s v="GAME_CATEGORY"/>
    <s v="VARCHAR2(15)"/>
    <m/>
    <s v=""/>
    <m/>
    <s v=""/>
    <m/>
    <s v="'OTHER'"/>
    <m/>
    <m/>
    <s v="CHECK"/>
    <m/>
    <s v="PG0017"/>
    <x v="0"/>
  </r>
  <r>
    <x v="1"/>
    <s v="GAME"/>
    <s v="GAME_MAKER"/>
    <s v="VARCHAR2(50)"/>
    <m/>
    <s v=""/>
    <m/>
    <s v=""/>
    <m/>
    <m/>
    <m/>
    <s v="X"/>
    <m/>
    <m/>
    <s v="PG0018"/>
    <x v="0"/>
  </r>
  <r>
    <x v="1"/>
    <s v="GAME"/>
    <s v="GAME_COUNT"/>
    <s v="NUMBER(3,0)"/>
    <m/>
    <s v=""/>
    <m/>
    <s v=""/>
    <m/>
    <s v="1"/>
    <m/>
    <m/>
    <m/>
    <m/>
    <s v="PG0019"/>
    <x v="0"/>
  </r>
  <r>
    <x v="1"/>
    <s v="GAME"/>
    <s v="GAME_MAXPLAYER"/>
    <s v="NUMBER(3,0)"/>
    <m/>
    <s v=""/>
    <m/>
    <s v=""/>
    <m/>
    <s v="4"/>
    <m/>
    <m/>
    <m/>
    <m/>
    <s v="PG0020"/>
    <x v="0"/>
  </r>
  <r>
    <x v="2"/>
    <s v="PLAYER"/>
    <s v="PLAYER_ID"/>
    <s v="NUMBER(8,0)"/>
    <s v="X"/>
    <s v="PLAYER_PLAYER_ID_PK"/>
    <m/>
    <s v=""/>
    <m/>
    <m/>
    <m/>
    <m/>
    <m/>
    <s v="PLAYER_PLAYER_ID_SEQ"/>
    <s v="PG0025"/>
    <x v="0"/>
  </r>
  <r>
    <x v="2"/>
    <s v="PLAYER"/>
    <s v="PLAYER_HANDLE"/>
    <s v="VARCHAR2(15)"/>
    <m/>
    <s v=""/>
    <m/>
    <s v=""/>
    <m/>
    <m/>
    <s v="X"/>
    <s v="X"/>
    <m/>
    <m/>
    <s v="PG0026"/>
    <x v="0"/>
  </r>
  <r>
    <x v="2"/>
    <s v="PLAYER"/>
    <s v="PLAYER_FNAME"/>
    <s v="VARCHAR2(15)"/>
    <m/>
    <s v=""/>
    <m/>
    <s v=""/>
    <m/>
    <m/>
    <m/>
    <s v="X"/>
    <m/>
    <m/>
    <s v="PG0027"/>
    <x v="0"/>
  </r>
  <r>
    <x v="2"/>
    <s v="PLAYER"/>
    <s v="PLAYER_LNAME"/>
    <s v="VARCHAR2(25)"/>
    <m/>
    <s v=""/>
    <m/>
    <s v=""/>
    <m/>
    <m/>
    <m/>
    <s v="X"/>
    <m/>
    <m/>
    <s v="PG0028"/>
    <x v="0"/>
  </r>
  <r>
    <x v="2"/>
    <s v="PLAYER"/>
    <s v="PLAYER_EMAIL"/>
    <s v="VARCHAR2(25)"/>
    <m/>
    <s v=""/>
    <m/>
    <s v=""/>
    <m/>
    <m/>
    <s v="X"/>
    <s v="X"/>
    <s v="CHECK"/>
    <m/>
    <s v="PG0029"/>
    <x v="0"/>
  </r>
  <r>
    <x v="2"/>
    <s v="PLAYER"/>
    <s v="PLAYER_ACTIVE"/>
    <s v="NUMBER(1,0)"/>
    <m/>
    <s v=""/>
    <m/>
    <s v=""/>
    <m/>
    <m/>
    <m/>
    <m/>
    <s v="CHECK"/>
    <m/>
    <s v="PG0030"/>
    <x v="0"/>
  </r>
  <r>
    <x v="3"/>
    <s v="EG"/>
    <s v="EG_EVENT_ID"/>
    <s v="NUMBER(8,0)"/>
    <m/>
    <s v=""/>
    <s v="X"/>
    <s v="EG_EVENT_EVENT_ID_FK"/>
    <s v="EVENT_EVENT_ID"/>
    <m/>
    <m/>
    <m/>
    <m/>
    <m/>
    <s v="PG0009"/>
    <x v="1"/>
  </r>
  <r>
    <x v="3"/>
    <s v="EG"/>
    <s v="EG_GAME_ID"/>
    <s v="NUMBER(8,0)"/>
    <m/>
    <s v=""/>
    <s v="X"/>
    <s v="EG_GAME_GAME_ID_FK"/>
    <s v="GAME_GAME_ID"/>
    <m/>
    <m/>
    <m/>
    <m/>
    <m/>
    <s v="PG0010"/>
    <x v="1"/>
  </r>
  <r>
    <x v="4"/>
    <s v="EP"/>
    <s v="EP_EVENT_ID"/>
    <s v="NUMBER(8,0)"/>
    <s v="C"/>
    <s v="EP_EP_EVENT_ID_PK"/>
    <s v="X"/>
    <s v="EP_EVENT_EVENT_ID_FK"/>
    <s v="EVENT_EVENT_ID"/>
    <m/>
    <m/>
    <m/>
    <m/>
    <m/>
    <s v="PG0011"/>
    <x v="1"/>
  </r>
  <r>
    <x v="4"/>
    <s v="EP"/>
    <s v="EP_PLAY_ID"/>
    <s v="NUMBER(8,0)"/>
    <s v="C"/>
    <s v="EP_EP_PLAY_ID_PK"/>
    <s v="X"/>
    <s v="EP_PLAYER_PLAY_ID_FK"/>
    <s v="PLAYER_PLAY_ID"/>
    <m/>
    <m/>
    <m/>
    <m/>
    <m/>
    <s v="PG0012"/>
    <x v="1"/>
  </r>
  <r>
    <x v="5"/>
    <s v="ET"/>
    <s v="ET_TV_ID"/>
    <s v="NUMBER(8,0)"/>
    <s v="C"/>
    <s v="ET_ET_TV_ID_PK"/>
    <s v="X"/>
    <s v="ET_TV_MOVIE_TV_ID_FK"/>
    <s v="TV_MOVIE_TV_ID"/>
    <m/>
    <m/>
    <m/>
    <m/>
    <m/>
    <s v="PG0013"/>
    <x v="1"/>
  </r>
  <r>
    <x v="5"/>
    <s v="ET"/>
    <s v="ET_EVENT_ID"/>
    <s v="NUMBER(8,0)"/>
    <s v="C"/>
    <s v="ET_ET_EVENT_ID_PK"/>
    <s v="X"/>
    <s v="ET_EVENT_EVENT_ID_FK"/>
    <s v="EVENT_EVENT_ID"/>
    <m/>
    <m/>
    <m/>
    <m/>
    <m/>
    <s v="PG0014"/>
    <x v="1"/>
  </r>
  <r>
    <x v="6"/>
    <s v="GP"/>
    <s v="GP_PLAY_ID"/>
    <s v="NUMBER(8,0)"/>
    <s v="C"/>
    <s v="GP_GP_PLAY_ID_PK"/>
    <s v="X"/>
    <s v="GP_PLAYER_PLAY_ID_FK"/>
    <s v="PLAYER_PLAY_ID"/>
    <m/>
    <m/>
    <m/>
    <m/>
    <m/>
    <s v="PG0021"/>
    <x v="1"/>
  </r>
  <r>
    <x v="6"/>
    <s v="GP"/>
    <s v="GP_GAME_ID"/>
    <s v="NUMBER(8,0)"/>
    <s v="C"/>
    <s v="GP_GP_GAME_ID_PK"/>
    <s v="X"/>
    <s v="GP_GAME_GAME_ID_FK"/>
    <s v="GAME_GAME_ID"/>
    <m/>
    <m/>
    <m/>
    <m/>
    <m/>
    <s v="PG0022"/>
    <x v="1"/>
  </r>
  <r>
    <x v="6"/>
    <s v="GP"/>
    <s v="GP_STARTDT"/>
    <s v="DATE"/>
    <m/>
    <s v=""/>
    <m/>
    <s v=""/>
    <m/>
    <s v="SYSDATE"/>
    <m/>
    <s v="X"/>
    <m/>
    <m/>
    <s v="PG0023"/>
    <x v="1"/>
  </r>
  <r>
    <x v="6"/>
    <s v="GP"/>
    <s v="GP_ENDDT"/>
    <s v="DATE"/>
    <m/>
    <s v=""/>
    <m/>
    <s v=""/>
    <m/>
    <s v="GP_STARTDT + 0.5"/>
    <m/>
    <m/>
    <s v="CHECK"/>
    <m/>
    <s v="PG0024"/>
    <x v="1"/>
  </r>
  <r>
    <x v="7"/>
    <s v="TV"/>
    <s v="TV_ID"/>
    <s v="NUMBER(8,0)"/>
    <s v="X"/>
    <s v="TV_TV_ID_PK"/>
    <m/>
    <s v=""/>
    <m/>
    <m/>
    <m/>
    <m/>
    <m/>
    <s v="TV_TV_ID_SEQ"/>
    <s v="PG0043"/>
    <x v="1"/>
  </r>
  <r>
    <x v="7"/>
    <s v="TV"/>
    <s v="TV_TITLE"/>
    <s v="VARCHAR2(50)"/>
    <m/>
    <s v=""/>
    <m/>
    <s v=""/>
    <m/>
    <m/>
    <m/>
    <s v="X"/>
    <m/>
    <m/>
    <s v="PG0044"/>
    <x v="1"/>
  </r>
  <r>
    <x v="7"/>
    <s v="TV"/>
    <s v="TV_CATEGORY"/>
    <s v="VARCHAR2(25)"/>
    <m/>
    <s v=""/>
    <m/>
    <s v=""/>
    <m/>
    <s v="'OTHER'"/>
    <m/>
    <m/>
    <s v="CHECK"/>
    <m/>
    <s v="PG0045"/>
    <x v="1"/>
  </r>
  <r>
    <x v="7"/>
    <s v="TV"/>
    <s v="TV_HOURS"/>
    <s v="NUMBER(4,2)"/>
    <m/>
    <s v=""/>
    <m/>
    <s v=""/>
    <m/>
    <s v="0.5"/>
    <m/>
    <s v="X"/>
    <m/>
    <m/>
    <s v="PG0046"/>
    <x v="1"/>
  </r>
  <r>
    <x v="8"/>
    <s v="PA"/>
    <s v="PA_PLAY_ID"/>
    <s v="NUMBER(8,0)"/>
    <s v="C"/>
    <s v="PA_PA_PLAY_ID_PK"/>
    <m/>
    <s v=""/>
    <m/>
    <m/>
    <m/>
    <m/>
    <m/>
    <s v="PA_PA_PLAY_ID_SEQ"/>
    <s v="PG0031"/>
    <x v="2"/>
  </r>
  <r>
    <x v="8"/>
    <s v="PA"/>
    <s v="PA_START"/>
    <s v="DATE"/>
    <s v="C"/>
    <s v="PA_PA_START_PK"/>
    <m/>
    <s v=""/>
    <m/>
    <m/>
    <m/>
    <m/>
    <s v="CHECK"/>
    <m/>
    <s v="PG0032"/>
    <x v="2"/>
  </r>
  <r>
    <x v="8"/>
    <s v="PA"/>
    <s v="PA_END"/>
    <s v="DATE"/>
    <s v="C"/>
    <s v="PA_PA_END_PK"/>
    <m/>
    <s v=""/>
    <m/>
    <m/>
    <m/>
    <m/>
    <s v="CHECK"/>
    <m/>
    <s v="PG0033"/>
    <x v="2"/>
  </r>
  <r>
    <x v="9"/>
    <s v="PF"/>
    <s v="PF_PLAY_ID"/>
    <s v="NUMBER(8,0)"/>
    <s v="C"/>
    <s v="PF_PF_PLAY_ID_PK"/>
    <s v="X"/>
    <s v="PF_PLAYER_PLAY_ID_FK"/>
    <s v="PLAYER_PLAY_ID"/>
    <m/>
    <m/>
    <m/>
    <s v="CHECK"/>
    <m/>
    <s v="PG0034"/>
    <x v="2"/>
  </r>
  <r>
    <x v="9"/>
    <s v="PF"/>
    <s v="PF_FRIEND"/>
    <s v="NUMBER(8,0)"/>
    <s v="C"/>
    <s v="PF_PF_FRIEND_PK"/>
    <s v="X"/>
    <s v="PF_PLAYER_PLAY_ID_FK2"/>
    <s v="PLAYER_PLAY_ID"/>
    <m/>
    <m/>
    <m/>
    <m/>
    <m/>
    <s v="PG0035"/>
    <x v="2"/>
  </r>
  <r>
    <x v="10"/>
    <s v="PL"/>
    <s v="PL_PLAY_ID"/>
    <s v="NUMBER(8,0)"/>
    <s v="C"/>
    <s v="PL_PL_PLAY_ID_PK"/>
    <s v="X"/>
    <s v="PL_PLAYER_PLAY_ID_FK"/>
    <s v="PLAYER_PLAY_ID"/>
    <m/>
    <m/>
    <m/>
    <m/>
    <m/>
    <s v="PG0036"/>
    <x v="2"/>
  </r>
  <r>
    <x v="10"/>
    <s v="PL"/>
    <s v="PL_START"/>
    <s v="DATE"/>
    <s v="C"/>
    <s v="PL_PL_START_PK"/>
    <m/>
    <s v=""/>
    <m/>
    <s v="SYSDATE"/>
    <m/>
    <m/>
    <m/>
    <m/>
    <s v="PG0037"/>
    <x v="2"/>
  </r>
  <r>
    <x v="10"/>
    <s v="PL"/>
    <s v="PL_END"/>
    <s v="DATE"/>
    <s v="C"/>
    <s v="PL_PL_END_PK"/>
    <m/>
    <s v=""/>
    <m/>
    <m/>
    <m/>
    <m/>
    <m/>
    <m/>
    <s v="PG0038"/>
    <x v="2"/>
  </r>
  <r>
    <x v="11"/>
    <s v="PM"/>
    <s v="PM_SENDER"/>
    <s v="NUMBER(8,0)"/>
    <s v="C"/>
    <s v="PM_PM_SENDER_PK"/>
    <s v="X"/>
    <s v="PM_PLAYER_PLAY_ID_FK"/>
    <s v="PLAYER_PLAY_ID"/>
    <m/>
    <m/>
    <m/>
    <m/>
    <m/>
    <s v="PG0039"/>
    <x v="2"/>
  </r>
  <r>
    <x v="11"/>
    <s v="PM"/>
    <s v="PM_RECEIVER"/>
    <s v="NUMBER(8,0)"/>
    <m/>
    <s v=""/>
    <s v="X"/>
    <s v="PM_PLAYER_PLAY_ID_FK2"/>
    <s v="PLAYER_PLAY_ID"/>
    <m/>
    <m/>
    <s v="X"/>
    <m/>
    <m/>
    <s v="PG0040"/>
    <x v="2"/>
  </r>
  <r>
    <x v="11"/>
    <s v="PM"/>
    <s v="PM_DATE"/>
    <s v="DATE"/>
    <s v="C"/>
    <s v="PM_PM_DATE_PK"/>
    <m/>
    <s v=""/>
    <m/>
    <s v="SYSDATE"/>
    <m/>
    <m/>
    <m/>
    <m/>
    <s v="PG0041"/>
    <x v="2"/>
  </r>
  <r>
    <x v="11"/>
    <s v="PM"/>
    <s v="PM_TEXT"/>
    <s v="CLOB"/>
    <m/>
    <s v=""/>
    <m/>
    <s v=""/>
    <m/>
    <m/>
    <m/>
    <s v="X"/>
    <m/>
    <m/>
    <s v="PG004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F13" firstHeaderRow="0" firstDataRow="1" firstDataCol="1"/>
  <pivotFields count="16">
    <pivotField axis="axisRow" showAll="0">
      <items count="13">
        <item x="0"/>
        <item x="3"/>
        <item x="4"/>
        <item x="5"/>
        <item x="1"/>
        <item x="6"/>
        <item x="2"/>
        <item x="8"/>
        <item x="9"/>
        <item x="10"/>
        <item x="11"/>
        <item x="7"/>
        <item t="default"/>
      </items>
    </pivotField>
    <pivotField showAll="0"/>
    <pivotField dataField="1" showAll="0"/>
    <pivotField showAll="0"/>
    <pivotField dataField="1" showAll="0"/>
    <pivotField showAll="0"/>
    <pivotField dataField="1" showAll="0"/>
    <pivotField showAll="0"/>
    <pivotField showAll="0"/>
    <pivotField showAll="0"/>
    <pivotField showAll="0"/>
    <pivotField showAll="0"/>
    <pivotField dataField="1" showAll="0"/>
    <pivotField dataField="1" showAll="0"/>
    <pivotField showAll="0"/>
    <pivotField axis="axisRow" showAll="0">
      <items count="4">
        <item x="0"/>
        <item sd="0" x="1"/>
        <item sd="0" x="2"/>
        <item t="default"/>
      </items>
    </pivotField>
  </pivotFields>
  <rowFields count="2">
    <field x="15"/>
    <field x="0"/>
  </rowFields>
  <rowItems count="7">
    <i>
      <x/>
    </i>
    <i r="1">
      <x/>
    </i>
    <i r="1">
      <x v="4"/>
    </i>
    <i r="1">
      <x v="6"/>
    </i>
    <i>
      <x v="1"/>
    </i>
    <i>
      <x v="2"/>
    </i>
    <i t="grand">
      <x/>
    </i>
  </rowItems>
  <colFields count="1">
    <field x="-2"/>
  </colFields>
  <colItems count="5">
    <i>
      <x/>
    </i>
    <i i="1">
      <x v="1"/>
    </i>
    <i i="2">
      <x v="2"/>
    </i>
    <i i="3">
      <x v="3"/>
    </i>
    <i i="4">
      <x v="4"/>
    </i>
  </colItems>
  <dataFields count="5">
    <dataField name="Count of COL" fld="2" subtotal="count" baseField="0" baseItem="0"/>
    <dataField name="Count of PK" fld="4" subtotal="count" baseField="0" baseItem="0"/>
    <dataField name="Count of FK" fld="6" subtotal="count" baseField="0" baseItem="0"/>
    <dataField name="Count of CHECK" fld="12" subtotal="count" baseField="0" baseItem="0"/>
    <dataField name="Count of SEQ" fld="13" subtotal="count" baseField="0" baseItem="0"/>
  </dataFields>
  <formats count="16">
    <format dxfId="96">
      <pivotArea type="all" dataOnly="0" outline="0" collapsedLevelsAreSubtotals="1" fieldPosition="0"/>
    </format>
    <format dxfId="95">
      <pivotArea outline="0" collapsedLevelsAreSubtotals="1" fieldPosition="0"/>
    </format>
    <format dxfId="94">
      <pivotArea field="15" type="button" dataOnly="0" labelOnly="1" outline="0" axis="axisRow" fieldPosition="0"/>
    </format>
    <format dxfId="93">
      <pivotArea dataOnly="0" labelOnly="1" fieldPosition="0">
        <references count="1">
          <reference field="15" count="0"/>
        </references>
      </pivotArea>
    </format>
    <format dxfId="92">
      <pivotArea dataOnly="0" labelOnly="1" grandRow="1" outline="0" fieldPosition="0"/>
    </format>
    <format dxfId="91">
      <pivotArea dataOnly="0" labelOnly="1" fieldPosition="0">
        <references count="2">
          <reference field="0" count="3">
            <x v="0"/>
            <x v="4"/>
            <x v="6"/>
          </reference>
          <reference field="15" count="1" selected="0">
            <x v="0"/>
          </reference>
        </references>
      </pivotArea>
    </format>
    <format dxfId="90">
      <pivotArea dataOnly="0" labelOnly="1" outline="0" fieldPosition="0">
        <references count="1">
          <reference field="4294967294" count="5">
            <x v="0"/>
            <x v="1"/>
            <x v="2"/>
            <x v="3"/>
            <x v="4"/>
          </reference>
        </references>
      </pivotArea>
    </format>
    <format dxfId="89">
      <pivotArea type="all" dataOnly="0" outline="0" collapsedLevelsAreSubtotals="1" fieldPosition="0"/>
    </format>
    <format dxfId="88">
      <pivotArea outline="0" collapsedLevelsAreSubtotals="1" fieldPosition="0"/>
    </format>
    <format dxfId="87">
      <pivotArea field="15" type="button" dataOnly="0" labelOnly="1" outline="0" axis="axisRow" fieldPosition="0"/>
    </format>
    <format dxfId="86">
      <pivotArea dataOnly="0" labelOnly="1" fieldPosition="0">
        <references count="1">
          <reference field="15" count="0"/>
        </references>
      </pivotArea>
    </format>
    <format dxfId="85">
      <pivotArea dataOnly="0" labelOnly="1" grandRow="1" outline="0" fieldPosition="0"/>
    </format>
    <format dxfId="84">
      <pivotArea dataOnly="0" labelOnly="1" fieldPosition="0">
        <references count="2">
          <reference field="0" count="3">
            <x v="0"/>
            <x v="4"/>
            <x v="6"/>
          </reference>
          <reference field="15" count="1" selected="0">
            <x v="0"/>
          </reference>
        </references>
      </pivotArea>
    </format>
    <format dxfId="83">
      <pivotArea dataOnly="0" labelOnly="1" outline="0" fieldPosition="0">
        <references count="1">
          <reference field="4294967294" count="5">
            <x v="0"/>
            <x v="1"/>
            <x v="2"/>
            <x v="3"/>
            <x v="4"/>
          </reference>
        </references>
      </pivotArea>
    </format>
    <format dxfId="82">
      <pivotArea dataOnly="0" labelOnly="1" fieldPosition="0">
        <references count="2">
          <reference field="0" count="1">
            <x v="1"/>
          </reference>
          <reference field="15" count="1" selected="0">
            <x v="1"/>
          </reference>
        </references>
      </pivotArea>
    </format>
    <format dxfId="81">
      <pivotArea dataOnly="0" labelOnly="1" fieldPosition="0">
        <references count="2">
          <reference field="0" count="1">
            <x v="3"/>
          </reference>
          <reference field="15" count="1" selected="0">
            <x v="1"/>
          </reference>
        </references>
      </pivotArea>
    </format>
  </formats>
  <pivotTableStyleInfo name="PivotStyleMedium11" showRowHeaders="1" showColHeaders="1" showRowStripes="0" showColStripes="0" showLastColumn="1"/>
</pivotTableDefinition>
</file>

<file path=xl/tables/table1.xml><?xml version="1.0" encoding="utf-8"?>
<table xmlns="http://schemas.openxmlformats.org/spreadsheetml/2006/main" id="2" name="TABLE" displayName="TABLE" ref="A1:P55" totalsRowShown="0">
  <autoFilter ref="A1:P55">
    <filterColumn colId="0">
      <filters>
        <filter val="EVENT"/>
        <filter val="GAME"/>
        <filter val="PLAYER"/>
      </filters>
    </filterColumn>
  </autoFilter>
  <sortState ref="A2:P57">
    <sortCondition ref="A6"/>
  </sortState>
  <tableColumns count="16">
    <tableColumn id="1" name="TABLENAME"/>
    <tableColumn id="14" name="PREFIX"/>
    <tableColumn id="2" name="COL"/>
    <tableColumn id="3" name="TYPE"/>
    <tableColumn id="4" name="PK" dataCellStyle="Normal"/>
    <tableColumn id="10" name="PK NAME" dataDxfId="17">
      <calculatedColumnFormula>IF(E:E="","",CONCATENATE(B:B,"_",C:C,"_","PK"))</calculatedColumnFormula>
    </tableColumn>
    <tableColumn id="5" name="FK"/>
    <tableColumn id="11" name="FK NAME" dataDxfId="16">
      <calculatedColumnFormula>IF(G:G="","",CONCATENATE(B:B,"_",I:I,"_","FK"))</calculatedColumnFormula>
    </tableColumn>
    <tableColumn id="6" name="REF" dataDxfId="15"/>
    <tableColumn id="13" name="DEFAULT" dataDxfId="14"/>
    <tableColumn id="7" name="UQ" dataDxfId="13"/>
    <tableColumn id="8" name="NOT NULL" dataDxfId="12"/>
    <tableColumn id="9" name="CHECK" dataDxfId="11"/>
    <tableColumn id="12" name="SEQ" dataDxfId="10"/>
    <tableColumn id="15" name="SORT" dataDxfId="9"/>
    <tableColumn id="16" name="PRIORITY" dataDxfId="8"/>
  </tableColumns>
  <tableStyleInfo name="TableStyleMedium20" showFirstColumn="0" showLastColumn="0" showRowStripes="1" showColumnStripes="0"/>
</table>
</file>

<file path=xl/tables/table2.xml><?xml version="1.0" encoding="utf-8"?>
<table xmlns="http://schemas.openxmlformats.org/spreadsheetml/2006/main" id="10" name="Table10" displayName="Table10" ref="A1:J8" totalsRowShown="0" headerRowDxfId="74" dataDxfId="72" headerRowBorderDxfId="73" tableBorderDxfId="71">
  <autoFilter ref="A1:J8"/>
  <sortState ref="A2:J8">
    <sortCondition ref="A6"/>
  </sortState>
  <tableColumns count="10">
    <tableColumn id="1" name="TABLENAME" dataDxfId="70"/>
    <tableColumn id="2" name="PREFIX" dataDxfId="69"/>
    <tableColumn id="3" name="COL" dataDxfId="68"/>
    <tableColumn id="8" name="COL2" dataDxfId="43"/>
    <tableColumn id="7" name="COL3" dataDxfId="42"/>
    <tableColumn id="4" name="TYPE" dataDxfId="67"/>
    <tableColumn id="5" name="PK" dataDxfId="66"/>
    <tableColumn id="6" name="PK NAME" dataDxfId="65"/>
    <tableColumn id="16" name="PRIORITY" dataDxfId="64"/>
    <tableColumn id="25" name="PK2" dataDxfId="63"/>
  </tableColumns>
  <tableStyleInfo name="TableStyleMedium21" showFirstColumn="0" showLastColumn="0" showRowStripes="1" showColumnStripes="0"/>
</table>
</file>

<file path=xl/tables/table3.xml><?xml version="1.0" encoding="utf-8"?>
<table xmlns="http://schemas.openxmlformats.org/spreadsheetml/2006/main" id="4" name="Table4" displayName="Table4" ref="A2:F13" totalsRowShown="0" headerRowDxfId="62" dataDxfId="60" headerRowBorderDxfId="61" tableBorderDxfId="59">
  <autoFilter ref="A2:F13"/>
  <tableColumns count="6">
    <tableColumn id="1" name="TABLE_NAME" dataDxfId="58"/>
    <tableColumn id="2" name="TABLE_PREFIX" dataDxfId="57"/>
    <tableColumn id="3" name="COL" dataDxfId="56"/>
    <tableColumn id="4" name="TYPE" dataDxfId="55"/>
    <tableColumn id="14" name="TYPE2" dataDxfId="54"/>
    <tableColumn id="15" name="VALUES" dataDxfId="53"/>
  </tableColumns>
  <tableStyleInfo name="TableStyleMedium17" showFirstColumn="0" showLastColumn="0" showRowStripes="1" showColumnStripes="0"/>
</table>
</file>

<file path=xl/tables/table4.xml><?xml version="1.0" encoding="utf-8"?>
<table xmlns="http://schemas.openxmlformats.org/spreadsheetml/2006/main" id="3" name="Table3" displayName="Table3" ref="A2:I7" totalsRowShown="0" headerRowDxfId="52">
  <autoFilter ref="A2:I7"/>
  <tableColumns count="9">
    <tableColumn id="1" name="TABLE_NAME" dataDxfId="51"/>
    <tableColumn id="2" name="TABLE_PREFIX" dataDxfId="50"/>
    <tableColumn id="9" name="NAME" dataDxfId="49">
      <calculatedColumnFormula>CONCATENATE(SEQ!$B3,"_",D:D,"_SEQ")</calculatedColumnFormula>
    </tableColumn>
    <tableColumn id="3" name="COL" dataDxfId="48"/>
    <tableColumn id="4" name="MIN" dataDxfId="47" dataCellStyle="Comma"/>
    <tableColumn id="5" name="MAX" dataDxfId="46" dataCellStyle="Comma"/>
    <tableColumn id="6" name="START" dataDxfId="45">
      <calculatedColumnFormula>SEQ!$E3</calculatedColumnFormula>
    </tableColumn>
    <tableColumn id="7" name="INCREMENT" dataDxfId="44"/>
    <tableColumn id="8" name="CACHE"/>
  </tableColumns>
  <tableStyleInfo name="TableStyleMedium21" showFirstColumn="0" showLastColumn="0" showRowStripes="1" showColumnStripes="0"/>
</table>
</file>

<file path=xl/tables/table5.xml><?xml version="1.0" encoding="utf-8"?>
<table xmlns="http://schemas.openxmlformats.org/spreadsheetml/2006/main" id="9" name="Table9" displayName="Table9" ref="A4:K34" totalsRowShown="0" headerRowDxfId="24" dataDxfId="23">
  <autoFilter ref="A4:K34"/>
  <sortState ref="A5:K34">
    <sortCondition ref="C7"/>
  </sortState>
  <tableColumns count="11">
    <tableColumn id="1" name="EVENT_ID" dataDxfId="30" totalsRowDxfId="41"/>
    <tableColumn id="11" name="EVENT_NAME" dataDxfId="22" totalsRowDxfId="40"/>
    <tableColumn id="2" name="EVENT_START (MS DATE)" dataDxfId="21" totalsRowDxfId="39"/>
    <tableColumn id="9" name="EVENT_START" dataDxfId="20" totalsRowDxfId="38" dataCellStyle="Bad">
      <calculatedColumnFormula>TEXT(Table9[[#This Row],[EVENT_START (MS DATE)]],"dd-mmm-yyyy hh:mm")</calculatedColumnFormula>
    </tableColumn>
    <tableColumn id="3" name="EVENT_END (MS DATE)" dataDxfId="19" totalsRowDxfId="37">
      <calculatedColumnFormula>Table9[[#This Row],[EVENT_START (MS DATE)]]+1/12</calculatedColumnFormula>
    </tableColumn>
    <tableColumn id="12" name="EVENT_END" dataDxfId="18" totalsRowDxfId="36" dataCellStyle="Bad">
      <calculatedColumnFormula>TEXT(Table9[[#This Row],[EVENT_END (MS DATE)]],"dd-mmm-yyyy hh:mm")</calculatedColumnFormula>
    </tableColumn>
    <tableColumn id="5" name="EVENT_LOCATION" dataDxfId="29" totalsRowDxfId="35"/>
    <tableColumn id="6" name="EVENT_MAXPLAYER" dataDxfId="28" totalsRowDxfId="34"/>
    <tableColumn id="7" name="EVENT_HOST" dataDxfId="27" totalsRowDxfId="33"/>
    <tableColumn id="8" name="EVENT_CATEGORY" dataDxfId="26" totalsRowDxfId="32"/>
    <tableColumn id="10" name="EVENT_DESC" dataDxfId="25" totalsRowDxfId="31"/>
  </tableColumns>
  <tableStyleInfo name="TableStyleMedium19" showFirstColumn="0" showLastColumn="0" showRowStripes="1" showColumnStripes="0"/>
</table>
</file>

<file path=xl/tables/table6.xml><?xml version="1.0" encoding="utf-8"?>
<table xmlns="http://schemas.openxmlformats.org/spreadsheetml/2006/main" id="5" name="Table5" displayName="Table5" ref="A3:F24" totalsRowShown="0">
  <autoFilter ref="A3:F24"/>
  <tableColumns count="6">
    <tableColumn id="1" name="PLAYER_ID">
      <calculatedColumnFormula>A3+1</calculatedColumnFormula>
    </tableColumn>
    <tableColumn id="2" name="PLAYER_HANDLE"/>
    <tableColumn id="3" name="USER_FNAME"/>
    <tableColumn id="4" name="USER_LNAME"/>
    <tableColumn id="5" name="USER_EMAIL"/>
    <tableColumn id="6" name="PLAYER_ACTIVE">
      <calculatedColumnFormula>RANDBETWEEN(0,1)</calculatedColumnFormula>
    </tableColumn>
  </tableColumns>
  <tableStyleInfo name="TableStyleMedium19" showFirstColumn="0" showLastColumn="0" showRowStripes="1" showColumnStripes="0"/>
</table>
</file>

<file path=xl/tables/table7.xml><?xml version="1.0" encoding="utf-8"?>
<table xmlns="http://schemas.openxmlformats.org/spreadsheetml/2006/main" id="7" name="Table7" displayName="Table7" ref="A24:D34" totalsRowShown="0" headerRowDxfId="80" dataDxfId="79">
  <autoFilter ref="A24:D34"/>
  <tableColumns count="4">
    <tableColumn id="1" name="SCHEDULE" dataDxfId="78"/>
    <tableColumn id="2" name="TASKS" dataDxfId="77"/>
    <tableColumn id="3" name="NOTE" dataDxfId="76"/>
    <tableColumn id="4" name="SCRIPT" dataDxfId="75"/>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visualMedia\photo\ps4-madden15.jpg" TargetMode="External"/><Relationship Id="rId1" Type="http://schemas.openxmlformats.org/officeDocument/2006/relationships/hyperlink" Target="..\visualMedia\photo\ps3-madden15.jpg"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ivotTable" Target="../pivotTables/pivotTable1.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pageSetUpPr fitToPage="1"/>
  </sheetPr>
  <dimension ref="A1:Q55"/>
  <sheetViews>
    <sheetView tabSelected="1" workbookViewId="0">
      <pane xSplit="3" ySplit="1" topLeftCell="D2" activePane="bottomRight" state="frozen"/>
      <selection activeCell="C42" sqref="C42"/>
      <selection pane="topRight" activeCell="C42" sqref="C42"/>
      <selection pane="bottomLeft" activeCell="C42" sqref="C42"/>
      <selection pane="bottomRight" activeCell="F16" sqref="A1:P55"/>
    </sheetView>
  </sheetViews>
  <sheetFormatPr defaultColWidth="9.85546875" defaultRowHeight="15" x14ac:dyDescent="0.25"/>
  <cols>
    <col min="1" max="1" width="18.28515625" bestFit="1" customWidth="1"/>
    <col min="2" max="2" width="9.28515625" bestFit="1" customWidth="1"/>
    <col min="3" max="3" width="18.5703125" bestFit="1" customWidth="1"/>
    <col min="4" max="4" width="14.140625" bestFit="1" customWidth="1"/>
    <col min="5" max="5" width="5.5703125" bestFit="1" customWidth="1"/>
    <col min="6" max="6" width="21.42578125" bestFit="1" customWidth="1"/>
    <col min="7" max="7" width="5.42578125" bestFit="1" customWidth="1"/>
    <col min="8" max="8" width="24" bestFit="1" customWidth="1"/>
    <col min="9" max="9" width="16.5703125" style="11" bestFit="1" customWidth="1"/>
    <col min="10" max="10" width="15" style="11" bestFit="1" customWidth="1"/>
    <col min="11" max="11" width="6.140625" style="11" bestFit="1" customWidth="1"/>
    <col min="12" max="12" width="12.140625" style="11" bestFit="1" customWidth="1"/>
    <col min="13" max="13" width="9" style="11" bestFit="1" customWidth="1"/>
    <col min="14" max="14" width="22.5703125" style="13" bestFit="1" customWidth="1"/>
    <col min="15" max="15" width="10" bestFit="1" customWidth="1"/>
    <col min="16" max="16" width="11.42578125" bestFit="1" customWidth="1"/>
    <col min="17" max="17" width="9.85546875" style="13"/>
  </cols>
  <sheetData>
    <row r="1" spans="1:16" x14ac:dyDescent="0.25">
      <c r="A1" t="s">
        <v>384</v>
      </c>
      <c r="B1" t="s">
        <v>385</v>
      </c>
      <c r="C1" t="s">
        <v>235</v>
      </c>
      <c r="D1" t="s">
        <v>236</v>
      </c>
      <c r="E1" t="s">
        <v>0</v>
      </c>
      <c r="F1" t="s">
        <v>215</v>
      </c>
      <c r="G1" t="s">
        <v>1</v>
      </c>
      <c r="H1" t="s">
        <v>216</v>
      </c>
      <c r="I1" s="11" t="s">
        <v>237</v>
      </c>
      <c r="J1" s="11" t="s">
        <v>238</v>
      </c>
      <c r="K1" s="11" t="s">
        <v>2</v>
      </c>
      <c r="L1" s="11" t="s">
        <v>239</v>
      </c>
      <c r="M1" s="11" t="s">
        <v>240</v>
      </c>
      <c r="N1" s="13" t="s">
        <v>241</v>
      </c>
      <c r="O1" t="s">
        <v>299</v>
      </c>
      <c r="P1" t="s">
        <v>234</v>
      </c>
    </row>
    <row r="2" spans="1:16" x14ac:dyDescent="0.25">
      <c r="A2" s="7" t="s">
        <v>5</v>
      </c>
      <c r="B2" t="s">
        <v>5</v>
      </c>
      <c r="C2" t="s">
        <v>98</v>
      </c>
      <c r="D2" t="s">
        <v>107</v>
      </c>
      <c r="E2" t="s">
        <v>112</v>
      </c>
      <c r="F2" t="str">
        <f>IF(E:E="","",CONCATENATE(B:B,"_",C:C,"_","PK"))</f>
        <v>EVENT_EVENT_ID_PK</v>
      </c>
      <c r="H2" s="13" t="str">
        <f>IF(G:G="","",CONCATENATE(B:B,"_",I:I,"_","FK"))</f>
        <v/>
      </c>
      <c r="N2" s="20" t="str">
        <f>VLOOKUP(A:A,SEQ!A:C,3,FALSE)</f>
        <v>EVENT_EVENT_ID_SEQ</v>
      </c>
      <c r="O2" s="11" t="s">
        <v>316</v>
      </c>
      <c r="P2" s="11" t="s">
        <v>361</v>
      </c>
    </row>
    <row r="3" spans="1:16" x14ac:dyDescent="0.25">
      <c r="A3" s="7" t="s">
        <v>5</v>
      </c>
      <c r="B3" t="s">
        <v>5</v>
      </c>
      <c r="C3" t="s">
        <v>413</v>
      </c>
      <c r="D3" t="s">
        <v>555</v>
      </c>
      <c r="F3" t="str">
        <f>IF(E:E="","",CONCATENATE(B:B,"_",C:C,"_","PK"))</f>
        <v/>
      </c>
      <c r="H3" s="13" t="str">
        <f>IF(G:G="","",CONCATENATE(B:B,"_",I:I,"_","FK"))</f>
        <v/>
      </c>
      <c r="N3" s="20"/>
      <c r="O3" s="11" t="s">
        <v>556</v>
      </c>
      <c r="P3" s="11" t="s">
        <v>361</v>
      </c>
    </row>
    <row r="4" spans="1:16" x14ac:dyDescent="0.25">
      <c r="A4" s="7" t="s">
        <v>5</v>
      </c>
      <c r="B4" t="s">
        <v>5</v>
      </c>
      <c r="C4" t="s">
        <v>266</v>
      </c>
      <c r="D4" t="s">
        <v>564</v>
      </c>
      <c r="F4" t="str">
        <f>IF(E:E="","",CONCATENATE(B:B,"_",C:C,"_","PK"))</f>
        <v/>
      </c>
      <c r="H4" s="13" t="str">
        <f>IF(G:G="","",CONCATENATE(B:B,"_",I:I,"_","FK"))</f>
        <v/>
      </c>
      <c r="L4" s="11" t="s">
        <v>112</v>
      </c>
      <c r="N4" s="11"/>
      <c r="O4" s="11" t="s">
        <v>317</v>
      </c>
      <c r="P4" s="11" t="s">
        <v>361</v>
      </c>
    </row>
    <row r="5" spans="1:16" x14ac:dyDescent="0.25">
      <c r="A5" s="7" t="s">
        <v>5</v>
      </c>
      <c r="B5" t="s">
        <v>5</v>
      </c>
      <c r="C5" t="s">
        <v>267</v>
      </c>
      <c r="D5" t="s">
        <v>564</v>
      </c>
      <c r="F5" t="str">
        <f>IF(E:E="","",CONCATENATE(B:B,"_",C:C,"_","PK"))</f>
        <v/>
      </c>
      <c r="H5" s="13" t="str">
        <f>IF(G:G="","",CONCATENATE(B:B,"_",I:I,"_","FK"))</f>
        <v/>
      </c>
      <c r="L5" s="11" t="s">
        <v>112</v>
      </c>
      <c r="N5" s="11"/>
      <c r="O5" s="11" t="s">
        <v>318</v>
      </c>
      <c r="P5" s="11" t="s">
        <v>361</v>
      </c>
    </row>
    <row r="6" spans="1:16" x14ac:dyDescent="0.25">
      <c r="A6" s="7" t="s">
        <v>5</v>
      </c>
      <c r="B6" t="s">
        <v>5</v>
      </c>
      <c r="C6" t="s">
        <v>100</v>
      </c>
      <c r="D6" t="s">
        <v>111</v>
      </c>
      <c r="F6" t="str">
        <f>IF(E:E="","",CONCATENATE(B:B,"_",C:C,"_","PK"))</f>
        <v/>
      </c>
      <c r="H6" s="13" t="str">
        <f>IF(G:G="","",CONCATENATE(B:B,"_",I:I,"_","FK"))</f>
        <v/>
      </c>
      <c r="L6" s="11" t="s">
        <v>112</v>
      </c>
      <c r="N6" s="11"/>
      <c r="O6" s="11" t="s">
        <v>319</v>
      </c>
      <c r="P6" s="11" t="s">
        <v>361</v>
      </c>
    </row>
    <row r="7" spans="1:16" x14ac:dyDescent="0.25">
      <c r="A7" s="7" t="s">
        <v>5</v>
      </c>
      <c r="B7" t="s">
        <v>5</v>
      </c>
      <c r="C7" t="s">
        <v>101</v>
      </c>
      <c r="D7" t="s">
        <v>219</v>
      </c>
      <c r="F7" t="str">
        <f>IF(E:E="","",CONCATENATE(B:B,"_",C:C,"_","PK"))</f>
        <v/>
      </c>
      <c r="H7" s="13" t="str">
        <f>IF(G:G="","",CONCATENATE(B:B,"_",I:I,"_","FK"))</f>
        <v/>
      </c>
      <c r="J7" s="11" t="s">
        <v>220</v>
      </c>
      <c r="N7" s="11"/>
      <c r="O7" s="11" t="s">
        <v>320</v>
      </c>
      <c r="P7" s="11" t="s">
        <v>361</v>
      </c>
    </row>
    <row r="8" spans="1:16" x14ac:dyDescent="0.25">
      <c r="A8" s="7" t="s">
        <v>5</v>
      </c>
      <c r="B8" t="s">
        <v>5</v>
      </c>
      <c r="C8" t="s">
        <v>102</v>
      </c>
      <c r="D8" t="s">
        <v>108</v>
      </c>
      <c r="F8" t="str">
        <f>IF(E:E="","",CONCATENATE(B:B,"_",C:C,"_","PK"))</f>
        <v/>
      </c>
      <c r="H8" s="13" t="str">
        <f>IF(G:G="","",CONCATENATE(B:B,"_",I:I,"_","FK"))</f>
        <v/>
      </c>
      <c r="J8" s="12" t="s">
        <v>221</v>
      </c>
      <c r="M8" s="29" t="s">
        <v>240</v>
      </c>
      <c r="N8" s="11"/>
      <c r="O8" s="11" t="s">
        <v>321</v>
      </c>
      <c r="P8" s="11" t="s">
        <v>361</v>
      </c>
    </row>
    <row r="9" spans="1:16" x14ac:dyDescent="0.25">
      <c r="A9" s="7" t="s">
        <v>5</v>
      </c>
      <c r="B9" t="s">
        <v>5</v>
      </c>
      <c r="C9" t="s">
        <v>268</v>
      </c>
      <c r="D9" t="s">
        <v>108</v>
      </c>
      <c r="F9" t="str">
        <f>IF(E:E="","",CONCATENATE(B:B,"_",C:C,"_","PK"))</f>
        <v/>
      </c>
      <c r="H9" s="13" t="str">
        <f>IF(G:G="","",CONCATENATE(B:B,"_",I:I,"_","FK"))</f>
        <v/>
      </c>
      <c r="J9" s="12" t="s">
        <v>222</v>
      </c>
      <c r="M9" s="29" t="s">
        <v>240</v>
      </c>
      <c r="N9" s="11"/>
      <c r="O9" s="11" t="s">
        <v>322</v>
      </c>
      <c r="P9" s="11" t="s">
        <v>361</v>
      </c>
    </row>
    <row r="10" spans="1:16" x14ac:dyDescent="0.25">
      <c r="A10" s="7" t="s">
        <v>5</v>
      </c>
      <c r="B10" t="s">
        <v>5</v>
      </c>
      <c r="C10" t="s">
        <v>482</v>
      </c>
      <c r="D10" t="s">
        <v>557</v>
      </c>
      <c r="E10" s="14"/>
      <c r="F10" s="13" t="str">
        <f>IF(E:E="","",CONCATENATE(B:B,"_",C:C,"_","PK"))</f>
        <v/>
      </c>
      <c r="H10" s="13" t="str">
        <f>IF(G:G="","",CONCATENATE(B:B,"_",I:I,"_","FK"))</f>
        <v/>
      </c>
      <c r="N10" s="11"/>
      <c r="O10" s="11" t="s">
        <v>553</v>
      </c>
      <c r="P10" s="11"/>
    </row>
    <row r="11" spans="1:16" x14ac:dyDescent="0.25">
      <c r="A11" s="7" t="s">
        <v>5</v>
      </c>
      <c r="B11" t="s">
        <v>5</v>
      </c>
      <c r="C11" t="s">
        <v>414</v>
      </c>
      <c r="D11" t="s">
        <v>262</v>
      </c>
      <c r="E11" s="14"/>
      <c r="F11" s="13" t="str">
        <f>IF(E:E="","",CONCATENATE(B:B,"_",C:C,"_","PK"))</f>
        <v/>
      </c>
      <c r="H11" s="13" t="str">
        <f>IF(G:G="","",CONCATENATE(B:B,"_",I:I,"_","FK"))</f>
        <v/>
      </c>
      <c r="N11" s="11"/>
      <c r="O11" s="11" t="s">
        <v>554</v>
      </c>
      <c r="P11" s="11"/>
    </row>
    <row r="12" spans="1:16" x14ac:dyDescent="0.25">
      <c r="A12" s="7" t="s">
        <v>4</v>
      </c>
      <c r="B12" t="s">
        <v>4</v>
      </c>
      <c r="C12" t="s">
        <v>48</v>
      </c>
      <c r="D12" t="s">
        <v>107</v>
      </c>
      <c r="E12" t="s">
        <v>112</v>
      </c>
      <c r="F12" s="13" t="str">
        <f>IF(E:E="","",CONCATENATE(B:B,"_",C:C,"_","PK"))</f>
        <v>GAME_GAME_ID_PK</v>
      </c>
      <c r="H12" s="13" t="str">
        <f>IF(G:G="","",CONCATENATE(B:B,"_",I:I,"_","FK"))</f>
        <v/>
      </c>
      <c r="N12" s="20" t="str">
        <f>VLOOKUP(A:A,SEQ!A:C,3,FALSE)</f>
        <v>GAME_GAME_ID_SEQ</v>
      </c>
      <c r="O12" s="11" t="s">
        <v>329</v>
      </c>
      <c r="P12" s="11" t="s">
        <v>361</v>
      </c>
    </row>
    <row r="13" spans="1:16" x14ac:dyDescent="0.25">
      <c r="A13" s="7" t="str">
        <f>A12:A12</f>
        <v>GAME</v>
      </c>
      <c r="B13" t="str">
        <f>B12</f>
        <v>GAME</v>
      </c>
      <c r="C13" t="s">
        <v>49</v>
      </c>
      <c r="D13" t="s">
        <v>111</v>
      </c>
      <c r="F13" s="13" t="str">
        <f>IF(E:E="","",CONCATENATE(B:B,"_",C:C,"_","PK"))</f>
        <v/>
      </c>
      <c r="H13" s="13" t="str">
        <f>IF(G:G="","",CONCATENATE(B:B,"_",I:I,"_","FK"))</f>
        <v/>
      </c>
      <c r="L13" s="11" t="s">
        <v>112</v>
      </c>
      <c r="N13" s="11"/>
      <c r="O13" s="11" t="s">
        <v>330</v>
      </c>
      <c r="P13" s="11" t="s">
        <v>361</v>
      </c>
    </row>
    <row r="14" spans="1:16" x14ac:dyDescent="0.25">
      <c r="A14" s="7" t="str">
        <f>A13:A13</f>
        <v>GAME</v>
      </c>
      <c r="B14" t="str">
        <f>B13</f>
        <v>GAME</v>
      </c>
      <c r="C14" t="s">
        <v>275</v>
      </c>
      <c r="D14" t="s">
        <v>110</v>
      </c>
      <c r="F14" s="13" t="str">
        <f>IF(E:E="","",CONCATENATE(B:B,"_",C:C,"_","PK"))</f>
        <v/>
      </c>
      <c r="H14" s="13" t="str">
        <f>IF(G:G="","",CONCATENATE(B:B,"_",I:I,"_","FK"))</f>
        <v/>
      </c>
      <c r="J14" s="12" t="s">
        <v>222</v>
      </c>
      <c r="M14" s="29" t="s">
        <v>240</v>
      </c>
      <c r="N14" s="11"/>
      <c r="O14" s="11" t="s">
        <v>331</v>
      </c>
      <c r="P14" s="11" t="s">
        <v>361</v>
      </c>
    </row>
    <row r="15" spans="1:16" x14ac:dyDescent="0.25">
      <c r="A15" s="7" t="str">
        <f>A14:A14</f>
        <v>GAME</v>
      </c>
      <c r="B15" t="str">
        <f>B14</f>
        <v>GAME</v>
      </c>
      <c r="C15" t="s">
        <v>54</v>
      </c>
      <c r="D15" t="s">
        <v>111</v>
      </c>
      <c r="F15" s="13" t="str">
        <f>IF(E:E="","",CONCATENATE(B:B,"_",C:C,"_","PK"))</f>
        <v/>
      </c>
      <c r="H15" s="13" t="str">
        <f>IF(G:G="","",CONCATENATE(B:B,"_",I:I,"_","FK"))</f>
        <v/>
      </c>
      <c r="L15" s="11" t="s">
        <v>112</v>
      </c>
      <c r="N15" s="11"/>
      <c r="O15" s="11" t="s">
        <v>332</v>
      </c>
      <c r="P15" s="11" t="s">
        <v>361</v>
      </c>
    </row>
    <row r="16" spans="1:16" x14ac:dyDescent="0.25">
      <c r="A16" s="7" t="str">
        <f>A15:A15</f>
        <v>GAME</v>
      </c>
      <c r="B16" t="str">
        <f>B15</f>
        <v>GAME</v>
      </c>
      <c r="C16" t="s">
        <v>93</v>
      </c>
      <c r="D16" t="s">
        <v>218</v>
      </c>
      <c r="F16" s="13" t="str">
        <f>IF(E:E="","",CONCATENATE(B:B,"_",C:C,"_","PK"))</f>
        <v/>
      </c>
      <c r="H16" s="13" t="str">
        <f>IF(G:G="","",CONCATENATE(B:B,"_",I:I,"_","FK"))</f>
        <v/>
      </c>
      <c r="J16" s="11" t="s">
        <v>244</v>
      </c>
      <c r="N16" s="11"/>
      <c r="O16" s="11" t="s">
        <v>333</v>
      </c>
      <c r="P16" s="11" t="s">
        <v>361</v>
      </c>
    </row>
    <row r="17" spans="1:17" x14ac:dyDescent="0.25">
      <c r="A17" s="7" t="str">
        <f>A16:A16</f>
        <v>GAME</v>
      </c>
      <c r="B17" t="str">
        <f>B16</f>
        <v>GAME</v>
      </c>
      <c r="C17" t="s">
        <v>91</v>
      </c>
      <c r="D17" t="s">
        <v>218</v>
      </c>
      <c r="F17" s="13" t="str">
        <f>IF(E:E="","",CONCATENATE(B:B,"_",C:C,"_","PK"))</f>
        <v/>
      </c>
      <c r="H17" s="13" t="str">
        <f>IF(G:G="","",CONCATENATE(B:B,"_",I:I,"_","FK"))</f>
        <v/>
      </c>
      <c r="J17" s="11" t="s">
        <v>243</v>
      </c>
      <c r="N17" s="11"/>
      <c r="O17" s="11" t="s">
        <v>334</v>
      </c>
      <c r="P17" s="11" t="s">
        <v>361</v>
      </c>
    </row>
    <row r="18" spans="1:17" x14ac:dyDescent="0.25">
      <c r="A18" s="7" t="str">
        <f>A17:A17</f>
        <v>GAME</v>
      </c>
      <c r="B18" t="str">
        <f>B17</f>
        <v>GAME</v>
      </c>
      <c r="C18" t="s">
        <v>281</v>
      </c>
      <c r="D18" t="s">
        <v>110</v>
      </c>
      <c r="F18" s="13" t="str">
        <f>IF(E:E="","",CONCATENATE(B:B,"_",C:C,"_","PK"))</f>
        <v/>
      </c>
      <c r="H18" s="13" t="str">
        <f>IF(G:G="","",CONCATENATE(B:B,"_",I:I,"_","FK"))</f>
        <v/>
      </c>
      <c r="L18" s="11" t="s">
        <v>112</v>
      </c>
      <c r="N18" s="11"/>
      <c r="O18" s="11" t="s">
        <v>341</v>
      </c>
      <c r="P18" s="11" t="s">
        <v>361</v>
      </c>
    </row>
    <row r="19" spans="1:17" x14ac:dyDescent="0.25">
      <c r="A19" s="7" t="str">
        <f>A18:A18</f>
        <v>GAME</v>
      </c>
      <c r="B19" t="str">
        <f>B18</f>
        <v>GAME</v>
      </c>
      <c r="C19" t="s">
        <v>282</v>
      </c>
      <c r="D19" t="s">
        <v>108</v>
      </c>
      <c r="F19" s="13" t="str">
        <f>IF(E:E="","",CONCATENATE(B:B,"_",C:C,"_","PK"))</f>
        <v/>
      </c>
      <c r="H19" s="13" t="str">
        <f>IF(G:G="","",CONCATENATE(B:B,"_",I:I,"_","FK"))</f>
        <v/>
      </c>
      <c r="L19" s="11" t="s">
        <v>112</v>
      </c>
      <c r="N19" s="11"/>
      <c r="O19" s="11" t="s">
        <v>342</v>
      </c>
      <c r="P19" s="11" t="s">
        <v>361</v>
      </c>
    </row>
    <row r="20" spans="1:17" x14ac:dyDescent="0.25">
      <c r="A20" s="7" t="str">
        <f>A19:A19</f>
        <v>GAME</v>
      </c>
      <c r="B20" t="str">
        <f>B19</f>
        <v>GAME</v>
      </c>
      <c r="C20" t="s">
        <v>283</v>
      </c>
      <c r="D20" t="s">
        <v>108</v>
      </c>
      <c r="F20" s="13" t="str">
        <f>IF(E:E="","",CONCATENATE(B:B,"_",C:C,"_","PK"))</f>
        <v/>
      </c>
      <c r="H20" s="13" t="str">
        <f>IF(G:G="","",CONCATENATE(B:B,"_",I:I,"_","FK"))</f>
        <v/>
      </c>
      <c r="K20" s="11" t="s">
        <v>112</v>
      </c>
      <c r="L20" s="11" t="s">
        <v>112</v>
      </c>
      <c r="M20" s="29" t="s">
        <v>240</v>
      </c>
      <c r="N20" s="11"/>
      <c r="O20" s="11" t="s">
        <v>343</v>
      </c>
      <c r="P20" s="11" t="s">
        <v>361</v>
      </c>
    </row>
    <row r="21" spans="1:17" x14ac:dyDescent="0.25">
      <c r="A21" s="7" t="str">
        <f>A20:A20</f>
        <v>GAME</v>
      </c>
      <c r="B21" t="str">
        <f>B20</f>
        <v>GAME</v>
      </c>
      <c r="C21" t="s">
        <v>284</v>
      </c>
      <c r="D21" t="s">
        <v>300</v>
      </c>
      <c r="F21" s="13" t="str">
        <f>IF(E:E="","",CONCATENATE(B:B,"_",C:C,"_","PK"))</f>
        <v/>
      </c>
      <c r="H21" s="13" t="str">
        <f>IF(G:G="","",CONCATENATE(B:B,"_",I:I,"_","FK"))</f>
        <v/>
      </c>
      <c r="M21" s="29" t="s">
        <v>240</v>
      </c>
      <c r="N21" s="11"/>
      <c r="O21" s="11" t="s">
        <v>344</v>
      </c>
      <c r="P21" s="11" t="s">
        <v>361</v>
      </c>
    </row>
    <row r="22" spans="1:17" hidden="1" x14ac:dyDescent="0.25">
      <c r="A22" t="s">
        <v>223</v>
      </c>
      <c r="B22" t="s">
        <v>224</v>
      </c>
      <c r="C22" t="s">
        <v>269</v>
      </c>
      <c r="D22" t="s">
        <v>107</v>
      </c>
      <c r="F22" t="str">
        <f>IF(E:E="","",CONCATENATE(B:B,"_",C:C,"_","PK"))</f>
        <v/>
      </c>
      <c r="G22" t="s">
        <v>112</v>
      </c>
      <c r="H22" s="13" t="str">
        <f>IF(G:G="","",CONCATENATE(B:B,"_",I:I,"_","FK"))</f>
        <v>EG_EVENT_EVENT_ID_FK</v>
      </c>
      <c r="I22" s="11" t="s">
        <v>225</v>
      </c>
      <c r="N22" s="11"/>
      <c r="O22" s="11" t="s">
        <v>323</v>
      </c>
      <c r="P22" s="11" t="s">
        <v>362</v>
      </c>
    </row>
    <row r="23" spans="1:17" hidden="1" x14ac:dyDescent="0.25">
      <c r="A23" t="s">
        <v>223</v>
      </c>
      <c r="B23" t="s">
        <v>224</v>
      </c>
      <c r="C23" t="s">
        <v>270</v>
      </c>
      <c r="D23" t="s">
        <v>107</v>
      </c>
      <c r="F23" t="str">
        <f>IF(E:E="","",CONCATENATE(B:B,"_",C:C,"_","PK"))</f>
        <v/>
      </c>
      <c r="G23" t="s">
        <v>112</v>
      </c>
      <c r="H23" s="13" t="str">
        <f>IF(G:G="","",CONCATENATE(B:B,"_",I:I,"_","FK"))</f>
        <v>EG_GAME_GAME_ID_FK</v>
      </c>
      <c r="I23" s="11" t="s">
        <v>226</v>
      </c>
      <c r="N23" s="11"/>
      <c r="O23" s="11" t="s">
        <v>324</v>
      </c>
      <c r="P23" s="11" t="s">
        <v>362</v>
      </c>
    </row>
    <row r="24" spans="1:17" hidden="1" x14ac:dyDescent="0.25">
      <c r="A24" t="s">
        <v>227</v>
      </c>
      <c r="B24" t="s">
        <v>228</v>
      </c>
      <c r="C24" t="s">
        <v>271</v>
      </c>
      <c r="D24" t="s">
        <v>107</v>
      </c>
      <c r="E24" t="s">
        <v>233</v>
      </c>
      <c r="F24" s="13" t="str">
        <f>IF(E:E="","",CONCATENATE(B:B,"_",C:C,"_","PK"))</f>
        <v>EP_EP_EVENT_ID_PK</v>
      </c>
      <c r="G24" t="s">
        <v>112</v>
      </c>
      <c r="H24" s="13" t="str">
        <f>IF(G:G="","",CONCATENATE(B:B,"_",I:I,"_","FK"))</f>
        <v>EP_EVENT_EVENT_ID_FK</v>
      </c>
      <c r="I24" s="11" t="s">
        <v>225</v>
      </c>
      <c r="N24" s="11"/>
      <c r="O24" s="11" t="s">
        <v>325</v>
      </c>
      <c r="P24" s="11" t="s">
        <v>362</v>
      </c>
    </row>
    <row r="25" spans="1:17" hidden="1" x14ac:dyDescent="0.25">
      <c r="A25" t="s">
        <v>227</v>
      </c>
      <c r="B25" t="s">
        <v>228</v>
      </c>
      <c r="C25" t="s">
        <v>272</v>
      </c>
      <c r="D25" t="s">
        <v>107</v>
      </c>
      <c r="E25" t="s">
        <v>233</v>
      </c>
      <c r="F25" s="13" t="str">
        <f>IF(E:E="","",CONCATENATE(B:B,"_",C:C,"_","PK"))</f>
        <v>EP_EP_PLAY_ID_PK</v>
      </c>
      <c r="G25" t="s">
        <v>112</v>
      </c>
      <c r="H25" s="13" t="str">
        <f>IF(G:G="","",CONCATENATE(B:B,"_",I:I,"_","FK"))</f>
        <v>EP_PLAYER_PLAY_ID_FK</v>
      </c>
      <c r="I25" s="11" t="s">
        <v>229</v>
      </c>
      <c r="N25" s="11"/>
      <c r="O25" s="11" t="s">
        <v>326</v>
      </c>
      <c r="P25" s="11" t="s">
        <v>362</v>
      </c>
    </row>
    <row r="26" spans="1:17" hidden="1" x14ac:dyDescent="0.25">
      <c r="A26" t="s">
        <v>230</v>
      </c>
      <c r="B26" t="s">
        <v>231</v>
      </c>
      <c r="C26" t="s">
        <v>273</v>
      </c>
      <c r="D26" t="s">
        <v>107</v>
      </c>
      <c r="E26" t="s">
        <v>233</v>
      </c>
      <c r="F26" s="13" t="str">
        <f>IF(E:E="","",CONCATENATE(B:B,"_",C:C,"_","PK"))</f>
        <v>ET_ET_TV_ID_PK</v>
      </c>
      <c r="G26" t="s">
        <v>112</v>
      </c>
      <c r="H26" s="13" t="str">
        <f>IF(G:G="","",CONCATENATE(B:B,"_",I:I,"_","FK"))</f>
        <v>ET_TV_MOVIE_TV_ID_FK</v>
      </c>
      <c r="I26" s="13" t="s">
        <v>232</v>
      </c>
      <c r="N26" s="11"/>
      <c r="O26" s="11" t="s">
        <v>327</v>
      </c>
      <c r="P26" s="11" t="s">
        <v>362</v>
      </c>
    </row>
    <row r="27" spans="1:17" hidden="1" x14ac:dyDescent="0.25">
      <c r="A27" t="str">
        <f>A26:A26</f>
        <v>EVENT_TV</v>
      </c>
      <c r="B27" t="str">
        <f>B26</f>
        <v>ET</v>
      </c>
      <c r="C27" t="s">
        <v>274</v>
      </c>
      <c r="D27" t="s">
        <v>107</v>
      </c>
      <c r="E27" t="s">
        <v>233</v>
      </c>
      <c r="F27" s="13" t="str">
        <f>IF(E:E="","",CONCATENATE(B:B,"_",C:C,"_","PK"))</f>
        <v>ET_ET_EVENT_ID_PK</v>
      </c>
      <c r="G27" t="s">
        <v>112</v>
      </c>
      <c r="H27" s="13" t="str">
        <f>IF(G:G="","",CONCATENATE(B:B,"_",I:I,"_","FK"))</f>
        <v>ET_EVENT_EVENT_ID_FK</v>
      </c>
      <c r="I27" s="13" t="s">
        <v>225</v>
      </c>
      <c r="N27" s="11"/>
      <c r="O27" s="11" t="s">
        <v>328</v>
      </c>
      <c r="P27" s="30" t="s">
        <v>362</v>
      </c>
      <c r="Q27" s="39"/>
    </row>
    <row r="28" spans="1:17" hidden="1" x14ac:dyDescent="0.25">
      <c r="A28" t="s">
        <v>245</v>
      </c>
      <c r="B28" t="s">
        <v>246</v>
      </c>
      <c r="C28" t="s">
        <v>276</v>
      </c>
      <c r="D28" t="s">
        <v>107</v>
      </c>
      <c r="E28" t="s">
        <v>233</v>
      </c>
      <c r="F28" s="13" t="str">
        <f>IF(E:E="","",CONCATENATE(B:B,"_",C:C,"_","PK"))</f>
        <v>GP_GP_PLAY_ID_PK</v>
      </c>
      <c r="G28" t="s">
        <v>112</v>
      </c>
      <c r="H28" s="13" t="str">
        <f>IF(G:G="","",CONCATENATE(B:B,"_",I:I,"_","FK"))</f>
        <v>GP_PLAYER_PLAY_ID_FK</v>
      </c>
      <c r="I28" s="11" t="s">
        <v>229</v>
      </c>
      <c r="N28" s="11"/>
      <c r="O28" s="11" t="s">
        <v>335</v>
      </c>
      <c r="P28" s="30" t="s">
        <v>362</v>
      </c>
      <c r="Q28" s="39"/>
    </row>
    <row r="29" spans="1:17" hidden="1" x14ac:dyDescent="0.25">
      <c r="A29" t="str">
        <f>A28:A28</f>
        <v>GAME_PLAYER</v>
      </c>
      <c r="B29" t="str">
        <f>B28</f>
        <v>GP</v>
      </c>
      <c r="C29" t="s">
        <v>277</v>
      </c>
      <c r="D29" t="s">
        <v>107</v>
      </c>
      <c r="E29" t="s">
        <v>233</v>
      </c>
      <c r="F29" s="13" t="str">
        <f>IF(E:E="","",CONCATENATE(B:B,"_",C:C,"_","PK"))</f>
        <v>GP_GP_GAME_ID_PK</v>
      </c>
      <c r="G29" t="s">
        <v>112</v>
      </c>
      <c r="H29" s="13" t="str">
        <f>IF(G:G="","",CONCATENATE(B:B,"_",I:I,"_","FK"))</f>
        <v>GP_GAME_GAME_ID_FK</v>
      </c>
      <c r="I29" s="11" t="s">
        <v>226</v>
      </c>
      <c r="N29" s="11"/>
      <c r="O29" s="11" t="s">
        <v>336</v>
      </c>
      <c r="P29" s="30" t="s">
        <v>362</v>
      </c>
      <c r="Q29" s="39"/>
    </row>
    <row r="30" spans="1:17" hidden="1" x14ac:dyDescent="0.25">
      <c r="A30" t="str">
        <f>A29:A29</f>
        <v>GAME_PLAYER</v>
      </c>
      <c r="B30" t="str">
        <f>B29</f>
        <v>GP</v>
      </c>
      <c r="C30" t="s">
        <v>278</v>
      </c>
      <c r="D30" t="s">
        <v>564</v>
      </c>
      <c r="F30" s="13" t="str">
        <f>IF(E:E="","",CONCATENATE(B:B,"_",C:C,"_","PK"))</f>
        <v/>
      </c>
      <c r="H30" s="13" t="str">
        <f>IF(G:G="","",CONCATENATE(B:B,"_",I:I,"_","FK"))</f>
        <v/>
      </c>
      <c r="J30" s="11" t="s">
        <v>247</v>
      </c>
      <c r="N30" s="11"/>
      <c r="O30" s="11" t="s">
        <v>337</v>
      </c>
      <c r="P30" s="30" t="s">
        <v>362</v>
      </c>
      <c r="Q30" s="39"/>
    </row>
    <row r="31" spans="1:17" hidden="1" x14ac:dyDescent="0.25">
      <c r="A31" t="str">
        <f>A30:A30</f>
        <v>GAME_PLAYER</v>
      </c>
      <c r="B31" t="str">
        <f>B30</f>
        <v>GP</v>
      </c>
      <c r="C31" t="s">
        <v>279</v>
      </c>
      <c r="D31" t="s">
        <v>564</v>
      </c>
      <c r="F31" s="13" t="str">
        <f>IF(E:E="","",CONCATENATE(B:B,"_",C:C,"_","PK"))</f>
        <v/>
      </c>
      <c r="H31" s="13" t="str">
        <f>IF(G:G="","",CONCATENATE(B:B,"_",I:I,"_","FK"))</f>
        <v/>
      </c>
      <c r="J31" s="11" t="s">
        <v>396</v>
      </c>
      <c r="M31" s="29" t="s">
        <v>240</v>
      </c>
      <c r="N31" s="11"/>
      <c r="O31" s="11" t="s">
        <v>338</v>
      </c>
      <c r="P31" s="30" t="s">
        <v>362</v>
      </c>
      <c r="Q31" s="39"/>
    </row>
    <row r="32" spans="1:17" hidden="1" x14ac:dyDescent="0.25">
      <c r="A32" s="7" t="s">
        <v>264</v>
      </c>
      <c r="B32" t="s">
        <v>45</v>
      </c>
      <c r="C32" t="s">
        <v>46</v>
      </c>
      <c r="D32" t="s">
        <v>107</v>
      </c>
      <c r="E32" t="s">
        <v>112</v>
      </c>
      <c r="F32" s="13" t="str">
        <f>IF(E:E="","",CONCATENATE(B:B,"_",C:C,"_","PK"))</f>
        <v>TV_TV_ID_PK</v>
      </c>
      <c r="H32" s="13" t="str">
        <f>IF(G:G="","",CONCATENATE(B:B,"_",I:I,"_","FK"))</f>
        <v/>
      </c>
      <c r="N32" s="20" t="str">
        <f>VLOOKUP(A:A,SEQ!A:C,3,FALSE)</f>
        <v>TV_TV_ID_SEQ</v>
      </c>
      <c r="O32" s="11" t="s">
        <v>357</v>
      </c>
      <c r="P32" s="30" t="s">
        <v>362</v>
      </c>
      <c r="Q32" s="39"/>
    </row>
    <row r="33" spans="1:17" hidden="1" x14ac:dyDescent="0.25">
      <c r="A33" s="7" t="str">
        <f>A32:A32</f>
        <v>TV_MOVIE</v>
      </c>
      <c r="B33" t="str">
        <f>B32</f>
        <v>TV</v>
      </c>
      <c r="C33" t="s">
        <v>106</v>
      </c>
      <c r="D33" t="s">
        <v>111</v>
      </c>
      <c r="F33" s="13" t="str">
        <f>IF(E:E="","",CONCATENATE(B:B,"_",C:C,"_","PK"))</f>
        <v/>
      </c>
      <c r="H33" s="13" t="str">
        <f>IF(G:G="","",CONCATENATE(B:B,"_",I:I,"_","FK"))</f>
        <v/>
      </c>
      <c r="L33" s="11" t="s">
        <v>112</v>
      </c>
      <c r="N33" s="11"/>
      <c r="O33" s="11" t="s">
        <v>358</v>
      </c>
      <c r="P33" s="30" t="s">
        <v>362</v>
      </c>
      <c r="Q33" s="39"/>
    </row>
    <row r="34" spans="1:17" hidden="1" x14ac:dyDescent="0.25">
      <c r="A34" s="7" t="str">
        <f>A33:A33</f>
        <v>TV_MOVIE</v>
      </c>
      <c r="B34" t="str">
        <f>B33</f>
        <v>TV</v>
      </c>
      <c r="C34" t="s">
        <v>297</v>
      </c>
      <c r="D34" t="s">
        <v>108</v>
      </c>
      <c r="F34" s="13" t="str">
        <f>IF(E:E="","",CONCATENATE(B:B,"_",C:C,"_","PK"))</f>
        <v/>
      </c>
      <c r="H34" s="13" t="str">
        <f>IF(G:G="","",CONCATENATE(B:B,"_",I:I,"_","FK"))</f>
        <v/>
      </c>
      <c r="J34" s="12" t="s">
        <v>222</v>
      </c>
      <c r="M34" s="29" t="s">
        <v>240</v>
      </c>
      <c r="N34" s="11"/>
      <c r="O34" s="11" t="s">
        <v>359</v>
      </c>
      <c r="P34" s="30" t="s">
        <v>362</v>
      </c>
      <c r="Q34" s="39"/>
    </row>
    <row r="35" spans="1:17" hidden="1" x14ac:dyDescent="0.25">
      <c r="A35" s="7" t="str">
        <f>A34:A34</f>
        <v>TV_MOVIE</v>
      </c>
      <c r="B35" t="str">
        <f>B34</f>
        <v>TV</v>
      </c>
      <c r="C35" t="s">
        <v>298</v>
      </c>
      <c r="D35" t="s">
        <v>301</v>
      </c>
      <c r="F35" s="13" t="str">
        <f>IF(E:E="","",CONCATENATE(B:B,"_",C:C,"_","PK"))</f>
        <v/>
      </c>
      <c r="H35" s="13" t="str">
        <f>IF(G:G="","",CONCATENATE(B:B,"_",I:I,"_","FK"))</f>
        <v/>
      </c>
      <c r="J35" s="11" t="s">
        <v>265</v>
      </c>
      <c r="L35" s="11" t="s">
        <v>112</v>
      </c>
      <c r="N35" s="11"/>
      <c r="O35" s="11" t="s">
        <v>360</v>
      </c>
      <c r="P35" s="30" t="s">
        <v>362</v>
      </c>
      <c r="Q35" s="39"/>
    </row>
    <row r="36" spans="1:17" hidden="1" x14ac:dyDescent="0.25">
      <c r="A36" t="s">
        <v>251</v>
      </c>
      <c r="B36" t="s">
        <v>252</v>
      </c>
      <c r="C36" t="s">
        <v>285</v>
      </c>
      <c r="D36" t="s">
        <v>107</v>
      </c>
      <c r="E36" t="s">
        <v>233</v>
      </c>
      <c r="F36" s="13" t="str">
        <f>IF(E:E="","",CONCATENATE(B:B,"_",C:C,"_","PK"))</f>
        <v>PA_PA_PLAY_ID_PK</v>
      </c>
      <c r="H36" s="13" t="str">
        <f>IF(G:G="","",CONCATENATE(B:B,"_",I:I,"_","FK"))</f>
        <v/>
      </c>
      <c r="N36" s="20" t="str">
        <f>VLOOKUP(A:A,SEQ!A:C,3,FALSE)</f>
        <v>PA_PA_PLAY_ID_SEQ</v>
      </c>
      <c r="O36" s="11" t="s">
        <v>345</v>
      </c>
      <c r="P36" s="11" t="s">
        <v>233</v>
      </c>
    </row>
    <row r="37" spans="1:17" hidden="1" x14ac:dyDescent="0.25">
      <c r="A37" t="str">
        <f>A36:A36</f>
        <v>PLAYER_AVAILABLE</v>
      </c>
      <c r="B37" t="str">
        <f>B36</f>
        <v>PA</v>
      </c>
      <c r="C37" t="s">
        <v>286</v>
      </c>
      <c r="D37" t="s">
        <v>564</v>
      </c>
      <c r="E37" t="s">
        <v>233</v>
      </c>
      <c r="F37" s="13" t="str">
        <f>IF(E:E="","",CONCATENATE(B:B,"_",C:C,"_","PK"))</f>
        <v>PA_PA_START_PK</v>
      </c>
      <c r="H37" s="13" t="str">
        <f>IF(G:G="","",CONCATENATE(B:B,"_",I:I,"_","FK"))</f>
        <v/>
      </c>
      <c r="M37" s="29" t="s">
        <v>240</v>
      </c>
      <c r="N37" s="11"/>
      <c r="O37" s="11" t="s">
        <v>346</v>
      </c>
      <c r="P37" s="11" t="s">
        <v>233</v>
      </c>
    </row>
    <row r="38" spans="1:17" hidden="1" x14ac:dyDescent="0.25">
      <c r="A38" t="str">
        <f>A37:A37</f>
        <v>PLAYER_AVAILABLE</v>
      </c>
      <c r="B38" t="str">
        <f>B37</f>
        <v>PA</v>
      </c>
      <c r="C38" t="s">
        <v>287</v>
      </c>
      <c r="D38" t="s">
        <v>564</v>
      </c>
      <c r="E38" t="s">
        <v>233</v>
      </c>
      <c r="F38" s="13" t="str">
        <f>IF(E:E="","",CONCATENATE(B:B,"_",C:C,"_","PK"))</f>
        <v>PA_PA_END_PK</v>
      </c>
      <c r="H38" s="13" t="str">
        <f>IF(G:G="","",CONCATENATE(B:B,"_",I:I,"_","FK"))</f>
        <v/>
      </c>
      <c r="M38" s="29" t="s">
        <v>240</v>
      </c>
      <c r="N38" s="11"/>
      <c r="O38" s="11" t="s">
        <v>347</v>
      </c>
      <c r="P38" s="11" t="s">
        <v>233</v>
      </c>
    </row>
    <row r="39" spans="1:17" hidden="1" x14ac:dyDescent="0.25">
      <c r="A39" t="s">
        <v>255</v>
      </c>
      <c r="B39" t="s">
        <v>256</v>
      </c>
      <c r="C39" t="s">
        <v>288</v>
      </c>
      <c r="D39" t="s">
        <v>107</v>
      </c>
      <c r="E39" t="s">
        <v>233</v>
      </c>
      <c r="F39" s="13" t="str">
        <f>IF(E:E="","",CONCATENATE(B:B,"_",C:C,"_","PK"))</f>
        <v>PF_PF_PLAY_ID_PK</v>
      </c>
      <c r="G39" t="s">
        <v>112</v>
      </c>
      <c r="H39" s="13" t="str">
        <f>IF(G:G="","",CONCATENATE(B:B,"_",I:I,"_","FK"))</f>
        <v>PF_PLAYER_PLAY_ID_FK</v>
      </c>
      <c r="I39" s="11" t="s">
        <v>229</v>
      </c>
      <c r="M39" s="29" t="s">
        <v>240</v>
      </c>
      <c r="N39" s="11"/>
      <c r="O39" s="11" t="s">
        <v>348</v>
      </c>
      <c r="P39" s="11" t="s">
        <v>233</v>
      </c>
    </row>
    <row r="40" spans="1:17" hidden="1" x14ac:dyDescent="0.25">
      <c r="A40" t="str">
        <f>A39:A39</f>
        <v>PLAYER_FRIEND</v>
      </c>
      <c r="B40" t="str">
        <f>B39</f>
        <v>PF</v>
      </c>
      <c r="C40" t="s">
        <v>289</v>
      </c>
      <c r="D40" t="s">
        <v>107</v>
      </c>
      <c r="E40" t="s">
        <v>233</v>
      </c>
      <c r="F40" s="13" t="str">
        <f>IF(E:E="","",CONCATENATE(B:B,"_",C:C,"_","PK"))</f>
        <v>PF_PF_FRIEND_PK</v>
      </c>
      <c r="G40" t="s">
        <v>112</v>
      </c>
      <c r="H40" s="13" t="s">
        <v>257</v>
      </c>
      <c r="I40" s="11" t="s">
        <v>229</v>
      </c>
      <c r="N40" s="11"/>
      <c r="O40" s="11" t="s">
        <v>349</v>
      </c>
      <c r="P40" s="11" t="s">
        <v>233</v>
      </c>
    </row>
    <row r="41" spans="1:17" hidden="1" x14ac:dyDescent="0.25">
      <c r="A41" t="s">
        <v>258</v>
      </c>
      <c r="B41" s="10" t="s">
        <v>260</v>
      </c>
      <c r="C41" t="s">
        <v>290</v>
      </c>
      <c r="D41" t="s">
        <v>107</v>
      </c>
      <c r="E41" t="s">
        <v>233</v>
      </c>
      <c r="F41" s="13" t="str">
        <f>IF(E:E="","",CONCATENATE(B:B,"_",C:C,"_","PK"))</f>
        <v>PL_PL_PLAY_ID_PK</v>
      </c>
      <c r="G41" t="s">
        <v>112</v>
      </c>
      <c r="H41" s="13" t="str">
        <f>IF(G:G="","",CONCATENATE(B:B,"_",I:I,"_","FK"))</f>
        <v>PL_PLAYER_PLAY_ID_FK</v>
      </c>
      <c r="I41" s="11" t="s">
        <v>229</v>
      </c>
      <c r="N41" s="11"/>
      <c r="O41" s="11" t="s">
        <v>350</v>
      </c>
      <c r="P41" s="11" t="s">
        <v>233</v>
      </c>
    </row>
    <row r="42" spans="1:17" hidden="1" x14ac:dyDescent="0.25">
      <c r="A42" t="str">
        <f>A41:A41</f>
        <v>PLAYER_LOGIN</v>
      </c>
      <c r="B42" t="str">
        <f>B41</f>
        <v>PL</v>
      </c>
      <c r="C42" t="s">
        <v>291</v>
      </c>
      <c r="D42" t="s">
        <v>564</v>
      </c>
      <c r="E42" t="s">
        <v>233</v>
      </c>
      <c r="F42" s="13" t="str">
        <f>IF(E:E="","",CONCATENATE(B:B,"_",C:C,"_","PK"))</f>
        <v>PL_PL_START_PK</v>
      </c>
      <c r="H42" s="13" t="str">
        <f>IF(G:G="","",CONCATENATE(B:B,"_",I:I,"_","FK"))</f>
        <v/>
      </c>
      <c r="J42" s="11" t="s">
        <v>247</v>
      </c>
      <c r="N42" s="11"/>
      <c r="O42" s="11" t="s">
        <v>351</v>
      </c>
      <c r="P42" s="11" t="s">
        <v>233</v>
      </c>
    </row>
    <row r="43" spans="1:17" hidden="1" x14ac:dyDescent="0.25">
      <c r="A43" t="str">
        <f>A42:A42</f>
        <v>PLAYER_LOGIN</v>
      </c>
      <c r="B43" t="str">
        <f>B42</f>
        <v>PL</v>
      </c>
      <c r="C43" t="s">
        <v>292</v>
      </c>
      <c r="D43" t="s">
        <v>564</v>
      </c>
      <c r="E43" t="s">
        <v>233</v>
      </c>
      <c r="F43" s="13" t="str">
        <f>IF(E:E="","",CONCATENATE(B:B,"_",C:C,"_","PK"))</f>
        <v>PL_PL_END_PK</v>
      </c>
      <c r="H43" s="13" t="str">
        <f>IF(G:G="","",CONCATENATE(B:B,"_",I:I,"_","FK"))</f>
        <v/>
      </c>
      <c r="N43" s="11"/>
      <c r="O43" s="11" t="s">
        <v>352</v>
      </c>
      <c r="P43" s="11" t="s">
        <v>233</v>
      </c>
    </row>
    <row r="44" spans="1:17" hidden="1" x14ac:dyDescent="0.25">
      <c r="A44" t="s">
        <v>259</v>
      </c>
      <c r="B44" t="s">
        <v>261</v>
      </c>
      <c r="C44" t="s">
        <v>293</v>
      </c>
      <c r="D44" t="s">
        <v>107</v>
      </c>
      <c r="E44" t="s">
        <v>233</v>
      </c>
      <c r="F44" s="13" t="str">
        <f>IF(E:E="","",CONCATENATE(B:B,"_",C:C,"_","PK"))</f>
        <v>PM_PM_SENDER_PK</v>
      </c>
      <c r="G44" t="s">
        <v>112</v>
      </c>
      <c r="H44" s="13" t="str">
        <f>IF(G:G="","",CONCATENATE(B:B,"_",I:I,"_","FK"))</f>
        <v>PM_PLAYER_PLAY_ID_FK</v>
      </c>
      <c r="I44" s="11" t="s">
        <v>229</v>
      </c>
      <c r="N44" s="11"/>
      <c r="O44" s="11" t="s">
        <v>353</v>
      </c>
      <c r="P44" s="11" t="s">
        <v>233</v>
      </c>
    </row>
    <row r="45" spans="1:17" hidden="1" x14ac:dyDescent="0.25">
      <c r="A45" t="str">
        <f>A44:A44</f>
        <v>PLAYER_MESSAGE</v>
      </c>
      <c r="B45" t="str">
        <f>B44</f>
        <v>PM</v>
      </c>
      <c r="C45" t="s">
        <v>294</v>
      </c>
      <c r="D45" t="s">
        <v>107</v>
      </c>
      <c r="F45" s="13" t="str">
        <f>IF(E:E="","",CONCATENATE(B:B,"_",C:C,"_","PK"))</f>
        <v/>
      </c>
      <c r="G45" t="s">
        <v>112</v>
      </c>
      <c r="H45" s="13" t="s">
        <v>263</v>
      </c>
      <c r="I45" s="11" t="s">
        <v>229</v>
      </c>
      <c r="L45" s="11" t="s">
        <v>112</v>
      </c>
      <c r="N45" s="11"/>
      <c r="O45" s="11" t="s">
        <v>354</v>
      </c>
      <c r="P45" s="11" t="s">
        <v>233</v>
      </c>
    </row>
    <row r="46" spans="1:17" hidden="1" x14ac:dyDescent="0.25">
      <c r="A46" t="str">
        <f>A45:A45</f>
        <v>PLAYER_MESSAGE</v>
      </c>
      <c r="B46" t="str">
        <f>B45</f>
        <v>PM</v>
      </c>
      <c r="C46" t="s">
        <v>295</v>
      </c>
      <c r="D46" t="s">
        <v>564</v>
      </c>
      <c r="E46" t="s">
        <v>233</v>
      </c>
      <c r="F46" s="13" t="str">
        <f>IF(E:E="","",CONCATENATE(B:B,"_",C:C,"_","PK"))</f>
        <v>PM_PM_DATE_PK</v>
      </c>
      <c r="H46" s="13" t="str">
        <f>IF(G:G="","",CONCATENATE(B:B,"_",I:I,"_","FK"))</f>
        <v/>
      </c>
      <c r="J46" s="11" t="s">
        <v>247</v>
      </c>
      <c r="N46" s="11"/>
      <c r="O46" s="11" t="s">
        <v>355</v>
      </c>
      <c r="P46" s="11" t="s">
        <v>233</v>
      </c>
    </row>
    <row r="47" spans="1:17" hidden="1" x14ac:dyDescent="0.25">
      <c r="A47" t="str">
        <f>A46:A46</f>
        <v>PLAYER_MESSAGE</v>
      </c>
      <c r="B47" t="str">
        <f>B46</f>
        <v>PM</v>
      </c>
      <c r="C47" t="s">
        <v>296</v>
      </c>
      <c r="D47" t="s">
        <v>262</v>
      </c>
      <c r="F47" s="13" t="str">
        <f>IF(E:E="","",CONCATENATE(B:B,"_",C:C,"_","PK"))</f>
        <v/>
      </c>
      <c r="H47" s="13" t="str">
        <f>IF(G:G="","",CONCATENATE(B:B,"_",I:I,"_","FK"))</f>
        <v/>
      </c>
      <c r="L47" s="11" t="s">
        <v>112</v>
      </c>
      <c r="N47" s="11"/>
      <c r="O47" s="11" t="s">
        <v>356</v>
      </c>
      <c r="P47" s="11" t="s">
        <v>233</v>
      </c>
    </row>
    <row r="48" spans="1:17" x14ac:dyDescent="0.25">
      <c r="A48" s="7" t="s">
        <v>4</v>
      </c>
      <c r="B48" t="s">
        <v>4</v>
      </c>
      <c r="C48" t="s">
        <v>483</v>
      </c>
      <c r="D48" t="s">
        <v>557</v>
      </c>
      <c r="E48" s="14"/>
      <c r="F48" s="13" t="str">
        <f>IF(E:E="","",CONCATENATE(B:B,"_",C:C,"_","PK"))</f>
        <v/>
      </c>
      <c r="H48" s="13" t="str">
        <f>IF(G:G="","",CONCATENATE(B:B,"_",I:I,"_","FK"))</f>
        <v/>
      </c>
      <c r="N48" s="11"/>
      <c r="O48" s="11" t="s">
        <v>551</v>
      </c>
      <c r="P48" s="11"/>
    </row>
    <row r="49" spans="1:16" x14ac:dyDescent="0.25">
      <c r="A49" s="7" t="s">
        <v>4</v>
      </c>
      <c r="B49" t="s">
        <v>4</v>
      </c>
      <c r="C49" t="s">
        <v>399</v>
      </c>
      <c r="D49" t="s">
        <v>262</v>
      </c>
      <c r="E49" s="14"/>
      <c r="F49" s="13" t="str">
        <f>IF(E:E="","",CONCATENATE(B:B,"_",C:C,"_","PK"))</f>
        <v/>
      </c>
      <c r="H49" s="13" t="str">
        <f>IF(G:G="","",CONCATENATE(B:B,"_",I:I,"_","FK"))</f>
        <v/>
      </c>
      <c r="N49" s="11"/>
      <c r="O49" s="11" t="s">
        <v>552</v>
      </c>
      <c r="P49" s="11"/>
    </row>
    <row r="50" spans="1:16" x14ac:dyDescent="0.25">
      <c r="A50" s="7" t="s">
        <v>248</v>
      </c>
      <c r="B50" t="s">
        <v>248</v>
      </c>
      <c r="C50" t="s">
        <v>217</v>
      </c>
      <c r="D50" t="s">
        <v>107</v>
      </c>
      <c r="E50" t="s">
        <v>112</v>
      </c>
      <c r="F50" s="13" t="str">
        <f>IF(E:E="","",CONCATENATE(B:B,"_",C:C,"_","PK"))</f>
        <v>PLAYER_PLAYER_ID_PK</v>
      </c>
      <c r="H50" s="13" t="str">
        <f>IF(G:G="","",CONCATENATE(B:B,"_",I:I,"_","FK"))</f>
        <v/>
      </c>
      <c r="N50" s="20" t="str">
        <f>VLOOKUP(A:A,SEQ!A:C,3,FALSE)</f>
        <v>PLAYER_PLAYER_ID_SEQ</v>
      </c>
      <c r="O50" s="11" t="s">
        <v>339</v>
      </c>
      <c r="P50" s="11" t="s">
        <v>361</v>
      </c>
    </row>
    <row r="51" spans="1:16" x14ac:dyDescent="0.25">
      <c r="A51" s="7" t="str">
        <f>A50:A50</f>
        <v>PLAYER</v>
      </c>
      <c r="B51" t="str">
        <f>B50</f>
        <v>PLAYER</v>
      </c>
      <c r="C51" t="s">
        <v>280</v>
      </c>
      <c r="D51" t="s">
        <v>109</v>
      </c>
      <c r="F51" s="13" t="str">
        <f>IF(E:E="","",CONCATENATE(B:B,"_",C:C,"_","PK"))</f>
        <v/>
      </c>
      <c r="H51" s="13" t="str">
        <f>IF(G:G="","",CONCATENATE(B:B,"_",I:I,"_","FK"))</f>
        <v/>
      </c>
      <c r="K51" s="11" t="s">
        <v>112</v>
      </c>
      <c r="L51" s="11" t="s">
        <v>112</v>
      </c>
      <c r="N51" s="11"/>
      <c r="O51" s="11" t="s">
        <v>340</v>
      </c>
      <c r="P51" s="11" t="s">
        <v>361</v>
      </c>
    </row>
    <row r="52" spans="1:16" x14ac:dyDescent="0.25">
      <c r="A52" t="s">
        <v>248</v>
      </c>
      <c r="B52" t="s">
        <v>248</v>
      </c>
      <c r="C52" t="s">
        <v>104</v>
      </c>
      <c r="D52" t="s">
        <v>110</v>
      </c>
      <c r="E52" s="14"/>
      <c r="F52" s="13" t="str">
        <f>IF(E:E="","",CONCATENATE(B:B,"_",C:C,"_","PK"))</f>
        <v/>
      </c>
      <c r="H52" s="13" t="str">
        <f>IF(G:G="","",CONCATENATE(B:B,"_",I:I,"_","FK"))</f>
        <v/>
      </c>
      <c r="N52" s="11"/>
      <c r="O52" s="11"/>
      <c r="P52" s="11"/>
    </row>
    <row r="53" spans="1:16" x14ac:dyDescent="0.25">
      <c r="A53" t="s">
        <v>248</v>
      </c>
      <c r="B53" t="s">
        <v>248</v>
      </c>
      <c r="C53" t="s">
        <v>105</v>
      </c>
      <c r="D53" t="s">
        <v>108</v>
      </c>
      <c r="E53" s="14"/>
      <c r="F53" s="13" t="str">
        <f>IF(E:E="","",CONCATENATE(B:B,"_",C:C,"_","PK"))</f>
        <v/>
      </c>
      <c r="H53" s="13" t="str">
        <f>IF(G:G="","",CONCATENATE(B:B,"_",I:I,"_","FK"))</f>
        <v/>
      </c>
      <c r="N53" s="11"/>
      <c r="O53" s="11"/>
      <c r="P53" s="11"/>
    </row>
    <row r="54" spans="1:16" x14ac:dyDescent="0.25">
      <c r="A54" t="s">
        <v>248</v>
      </c>
      <c r="B54" t="s">
        <v>248</v>
      </c>
      <c r="C54" t="s">
        <v>103</v>
      </c>
      <c r="D54" t="s">
        <v>558</v>
      </c>
      <c r="E54" s="14"/>
      <c r="F54" s="13" t="str">
        <f>IF(E:E="","",CONCATENATE(B:B,"_",C:C,"_","PK"))</f>
        <v/>
      </c>
      <c r="H54" s="13" t="str">
        <f>IF(G:G="","",CONCATENATE(B:B,"_",I:I,"_","FK"))</f>
        <v/>
      </c>
      <c r="N54" s="11"/>
      <c r="O54" s="11"/>
      <c r="P54" s="11"/>
    </row>
    <row r="55" spans="1:16" x14ac:dyDescent="0.25">
      <c r="A55" t="s">
        <v>248</v>
      </c>
      <c r="B55" t="s">
        <v>248</v>
      </c>
      <c r="C55" t="s">
        <v>284</v>
      </c>
      <c r="D55" t="s">
        <v>566</v>
      </c>
      <c r="E55" s="14"/>
      <c r="F55" s="13" t="str">
        <f>IF(E:E="","",CONCATENATE(B:B,"_",C:C,"_","PK"))</f>
        <v/>
      </c>
      <c r="H55" s="13" t="str">
        <f>IF(G:G="","",CONCATENATE(B:B,"_",I:I,"_","FK"))</f>
        <v/>
      </c>
      <c r="N55" s="11"/>
      <c r="O55" s="11"/>
      <c r="P55" s="11"/>
    </row>
  </sheetData>
  <conditionalFormatting sqref="E1:E1048576">
    <cfRule type="cellIs" dxfId="7" priority="3" operator="equal">
      <formula>"C"</formula>
    </cfRule>
    <cfRule type="cellIs" dxfId="6" priority="5" operator="equal">
      <formula>"""C"""</formula>
    </cfRule>
  </conditionalFormatting>
  <conditionalFormatting sqref="E12">
    <cfRule type="cellIs" dxfId="5" priority="4" operator="equal">
      <formula>"C"</formula>
    </cfRule>
  </conditionalFormatting>
  <conditionalFormatting sqref="M1:M45 M47:M65534">
    <cfRule type="containsText" dxfId="4" priority="2" operator="containsText" text="TRIGGER">
      <formula>NOT(ISERROR(SEARCH("TRIGGER",M1)))</formula>
    </cfRule>
  </conditionalFormatting>
  <conditionalFormatting sqref="M46">
    <cfRule type="containsText" dxfId="3" priority="1" operator="containsText" text="TRIGGER">
      <formula>NOT(ISERROR(SEARCH("TRIGGER",M46)))</formula>
    </cfRule>
  </conditionalFormatting>
  <hyperlinks>
    <hyperlink ref="N2" location="EVENT_EVENT_ID_SEQ" display="EVENT_EVENT_ID_SEQ"/>
    <hyperlink ref="N12" location="GAME_GAME_ID_SEQ" display="GAME_GAME_ID_SEQ"/>
    <hyperlink ref="N50" location="PLAYER_PLAYER_ID_SEQ" display="PLAYER_PLAYER_ID_SEQ"/>
    <hyperlink ref="N36" location="PA_PA_PLAY_ID_SEQ" display="PA_PA_PLAY_ID_SEQ"/>
    <hyperlink ref="N32" location="TV_TV_ID_SEQ" display="TV_TV_ID_SEQ"/>
    <hyperlink ref="M34" location="CHECK" display="CHECK"/>
    <hyperlink ref="M39" location="CHECK" display="CHECK"/>
    <hyperlink ref="M38" location="CHECK" display="CHECK"/>
    <hyperlink ref="M37" location="CHECK" display="CHECK"/>
    <hyperlink ref="M21" location="CHECK" display="CHECK"/>
    <hyperlink ref="M20" location="CHECK" display="CHECK"/>
    <hyperlink ref="M31" location="CHECK" display="CHECK"/>
    <hyperlink ref="M14" location="CHECK" display="CHECK"/>
    <hyperlink ref="M9" location="CHECK" display="CHECK"/>
    <hyperlink ref="M8" location="CHECK" display="CHECK"/>
    <hyperlink ref="A2:A8" location="EVENT!A1" display="EVENT"/>
    <hyperlink ref="A9" location="EVENT!A1" display="EVENT"/>
    <hyperlink ref="A10:A15" location="GAME!A1" display="GAME"/>
    <hyperlink ref="A16:A21" location="PLAYER!A1" display="PLAYER"/>
    <hyperlink ref="A32:A35" location="TV_MOVIE!A1" display="TV_MOVIE"/>
    <hyperlink ref="A48:A49" location="EVENT!A1" display="EVENT"/>
    <hyperlink ref="A50:A51" location="GAME!A1" display="GAME"/>
  </hyperlinks>
  <pageMargins left="0.25" right="0.25" top="0.75" bottom="0.75" header="0.3" footer="0.3"/>
  <pageSetup scale="26" fitToHeight="0" orientation="landscape" horizontalDpi="4294967293" verticalDpi="4294967293" r:id="rId1"/>
  <headerFooter>
    <oddHeader>&amp;F</oddHeader>
    <oddFooter>&amp;Z&amp;F</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6"/>
  <sheetViews>
    <sheetView zoomScaleNormal="100" workbookViewId="0">
      <selection activeCell="D9" sqref="D9"/>
    </sheetView>
  </sheetViews>
  <sheetFormatPr defaultRowHeight="15" x14ac:dyDescent="0.25"/>
  <cols>
    <col min="1" max="1" width="17.7109375" bestFit="1" customWidth="1"/>
    <col min="2" max="2" width="19.42578125" bestFit="1" customWidth="1"/>
    <col min="3" max="3" width="43" bestFit="1" customWidth="1"/>
    <col min="4" max="4" width="103" bestFit="1" customWidth="1"/>
  </cols>
  <sheetData>
    <row r="1" spans="1:4" x14ac:dyDescent="0.25">
      <c r="A1" t="s">
        <v>402</v>
      </c>
      <c r="B1" t="s">
        <v>403</v>
      </c>
      <c r="C1" t="s">
        <v>404</v>
      </c>
      <c r="D1" t="s">
        <v>405</v>
      </c>
    </row>
    <row r="2" spans="1:4" x14ac:dyDescent="0.25">
      <c r="A2" s="43" t="s">
        <v>406</v>
      </c>
      <c r="B2" t="s">
        <v>407</v>
      </c>
      <c r="C2" t="s">
        <v>408</v>
      </c>
      <c r="D2" t="s">
        <v>409</v>
      </c>
    </row>
    <row r="3" spans="1:4" x14ac:dyDescent="0.25">
      <c r="D3" t="s">
        <v>410</v>
      </c>
    </row>
    <row r="6" spans="1:4" x14ac:dyDescent="0.25">
      <c r="C6" t="s">
        <v>411</v>
      </c>
      <c r="D6" t="s">
        <v>412</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8"/>
  <sheetViews>
    <sheetView zoomScale="70" zoomScaleNormal="70" workbookViewId="0">
      <selection activeCell="F4" sqref="F4"/>
    </sheetView>
  </sheetViews>
  <sheetFormatPr defaultRowHeight="15" x14ac:dyDescent="0.25"/>
  <cols>
    <col min="1" max="1" width="18.28515625" style="14" bestFit="1" customWidth="1"/>
    <col min="2" max="2" width="9.28515625" style="14" bestFit="1" customWidth="1"/>
    <col min="3" max="3" width="12.7109375" style="14" bestFit="1" customWidth="1"/>
    <col min="4" max="5" width="12.7109375" style="14" customWidth="1"/>
    <col min="6" max="6" width="12.7109375" style="14" bestFit="1" customWidth="1"/>
    <col min="7" max="7" width="5.5703125" style="14" bestFit="1" customWidth="1"/>
    <col min="8" max="8" width="19.5703125" style="14" bestFit="1" customWidth="1"/>
    <col min="9" max="9" width="11.42578125" style="14" bestFit="1" customWidth="1"/>
    <col min="10" max="10" width="6.5703125" style="14" bestFit="1" customWidth="1"/>
    <col min="11" max="16384" width="9.140625" style="14"/>
  </cols>
  <sheetData>
    <row r="1" spans="1:10" ht="15.75" thickBot="1" x14ac:dyDescent="0.3">
      <c r="A1" s="21" t="s">
        <v>384</v>
      </c>
      <c r="B1" s="21" t="s">
        <v>385</v>
      </c>
      <c r="C1" s="21" t="s">
        <v>235</v>
      </c>
      <c r="D1" s="21" t="s">
        <v>536</v>
      </c>
      <c r="E1" s="21" t="s">
        <v>537</v>
      </c>
      <c r="F1" s="21" t="s">
        <v>236</v>
      </c>
      <c r="G1" s="21" t="s">
        <v>0</v>
      </c>
      <c r="H1" s="21" t="s">
        <v>215</v>
      </c>
      <c r="I1" s="21" t="s">
        <v>234</v>
      </c>
      <c r="J1" s="40" t="s">
        <v>395</v>
      </c>
    </row>
    <row r="2" spans="1:10" x14ac:dyDescent="0.25">
      <c r="A2" s="23" t="s">
        <v>227</v>
      </c>
      <c r="B2" s="23" t="s">
        <v>228</v>
      </c>
      <c r="C2" s="23" t="s">
        <v>271</v>
      </c>
      <c r="D2" s="23" t="s">
        <v>272</v>
      </c>
      <c r="E2" s="23" t="s">
        <v>273</v>
      </c>
      <c r="F2" s="23" t="s">
        <v>107</v>
      </c>
      <c r="G2" s="23" t="s">
        <v>233</v>
      </c>
      <c r="H2" s="24" t="s">
        <v>389</v>
      </c>
      <c r="I2" s="25" t="s">
        <v>362</v>
      </c>
      <c r="J2" s="24" t="s">
        <v>534</v>
      </c>
    </row>
    <row r="3" spans="1:10" x14ac:dyDescent="0.25">
      <c r="A3" s="23" t="s">
        <v>230</v>
      </c>
      <c r="B3" s="23" t="s">
        <v>231</v>
      </c>
      <c r="C3" s="23" t="s">
        <v>273</v>
      </c>
      <c r="D3" s="23" t="s">
        <v>274</v>
      </c>
      <c r="E3" s="23"/>
      <c r="F3" s="23" t="s">
        <v>107</v>
      </c>
      <c r="G3" s="23" t="s">
        <v>233</v>
      </c>
      <c r="H3" s="24" t="s">
        <v>390</v>
      </c>
      <c r="I3" s="25" t="s">
        <v>362</v>
      </c>
      <c r="J3" s="24" t="s">
        <v>534</v>
      </c>
    </row>
    <row r="4" spans="1:10" x14ac:dyDescent="0.25">
      <c r="A4" s="23" t="s">
        <v>245</v>
      </c>
      <c r="B4" s="23" t="s">
        <v>246</v>
      </c>
      <c r="C4" s="23" t="s">
        <v>276</v>
      </c>
      <c r="D4" s="23" t="s">
        <v>277</v>
      </c>
      <c r="E4" s="23"/>
      <c r="F4" s="23" t="s">
        <v>107</v>
      </c>
      <c r="G4" s="23" t="s">
        <v>233</v>
      </c>
      <c r="H4" s="24" t="s">
        <v>391</v>
      </c>
      <c r="I4" s="41" t="s">
        <v>362</v>
      </c>
      <c r="J4" s="24" t="s">
        <v>534</v>
      </c>
    </row>
    <row r="5" spans="1:10" x14ac:dyDescent="0.25">
      <c r="A5" s="23" t="s">
        <v>251</v>
      </c>
      <c r="B5" s="23" t="s">
        <v>252</v>
      </c>
      <c r="C5" s="23" t="s">
        <v>285</v>
      </c>
      <c r="D5" s="23" t="s">
        <v>286</v>
      </c>
      <c r="E5" s="23" t="s">
        <v>287</v>
      </c>
      <c r="F5" s="23" t="s">
        <v>107</v>
      </c>
      <c r="G5" s="23" t="s">
        <v>233</v>
      </c>
      <c r="H5" s="24" t="s">
        <v>392</v>
      </c>
      <c r="I5" s="25" t="s">
        <v>233</v>
      </c>
      <c r="J5" s="24" t="s">
        <v>534</v>
      </c>
    </row>
    <row r="6" spans="1:10" x14ac:dyDescent="0.25">
      <c r="A6" s="23" t="s">
        <v>255</v>
      </c>
      <c r="B6" s="23" t="s">
        <v>256</v>
      </c>
      <c r="C6" s="23" t="s">
        <v>288</v>
      </c>
      <c r="D6" s="23" t="s">
        <v>289</v>
      </c>
      <c r="E6" s="23"/>
      <c r="F6" s="23" t="s">
        <v>107</v>
      </c>
      <c r="G6" s="23" t="s">
        <v>233</v>
      </c>
      <c r="H6" s="24" t="s">
        <v>307</v>
      </c>
      <c r="I6" s="25" t="s">
        <v>233</v>
      </c>
      <c r="J6" s="24" t="s">
        <v>534</v>
      </c>
    </row>
    <row r="7" spans="1:10" x14ac:dyDescent="0.25">
      <c r="A7" s="23" t="s">
        <v>258</v>
      </c>
      <c r="B7" s="42" t="s">
        <v>260</v>
      </c>
      <c r="C7" s="23" t="s">
        <v>290</v>
      </c>
      <c r="D7" s="23" t="s">
        <v>291</v>
      </c>
      <c r="E7" s="23" t="s">
        <v>292</v>
      </c>
      <c r="F7" s="23" t="s">
        <v>107</v>
      </c>
      <c r="G7" s="23" t="s">
        <v>233</v>
      </c>
      <c r="H7" s="24" t="s">
        <v>393</v>
      </c>
      <c r="I7" s="25" t="s">
        <v>233</v>
      </c>
      <c r="J7" s="24" t="s">
        <v>534</v>
      </c>
    </row>
    <row r="8" spans="1:10" x14ac:dyDescent="0.25">
      <c r="A8" s="23" t="s">
        <v>259</v>
      </c>
      <c r="B8" s="23" t="s">
        <v>261</v>
      </c>
      <c r="C8" s="23" t="s">
        <v>293</v>
      </c>
      <c r="D8" s="23" t="s">
        <v>295</v>
      </c>
      <c r="E8" s="23"/>
      <c r="F8" s="23" t="s">
        <v>107</v>
      </c>
      <c r="G8" s="23" t="s">
        <v>233</v>
      </c>
      <c r="H8" s="24" t="s">
        <v>394</v>
      </c>
      <c r="I8" s="25" t="s">
        <v>233</v>
      </c>
      <c r="J8" s="24" t="s">
        <v>534</v>
      </c>
    </row>
  </sheetData>
  <conditionalFormatting sqref="G1:G8">
    <cfRule type="cellIs" dxfId="2" priority="3" operator="equal">
      <formula>"C"</formula>
    </cfRule>
    <cfRule type="cellIs" dxfId="1" priority="4" operator="equal">
      <formula>"""C"""</formula>
    </cfRule>
  </conditionalFormatting>
  <pageMargins left="0.7" right="0.7" top="0.75" bottom="0.75" header="0.3" footer="0.3"/>
  <pageSetup orientation="portrait" horizontalDpi="4294967293" verticalDpi="4294967293"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3"/>
  <sheetViews>
    <sheetView workbookViewId="0">
      <selection activeCell="H20" sqref="H20"/>
    </sheetView>
  </sheetViews>
  <sheetFormatPr defaultRowHeight="15" x14ac:dyDescent="0.25"/>
  <cols>
    <col min="1" max="1" width="18.28515625" bestFit="1" customWidth="1"/>
  </cols>
  <sheetData>
    <row r="1" spans="1:2" x14ac:dyDescent="0.25">
      <c r="A1" t="s">
        <v>384</v>
      </c>
    </row>
    <row r="2" spans="1:2" x14ac:dyDescent="0.25">
      <c r="A2" t="s">
        <v>5</v>
      </c>
      <c r="B2" t="str">
        <f>CONCATENATE("drop table ",A:A,"; ")</f>
        <v xml:space="preserve">drop table EVENT; </v>
      </c>
    </row>
    <row r="3" spans="1:2" x14ac:dyDescent="0.25">
      <c r="A3" t="s">
        <v>4</v>
      </c>
      <c r="B3" t="str">
        <f t="shared" ref="B3:B13" si="0">CONCATENATE("drop table ",A:A,"; ")</f>
        <v xml:space="preserve">drop table GAME; </v>
      </c>
    </row>
    <row r="4" spans="1:2" x14ac:dyDescent="0.25">
      <c r="A4" t="s">
        <v>248</v>
      </c>
      <c r="B4" t="str">
        <f t="shared" si="0"/>
        <v xml:space="preserve">drop table PLAYER; </v>
      </c>
    </row>
    <row r="5" spans="1:2" x14ac:dyDescent="0.25">
      <c r="A5" t="s">
        <v>223</v>
      </c>
      <c r="B5" t="str">
        <f t="shared" si="0"/>
        <v xml:space="preserve">drop table EVENT_GAME; </v>
      </c>
    </row>
    <row r="6" spans="1:2" x14ac:dyDescent="0.25">
      <c r="A6" t="s">
        <v>227</v>
      </c>
      <c r="B6" t="str">
        <f t="shared" si="0"/>
        <v xml:space="preserve">drop table EVENT_PLAYER; </v>
      </c>
    </row>
    <row r="7" spans="1:2" x14ac:dyDescent="0.25">
      <c r="A7" t="s">
        <v>230</v>
      </c>
      <c r="B7" t="str">
        <f t="shared" si="0"/>
        <v xml:space="preserve">drop table EVENT_TV; </v>
      </c>
    </row>
    <row r="8" spans="1:2" x14ac:dyDescent="0.25">
      <c r="A8" t="s">
        <v>245</v>
      </c>
      <c r="B8" t="str">
        <f t="shared" si="0"/>
        <v xml:space="preserve">drop table GAME_PLAYER; </v>
      </c>
    </row>
    <row r="9" spans="1:2" x14ac:dyDescent="0.25">
      <c r="A9" t="s">
        <v>264</v>
      </c>
      <c r="B9" t="str">
        <f t="shared" si="0"/>
        <v xml:space="preserve">drop table TV_MOVIE; </v>
      </c>
    </row>
    <row r="10" spans="1:2" x14ac:dyDescent="0.25">
      <c r="A10" t="s">
        <v>251</v>
      </c>
      <c r="B10" t="str">
        <f t="shared" si="0"/>
        <v xml:space="preserve">drop table PLAYER_AVAILABLE; </v>
      </c>
    </row>
    <row r="11" spans="1:2" x14ac:dyDescent="0.25">
      <c r="A11" t="s">
        <v>255</v>
      </c>
      <c r="B11" t="str">
        <f t="shared" si="0"/>
        <v xml:space="preserve">drop table PLAYER_FRIEND; </v>
      </c>
    </row>
    <row r="12" spans="1:2" x14ac:dyDescent="0.25">
      <c r="A12" t="s">
        <v>258</v>
      </c>
      <c r="B12" t="str">
        <f t="shared" si="0"/>
        <v xml:space="preserve">drop table PLAYER_LOGIN; </v>
      </c>
    </row>
    <row r="13" spans="1:2" x14ac:dyDescent="0.25">
      <c r="A13" t="s">
        <v>259</v>
      </c>
      <c r="B13" t="str">
        <f t="shared" si="0"/>
        <v xml:space="preserve">drop table PLAYER_MESSAGE; </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B050"/>
    <pageSetUpPr fitToPage="1"/>
  </sheetPr>
  <dimension ref="A2:F13"/>
  <sheetViews>
    <sheetView zoomScale="70" zoomScaleNormal="70" workbookViewId="0">
      <selection activeCell="F4" sqref="F4"/>
    </sheetView>
  </sheetViews>
  <sheetFormatPr defaultRowHeight="15" x14ac:dyDescent="0.25"/>
  <cols>
    <col min="1" max="1" width="18.28515625" style="14" bestFit="1" customWidth="1"/>
    <col min="2" max="2" width="15.7109375" style="14" bestFit="1" customWidth="1"/>
    <col min="3" max="3" width="17.28515625" style="14" bestFit="1" customWidth="1"/>
    <col min="4" max="4" width="14.140625" style="14" bestFit="1" customWidth="1"/>
    <col min="5" max="5" width="9.140625" style="14"/>
    <col min="6" max="6" width="70.42578125" style="14" bestFit="1" customWidth="1"/>
    <col min="7" max="16384" width="9.140625" style="14"/>
  </cols>
  <sheetData>
    <row r="2" spans="1:6" ht="15.75" thickBot="1" x14ac:dyDescent="0.3">
      <c r="A2" s="21" t="s">
        <v>253</v>
      </c>
      <c r="B2" s="21" t="s">
        <v>254</v>
      </c>
      <c r="C2" s="21" t="s">
        <v>235</v>
      </c>
      <c r="D2" s="21" t="s">
        <v>236</v>
      </c>
      <c r="E2" s="22" t="s">
        <v>308</v>
      </c>
      <c r="F2" s="22" t="s">
        <v>312</v>
      </c>
    </row>
    <row r="3" spans="1:6" x14ac:dyDescent="0.25">
      <c r="A3" s="23" t="s">
        <v>5</v>
      </c>
      <c r="B3" s="23" t="s">
        <v>5</v>
      </c>
      <c r="C3" s="23" t="s">
        <v>99</v>
      </c>
      <c r="D3" s="23" t="s">
        <v>110</v>
      </c>
      <c r="E3" s="25" t="s">
        <v>309</v>
      </c>
      <c r="F3" s="25" t="s">
        <v>313</v>
      </c>
    </row>
    <row r="4" spans="1:6" x14ac:dyDescent="0.25">
      <c r="A4" s="23" t="s">
        <v>5</v>
      </c>
      <c r="B4" s="23" t="s">
        <v>5</v>
      </c>
      <c r="C4" s="23" t="s">
        <v>102</v>
      </c>
      <c r="D4" s="23" t="s">
        <v>110</v>
      </c>
      <c r="E4" s="25" t="s">
        <v>309</v>
      </c>
      <c r="F4" s="26" t="s">
        <v>315</v>
      </c>
    </row>
    <row r="5" spans="1:6" s="44" customFormat="1" x14ac:dyDescent="0.25">
      <c r="A5" s="44" t="s">
        <v>5</v>
      </c>
      <c r="B5" s="44" t="s">
        <v>5</v>
      </c>
      <c r="C5" s="44" t="s">
        <v>268</v>
      </c>
      <c r="D5" s="44" t="s">
        <v>110</v>
      </c>
      <c r="E5" s="45" t="s">
        <v>309</v>
      </c>
      <c r="F5" s="46" t="s">
        <v>535</v>
      </c>
    </row>
    <row r="6" spans="1:6" x14ac:dyDescent="0.25">
      <c r="A6" s="23" t="s">
        <v>4</v>
      </c>
      <c r="B6" s="23" t="s">
        <v>4</v>
      </c>
      <c r="C6" s="23" t="s">
        <v>275</v>
      </c>
      <c r="D6" s="23" t="s">
        <v>110</v>
      </c>
      <c r="E6" s="25" t="s">
        <v>309</v>
      </c>
      <c r="F6" s="26" t="s">
        <v>314</v>
      </c>
    </row>
    <row r="7" spans="1:6" x14ac:dyDescent="0.25">
      <c r="A7" s="23"/>
      <c r="B7" s="23"/>
      <c r="C7" s="23"/>
      <c r="D7" s="23"/>
      <c r="E7" s="25"/>
      <c r="F7" s="25"/>
    </row>
    <row r="8" spans="1:6" x14ac:dyDescent="0.25">
      <c r="A8" s="23" t="s">
        <v>248</v>
      </c>
      <c r="B8" s="23" t="s">
        <v>248</v>
      </c>
      <c r="C8" s="23" t="s">
        <v>283</v>
      </c>
      <c r="D8" s="23" t="s">
        <v>108</v>
      </c>
      <c r="E8" s="25" t="s">
        <v>310</v>
      </c>
      <c r="F8" s="25" t="s">
        <v>249</v>
      </c>
    </row>
    <row r="9" spans="1:6" x14ac:dyDescent="0.25">
      <c r="A9" s="23" t="s">
        <v>248</v>
      </c>
      <c r="B9" s="23" t="s">
        <v>248</v>
      </c>
      <c r="C9" s="23" t="s">
        <v>284</v>
      </c>
      <c r="D9" s="23" t="s">
        <v>300</v>
      </c>
      <c r="E9" s="25" t="s">
        <v>311</v>
      </c>
      <c r="F9" s="25" t="s">
        <v>250</v>
      </c>
    </row>
    <row r="10" spans="1:6" x14ac:dyDescent="0.25">
      <c r="A10" s="23"/>
      <c r="B10" s="23"/>
      <c r="C10" s="23"/>
      <c r="D10" s="23"/>
      <c r="E10" s="25"/>
      <c r="F10" s="25"/>
    </row>
    <row r="11" spans="1:6" x14ac:dyDescent="0.25">
      <c r="A11" s="23"/>
      <c r="B11" s="23"/>
      <c r="C11" s="23"/>
      <c r="D11" s="23"/>
      <c r="E11" s="25"/>
      <c r="F11" s="25"/>
    </row>
    <row r="12" spans="1:6" x14ac:dyDescent="0.25">
      <c r="A12" s="23"/>
      <c r="B12" s="23"/>
      <c r="C12" s="23"/>
      <c r="D12" s="23"/>
      <c r="E12" s="25"/>
      <c r="F12" s="25"/>
    </row>
    <row r="13" spans="1:6" x14ac:dyDescent="0.25">
      <c r="A13" s="27"/>
      <c r="B13" s="27"/>
      <c r="C13" s="27"/>
      <c r="D13" s="27"/>
      <c r="E13" s="25"/>
      <c r="F13" s="28"/>
    </row>
  </sheetData>
  <conditionalFormatting sqref="F7:F12">
    <cfRule type="containsText" dxfId="0" priority="1" operator="containsText" text="TRIGGER">
      <formula>NOT(ISERROR(SEARCH("TRIGGER",F7)))</formula>
    </cfRule>
  </conditionalFormatting>
  <pageMargins left="0.25" right="0.25" top="0.75" bottom="0.75" header="0.3" footer="0.3"/>
  <pageSetup scale="94" orientation="landscape" horizontalDpi="4294967293" vertic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A1:I7"/>
  <sheetViews>
    <sheetView zoomScale="85" zoomScaleNormal="85" workbookViewId="0">
      <selection activeCell="G9" sqref="G9"/>
    </sheetView>
  </sheetViews>
  <sheetFormatPr defaultRowHeight="15" x14ac:dyDescent="0.25"/>
  <cols>
    <col min="1" max="1" width="18.28515625" bestFit="1" customWidth="1"/>
    <col min="2" max="2" width="15.7109375" bestFit="1" customWidth="1"/>
    <col min="3" max="3" width="22.5703125" bestFit="1" customWidth="1"/>
    <col min="4" max="4" width="11.5703125" bestFit="1" customWidth="1"/>
    <col min="5" max="6" width="9" style="16" bestFit="1" customWidth="1"/>
    <col min="7" max="7" width="9" bestFit="1" customWidth="1"/>
    <col min="8" max="8" width="16.140625" style="18" bestFit="1" customWidth="1"/>
    <col min="11" max="11" width="114.42578125" bestFit="1" customWidth="1"/>
  </cols>
  <sheetData>
    <row r="1" spans="1:9" ht="15.75" thickBot="1" x14ac:dyDescent="0.3"/>
    <row r="2" spans="1:9" ht="15.75" thickBot="1" x14ac:dyDescent="0.3">
      <c r="A2" s="9" t="s">
        <v>253</v>
      </c>
      <c r="B2" s="9" t="s">
        <v>254</v>
      </c>
      <c r="C2" s="9" t="s">
        <v>242</v>
      </c>
      <c r="D2" s="9" t="s">
        <v>235</v>
      </c>
      <c r="E2" s="17" t="s">
        <v>302</v>
      </c>
      <c r="F2" s="17" t="s">
        <v>303</v>
      </c>
      <c r="G2" s="15" t="s">
        <v>214</v>
      </c>
      <c r="H2" s="19" t="s">
        <v>305</v>
      </c>
      <c r="I2" s="15" t="s">
        <v>304</v>
      </c>
    </row>
    <row r="3" spans="1:9" x14ac:dyDescent="0.25">
      <c r="A3" s="6" t="s">
        <v>5</v>
      </c>
      <c r="B3" s="6" t="s">
        <v>5</v>
      </c>
      <c r="C3" s="6" t="str">
        <f>CONCATENATE(SEQ!$B3,"_",D:D,"_SEQ")</f>
        <v>EVENT_EVENT_ID_SEQ</v>
      </c>
      <c r="D3" s="6" t="s">
        <v>98</v>
      </c>
      <c r="E3" s="16">
        <v>10000000</v>
      </c>
      <c r="F3" s="16">
        <v>99999999</v>
      </c>
      <c r="G3">
        <f>SEQ!$E3</f>
        <v>10000000</v>
      </c>
      <c r="H3" s="18">
        <v>1</v>
      </c>
      <c r="I3" t="s">
        <v>306</v>
      </c>
    </row>
    <row r="4" spans="1:9" x14ac:dyDescent="0.25">
      <c r="A4" s="5" t="s">
        <v>4</v>
      </c>
      <c r="B4" s="5" t="s">
        <v>4</v>
      </c>
      <c r="C4" s="5" t="str">
        <f>CONCATENATE(SEQ!$B4,"_",D:D,"_SEQ")</f>
        <v>GAME_GAME_ID_SEQ</v>
      </c>
      <c r="D4" s="5" t="s">
        <v>48</v>
      </c>
      <c r="E4" s="16">
        <v>10000000</v>
      </c>
      <c r="F4" s="16">
        <v>99999999</v>
      </c>
      <c r="G4">
        <f>SEQ!$E4</f>
        <v>10000000</v>
      </c>
      <c r="H4" s="18">
        <v>1</v>
      </c>
      <c r="I4" t="s">
        <v>306</v>
      </c>
    </row>
    <row r="5" spans="1:9" x14ac:dyDescent="0.25">
      <c r="A5" s="6" t="s">
        <v>248</v>
      </c>
      <c r="B5" s="6" t="s">
        <v>248</v>
      </c>
      <c r="C5" s="6" t="str">
        <f>CONCATENATE(SEQ!$B5,"_",D:D,"_SEQ")</f>
        <v>PLAYER_PLAYER_ID_SEQ</v>
      </c>
      <c r="D5" s="6" t="s">
        <v>217</v>
      </c>
      <c r="E5" s="16">
        <v>10000000</v>
      </c>
      <c r="F5" s="16">
        <v>99999999</v>
      </c>
      <c r="G5">
        <f>SEQ!$E5</f>
        <v>10000000</v>
      </c>
      <c r="H5" s="18">
        <v>1</v>
      </c>
      <c r="I5" t="s">
        <v>306</v>
      </c>
    </row>
    <row r="6" spans="1:9" x14ac:dyDescent="0.25">
      <c r="A6" s="5" t="s">
        <v>251</v>
      </c>
      <c r="B6" s="5" t="s">
        <v>252</v>
      </c>
      <c r="C6" s="5" t="str">
        <f>CONCATENATE(SEQ!$B6,"_",D:D,"_SEQ")</f>
        <v>PA_PA_PLAY_ID_SEQ</v>
      </c>
      <c r="D6" s="5" t="s">
        <v>285</v>
      </c>
      <c r="E6" s="16">
        <v>10000000</v>
      </c>
      <c r="F6" s="16">
        <v>99999999</v>
      </c>
      <c r="G6">
        <f>SEQ!$E6</f>
        <v>10000000</v>
      </c>
      <c r="H6" s="18">
        <v>1</v>
      </c>
      <c r="I6" t="s">
        <v>306</v>
      </c>
    </row>
    <row r="7" spans="1:9" ht="15.75" thickBot="1" x14ac:dyDescent="0.3">
      <c r="A7" s="8" t="s">
        <v>264</v>
      </c>
      <c r="B7" s="8" t="s">
        <v>45</v>
      </c>
      <c r="C7" s="8" t="str">
        <f>CONCATENATE(SEQ!$B7,"_",D:D,"_SEQ")</f>
        <v>TV_TV_ID_SEQ</v>
      </c>
      <c r="D7" s="8" t="s">
        <v>46</v>
      </c>
      <c r="E7" s="16">
        <v>10000000</v>
      </c>
      <c r="F7" s="16">
        <v>99999999</v>
      </c>
      <c r="G7">
        <f>SEQ!$E7</f>
        <v>10000000</v>
      </c>
      <c r="H7" s="18">
        <v>1</v>
      </c>
      <c r="I7" t="s">
        <v>306</v>
      </c>
    </row>
  </sheetData>
  <pageMargins left="0.7" right="0.7" top="0.75" bottom="0.75" header="0.3" footer="0.3"/>
  <pageSetup orientation="landscape" horizontalDpi="4294967293" vertic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7" tint="0.59999389629810485"/>
  </sheetPr>
  <dimension ref="A1:K34"/>
  <sheetViews>
    <sheetView zoomScaleNormal="100" workbookViewId="0">
      <pane ySplit="4" topLeftCell="A5" activePane="bottomLeft" state="frozen"/>
      <selection pane="bottomLeft" activeCell="B5" sqref="B5"/>
    </sheetView>
  </sheetViews>
  <sheetFormatPr defaultColWidth="9.140625" defaultRowHeight="15" x14ac:dyDescent="0.25"/>
  <cols>
    <col min="1" max="1" width="9.5703125" style="59" bestFit="1" customWidth="1"/>
    <col min="2" max="2" width="42.28515625" style="59" customWidth="1"/>
    <col min="3" max="3" width="20.5703125" style="48" bestFit="1" customWidth="1"/>
    <col min="4" max="4" width="17" style="56" bestFit="1" customWidth="1"/>
    <col min="5" max="5" width="20.42578125" style="48" bestFit="1" customWidth="1"/>
    <col min="6" max="6" width="17" style="56" bestFit="1" customWidth="1"/>
    <col min="7" max="7" width="39.85546875" style="58" customWidth="1"/>
    <col min="8" max="8" width="11.42578125" style="58" bestFit="1" customWidth="1"/>
    <col min="9" max="9" width="10.85546875" style="58" bestFit="1" customWidth="1"/>
    <col min="10" max="10" width="11.42578125" style="58" bestFit="1" customWidth="1"/>
    <col min="11" max="11" width="77.85546875" style="58" customWidth="1"/>
    <col min="12" max="16384" width="9.140625" style="59"/>
  </cols>
  <sheetData>
    <row r="1" spans="1:11" x14ac:dyDescent="0.25">
      <c r="A1" s="59" t="s">
        <v>563</v>
      </c>
      <c r="B1" s="59">
        <f t="array" ref="B1">MAX(LEN(B4:B34))</f>
        <v>60</v>
      </c>
      <c r="C1" s="47">
        <f t="array" ref="C1">MAX(LEN(C4:C34))</f>
        <v>21</v>
      </c>
      <c r="D1" s="47">
        <f t="array" ref="D1">MAX(LEN(D4:D34))</f>
        <v>17</v>
      </c>
      <c r="E1" s="47">
        <f t="array" ref="E1">MAX(LEN(E4:E34))</f>
        <v>21</v>
      </c>
      <c r="F1" s="47">
        <f t="array" ref="F1">MAX(LEN(F4:F34))</f>
        <v>17</v>
      </c>
      <c r="G1" s="59">
        <f t="array" ref="G1">MAX(LEN(G4:G34))</f>
        <v>35</v>
      </c>
      <c r="H1" s="59">
        <f t="array" ref="H1">MAX(LEN(H4:H34))</f>
        <v>15</v>
      </c>
      <c r="I1" s="59">
        <f t="array" ref="I1">MAX(LEN(I4:I34))</f>
        <v>17</v>
      </c>
      <c r="J1" s="59">
        <f t="array" ref="J1">MAX(LEN(J4:J34))</f>
        <v>14</v>
      </c>
      <c r="K1" s="59">
        <f t="array" ref="K1">MAX(LEN(K4:K34))</f>
        <v>583</v>
      </c>
    </row>
    <row r="3" spans="1:11" x14ac:dyDescent="0.25">
      <c r="B3" s="59" t="s">
        <v>560</v>
      </c>
      <c r="C3" s="48" t="s">
        <v>528</v>
      </c>
      <c r="D3" s="56" t="s">
        <v>561</v>
      </c>
      <c r="E3" s="48" t="s">
        <v>528</v>
      </c>
      <c r="F3" s="56" t="s">
        <v>561</v>
      </c>
      <c r="G3" s="58" t="s">
        <v>560</v>
      </c>
      <c r="H3" s="58" t="s">
        <v>560</v>
      </c>
      <c r="I3" s="58" t="s">
        <v>560</v>
      </c>
      <c r="J3" s="58" t="s">
        <v>560</v>
      </c>
      <c r="K3" s="58" t="s">
        <v>560</v>
      </c>
    </row>
    <row r="4" spans="1:11" s="60" customFormat="1" ht="22.5" x14ac:dyDescent="0.2">
      <c r="A4" s="60" t="s">
        <v>98</v>
      </c>
      <c r="B4" s="60" t="s">
        <v>413</v>
      </c>
      <c r="C4" s="63" t="s">
        <v>487</v>
      </c>
      <c r="D4" s="64" t="s">
        <v>266</v>
      </c>
      <c r="E4" s="63" t="s">
        <v>488</v>
      </c>
      <c r="F4" s="64" t="s">
        <v>267</v>
      </c>
      <c r="G4" s="61" t="s">
        <v>100</v>
      </c>
      <c r="H4" s="61" t="s">
        <v>101</v>
      </c>
      <c r="I4" s="61" t="s">
        <v>102</v>
      </c>
      <c r="J4" s="61" t="s">
        <v>268</v>
      </c>
      <c r="K4" s="61" t="s">
        <v>414</v>
      </c>
    </row>
    <row r="5" spans="1:11" ht="45" x14ac:dyDescent="0.25">
      <c r="A5" s="59">
        <v>10000001</v>
      </c>
      <c r="B5" s="59" t="s">
        <v>484</v>
      </c>
      <c r="C5" s="48">
        <v>42402.520833333336</v>
      </c>
      <c r="D5" s="56" t="str">
        <f>TEXT(Table9[[#This Row],[EVENT_START (MS DATE)]],"dd-mmm-yyyy hh:mm")</f>
        <v>02-Feb-2016 12:30</v>
      </c>
      <c r="E5" s="48">
        <v>42402.604166666672</v>
      </c>
      <c r="F5" s="56" t="str">
        <f>TEXT(Table9[[#This Row],[EVENT_END (MS DATE)]],"dd-mmm-yyyy hh:mm")</f>
        <v>02-Feb-2016 14:30</v>
      </c>
      <c r="G5" s="58" t="s">
        <v>533</v>
      </c>
      <c r="H5" s="58">
        <v>50</v>
      </c>
      <c r="I5" s="58" t="s">
        <v>485</v>
      </c>
      <c r="J5" s="58" t="s">
        <v>486</v>
      </c>
      <c r="K5" s="58" t="s">
        <v>565</v>
      </c>
    </row>
    <row r="6" spans="1:11" ht="45" x14ac:dyDescent="0.25">
      <c r="A6" s="59">
        <v>10000002</v>
      </c>
      <c r="B6" s="59" t="s">
        <v>484</v>
      </c>
      <c r="C6" s="48">
        <v>42402.729166666664</v>
      </c>
      <c r="D6" s="56" t="str">
        <f>TEXT(Table9[[#This Row],[EVENT_START (MS DATE)]],"dd-mmm-yyyy hh:mm")</f>
        <v>02-Feb-2016 17:30</v>
      </c>
      <c r="E6" s="48">
        <v>42402.8125</v>
      </c>
      <c r="F6" s="56" t="str">
        <f>TEXT(Table9[[#This Row],[EVENT_END (MS DATE)]],"dd-mmm-yyyy hh:mm")</f>
        <v>02-Feb-2016 19:30</v>
      </c>
      <c r="G6" s="58" t="s">
        <v>533</v>
      </c>
      <c r="H6" s="58">
        <v>50</v>
      </c>
      <c r="I6" s="58" t="s">
        <v>485</v>
      </c>
      <c r="J6" s="58" t="s">
        <v>486</v>
      </c>
      <c r="K6" s="58" t="s">
        <v>565</v>
      </c>
    </row>
    <row r="7" spans="1:11" ht="30" x14ac:dyDescent="0.25">
      <c r="A7" s="59">
        <v>10000013</v>
      </c>
      <c r="B7" s="59" t="s">
        <v>517</v>
      </c>
      <c r="C7" s="48">
        <v>42403.458333333336</v>
      </c>
      <c r="D7" s="56" t="str">
        <f>TEXT(Table9[[#This Row],[EVENT_START (MS DATE)]],"dd-mmm-yyyy hh:mm")</f>
        <v>03-Feb-2016 11:00</v>
      </c>
      <c r="E7" s="48">
        <v>42403.583333333336</v>
      </c>
      <c r="F7" s="56" t="str">
        <f>TEXT(Table9[[#This Row],[EVENT_END (MS DATE)]],"dd-mmm-yyyy hh:mm")</f>
        <v>03-Feb-2016 14:00</v>
      </c>
      <c r="G7" s="58" t="s">
        <v>504</v>
      </c>
      <c r="H7" s="58">
        <v>50</v>
      </c>
      <c r="I7" s="58" t="s">
        <v>500</v>
      </c>
      <c r="J7" s="58" t="s">
        <v>518</v>
      </c>
      <c r="K7" s="58" t="s">
        <v>559</v>
      </c>
    </row>
    <row r="8" spans="1:11" ht="30" x14ac:dyDescent="0.25">
      <c r="A8" s="59">
        <v>10000028</v>
      </c>
      <c r="B8" s="59" t="s">
        <v>489</v>
      </c>
      <c r="C8" s="48">
        <v>42404.520833333336</v>
      </c>
      <c r="D8" s="56" t="str">
        <f>TEXT(Table9[[#This Row],[EVENT_START (MS DATE)]],"dd-mmm-yyyy hh:mm")</f>
        <v>04-Feb-2016 12:30</v>
      </c>
      <c r="E8" s="48">
        <v>42404.552083333336</v>
      </c>
      <c r="F8" s="56" t="str">
        <f>TEXT(Table9[[#This Row],[EVENT_END (MS DATE)]],"dd-mmm-yyyy hh:mm")</f>
        <v>04-Feb-2016 13:15</v>
      </c>
      <c r="G8" s="58" t="s">
        <v>491</v>
      </c>
      <c r="H8" s="58">
        <v>50</v>
      </c>
      <c r="I8" s="58" t="s">
        <v>529</v>
      </c>
      <c r="J8" s="58" t="s">
        <v>495</v>
      </c>
      <c r="K8" s="58" t="s">
        <v>490</v>
      </c>
    </row>
    <row r="9" spans="1:11" ht="60" x14ac:dyDescent="0.25">
      <c r="A9" s="59">
        <v>10000029</v>
      </c>
      <c r="B9" s="59" t="s">
        <v>513</v>
      </c>
      <c r="C9" s="48">
        <v>42404.6875</v>
      </c>
      <c r="D9" s="56" t="str">
        <f>TEXT(Table9[[#This Row],[EVENT_START (MS DATE)]],"dd-mmm-yyyy hh:mm")</f>
        <v>04-Feb-2016 16:30</v>
      </c>
      <c r="E9" s="48">
        <v>42404.770833333336</v>
      </c>
      <c r="F9" s="56" t="str">
        <f>TEXT(Table9[[#This Row],[EVENT_END (MS DATE)]],"dd-mmm-yyyy hh:mm")</f>
        <v>04-Feb-2016 18:30</v>
      </c>
      <c r="G9" s="58" t="s">
        <v>516</v>
      </c>
      <c r="H9" s="58">
        <v>50</v>
      </c>
      <c r="I9" s="58" t="s">
        <v>512</v>
      </c>
      <c r="J9" s="58" t="s">
        <v>4</v>
      </c>
      <c r="K9" s="58" t="s">
        <v>515</v>
      </c>
    </row>
    <row r="10" spans="1:11" ht="105" x14ac:dyDescent="0.25">
      <c r="A10" s="62">
        <v>10000037</v>
      </c>
      <c r="B10" s="59" t="s">
        <v>532</v>
      </c>
      <c r="C10" s="48">
        <v>42405.375</v>
      </c>
      <c r="D10" s="56" t="str">
        <f>TEXT(Table9[[#This Row],[EVENT_START (MS DATE)]],"dd-mmm-yyyy hh:mm")</f>
        <v>05-Feb-2016 09:00</v>
      </c>
      <c r="E10" s="48">
        <v>42405.416666666664</v>
      </c>
      <c r="F10" s="56" t="str">
        <f>TEXT(Table9[[#This Row],[EVENT_END (MS DATE)]],"dd-mmm-yyyy hh:mm")</f>
        <v>05-Feb-2016 10:00</v>
      </c>
      <c r="G10" s="58" t="s">
        <v>533</v>
      </c>
      <c r="H10" s="58">
        <v>50</v>
      </c>
      <c r="I10" s="58" t="s">
        <v>500</v>
      </c>
      <c r="J10" s="58" t="s">
        <v>486</v>
      </c>
      <c r="K10" s="57" t="s">
        <v>520</v>
      </c>
    </row>
    <row r="11" spans="1:11" ht="120" x14ac:dyDescent="0.25">
      <c r="A11" s="62">
        <v>10000038</v>
      </c>
      <c r="B11" s="59" t="s">
        <v>40</v>
      </c>
      <c r="C11" s="48">
        <v>42405.416666666664</v>
      </c>
      <c r="D11" s="56" t="str">
        <f>TEXT(Table9[[#This Row],[EVENT_START (MS DATE)]],"dd-mmm-yyyy hh:mm")</f>
        <v>05-Feb-2016 10:00</v>
      </c>
      <c r="E11" s="48">
        <v>42405.458333333328</v>
      </c>
      <c r="F11" s="56" t="str">
        <f>TEXT(Table9[[#This Row],[EVENT_END (MS DATE)]],"dd-mmm-yyyy hh:mm")</f>
        <v>05-Feb-2016 11:00</v>
      </c>
      <c r="G11" s="58" t="s">
        <v>533</v>
      </c>
      <c r="H11" s="58">
        <v>50</v>
      </c>
      <c r="I11" s="58" t="s">
        <v>500</v>
      </c>
      <c r="J11" s="58" t="s">
        <v>486</v>
      </c>
      <c r="K11" s="57" t="s">
        <v>521</v>
      </c>
    </row>
    <row r="12" spans="1:11" ht="30" x14ac:dyDescent="0.25">
      <c r="A12" s="62">
        <v>10000039</v>
      </c>
      <c r="B12" s="59" t="s">
        <v>41</v>
      </c>
      <c r="C12" s="48">
        <v>42405.458333333328</v>
      </c>
      <c r="D12" s="56" t="str">
        <f>TEXT(Table9[[#This Row],[EVENT_START (MS DATE)]],"dd-mmm-yyyy hh:mm")</f>
        <v>05-Feb-2016 11:00</v>
      </c>
      <c r="E12" s="48">
        <v>42405.499999999993</v>
      </c>
      <c r="F12" s="56" t="str">
        <f>TEXT(Table9[[#This Row],[EVENT_END (MS DATE)]],"dd-mmm-yyyy hh:mm")</f>
        <v>05-Feb-2016 12:00</v>
      </c>
      <c r="G12" s="58" t="s">
        <v>533</v>
      </c>
      <c r="H12" s="58">
        <v>50</v>
      </c>
      <c r="I12" s="58" t="s">
        <v>500</v>
      </c>
      <c r="J12" s="58" t="s">
        <v>486</v>
      </c>
      <c r="K12" s="57" t="s">
        <v>522</v>
      </c>
    </row>
    <row r="13" spans="1:11" ht="30" x14ac:dyDescent="0.25">
      <c r="A13" s="62">
        <v>10000040</v>
      </c>
      <c r="B13" s="59" t="s">
        <v>42</v>
      </c>
      <c r="C13" s="48">
        <v>42405.499999999993</v>
      </c>
      <c r="D13" s="56" t="str">
        <f>TEXT(Table9[[#This Row],[EVENT_START (MS DATE)]],"dd-mmm-yyyy hh:mm")</f>
        <v>05-Feb-2016 12:00</v>
      </c>
      <c r="E13" s="48">
        <v>42405.541666666657</v>
      </c>
      <c r="F13" s="56" t="str">
        <f>TEXT(Table9[[#This Row],[EVENT_END (MS DATE)]],"dd-mmm-yyyy hh:mm")</f>
        <v>05-Feb-2016 13:00</v>
      </c>
      <c r="G13" s="58" t="s">
        <v>533</v>
      </c>
      <c r="H13" s="58">
        <v>50</v>
      </c>
      <c r="I13" s="58" t="s">
        <v>500</v>
      </c>
      <c r="J13" s="58" t="s">
        <v>486</v>
      </c>
      <c r="K13" s="57" t="s">
        <v>523</v>
      </c>
    </row>
    <row r="14" spans="1:11" x14ac:dyDescent="0.25">
      <c r="A14" s="62">
        <v>10000041</v>
      </c>
      <c r="B14" s="59" t="s">
        <v>43</v>
      </c>
      <c r="C14" s="48">
        <v>42405.541666666657</v>
      </c>
      <c r="D14" s="56" t="str">
        <f>TEXT(Table9[[#This Row],[EVENT_START (MS DATE)]],"dd-mmm-yyyy hh:mm")</f>
        <v>05-Feb-2016 13:00</v>
      </c>
      <c r="E14" s="48">
        <v>42405.583333333321</v>
      </c>
      <c r="F14" s="56" t="str">
        <f>TEXT(Table9[[#This Row],[EVENT_END (MS DATE)]],"dd-mmm-yyyy hh:mm")</f>
        <v>05-Feb-2016 14:00</v>
      </c>
      <c r="G14" s="58" t="s">
        <v>533</v>
      </c>
      <c r="H14" s="58">
        <v>50</v>
      </c>
      <c r="I14" s="58" t="s">
        <v>500</v>
      </c>
      <c r="J14" s="58" t="s">
        <v>486</v>
      </c>
      <c r="K14" s="57"/>
    </row>
    <row r="15" spans="1:11" ht="60" x14ac:dyDescent="0.25">
      <c r="A15" s="62">
        <v>10000042</v>
      </c>
      <c r="B15" s="59" t="s">
        <v>44</v>
      </c>
      <c r="C15" s="48">
        <v>42405.583333333321</v>
      </c>
      <c r="D15" s="56" t="str">
        <f>TEXT(Table9[[#This Row],[EVENT_START (MS DATE)]],"dd-mmm-yyyy hh:mm")</f>
        <v>05-Feb-2016 14:00</v>
      </c>
      <c r="E15" s="48">
        <v>42405.624999999985</v>
      </c>
      <c r="F15" s="56" t="str">
        <f>TEXT(Table9[[#This Row],[EVENT_END (MS DATE)]],"dd-mmm-yyyy hh:mm")</f>
        <v>05-Feb-2016 15:00</v>
      </c>
      <c r="G15" s="58" t="s">
        <v>533</v>
      </c>
      <c r="H15" s="58">
        <v>50</v>
      </c>
      <c r="I15" s="58" t="s">
        <v>500</v>
      </c>
      <c r="J15" s="58" t="s">
        <v>486</v>
      </c>
      <c r="K15" s="57" t="s">
        <v>525</v>
      </c>
    </row>
    <row r="16" spans="1:11" ht="45" x14ac:dyDescent="0.25">
      <c r="A16" s="62">
        <v>10000043</v>
      </c>
      <c r="B16" s="59" t="s">
        <v>23</v>
      </c>
      <c r="C16" s="48">
        <v>42405.624999999985</v>
      </c>
      <c r="D16" s="56" t="str">
        <f>TEXT(Table9[[#This Row],[EVENT_START (MS DATE)]],"dd-mmm-yyyy hh:mm")</f>
        <v>05-Feb-2016 15:00</v>
      </c>
      <c r="E16" s="48">
        <v>42405.66666666665</v>
      </c>
      <c r="F16" s="56" t="str">
        <f>TEXT(Table9[[#This Row],[EVENT_END (MS DATE)]],"dd-mmm-yyyy hh:mm")</f>
        <v>05-Feb-2016 16:00</v>
      </c>
      <c r="G16" s="58" t="s">
        <v>533</v>
      </c>
      <c r="H16" s="58">
        <v>50</v>
      </c>
      <c r="I16" s="58" t="s">
        <v>500</v>
      </c>
      <c r="J16" s="58" t="s">
        <v>486</v>
      </c>
      <c r="K16" s="57" t="s">
        <v>526</v>
      </c>
    </row>
    <row r="17" spans="1:11" ht="75" x14ac:dyDescent="0.25">
      <c r="A17" s="62">
        <v>10000044</v>
      </c>
      <c r="B17" s="59" t="s">
        <v>10</v>
      </c>
      <c r="C17" s="48">
        <v>42405.66666666665</v>
      </c>
      <c r="D17" s="56" t="str">
        <f>TEXT(Table9[[#This Row],[EVENT_START (MS DATE)]],"dd-mmm-yyyy hh:mm")</f>
        <v>05-Feb-2016 16:00</v>
      </c>
      <c r="E17" s="48">
        <v>42405.708333333314</v>
      </c>
      <c r="F17" s="56" t="str">
        <f>TEXT(Table9[[#This Row],[EVENT_END (MS DATE)]],"dd-mmm-yyyy hh:mm")</f>
        <v>05-Feb-2016 17:00</v>
      </c>
      <c r="G17" s="58" t="s">
        <v>533</v>
      </c>
      <c r="H17" s="58">
        <v>50</v>
      </c>
      <c r="I17" s="58" t="s">
        <v>500</v>
      </c>
      <c r="J17" s="58" t="s">
        <v>486</v>
      </c>
      <c r="K17" s="57" t="s">
        <v>527</v>
      </c>
    </row>
    <row r="18" spans="1:11" ht="45" x14ac:dyDescent="0.25">
      <c r="A18" s="59">
        <v>10000010</v>
      </c>
      <c r="B18" s="59" t="s">
        <v>492</v>
      </c>
      <c r="C18" s="48">
        <v>42409.520833333336</v>
      </c>
      <c r="D18" s="56" t="str">
        <f>TEXT(Table9[[#This Row],[EVENT_START (MS DATE)]],"dd-mmm-yyyy hh:mm")</f>
        <v>09-Feb-2016 12:30</v>
      </c>
      <c r="E18" s="48">
        <v>42409.5625</v>
      </c>
      <c r="F18" s="56" t="str">
        <f>TEXT(Table9[[#This Row],[EVENT_END (MS DATE)]],"dd-mmm-yyyy hh:mm")</f>
        <v>09-Feb-2016 13:30</v>
      </c>
      <c r="G18" s="58" t="s">
        <v>493</v>
      </c>
      <c r="H18" s="58">
        <v>100</v>
      </c>
      <c r="I18" s="58" t="s">
        <v>494</v>
      </c>
      <c r="J18" s="58" t="s">
        <v>495</v>
      </c>
      <c r="K18" s="58" t="s">
        <v>496</v>
      </c>
    </row>
    <row r="19" spans="1:11" ht="30" x14ac:dyDescent="0.25">
      <c r="A19" s="59">
        <v>10000012</v>
      </c>
      <c r="B19" s="59" t="s">
        <v>497</v>
      </c>
      <c r="C19" s="48">
        <v>42409.520833333336</v>
      </c>
      <c r="D19" s="56" t="str">
        <f>TEXT(Table9[[#This Row],[EVENT_START (MS DATE)]],"dd-mmm-yyyy hh:mm")</f>
        <v>09-Feb-2016 12:30</v>
      </c>
      <c r="E19" s="48">
        <v>42409.5625</v>
      </c>
      <c r="F19" s="56" t="str">
        <f>TEXT(Table9[[#This Row],[EVENT_END (MS DATE)]],"dd-mmm-yyyy hh:mm")</f>
        <v>09-Feb-2016 13:30</v>
      </c>
      <c r="G19" s="58" t="s">
        <v>498</v>
      </c>
      <c r="H19" s="58">
        <v>50</v>
      </c>
      <c r="I19" s="58" t="s">
        <v>500</v>
      </c>
      <c r="J19" s="58" t="s">
        <v>495</v>
      </c>
      <c r="K19" s="58" t="s">
        <v>499</v>
      </c>
    </row>
    <row r="20" spans="1:11" ht="30" x14ac:dyDescent="0.25">
      <c r="A20" s="59">
        <v>10000014</v>
      </c>
      <c r="B20" s="59" t="s">
        <v>517</v>
      </c>
      <c r="C20" s="48">
        <v>42410.458333333336</v>
      </c>
      <c r="D20" s="56" t="str">
        <f>TEXT(Table9[[#This Row],[EVENT_START (MS DATE)]],"dd-mmm-yyyy hh:mm")</f>
        <v>10-Feb-2016 11:00</v>
      </c>
      <c r="E20" s="48">
        <v>42410.541666666672</v>
      </c>
      <c r="F20" s="56" t="str">
        <f>TEXT(Table9[[#This Row],[EVENT_END (MS DATE)]],"dd-mmm-yyyy hh:mm")</f>
        <v>10-Feb-2016 13:00</v>
      </c>
      <c r="G20" s="58" t="s">
        <v>504</v>
      </c>
      <c r="H20" s="58">
        <v>1</v>
      </c>
      <c r="I20" s="58" t="s">
        <v>500</v>
      </c>
      <c r="J20" s="58" t="s">
        <v>518</v>
      </c>
      <c r="K20" s="58" t="s">
        <v>559</v>
      </c>
    </row>
    <row r="21" spans="1:11" ht="60" x14ac:dyDescent="0.25">
      <c r="A21" s="59">
        <v>10000030</v>
      </c>
      <c r="B21" s="59" t="s">
        <v>513</v>
      </c>
      <c r="C21" s="48">
        <v>42411.6875</v>
      </c>
      <c r="D21" s="56" t="str">
        <f>TEXT(Table9[[#This Row],[EVENT_START (MS DATE)]],"dd-mmm-yyyy hh:mm")</f>
        <v>11-Feb-2016 16:30</v>
      </c>
      <c r="E21" s="48">
        <v>42411.770833333336</v>
      </c>
      <c r="F21" s="56" t="str">
        <f>TEXT(Table9[[#This Row],[EVENT_END (MS DATE)]],"dd-mmm-yyyy hh:mm")</f>
        <v>11-Feb-2016 18:30</v>
      </c>
      <c r="G21" s="58" t="s">
        <v>516</v>
      </c>
      <c r="H21" s="58">
        <v>1</v>
      </c>
      <c r="I21" s="58" t="s">
        <v>512</v>
      </c>
      <c r="J21" s="58" t="s">
        <v>4</v>
      </c>
      <c r="K21" s="58" t="s">
        <v>515</v>
      </c>
    </row>
    <row r="22" spans="1:11" ht="30" x14ac:dyDescent="0.25">
      <c r="A22" s="59">
        <v>10000009</v>
      </c>
      <c r="B22" s="59" t="s">
        <v>562</v>
      </c>
      <c r="C22" s="48">
        <v>42415.5</v>
      </c>
      <c r="D22" s="56" t="str">
        <f>TEXT(Table9[[#This Row],[EVENT_START (MS DATE)]],"dd-mmm-yyyy hh:mm")</f>
        <v>15-Feb-2016 12:00</v>
      </c>
      <c r="E22" s="48">
        <v>42415.5625</v>
      </c>
      <c r="F22" s="56" t="str">
        <f>TEXT(Table9[[#This Row],[EVENT_END (MS DATE)]],"dd-mmm-yyyy hh:mm")</f>
        <v>15-Feb-2016 13:30</v>
      </c>
      <c r="G22" s="58" t="s">
        <v>504</v>
      </c>
      <c r="H22" s="58">
        <v>100</v>
      </c>
      <c r="I22" s="58" t="s">
        <v>500</v>
      </c>
      <c r="J22" s="58" t="s">
        <v>495</v>
      </c>
      <c r="K22" s="58" t="s">
        <v>501</v>
      </c>
    </row>
    <row r="23" spans="1:11" ht="30" x14ac:dyDescent="0.25">
      <c r="A23" s="59">
        <v>10000007</v>
      </c>
      <c r="B23" s="59" t="s">
        <v>502</v>
      </c>
      <c r="C23" s="48">
        <v>42416.416666666664</v>
      </c>
      <c r="D23" s="56" t="str">
        <f>TEXT(Table9[[#This Row],[EVENT_START (MS DATE)]],"dd-mmm-yyyy hh:mm")</f>
        <v>16-Feb-2016 10:00</v>
      </c>
      <c r="E23" s="48">
        <v>42416.666666666664</v>
      </c>
      <c r="F23" s="56" t="str">
        <f>TEXT(Table9[[#This Row],[EVENT_END (MS DATE)]],"dd-mmm-yyyy hh:mm")</f>
        <v>16-Feb-2016 16:00</v>
      </c>
      <c r="G23" s="58" t="s">
        <v>503</v>
      </c>
      <c r="H23" s="58">
        <v>500</v>
      </c>
      <c r="I23" s="58" t="s">
        <v>500</v>
      </c>
      <c r="J23" s="58" t="s">
        <v>495</v>
      </c>
      <c r="K23" s="58" t="s">
        <v>505</v>
      </c>
    </row>
    <row r="24" spans="1:11" ht="30" x14ac:dyDescent="0.25">
      <c r="A24" s="59">
        <v>10000015</v>
      </c>
      <c r="B24" s="59" t="s">
        <v>517</v>
      </c>
      <c r="C24" s="48">
        <v>42417.458333333336</v>
      </c>
      <c r="D24" s="56" t="str">
        <f>TEXT(Table9[[#This Row],[EVENT_START (MS DATE)]],"dd-mmm-yyyy hh:mm")</f>
        <v>17-Feb-2016 11:00</v>
      </c>
      <c r="E24" s="48">
        <v>42417.541666666672</v>
      </c>
      <c r="F24" s="56" t="str">
        <f>TEXT(Table9[[#This Row],[EVENT_END (MS DATE)]],"dd-mmm-yyyy hh:mm")</f>
        <v>17-Feb-2016 13:00</v>
      </c>
      <c r="G24" s="58" t="s">
        <v>504</v>
      </c>
      <c r="H24" s="58">
        <v>1</v>
      </c>
      <c r="I24" s="58" t="s">
        <v>500</v>
      </c>
      <c r="J24" s="58" t="s">
        <v>518</v>
      </c>
      <c r="K24" s="58" t="s">
        <v>559</v>
      </c>
    </row>
    <row r="25" spans="1:11" ht="45" x14ac:dyDescent="0.25">
      <c r="A25" s="59">
        <v>10000011</v>
      </c>
      <c r="B25" s="59" t="s">
        <v>492</v>
      </c>
      <c r="C25" s="48">
        <v>42418.520833333336</v>
      </c>
      <c r="D25" s="56" t="str">
        <f>TEXT(Table9[[#This Row],[EVENT_START (MS DATE)]],"dd-mmm-yyyy hh:mm")</f>
        <v>18-Feb-2016 12:30</v>
      </c>
      <c r="E25" s="48">
        <v>42418.5625</v>
      </c>
      <c r="F25" s="56" t="str">
        <f>TEXT(Table9[[#This Row],[EVENT_END (MS DATE)]],"dd-mmm-yyyy hh:mm")</f>
        <v>18-Feb-2016 13:30</v>
      </c>
      <c r="G25" s="58" t="s">
        <v>493</v>
      </c>
      <c r="H25" s="58">
        <v>100</v>
      </c>
      <c r="I25" s="58" t="s">
        <v>494</v>
      </c>
      <c r="J25" s="58" t="s">
        <v>495</v>
      </c>
      <c r="K25" s="58" t="s">
        <v>496</v>
      </c>
    </row>
    <row r="26" spans="1:11" ht="60" x14ac:dyDescent="0.25">
      <c r="A26" s="59">
        <v>10000031</v>
      </c>
      <c r="B26" s="59" t="s">
        <v>513</v>
      </c>
      <c r="C26" s="48">
        <v>42418.6875</v>
      </c>
      <c r="D26" s="56" t="str">
        <f>TEXT(Table9[[#This Row],[EVENT_START (MS DATE)]],"dd-mmm-yyyy hh:mm")</f>
        <v>18-Feb-2016 16:30</v>
      </c>
      <c r="E26" s="48">
        <v>42418.770833333336</v>
      </c>
      <c r="F26" s="56" t="str">
        <f>TEXT(Table9[[#This Row],[EVENT_END (MS DATE)]],"dd-mmm-yyyy hh:mm")</f>
        <v>18-Feb-2016 18:30</v>
      </c>
      <c r="G26" s="58" t="s">
        <v>516</v>
      </c>
      <c r="H26" s="58">
        <v>1</v>
      </c>
      <c r="I26" s="58" t="s">
        <v>512</v>
      </c>
      <c r="J26" s="58" t="s">
        <v>4</v>
      </c>
      <c r="K26" s="58" t="s">
        <v>515</v>
      </c>
    </row>
    <row r="27" spans="1:11" ht="30" x14ac:dyDescent="0.25">
      <c r="A27" s="59">
        <v>10000016</v>
      </c>
      <c r="B27" s="59" t="s">
        <v>517</v>
      </c>
      <c r="C27" s="48">
        <v>42424.458333333336</v>
      </c>
      <c r="D27" s="56" t="str">
        <f>TEXT(Table9[[#This Row],[EVENT_START (MS DATE)]],"dd-mmm-yyyy hh:mm")</f>
        <v>24-Feb-2016 11:00</v>
      </c>
      <c r="E27" s="48">
        <v>42424.541666666672</v>
      </c>
      <c r="F27" s="56" t="str">
        <f>TEXT(Table9[[#This Row],[EVENT_END (MS DATE)]],"dd-mmm-yyyy hh:mm")</f>
        <v>24-Feb-2016 13:00</v>
      </c>
      <c r="G27" s="58" t="s">
        <v>504</v>
      </c>
      <c r="H27" s="58">
        <v>1</v>
      </c>
      <c r="I27" s="58" t="s">
        <v>500</v>
      </c>
      <c r="J27" s="58" t="s">
        <v>518</v>
      </c>
      <c r="K27" s="58" t="s">
        <v>559</v>
      </c>
    </row>
    <row r="28" spans="1:11" ht="30" x14ac:dyDescent="0.25">
      <c r="A28" s="59">
        <v>10000027</v>
      </c>
      <c r="B28" s="59" t="s">
        <v>506</v>
      </c>
      <c r="C28" s="48">
        <v>42424.520833333336</v>
      </c>
      <c r="D28" s="56" t="str">
        <f>TEXT(Table9[[#This Row],[EVENT_START (MS DATE)]],"dd-mmm-yyyy hh:mm")</f>
        <v>24-Feb-2016 12:30</v>
      </c>
      <c r="E28" s="48">
        <v>42424.5625</v>
      </c>
      <c r="F28" s="56" t="str">
        <f>TEXT(Table9[[#This Row],[EVENT_END (MS DATE)]],"dd-mmm-yyyy hh:mm")</f>
        <v>24-Feb-2016 13:30</v>
      </c>
      <c r="G28" s="58" t="s">
        <v>498</v>
      </c>
      <c r="H28" s="58">
        <v>1</v>
      </c>
      <c r="I28" s="58" t="s">
        <v>500</v>
      </c>
      <c r="J28" s="58" t="s">
        <v>495</v>
      </c>
      <c r="K28" s="58" t="s">
        <v>509</v>
      </c>
    </row>
    <row r="29" spans="1:11" ht="30" x14ac:dyDescent="0.25">
      <c r="A29" s="59">
        <v>10000019</v>
      </c>
      <c r="B29" s="59" t="s">
        <v>507</v>
      </c>
      <c r="C29" s="48">
        <v>42425.458333333336</v>
      </c>
      <c r="D29" s="56" t="str">
        <f>TEXT(Table9[[#This Row],[EVENT_START (MS DATE)]],"dd-mmm-yyyy hh:mm")</f>
        <v>25-Feb-2016 11:00</v>
      </c>
      <c r="E29" s="48">
        <v>42425.541666666672</v>
      </c>
      <c r="F29" s="56" t="str">
        <f>TEXT(Table9[[#This Row],[EVENT_END (MS DATE)]],"dd-mmm-yyyy hh:mm")</f>
        <v>25-Feb-2016 13:00</v>
      </c>
      <c r="G29" s="58" t="s">
        <v>493</v>
      </c>
      <c r="H29" s="58">
        <v>1</v>
      </c>
      <c r="I29" s="58" t="s">
        <v>500</v>
      </c>
      <c r="J29" s="58" t="s">
        <v>495</v>
      </c>
      <c r="K29" s="58" t="s">
        <v>510</v>
      </c>
    </row>
    <row r="30" spans="1:11" ht="60" x14ac:dyDescent="0.25">
      <c r="A30" s="59">
        <v>10000032</v>
      </c>
      <c r="B30" s="59" t="s">
        <v>513</v>
      </c>
      <c r="C30" s="48">
        <v>42425.6875</v>
      </c>
      <c r="D30" s="56" t="str">
        <f>TEXT(Table9[[#This Row],[EVENT_START (MS DATE)]],"dd-mmm-yyyy hh:mm")</f>
        <v>25-Feb-2016 16:30</v>
      </c>
      <c r="E30" s="48">
        <v>42425.770833333336</v>
      </c>
      <c r="F30" s="56" t="str">
        <f>TEXT(Table9[[#This Row],[EVENT_END (MS DATE)]],"dd-mmm-yyyy hh:mm")</f>
        <v>25-Feb-2016 18:30</v>
      </c>
      <c r="G30" s="58" t="s">
        <v>516</v>
      </c>
      <c r="H30" s="58">
        <v>1</v>
      </c>
      <c r="I30" s="58" t="s">
        <v>512</v>
      </c>
      <c r="J30" s="58" t="s">
        <v>4</v>
      </c>
      <c r="K30" s="58" t="s">
        <v>515</v>
      </c>
    </row>
    <row r="31" spans="1:11" x14ac:dyDescent="0.25">
      <c r="A31" s="59">
        <v>10000005</v>
      </c>
      <c r="B31" s="59" t="s">
        <v>508</v>
      </c>
      <c r="C31" s="48">
        <v>42429.520833333336</v>
      </c>
      <c r="D31" s="56" t="str">
        <f>TEXT(Table9[[#This Row],[EVENT_START (MS DATE)]],"dd-mmm-yyyy hh:mm")</f>
        <v>29-Feb-2016 12:30</v>
      </c>
      <c r="E31" s="48">
        <v>42429.729166666664</v>
      </c>
      <c r="F31" s="56" t="str">
        <f>TEXT(Table9[[#This Row],[EVENT_END (MS DATE)]],"dd-mmm-yyyy hh:mm")</f>
        <v>29-Feb-2016 17:30</v>
      </c>
      <c r="G31" s="58" t="s">
        <v>493</v>
      </c>
      <c r="H31" s="58">
        <v>1</v>
      </c>
      <c r="I31" s="58" t="s">
        <v>500</v>
      </c>
      <c r="J31" s="58" t="s">
        <v>495</v>
      </c>
      <c r="K31" s="58" t="s">
        <v>511</v>
      </c>
    </row>
    <row r="32" spans="1:11" ht="30" x14ac:dyDescent="0.25">
      <c r="A32" s="59">
        <v>10000017</v>
      </c>
      <c r="B32" s="59" t="s">
        <v>517</v>
      </c>
      <c r="C32" s="48">
        <v>42431.458333333336</v>
      </c>
      <c r="D32" s="56" t="str">
        <f>TEXT(Table9[[#This Row],[EVENT_START (MS DATE)]],"dd-mmm-yyyy hh:mm")</f>
        <v>02-Mar-2016 11:00</v>
      </c>
      <c r="E32" s="48">
        <v>42431.541666666672</v>
      </c>
      <c r="F32" s="56" t="str">
        <f>TEXT(Table9[[#This Row],[EVENT_END (MS DATE)]],"dd-mmm-yyyy hh:mm")</f>
        <v>02-Mar-2016 13:00</v>
      </c>
      <c r="G32" s="58" t="s">
        <v>504</v>
      </c>
      <c r="H32" s="58">
        <v>1</v>
      </c>
      <c r="I32" s="58" t="s">
        <v>500</v>
      </c>
      <c r="J32" s="58" t="s">
        <v>518</v>
      </c>
      <c r="K32" s="58" t="s">
        <v>559</v>
      </c>
    </row>
    <row r="33" spans="1:11" ht="60" x14ac:dyDescent="0.25">
      <c r="A33" s="59">
        <v>10000033</v>
      </c>
      <c r="B33" s="59" t="s">
        <v>513</v>
      </c>
      <c r="C33" s="48">
        <v>42432.6875</v>
      </c>
      <c r="D33" s="56" t="str">
        <f>TEXT(Table9[[#This Row],[EVENT_START (MS DATE)]],"dd-mmm-yyyy hh:mm")</f>
        <v>03-Mar-2016 16:30</v>
      </c>
      <c r="E33" s="48">
        <v>42432.770833333336</v>
      </c>
      <c r="F33" s="56" t="str">
        <f>TEXT(Table9[[#This Row],[EVENT_END (MS DATE)]],"dd-mmm-yyyy hh:mm")</f>
        <v>03-Mar-2016 18:30</v>
      </c>
      <c r="G33" s="58" t="s">
        <v>516</v>
      </c>
      <c r="H33" s="58">
        <v>1</v>
      </c>
      <c r="I33" s="58" t="s">
        <v>512</v>
      </c>
      <c r="J33" s="58" t="s">
        <v>4</v>
      </c>
      <c r="K33" s="58" t="s">
        <v>515</v>
      </c>
    </row>
    <row r="34" spans="1:11" ht="30" x14ac:dyDescent="0.25">
      <c r="A34" s="62">
        <v>10000036</v>
      </c>
      <c r="B34" s="59" t="s">
        <v>30</v>
      </c>
      <c r="C34" s="54" t="s">
        <v>530</v>
      </c>
      <c r="D34" s="56" t="str">
        <f>TEXT(Table9[[#This Row],[EVENT_START (MS DATE)]],"dd-mmm-yyyy hh:mm")</f>
        <v>05-Feb-2016 08:00</v>
      </c>
      <c r="E34" s="55" t="s">
        <v>531</v>
      </c>
      <c r="F34" s="56" t="str">
        <f>TEXT(Table9[[#This Row],[EVENT_END (MS DATE)]],"dd-mmm-yyyy hh:mm")</f>
        <v>05-Feb-2016 09:00</v>
      </c>
      <c r="G34" s="58" t="s">
        <v>533</v>
      </c>
      <c r="H34" s="57">
        <v>1</v>
      </c>
      <c r="I34" s="58" t="s">
        <v>500</v>
      </c>
      <c r="J34" s="58" t="s">
        <v>486</v>
      </c>
      <c r="K34" s="57" t="s">
        <v>519</v>
      </c>
    </row>
  </sheetData>
  <pageMargins left="0.7" right="0.7" top="0.75" bottom="0.75" header="0.3" footer="0.3"/>
  <pageSetup orientation="portrait" horizontalDpi="4294967293" vertic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7" tint="0.59999389629810485"/>
  </sheetPr>
  <dimension ref="A1:I46"/>
  <sheetViews>
    <sheetView topLeftCell="B1" zoomScaleNormal="100" workbookViewId="0">
      <pane ySplit="3" topLeftCell="A43" activePane="bottomLeft" state="frozen"/>
      <selection pane="bottomLeft" activeCell="F9" sqref="F9"/>
    </sheetView>
  </sheetViews>
  <sheetFormatPr defaultColWidth="11.28515625" defaultRowHeight="15" x14ac:dyDescent="0.25"/>
  <cols>
    <col min="1" max="1" width="11.7109375" style="32" hidden="1" customWidth="1"/>
    <col min="2" max="2" width="40.5703125" style="32" bestFit="1" customWidth="1"/>
    <col min="3" max="3" width="19.7109375" style="32" hidden="1" customWidth="1"/>
    <col min="4" max="4" width="16.42578125" style="32" hidden="1" customWidth="1"/>
    <col min="5" max="5" width="21" style="32" hidden="1" customWidth="1"/>
    <col min="6" max="6" width="132" style="31" customWidth="1"/>
    <col min="7" max="7" width="21" style="32" hidden="1" customWidth="1"/>
    <col min="8" max="8" width="40.140625" style="32" bestFit="1" customWidth="1"/>
    <col min="9" max="9" width="21.5703125" style="32" bestFit="1" customWidth="1"/>
    <col min="10" max="16384" width="11.28515625" style="32"/>
  </cols>
  <sheetData>
    <row r="1" spans="1:9" x14ac:dyDescent="0.25">
      <c r="A1" s="32" t="s">
        <v>47</v>
      </c>
    </row>
    <row r="3" spans="1:9" s="67" customFormat="1" x14ac:dyDescent="0.25">
      <c r="A3" s="67" t="s">
        <v>48</v>
      </c>
      <c r="B3" s="67" t="s">
        <v>49</v>
      </c>
      <c r="C3" s="67" t="s">
        <v>275</v>
      </c>
      <c r="D3" s="67" t="s">
        <v>93</v>
      </c>
      <c r="E3" s="67" t="s">
        <v>91</v>
      </c>
      <c r="F3" s="69" t="s">
        <v>399</v>
      </c>
      <c r="G3" s="67" t="s">
        <v>401</v>
      </c>
      <c r="H3" s="67" t="s">
        <v>569</v>
      </c>
    </row>
    <row r="4" spans="1:9" ht="45" x14ac:dyDescent="0.25">
      <c r="A4" s="65" t="e">
        <f>A3+1</f>
        <v>#VALUE!</v>
      </c>
      <c r="B4" s="65" t="s">
        <v>88</v>
      </c>
      <c r="C4" s="65" t="s">
        <v>398</v>
      </c>
      <c r="D4" s="65">
        <v>1</v>
      </c>
      <c r="E4" s="65">
        <v>50</v>
      </c>
      <c r="F4" s="66" t="s">
        <v>631</v>
      </c>
      <c r="G4" s="65">
        <f ca="1">RANDBETWEEN(10,500)</f>
        <v>277</v>
      </c>
      <c r="H4" s="65" t="s">
        <v>617</v>
      </c>
    </row>
    <row r="5" spans="1:9" ht="60" x14ac:dyDescent="0.25">
      <c r="A5" s="65" t="e">
        <f>A4+1</f>
        <v>#VALUE!</v>
      </c>
      <c r="B5" s="65" t="s">
        <v>94</v>
      </c>
      <c r="C5" s="65" t="s">
        <v>398</v>
      </c>
      <c r="D5" s="65">
        <v>1</v>
      </c>
      <c r="E5" s="65">
        <v>4</v>
      </c>
      <c r="F5" s="66" t="s">
        <v>630</v>
      </c>
      <c r="G5" s="65">
        <f ca="1">RANDBETWEEN(10,500)</f>
        <v>226</v>
      </c>
      <c r="H5" s="65" t="s">
        <v>618</v>
      </c>
    </row>
    <row r="6" spans="1:9" ht="30" x14ac:dyDescent="0.25">
      <c r="A6" s="65" t="e">
        <f>A5+1</f>
        <v>#VALUE!</v>
      </c>
      <c r="B6" s="65" t="s">
        <v>97</v>
      </c>
      <c r="C6" s="65" t="s">
        <v>398</v>
      </c>
      <c r="D6" s="65">
        <v>1</v>
      </c>
      <c r="E6" s="65">
        <v>2</v>
      </c>
      <c r="F6" s="66" t="s">
        <v>632</v>
      </c>
      <c r="G6" s="65">
        <f ca="1">RANDBETWEEN(10,500)</f>
        <v>274</v>
      </c>
      <c r="H6" s="65" t="s">
        <v>619</v>
      </c>
    </row>
    <row r="7" spans="1:9" ht="60" x14ac:dyDescent="0.25">
      <c r="A7" s="65" t="e">
        <f>A6+1</f>
        <v>#VALUE!</v>
      </c>
      <c r="B7" s="65" t="s">
        <v>83</v>
      </c>
      <c r="C7" s="65" t="s">
        <v>398</v>
      </c>
      <c r="D7" s="65">
        <v>1</v>
      </c>
      <c r="E7" s="65">
        <v>50</v>
      </c>
      <c r="F7" s="66" t="s">
        <v>633</v>
      </c>
      <c r="G7" s="65">
        <f ca="1">RANDBETWEEN(10,500)</f>
        <v>388</v>
      </c>
      <c r="H7" s="65" t="s">
        <v>620</v>
      </c>
      <c r="I7" s="50"/>
    </row>
    <row r="8" spans="1:9" ht="45" x14ac:dyDescent="0.25">
      <c r="A8" s="65" t="e">
        <f>A7+1</f>
        <v>#VALUE!</v>
      </c>
      <c r="B8" s="65" t="s">
        <v>84</v>
      </c>
      <c r="C8" s="65" t="s">
        <v>398</v>
      </c>
      <c r="D8" s="65">
        <v>1</v>
      </c>
      <c r="E8" s="65">
        <v>50</v>
      </c>
      <c r="F8" s="66" t="s">
        <v>634</v>
      </c>
      <c r="G8" s="65">
        <f ca="1">RANDBETWEEN(10,500)</f>
        <v>142</v>
      </c>
      <c r="H8" s="65" t="s">
        <v>621</v>
      </c>
      <c r="I8" s="50"/>
    </row>
    <row r="9" spans="1:9" ht="90" x14ac:dyDescent="0.25">
      <c r="A9" s="65" t="e">
        <f>A8+1</f>
        <v>#VALUE!</v>
      </c>
      <c r="B9" s="65" t="s">
        <v>85</v>
      </c>
      <c r="C9" s="65" t="s">
        <v>398</v>
      </c>
      <c r="D9" s="65">
        <v>1</v>
      </c>
      <c r="E9" s="65">
        <v>10</v>
      </c>
      <c r="F9" s="66" t="s">
        <v>635</v>
      </c>
      <c r="G9" s="65">
        <f ca="1">RANDBETWEEN(10,500)</f>
        <v>12</v>
      </c>
      <c r="H9" s="65" t="s">
        <v>622</v>
      </c>
      <c r="I9" s="50"/>
    </row>
    <row r="10" spans="1:9" ht="60" x14ac:dyDescent="0.25">
      <c r="A10" s="65" t="e">
        <f>A9+1</f>
        <v>#VALUE!</v>
      </c>
      <c r="B10" s="65" t="s">
        <v>86</v>
      </c>
      <c r="C10" s="65" t="s">
        <v>398</v>
      </c>
      <c r="D10" s="65">
        <v>1</v>
      </c>
      <c r="E10" s="65">
        <v>4</v>
      </c>
      <c r="F10" s="66" t="s">
        <v>636</v>
      </c>
      <c r="G10" s="65">
        <f ca="1">RANDBETWEEN(10,500)</f>
        <v>166</v>
      </c>
      <c r="H10" s="65" t="s">
        <v>623</v>
      </c>
      <c r="I10" s="50"/>
    </row>
    <row r="11" spans="1:9" ht="45" x14ac:dyDescent="0.25">
      <c r="A11" s="65" t="e">
        <f>A10+1</f>
        <v>#VALUE!</v>
      </c>
      <c r="B11" s="65" t="s">
        <v>87</v>
      </c>
      <c r="C11" s="65" t="s">
        <v>398</v>
      </c>
      <c r="D11" s="65">
        <v>1</v>
      </c>
      <c r="E11" s="65">
        <v>50</v>
      </c>
      <c r="F11" s="66" t="s">
        <v>637</v>
      </c>
      <c r="G11" s="65">
        <f ca="1">RANDBETWEEN(10,500)</f>
        <v>350</v>
      </c>
      <c r="H11" s="65" t="s">
        <v>624</v>
      </c>
      <c r="I11" s="50"/>
    </row>
    <row r="12" spans="1:9" ht="60" x14ac:dyDescent="0.25">
      <c r="A12" s="65" t="e">
        <f>A11+1</f>
        <v>#VALUE!</v>
      </c>
      <c r="B12" s="65" t="s">
        <v>89</v>
      </c>
      <c r="C12" s="65" t="s">
        <v>398</v>
      </c>
      <c r="D12" s="65">
        <v>1</v>
      </c>
      <c r="E12" s="65">
        <v>50</v>
      </c>
      <c r="F12" s="66" t="s">
        <v>638</v>
      </c>
      <c r="G12" s="65">
        <f ca="1">RANDBETWEEN(10,500)</f>
        <v>321</v>
      </c>
      <c r="H12" s="65" t="s">
        <v>625</v>
      </c>
      <c r="I12" s="50"/>
    </row>
    <row r="13" spans="1:9" s="49" customFormat="1" ht="75" x14ac:dyDescent="0.25">
      <c r="A13" s="65" t="e">
        <f>A12+1</f>
        <v>#VALUE!</v>
      </c>
      <c r="B13" s="65" t="s">
        <v>90</v>
      </c>
      <c r="C13" s="65" t="s">
        <v>398</v>
      </c>
      <c r="D13" s="65">
        <v>1</v>
      </c>
      <c r="E13" s="65">
        <v>8</v>
      </c>
      <c r="F13" s="66" t="s">
        <v>639</v>
      </c>
      <c r="G13" s="65">
        <f ca="1">RANDBETWEEN(10,500)</f>
        <v>45</v>
      </c>
      <c r="H13" s="65" t="s">
        <v>626</v>
      </c>
      <c r="I13" s="51"/>
    </row>
    <row r="14" spans="1:9" ht="30" x14ac:dyDescent="0.25">
      <c r="A14" s="65" t="e">
        <f>A13+1</f>
        <v>#VALUE!</v>
      </c>
      <c r="B14" s="65" t="s">
        <v>92</v>
      </c>
      <c r="C14" s="65" t="s">
        <v>398</v>
      </c>
      <c r="D14" s="65">
        <v>1</v>
      </c>
      <c r="E14" s="65">
        <v>2</v>
      </c>
      <c r="F14" s="66" t="s">
        <v>640</v>
      </c>
      <c r="G14" s="65">
        <f ca="1">RANDBETWEEN(10,500)</f>
        <v>35</v>
      </c>
      <c r="H14" s="65" t="s">
        <v>627</v>
      </c>
    </row>
    <row r="15" spans="1:9" ht="30" x14ac:dyDescent="0.25">
      <c r="A15" s="65" t="e">
        <f>A14+1</f>
        <v>#VALUE!</v>
      </c>
      <c r="B15" s="65" t="s">
        <v>95</v>
      </c>
      <c r="C15" s="65" t="s">
        <v>398</v>
      </c>
      <c r="D15" s="65">
        <v>1</v>
      </c>
      <c r="E15" s="65">
        <v>4</v>
      </c>
      <c r="F15" s="66" t="s">
        <v>641</v>
      </c>
      <c r="G15" s="65">
        <f ca="1">RANDBETWEEN(10,500)</f>
        <v>470</v>
      </c>
      <c r="H15" s="65" t="s">
        <v>628</v>
      </c>
    </row>
    <row r="16" spans="1:9" ht="60" x14ac:dyDescent="0.25">
      <c r="A16" s="65" t="e">
        <f>A15+1</f>
        <v>#VALUE!</v>
      </c>
      <c r="B16" s="65" t="s">
        <v>96</v>
      </c>
      <c r="C16" s="65" t="s">
        <v>398</v>
      </c>
      <c r="D16" s="65">
        <v>1</v>
      </c>
      <c r="E16" s="65">
        <v>4</v>
      </c>
      <c r="F16" s="66" t="s">
        <v>642</v>
      </c>
      <c r="G16" s="65">
        <f ca="1">RANDBETWEEN(10,500)</f>
        <v>46</v>
      </c>
      <c r="H16" s="65" t="s">
        <v>629</v>
      </c>
    </row>
    <row r="17" spans="1:8" ht="60" x14ac:dyDescent="0.25">
      <c r="A17" s="65" t="e">
        <f>A16+1</f>
        <v>#VALUE!</v>
      </c>
      <c r="B17" s="65" t="s">
        <v>79</v>
      </c>
      <c r="C17" s="65" t="s">
        <v>80</v>
      </c>
      <c r="D17" s="65">
        <v>1</v>
      </c>
      <c r="E17" s="65">
        <v>4</v>
      </c>
      <c r="F17" s="66" t="s">
        <v>568</v>
      </c>
      <c r="G17" s="65">
        <f ca="1">RANDBETWEEN(10,500)</f>
        <v>65</v>
      </c>
      <c r="H17" s="65"/>
    </row>
    <row r="18" spans="1:8" ht="60" x14ac:dyDescent="0.25">
      <c r="A18" s="65" t="e">
        <f>A17+1</f>
        <v>#VALUE!</v>
      </c>
      <c r="B18" s="65" t="s">
        <v>74</v>
      </c>
      <c r="C18" s="65" t="s">
        <v>80</v>
      </c>
      <c r="D18" s="65">
        <v>1</v>
      </c>
      <c r="E18" s="65">
        <v>4</v>
      </c>
      <c r="F18" s="66" t="s">
        <v>570</v>
      </c>
      <c r="G18" s="65">
        <f ca="1">RANDBETWEEN(10,500)</f>
        <v>346</v>
      </c>
      <c r="H18" s="65"/>
    </row>
    <row r="19" spans="1:8" ht="60" x14ac:dyDescent="0.25">
      <c r="A19" s="65" t="e">
        <f>A18+1</f>
        <v>#VALUE!</v>
      </c>
      <c r="B19" s="65" t="s">
        <v>75</v>
      </c>
      <c r="C19" s="65" t="s">
        <v>80</v>
      </c>
      <c r="D19" s="65">
        <v>1</v>
      </c>
      <c r="E19" s="65">
        <v>4</v>
      </c>
      <c r="F19" s="66" t="s">
        <v>571</v>
      </c>
      <c r="G19" s="65">
        <f ca="1">RANDBETWEEN(10,500)</f>
        <v>108</v>
      </c>
      <c r="H19" s="65"/>
    </row>
    <row r="20" spans="1:8" ht="45" x14ac:dyDescent="0.25">
      <c r="A20" s="65" t="e">
        <f>A19+1</f>
        <v>#VALUE!</v>
      </c>
      <c r="B20" s="65" t="s">
        <v>76</v>
      </c>
      <c r="C20" s="65" t="s">
        <v>80</v>
      </c>
      <c r="D20" s="65">
        <v>1</v>
      </c>
      <c r="E20" s="65">
        <v>4</v>
      </c>
      <c r="F20" s="66" t="s">
        <v>572</v>
      </c>
      <c r="G20" s="65">
        <f ca="1">RANDBETWEEN(10,500)</f>
        <v>328</v>
      </c>
      <c r="H20" s="65"/>
    </row>
    <row r="21" spans="1:8" ht="45" x14ac:dyDescent="0.25">
      <c r="A21" s="65" t="e">
        <f>A20+1</f>
        <v>#VALUE!</v>
      </c>
      <c r="B21" s="65" t="s">
        <v>77</v>
      </c>
      <c r="C21" s="65" t="s">
        <v>80</v>
      </c>
      <c r="D21" s="65">
        <v>1</v>
      </c>
      <c r="E21" s="65">
        <v>4</v>
      </c>
      <c r="F21" s="66" t="s">
        <v>573</v>
      </c>
      <c r="G21" s="65">
        <f ca="1">RANDBETWEEN(10,500)</f>
        <v>86</v>
      </c>
      <c r="H21" s="65"/>
    </row>
    <row r="22" spans="1:8" ht="60" x14ac:dyDescent="0.25">
      <c r="A22" s="65" t="e">
        <f>A21+1</f>
        <v>#VALUE!</v>
      </c>
      <c r="B22" s="65" t="s">
        <v>78</v>
      </c>
      <c r="C22" s="65" t="s">
        <v>80</v>
      </c>
      <c r="D22" s="65">
        <v>1</v>
      </c>
      <c r="E22" s="65">
        <v>4</v>
      </c>
      <c r="F22" s="66" t="s">
        <v>574</v>
      </c>
      <c r="G22" s="65">
        <f ca="1">RANDBETWEEN(10,500)</f>
        <v>484</v>
      </c>
      <c r="H22" s="65"/>
    </row>
    <row r="23" spans="1:8" ht="45" x14ac:dyDescent="0.25">
      <c r="A23" s="65" t="e">
        <f>A22+1</f>
        <v>#VALUE!</v>
      </c>
      <c r="B23" s="65" t="s">
        <v>57</v>
      </c>
      <c r="C23" s="65" t="s">
        <v>58</v>
      </c>
      <c r="D23" s="65">
        <v>1</v>
      </c>
      <c r="E23" s="65">
        <v>4</v>
      </c>
      <c r="F23" s="66" t="s">
        <v>400</v>
      </c>
      <c r="G23" s="65">
        <f ca="1">RANDBETWEEN(10,500)</f>
        <v>14</v>
      </c>
      <c r="H23" s="68" t="s">
        <v>616</v>
      </c>
    </row>
    <row r="24" spans="1:8" ht="105" x14ac:dyDescent="0.25">
      <c r="A24" s="65" t="e">
        <f>A23+1</f>
        <v>#VALUE!</v>
      </c>
      <c r="B24" s="65" t="s">
        <v>56</v>
      </c>
      <c r="C24" s="65" t="s">
        <v>58</v>
      </c>
      <c r="D24" s="65">
        <v>1</v>
      </c>
      <c r="E24" s="65">
        <v>4</v>
      </c>
      <c r="F24" s="66" t="s">
        <v>597</v>
      </c>
      <c r="G24" s="65">
        <f ca="1">RANDBETWEEN(10,500)</f>
        <v>127</v>
      </c>
      <c r="H24" s="65" t="s">
        <v>575</v>
      </c>
    </row>
    <row r="25" spans="1:8" ht="60" x14ac:dyDescent="0.25">
      <c r="A25" s="65" t="e">
        <f>A24+1</f>
        <v>#VALUE!</v>
      </c>
      <c r="B25" s="65" t="s">
        <v>55</v>
      </c>
      <c r="C25" s="65" t="s">
        <v>58</v>
      </c>
      <c r="D25" s="65">
        <v>1</v>
      </c>
      <c r="E25" s="65">
        <v>4</v>
      </c>
      <c r="F25" s="66" t="s">
        <v>598</v>
      </c>
      <c r="G25" s="65">
        <f ca="1">RANDBETWEEN(10,500)</f>
        <v>116</v>
      </c>
      <c r="H25" s="65" t="s">
        <v>579</v>
      </c>
    </row>
    <row r="26" spans="1:8" ht="45" x14ac:dyDescent="0.25">
      <c r="A26" s="65" t="e">
        <f>A25+1</f>
        <v>#VALUE!</v>
      </c>
      <c r="B26" s="65" t="s">
        <v>50</v>
      </c>
      <c r="C26" s="65" t="s">
        <v>58</v>
      </c>
      <c r="D26" s="65">
        <v>1</v>
      </c>
      <c r="E26" s="65">
        <v>4</v>
      </c>
      <c r="F26" s="66" t="s">
        <v>599</v>
      </c>
      <c r="G26" s="65">
        <f ca="1">RANDBETWEEN(10,500)</f>
        <v>216</v>
      </c>
      <c r="H26" s="65" t="s">
        <v>580</v>
      </c>
    </row>
    <row r="27" spans="1:8" ht="90" x14ac:dyDescent="0.25">
      <c r="A27" s="65" t="e">
        <f>A26+1</f>
        <v>#VALUE!</v>
      </c>
      <c r="B27" s="65" t="s">
        <v>51</v>
      </c>
      <c r="C27" s="65" t="s">
        <v>58</v>
      </c>
      <c r="D27" s="65">
        <v>1</v>
      </c>
      <c r="E27" s="65">
        <v>4</v>
      </c>
      <c r="F27" s="66" t="s">
        <v>600</v>
      </c>
      <c r="G27" s="65">
        <f ca="1">RANDBETWEEN(10,500)</f>
        <v>413</v>
      </c>
      <c r="H27" s="65" t="s">
        <v>576</v>
      </c>
    </row>
    <row r="28" spans="1:8" ht="60" x14ac:dyDescent="0.25">
      <c r="A28" s="65" t="e">
        <f>A27+1</f>
        <v>#VALUE!</v>
      </c>
      <c r="B28" s="65" t="s">
        <v>52</v>
      </c>
      <c r="C28" s="65" t="s">
        <v>58</v>
      </c>
      <c r="D28" s="65">
        <v>1</v>
      </c>
      <c r="E28" s="65">
        <v>4</v>
      </c>
      <c r="F28" s="66" t="s">
        <v>567</v>
      </c>
      <c r="G28" s="65">
        <f ca="1">RANDBETWEEN(10,500)</f>
        <v>113</v>
      </c>
      <c r="H28" s="65" t="s">
        <v>581</v>
      </c>
    </row>
    <row r="29" spans="1:8" ht="75" x14ac:dyDescent="0.25">
      <c r="A29" s="65" t="e">
        <f>A28+1</f>
        <v>#VALUE!</v>
      </c>
      <c r="B29" s="65" t="s">
        <v>81</v>
      </c>
      <c r="C29" s="65" t="s">
        <v>397</v>
      </c>
      <c r="D29" s="65">
        <v>6</v>
      </c>
      <c r="E29" s="65">
        <v>4</v>
      </c>
      <c r="F29" s="66" t="s">
        <v>643</v>
      </c>
      <c r="G29" s="65">
        <f ca="1">RANDBETWEEN(10,500)</f>
        <v>124</v>
      </c>
      <c r="H29" s="65" t="s">
        <v>582</v>
      </c>
    </row>
    <row r="30" spans="1:8" ht="30" x14ac:dyDescent="0.25">
      <c r="A30" s="65" t="e">
        <f>A29+1</f>
        <v>#VALUE!</v>
      </c>
      <c r="B30" s="65" t="s">
        <v>82</v>
      </c>
      <c r="C30" s="65" t="s">
        <v>397</v>
      </c>
      <c r="D30" s="65">
        <v>1</v>
      </c>
      <c r="E30" s="65">
        <v>4</v>
      </c>
      <c r="F30" s="66" t="s">
        <v>644</v>
      </c>
      <c r="G30" s="65">
        <f ca="1">RANDBETWEEN(10,500)</f>
        <v>395</v>
      </c>
      <c r="H30" s="65" t="s">
        <v>583</v>
      </c>
    </row>
    <row r="31" spans="1:8" ht="60" x14ac:dyDescent="0.25">
      <c r="A31" s="65" t="e">
        <f>A30+1</f>
        <v>#VALUE!</v>
      </c>
      <c r="B31" s="65" t="s">
        <v>60</v>
      </c>
      <c r="C31" s="65" t="s">
        <v>66</v>
      </c>
      <c r="D31" s="65">
        <v>1</v>
      </c>
      <c r="E31" s="65">
        <v>4</v>
      </c>
      <c r="F31" s="66" t="s">
        <v>601</v>
      </c>
      <c r="G31" s="65">
        <f ca="1">RANDBETWEEN(10,500)</f>
        <v>145</v>
      </c>
      <c r="H31" s="65" t="s">
        <v>584</v>
      </c>
    </row>
    <row r="32" spans="1:8" ht="60" x14ac:dyDescent="0.25">
      <c r="A32" s="65" t="e">
        <f>A31+1</f>
        <v>#VALUE!</v>
      </c>
      <c r="B32" s="65" t="s">
        <v>59</v>
      </c>
      <c r="C32" s="65" t="s">
        <v>66</v>
      </c>
      <c r="D32" s="65">
        <v>1</v>
      </c>
      <c r="E32" s="65">
        <v>4</v>
      </c>
      <c r="F32" s="66" t="s">
        <v>602</v>
      </c>
      <c r="G32" s="65">
        <f ca="1">RANDBETWEEN(10,500)</f>
        <v>489</v>
      </c>
      <c r="H32" s="65" t="s">
        <v>585</v>
      </c>
    </row>
    <row r="33" spans="1:8" ht="60" x14ac:dyDescent="0.25">
      <c r="A33" s="65" t="e">
        <f>A32+1</f>
        <v>#VALUE!</v>
      </c>
      <c r="B33" s="65" t="s">
        <v>61</v>
      </c>
      <c r="C33" s="65" t="s">
        <v>66</v>
      </c>
      <c r="D33" s="65">
        <v>1</v>
      </c>
      <c r="E33" s="65">
        <v>4</v>
      </c>
      <c r="F33" s="66" t="s">
        <v>603</v>
      </c>
      <c r="G33" s="65">
        <f ca="1">RANDBETWEEN(10,500)</f>
        <v>396</v>
      </c>
      <c r="H33" s="65" t="s">
        <v>586</v>
      </c>
    </row>
    <row r="34" spans="1:8" ht="30" x14ac:dyDescent="0.25">
      <c r="A34" s="65" t="e">
        <f>A33+1</f>
        <v>#VALUE!</v>
      </c>
      <c r="B34" s="65" t="s">
        <v>62</v>
      </c>
      <c r="C34" s="65" t="s">
        <v>66</v>
      </c>
      <c r="D34" s="65">
        <v>1</v>
      </c>
      <c r="E34" s="65">
        <v>4</v>
      </c>
      <c r="F34" s="66" t="s">
        <v>604</v>
      </c>
      <c r="G34" s="65">
        <f ca="1">RANDBETWEEN(10,500)</f>
        <v>31</v>
      </c>
      <c r="H34" s="65" t="s">
        <v>587</v>
      </c>
    </row>
    <row r="35" spans="1:8" ht="60" x14ac:dyDescent="0.25">
      <c r="A35" s="65" t="e">
        <f>A34+1</f>
        <v>#VALUE!</v>
      </c>
      <c r="B35" s="65" t="s">
        <v>63</v>
      </c>
      <c r="C35" s="65" t="s">
        <v>66</v>
      </c>
      <c r="D35" s="65">
        <v>1</v>
      </c>
      <c r="E35" s="65">
        <v>4</v>
      </c>
      <c r="F35" s="66" t="s">
        <v>605</v>
      </c>
      <c r="G35" s="65">
        <f ca="1">RANDBETWEEN(10,500)</f>
        <v>314</v>
      </c>
      <c r="H35" s="65" t="s">
        <v>588</v>
      </c>
    </row>
    <row r="36" spans="1:8" ht="105" x14ac:dyDescent="0.25">
      <c r="A36" s="65" t="e">
        <f>A35+1</f>
        <v>#VALUE!</v>
      </c>
      <c r="B36" s="65" t="s">
        <v>64</v>
      </c>
      <c r="C36" s="65" t="s">
        <v>66</v>
      </c>
      <c r="D36" s="65">
        <v>1</v>
      </c>
      <c r="E36" s="65">
        <v>4</v>
      </c>
      <c r="F36" s="66" t="s">
        <v>606</v>
      </c>
      <c r="G36" s="65">
        <f ca="1">RANDBETWEEN(10,500)</f>
        <v>365</v>
      </c>
      <c r="H36" s="65" t="s">
        <v>589</v>
      </c>
    </row>
    <row r="37" spans="1:8" ht="60" x14ac:dyDescent="0.25">
      <c r="A37" s="65" t="e">
        <f>A36+1</f>
        <v>#VALUE!</v>
      </c>
      <c r="B37" s="65" t="s">
        <v>65</v>
      </c>
      <c r="C37" s="65" t="s">
        <v>66</v>
      </c>
      <c r="D37" s="65">
        <v>1</v>
      </c>
      <c r="E37" s="65">
        <v>4</v>
      </c>
      <c r="F37" s="66" t="s">
        <v>607</v>
      </c>
      <c r="G37" s="65">
        <f ca="1">RANDBETWEEN(10,500)</f>
        <v>189</v>
      </c>
      <c r="H37" s="65" t="s">
        <v>590</v>
      </c>
    </row>
    <row r="38" spans="1:8" ht="75" x14ac:dyDescent="0.25">
      <c r="A38" s="65" t="e">
        <f>A37+1</f>
        <v>#VALUE!</v>
      </c>
      <c r="B38" s="65" t="s">
        <v>69</v>
      </c>
      <c r="C38" s="65" t="s">
        <v>72</v>
      </c>
      <c r="D38" s="65">
        <v>1</v>
      </c>
      <c r="E38" s="65">
        <v>4</v>
      </c>
      <c r="F38" s="66" t="s">
        <v>608</v>
      </c>
      <c r="G38" s="65">
        <f ca="1">RANDBETWEEN(10,500)</f>
        <v>251</v>
      </c>
      <c r="H38" s="65" t="s">
        <v>591</v>
      </c>
    </row>
    <row r="39" spans="1:8" ht="75" x14ac:dyDescent="0.25">
      <c r="A39" s="65" t="e">
        <f>A38+1</f>
        <v>#VALUE!</v>
      </c>
      <c r="B39" s="65" t="s">
        <v>68</v>
      </c>
      <c r="C39" s="65" t="s">
        <v>72</v>
      </c>
      <c r="D39" s="65">
        <v>1</v>
      </c>
      <c r="E39" s="65">
        <v>4</v>
      </c>
      <c r="F39" s="66" t="s">
        <v>609</v>
      </c>
      <c r="G39" s="65">
        <f ca="1">RANDBETWEEN(10,500)</f>
        <v>400</v>
      </c>
      <c r="H39" s="65" t="s">
        <v>592</v>
      </c>
    </row>
    <row r="40" spans="1:8" ht="90" x14ac:dyDescent="0.25">
      <c r="A40" s="65" t="e">
        <f>A39+1</f>
        <v>#VALUE!</v>
      </c>
      <c r="B40" s="65" t="s">
        <v>67</v>
      </c>
      <c r="C40" s="65" t="s">
        <v>72</v>
      </c>
      <c r="D40" s="65">
        <v>1</v>
      </c>
      <c r="E40" s="65">
        <v>4</v>
      </c>
      <c r="F40" s="66" t="s">
        <v>610</v>
      </c>
      <c r="G40" s="65">
        <f ca="1">RANDBETWEEN(10,500)</f>
        <v>453</v>
      </c>
      <c r="H40" s="65" t="s">
        <v>593</v>
      </c>
    </row>
    <row r="41" spans="1:8" ht="60" x14ac:dyDescent="0.25">
      <c r="A41" s="65" t="e">
        <f>A40+1</f>
        <v>#VALUE!</v>
      </c>
      <c r="B41" s="65" t="s">
        <v>70</v>
      </c>
      <c r="C41" s="65" t="s">
        <v>72</v>
      </c>
      <c r="D41" s="65">
        <v>1</v>
      </c>
      <c r="E41" s="65">
        <v>4</v>
      </c>
      <c r="F41" s="66" t="s">
        <v>611</v>
      </c>
      <c r="G41" s="65">
        <f ca="1">RANDBETWEEN(10,500)</f>
        <v>149</v>
      </c>
      <c r="H41" s="65" t="s">
        <v>594</v>
      </c>
    </row>
    <row r="42" spans="1:8" ht="60" x14ac:dyDescent="0.25">
      <c r="A42" s="65" t="e">
        <f>A41+1</f>
        <v>#VALUE!</v>
      </c>
      <c r="B42" s="65" t="s">
        <v>71</v>
      </c>
      <c r="C42" s="65" t="s">
        <v>72</v>
      </c>
      <c r="D42" s="65">
        <v>1</v>
      </c>
      <c r="E42" s="65">
        <v>4</v>
      </c>
      <c r="F42" s="66" t="s">
        <v>612</v>
      </c>
      <c r="G42" s="65">
        <f ca="1">RANDBETWEEN(10,500)</f>
        <v>310</v>
      </c>
      <c r="H42" s="65" t="s">
        <v>595</v>
      </c>
    </row>
    <row r="43" spans="1:8" ht="60" x14ac:dyDescent="0.25">
      <c r="A43" s="65">
        <v>10000001</v>
      </c>
      <c r="B43" s="65" t="s">
        <v>52</v>
      </c>
      <c r="C43" s="65" t="s">
        <v>73</v>
      </c>
      <c r="D43" s="65">
        <v>1</v>
      </c>
      <c r="E43" s="65">
        <v>4</v>
      </c>
      <c r="F43" s="66" t="s">
        <v>567</v>
      </c>
      <c r="G43" s="65">
        <f ca="1">RANDBETWEEN(10,500)</f>
        <v>92</v>
      </c>
      <c r="H43" s="68" t="s">
        <v>615</v>
      </c>
    </row>
    <row r="44" spans="1:8" ht="45" x14ac:dyDescent="0.25">
      <c r="A44" s="65">
        <f>A43+1</f>
        <v>10000002</v>
      </c>
      <c r="B44" s="65" t="s">
        <v>50</v>
      </c>
      <c r="C44" s="65" t="s">
        <v>73</v>
      </c>
      <c r="D44" s="65">
        <v>1</v>
      </c>
      <c r="E44" s="65">
        <v>4</v>
      </c>
      <c r="F44" s="66" t="s">
        <v>599</v>
      </c>
      <c r="G44" s="65">
        <f ca="1">RANDBETWEEN(10,500)</f>
        <v>22</v>
      </c>
      <c r="H44" s="65" t="s">
        <v>596</v>
      </c>
    </row>
    <row r="45" spans="1:8" ht="75" x14ac:dyDescent="0.25">
      <c r="A45" s="65">
        <f>A44+1</f>
        <v>10000003</v>
      </c>
      <c r="B45" s="65" t="s">
        <v>51</v>
      </c>
      <c r="C45" s="65" t="s">
        <v>73</v>
      </c>
      <c r="D45" s="65">
        <v>1</v>
      </c>
      <c r="E45" s="65">
        <v>4</v>
      </c>
      <c r="F45" s="66" t="s">
        <v>613</v>
      </c>
      <c r="G45" s="65">
        <f ca="1">RANDBETWEEN(10,500)</f>
        <v>50</v>
      </c>
      <c r="H45" s="65" t="s">
        <v>577</v>
      </c>
    </row>
    <row r="46" spans="1:8" ht="45" x14ac:dyDescent="0.25">
      <c r="A46" s="65">
        <f>A45+1</f>
        <v>10000004</v>
      </c>
      <c r="B46" s="65" t="s">
        <v>53</v>
      </c>
      <c r="C46" s="65" t="s">
        <v>73</v>
      </c>
      <c r="D46" s="65">
        <v>1</v>
      </c>
      <c r="E46" s="65">
        <v>4</v>
      </c>
      <c r="F46" s="66" t="s">
        <v>614</v>
      </c>
      <c r="G46" s="65">
        <f ca="1">RANDBETWEEN(10,500)</f>
        <v>198</v>
      </c>
      <c r="H46" s="65" t="s">
        <v>578</v>
      </c>
    </row>
  </sheetData>
  <autoFilter ref="A3:G46"/>
  <sortState ref="A4:H46">
    <sortCondition ref="C4"/>
  </sortState>
  <hyperlinks>
    <hyperlink ref="H43" r:id="rId1"/>
    <hyperlink ref="H23" r:id="rId2"/>
  </hyperlinks>
  <pageMargins left="0.7" right="0.7" top="0.75" bottom="0.75" header="0.3" footer="0.3"/>
  <pageSetup orientation="portrait" horizontalDpi="4294967293" verticalDpi="4294967293"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7" tint="0.59999389629810485"/>
  </sheetPr>
  <dimension ref="A1:F24"/>
  <sheetViews>
    <sheetView workbookViewId="0">
      <selection activeCell="F9" sqref="F9"/>
    </sheetView>
  </sheetViews>
  <sheetFormatPr defaultRowHeight="15" x14ac:dyDescent="0.25"/>
  <cols>
    <col min="1" max="1" width="12.7109375" bestFit="1" customWidth="1"/>
    <col min="2" max="2" width="18.85546875" bestFit="1" customWidth="1"/>
    <col min="3" max="3" width="15.5703125" bestFit="1" customWidth="1"/>
    <col min="4" max="4" width="15.42578125" bestFit="1" customWidth="1"/>
    <col min="5" max="5" width="26.5703125" bestFit="1" customWidth="1"/>
    <col min="6" max="6" width="17.28515625" bestFit="1" customWidth="1"/>
    <col min="7" max="7" width="42.85546875" bestFit="1" customWidth="1"/>
  </cols>
  <sheetData>
    <row r="1" spans="1:6" x14ac:dyDescent="0.25">
      <c r="A1">
        <f t="array" ref="A1">MAX(LEN(A4:A24))</f>
        <v>8</v>
      </c>
      <c r="B1">
        <f t="array" ref="B1">MAX(LEN(B4:B24))</f>
        <v>15</v>
      </c>
      <c r="C1">
        <f t="array" ref="C1">MAX(LEN(C4:C24))</f>
        <v>9</v>
      </c>
      <c r="D1">
        <f t="array" ref="D1">MAX(LEN(D4:D24))</f>
        <v>11</v>
      </c>
      <c r="E1">
        <f t="array" ref="E1">MAX(LEN(E4:E24))</f>
        <v>23</v>
      </c>
      <c r="F1">
        <f t="array" aca="1" ref="F1" ca="1">MAX(LEN(F4:F24))</f>
        <v>1</v>
      </c>
    </row>
    <row r="3" spans="1:6" x14ac:dyDescent="0.25">
      <c r="A3" t="s">
        <v>217</v>
      </c>
      <c r="B3" t="s">
        <v>280</v>
      </c>
      <c r="C3" t="s">
        <v>104</v>
      </c>
      <c r="D3" t="s">
        <v>105</v>
      </c>
      <c r="E3" t="s">
        <v>103</v>
      </c>
      <c r="F3" t="s">
        <v>284</v>
      </c>
    </row>
    <row r="4" spans="1:6" x14ac:dyDescent="0.25">
      <c r="A4">
        <v>10000000</v>
      </c>
      <c r="B4" s="7" t="s">
        <v>418</v>
      </c>
      <c r="C4" t="s">
        <v>416</v>
      </c>
      <c r="D4" t="s">
        <v>417</v>
      </c>
      <c r="E4" t="s">
        <v>415</v>
      </c>
      <c r="F4">
        <v>1</v>
      </c>
    </row>
    <row r="5" spans="1:6" x14ac:dyDescent="0.25">
      <c r="A5">
        <f>A4+1</f>
        <v>10000001</v>
      </c>
      <c r="B5" t="s">
        <v>480</v>
      </c>
      <c r="C5" t="s">
        <v>419</v>
      </c>
      <c r="D5" t="s">
        <v>420</v>
      </c>
      <c r="E5" t="s">
        <v>433</v>
      </c>
      <c r="F5">
        <f ca="1">RANDBETWEEN(0,1)</f>
        <v>1</v>
      </c>
    </row>
    <row r="6" spans="1:6" x14ac:dyDescent="0.25">
      <c r="A6">
        <f t="shared" ref="A6:A24" si="0">A5+1</f>
        <v>10000002</v>
      </c>
      <c r="B6" t="s">
        <v>478</v>
      </c>
      <c r="C6" t="s">
        <v>421</v>
      </c>
      <c r="D6" t="s">
        <v>429</v>
      </c>
      <c r="E6" t="s">
        <v>434</v>
      </c>
      <c r="F6">
        <f t="shared" ref="F6:F24" ca="1" si="1">RANDBETWEEN(0,1)</f>
        <v>1</v>
      </c>
    </row>
    <row r="7" spans="1:6" x14ac:dyDescent="0.25">
      <c r="A7">
        <f t="shared" si="0"/>
        <v>10000003</v>
      </c>
      <c r="B7" t="s">
        <v>477</v>
      </c>
      <c r="C7" t="s">
        <v>422</v>
      </c>
      <c r="D7" t="s">
        <v>430</v>
      </c>
      <c r="E7" t="s">
        <v>435</v>
      </c>
      <c r="F7">
        <f t="shared" ca="1" si="1"/>
        <v>0</v>
      </c>
    </row>
    <row r="8" spans="1:6" x14ac:dyDescent="0.25">
      <c r="A8">
        <f t="shared" si="0"/>
        <v>10000004</v>
      </c>
      <c r="B8" t="s">
        <v>479</v>
      </c>
      <c r="C8" t="s">
        <v>423</v>
      </c>
      <c r="D8" t="s">
        <v>431</v>
      </c>
      <c r="E8" t="s">
        <v>432</v>
      </c>
      <c r="F8">
        <f t="shared" ca="1" si="1"/>
        <v>1</v>
      </c>
    </row>
    <row r="9" spans="1:6" x14ac:dyDescent="0.25">
      <c r="A9">
        <f t="shared" si="0"/>
        <v>10000005</v>
      </c>
      <c r="B9" t="s">
        <v>476</v>
      </c>
      <c r="C9" t="s">
        <v>424</v>
      </c>
      <c r="D9" t="s">
        <v>428</v>
      </c>
      <c r="E9" t="s">
        <v>436</v>
      </c>
      <c r="F9">
        <f t="shared" ca="1" si="1"/>
        <v>1</v>
      </c>
    </row>
    <row r="10" spans="1:6" x14ac:dyDescent="0.25">
      <c r="A10">
        <f t="shared" si="0"/>
        <v>10000006</v>
      </c>
      <c r="B10" t="s">
        <v>464</v>
      </c>
      <c r="C10" t="s">
        <v>425</v>
      </c>
      <c r="D10" t="s">
        <v>417</v>
      </c>
      <c r="E10" t="s">
        <v>437</v>
      </c>
      <c r="F10">
        <f t="shared" ca="1" si="1"/>
        <v>0</v>
      </c>
    </row>
    <row r="11" spans="1:6" x14ac:dyDescent="0.25">
      <c r="A11">
        <f t="shared" si="0"/>
        <v>10000007</v>
      </c>
      <c r="B11" t="s">
        <v>463</v>
      </c>
      <c r="C11" t="s">
        <v>426</v>
      </c>
      <c r="D11" t="s">
        <v>427</v>
      </c>
      <c r="E11" t="s">
        <v>438</v>
      </c>
      <c r="F11">
        <f t="shared" ca="1" si="1"/>
        <v>0</v>
      </c>
    </row>
    <row r="12" spans="1:6" x14ac:dyDescent="0.25">
      <c r="A12">
        <f t="shared" si="0"/>
        <v>10000008</v>
      </c>
      <c r="B12" t="s">
        <v>462</v>
      </c>
      <c r="C12" t="s">
        <v>439</v>
      </c>
      <c r="D12" t="s">
        <v>440</v>
      </c>
      <c r="E12" t="s">
        <v>538</v>
      </c>
      <c r="F12">
        <f t="shared" ca="1" si="1"/>
        <v>1</v>
      </c>
    </row>
    <row r="13" spans="1:6" x14ac:dyDescent="0.25">
      <c r="A13">
        <f t="shared" si="0"/>
        <v>10000009</v>
      </c>
      <c r="B13" t="s">
        <v>461</v>
      </c>
      <c r="C13" t="s">
        <v>441</v>
      </c>
      <c r="D13" t="s">
        <v>442</v>
      </c>
      <c r="E13" t="s">
        <v>539</v>
      </c>
      <c r="F13">
        <f t="shared" ca="1" si="1"/>
        <v>1</v>
      </c>
    </row>
    <row r="14" spans="1:6" x14ac:dyDescent="0.25">
      <c r="A14">
        <f t="shared" si="0"/>
        <v>10000010</v>
      </c>
      <c r="B14" t="s">
        <v>460</v>
      </c>
      <c r="C14" t="s">
        <v>443</v>
      </c>
      <c r="D14" t="s">
        <v>444</v>
      </c>
      <c r="E14" t="s">
        <v>540</v>
      </c>
      <c r="F14">
        <f t="shared" ca="1" si="1"/>
        <v>0</v>
      </c>
    </row>
    <row r="15" spans="1:6" x14ac:dyDescent="0.25">
      <c r="A15">
        <f t="shared" si="0"/>
        <v>10000011</v>
      </c>
      <c r="B15" t="s">
        <v>458</v>
      </c>
      <c r="C15" t="s">
        <v>445</v>
      </c>
      <c r="D15" t="s">
        <v>446</v>
      </c>
      <c r="E15" t="s">
        <v>541</v>
      </c>
      <c r="F15">
        <f t="shared" ca="1" si="1"/>
        <v>0</v>
      </c>
    </row>
    <row r="16" spans="1:6" x14ac:dyDescent="0.25">
      <c r="A16">
        <f t="shared" si="0"/>
        <v>10000012</v>
      </c>
      <c r="B16" t="s">
        <v>459</v>
      </c>
      <c r="C16" t="s">
        <v>447</v>
      </c>
      <c r="D16" t="s">
        <v>446</v>
      </c>
      <c r="E16" t="s">
        <v>542</v>
      </c>
      <c r="F16">
        <f t="shared" ca="1" si="1"/>
        <v>0</v>
      </c>
    </row>
    <row r="17" spans="1:6" x14ac:dyDescent="0.25">
      <c r="A17">
        <f t="shared" si="0"/>
        <v>10000013</v>
      </c>
      <c r="B17" t="s">
        <v>475</v>
      </c>
      <c r="C17" t="s">
        <v>448</v>
      </c>
      <c r="D17" t="s">
        <v>449</v>
      </c>
      <c r="E17" t="s">
        <v>543</v>
      </c>
      <c r="F17">
        <f t="shared" ca="1" si="1"/>
        <v>1</v>
      </c>
    </row>
    <row r="18" spans="1:6" x14ac:dyDescent="0.25">
      <c r="A18">
        <f t="shared" si="0"/>
        <v>10000014</v>
      </c>
      <c r="B18" t="s">
        <v>481</v>
      </c>
      <c r="C18" t="s">
        <v>450</v>
      </c>
      <c r="D18" t="s">
        <v>451</v>
      </c>
      <c r="E18" t="s">
        <v>544</v>
      </c>
      <c r="F18">
        <f t="shared" ca="1" si="1"/>
        <v>0</v>
      </c>
    </row>
    <row r="19" spans="1:6" x14ac:dyDescent="0.25">
      <c r="A19">
        <f t="shared" si="0"/>
        <v>10000015</v>
      </c>
      <c r="B19" t="s">
        <v>457</v>
      </c>
      <c r="C19" t="s">
        <v>452</v>
      </c>
      <c r="D19" t="s">
        <v>453</v>
      </c>
      <c r="E19" t="s">
        <v>545</v>
      </c>
      <c r="F19">
        <f t="shared" ca="1" si="1"/>
        <v>1</v>
      </c>
    </row>
    <row r="20" spans="1:6" x14ac:dyDescent="0.25">
      <c r="A20">
        <f t="shared" si="0"/>
        <v>10000016</v>
      </c>
      <c r="B20" t="s">
        <v>456</v>
      </c>
      <c r="C20" t="s">
        <v>454</v>
      </c>
      <c r="D20" t="s">
        <v>455</v>
      </c>
      <c r="E20" t="s">
        <v>546</v>
      </c>
      <c r="F20">
        <f t="shared" ca="1" si="1"/>
        <v>0</v>
      </c>
    </row>
    <row r="21" spans="1:6" x14ac:dyDescent="0.25">
      <c r="A21">
        <f t="shared" si="0"/>
        <v>10000017</v>
      </c>
      <c r="B21" t="s">
        <v>474</v>
      </c>
      <c r="C21" t="s">
        <v>465</v>
      </c>
      <c r="D21" t="s">
        <v>466</v>
      </c>
      <c r="E21" t="s">
        <v>547</v>
      </c>
      <c r="F21">
        <f t="shared" ca="1" si="1"/>
        <v>1</v>
      </c>
    </row>
    <row r="22" spans="1:6" x14ac:dyDescent="0.25">
      <c r="A22">
        <f t="shared" si="0"/>
        <v>10000018</v>
      </c>
      <c r="B22" t="s">
        <v>473</v>
      </c>
      <c r="C22" t="s">
        <v>467</v>
      </c>
      <c r="D22" t="s">
        <v>417</v>
      </c>
      <c r="E22" t="s">
        <v>548</v>
      </c>
      <c r="F22">
        <f t="shared" ca="1" si="1"/>
        <v>1</v>
      </c>
    </row>
    <row r="23" spans="1:6" x14ac:dyDescent="0.25">
      <c r="A23">
        <f t="shared" si="0"/>
        <v>10000019</v>
      </c>
      <c r="B23" t="s">
        <v>472</v>
      </c>
      <c r="C23" t="s">
        <v>468</v>
      </c>
      <c r="D23" t="s">
        <v>469</v>
      </c>
      <c r="E23" t="s">
        <v>549</v>
      </c>
      <c r="F23">
        <f t="shared" ca="1" si="1"/>
        <v>0</v>
      </c>
    </row>
    <row r="24" spans="1:6" x14ac:dyDescent="0.25">
      <c r="A24">
        <f t="shared" si="0"/>
        <v>10000020</v>
      </c>
      <c r="B24" t="s">
        <v>471</v>
      </c>
      <c r="C24" t="s">
        <v>426</v>
      </c>
      <c r="D24" t="s">
        <v>470</v>
      </c>
      <c r="E24" t="s">
        <v>550</v>
      </c>
      <c r="F24">
        <f t="shared" ca="1" si="1"/>
        <v>1</v>
      </c>
    </row>
  </sheetData>
  <pageMargins left="0.7" right="0.7" top="0.75" bottom="0.75" header="0.3" footer="0.3"/>
  <pageSetup orientation="portrait" horizontalDpi="4294967293" verticalDpi="4294967293"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B6"/>
  <sheetViews>
    <sheetView workbookViewId="0">
      <selection activeCell="A7" sqref="A7"/>
    </sheetView>
  </sheetViews>
  <sheetFormatPr defaultRowHeight="15" x14ac:dyDescent="0.25"/>
  <sheetData>
    <row r="1" spans="1:2" x14ac:dyDescent="0.25">
      <c r="A1" t="s">
        <v>98</v>
      </c>
      <c r="B1" t="s">
        <v>514</v>
      </c>
    </row>
    <row r="2" spans="1:2" x14ac:dyDescent="0.25">
      <c r="A2">
        <v>10000012</v>
      </c>
      <c r="B2">
        <v>10000011</v>
      </c>
    </row>
    <row r="3" spans="1:2" x14ac:dyDescent="0.25">
      <c r="A3">
        <v>10000013</v>
      </c>
      <c r="B3">
        <v>10000012</v>
      </c>
    </row>
    <row r="4" spans="1:2" x14ac:dyDescent="0.25">
      <c r="A4">
        <v>10000014</v>
      </c>
      <c r="B4">
        <v>10000037</v>
      </c>
    </row>
    <row r="5" spans="1:2" x14ac:dyDescent="0.25">
      <c r="A5">
        <v>10000015</v>
      </c>
      <c r="B5">
        <v>10000004</v>
      </c>
    </row>
    <row r="6" spans="1:2" x14ac:dyDescent="0.25">
      <c r="A6">
        <v>10000016</v>
      </c>
      <c r="B6">
        <v>10000005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1"/>
  </sheetPr>
  <dimension ref="A1"/>
  <sheetViews>
    <sheetView workbookViewId="0">
      <selection activeCell="A7" sqref="A7"/>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0000"/>
  </sheetPr>
  <dimension ref="A1"/>
  <sheetViews>
    <sheetView workbookViewId="0">
      <selection activeCell="A7" sqref="A7"/>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5" tint="0.59999389629810485"/>
  </sheetPr>
  <dimension ref="A1"/>
  <sheetViews>
    <sheetView workbookViewId="0">
      <selection activeCell="A7" sqref="A7"/>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tint="0.59999389629810485"/>
  </sheetPr>
  <dimension ref="A1"/>
  <sheetViews>
    <sheetView workbookViewId="0">
      <selection activeCell="A7" sqref="A7"/>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59999389629810485"/>
  </sheetPr>
  <dimension ref="A1"/>
  <sheetViews>
    <sheetView workbookViewId="0">
      <selection activeCell="A7" sqref="A7"/>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59999389629810485"/>
  </sheetPr>
  <dimension ref="A1"/>
  <sheetViews>
    <sheetView workbookViewId="0">
      <selection activeCell="A7" sqref="A7"/>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59999389629810485"/>
  </sheetPr>
  <dimension ref="A1"/>
  <sheetViews>
    <sheetView workbookViewId="0">
      <selection activeCell="A7" sqref="A7"/>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40"/>
  <sheetViews>
    <sheetView workbookViewId="0">
      <selection activeCell="E10" sqref="E10"/>
    </sheetView>
  </sheetViews>
  <sheetFormatPr defaultRowHeight="15" x14ac:dyDescent="0.25"/>
  <cols>
    <col min="1" max="1" width="9" bestFit="1" customWidth="1"/>
    <col min="2" max="2" width="35.85546875" bestFit="1" customWidth="1"/>
    <col min="3" max="3" width="13.7109375" bestFit="1" customWidth="1"/>
    <col min="4" max="4" width="15.140625" style="53" bestFit="1" customWidth="1"/>
    <col min="5" max="5" width="135" style="31" customWidth="1"/>
  </cols>
  <sheetData>
    <row r="1" spans="1:5" x14ac:dyDescent="0.25">
      <c r="A1" t="s">
        <v>46</v>
      </c>
      <c r="B1" t="s">
        <v>106</v>
      </c>
      <c r="C1" t="s">
        <v>297</v>
      </c>
      <c r="D1" s="52" t="s">
        <v>298</v>
      </c>
      <c r="E1" s="31" t="s">
        <v>528</v>
      </c>
    </row>
    <row r="2" spans="1:5" ht="60" x14ac:dyDescent="0.25">
      <c r="A2">
        <v>10000022</v>
      </c>
      <c r="B2" t="s">
        <v>39</v>
      </c>
      <c r="C2" t="s">
        <v>45</v>
      </c>
      <c r="D2" s="53">
        <f>1/24</f>
        <v>4.1666666666666664E-2</v>
      </c>
      <c r="E2" s="31" t="s">
        <v>520</v>
      </c>
    </row>
    <row r="3" spans="1:5" ht="45" x14ac:dyDescent="0.25">
      <c r="A3">
        <v>10000023</v>
      </c>
      <c r="B3" t="s">
        <v>43</v>
      </c>
      <c r="C3" t="s">
        <v>45</v>
      </c>
      <c r="D3" s="53">
        <f>1/24</f>
        <v>4.1666666666666664E-2</v>
      </c>
      <c r="E3" s="31" t="s">
        <v>524</v>
      </c>
    </row>
    <row r="4" spans="1:5" ht="30" x14ac:dyDescent="0.25">
      <c r="A4">
        <v>10000010</v>
      </c>
      <c r="B4" t="s">
        <v>23</v>
      </c>
      <c r="C4" t="s">
        <v>45</v>
      </c>
      <c r="D4" s="53">
        <f>1/24</f>
        <v>4.1666666666666664E-2</v>
      </c>
      <c r="E4" s="31" t="s">
        <v>526</v>
      </c>
    </row>
    <row r="5" spans="1:5" ht="30" x14ac:dyDescent="0.25">
      <c r="A5">
        <v>10000012</v>
      </c>
      <c r="B5" t="s">
        <v>44</v>
      </c>
      <c r="C5" t="s">
        <v>45</v>
      </c>
      <c r="D5" s="53">
        <f>1/24</f>
        <v>4.1666666666666664E-2</v>
      </c>
      <c r="E5" s="31" t="s">
        <v>525</v>
      </c>
    </row>
    <row r="6" spans="1:5" ht="45" x14ac:dyDescent="0.25">
      <c r="A6">
        <v>10000015</v>
      </c>
      <c r="B6" t="s">
        <v>10</v>
      </c>
      <c r="C6" t="s">
        <v>45</v>
      </c>
      <c r="D6" s="53">
        <f>1/24</f>
        <v>4.1666666666666664E-2</v>
      </c>
      <c r="E6" s="31" t="s">
        <v>527</v>
      </c>
    </row>
    <row r="7" spans="1:5" x14ac:dyDescent="0.25">
      <c r="A7">
        <v>10000011</v>
      </c>
      <c r="B7" t="s">
        <v>42</v>
      </c>
      <c r="C7" t="s">
        <v>45</v>
      </c>
      <c r="D7" s="53">
        <f>1/24</f>
        <v>4.1666666666666664E-2</v>
      </c>
      <c r="E7" s="31" t="s">
        <v>523</v>
      </c>
    </row>
    <row r="8" spans="1:5" ht="75" x14ac:dyDescent="0.25">
      <c r="A8">
        <v>10000025</v>
      </c>
      <c r="B8" t="s">
        <v>40</v>
      </c>
      <c r="C8" t="s">
        <v>45</v>
      </c>
      <c r="D8" s="53">
        <f>1/24</f>
        <v>4.1666666666666664E-2</v>
      </c>
      <c r="E8" s="31" t="s">
        <v>521</v>
      </c>
    </row>
    <row r="9" spans="1:5" x14ac:dyDescent="0.25">
      <c r="A9">
        <v>10000029</v>
      </c>
      <c r="B9" t="s">
        <v>30</v>
      </c>
      <c r="C9" t="s">
        <v>45</v>
      </c>
      <c r="D9" s="53">
        <f>1/24</f>
        <v>4.1666666666666664E-2</v>
      </c>
      <c r="E9" s="31" t="s">
        <v>519</v>
      </c>
    </row>
    <row r="10" spans="1:5" ht="30" x14ac:dyDescent="0.25">
      <c r="A10">
        <v>10000038</v>
      </c>
      <c r="B10" t="s">
        <v>41</v>
      </c>
      <c r="C10" t="s">
        <v>45</v>
      </c>
      <c r="D10" s="53">
        <f>1/24</f>
        <v>4.1666666666666664E-2</v>
      </c>
      <c r="E10" s="31" t="s">
        <v>522</v>
      </c>
    </row>
    <row r="11" spans="1:5" x14ac:dyDescent="0.25">
      <c r="A11">
        <v>10000001</v>
      </c>
      <c r="B11" t="s">
        <v>21</v>
      </c>
      <c r="C11" t="s">
        <v>45</v>
      </c>
      <c r="D11" s="53">
        <f>1/48</f>
        <v>2.0833333333333332E-2</v>
      </c>
    </row>
    <row r="12" spans="1:5" x14ac:dyDescent="0.25">
      <c r="A12">
        <v>10000002</v>
      </c>
      <c r="B12" t="s">
        <v>28</v>
      </c>
      <c r="C12" t="s">
        <v>45</v>
      </c>
      <c r="D12" s="53">
        <f>1/48</f>
        <v>2.0833333333333332E-2</v>
      </c>
    </row>
    <row r="13" spans="1:5" x14ac:dyDescent="0.25">
      <c r="A13">
        <v>10000003</v>
      </c>
      <c r="B13" t="s">
        <v>27</v>
      </c>
      <c r="C13" t="s">
        <v>45</v>
      </c>
      <c r="D13" s="53">
        <f>1/48</f>
        <v>2.0833333333333332E-2</v>
      </c>
    </row>
    <row r="14" spans="1:5" x14ac:dyDescent="0.25">
      <c r="A14">
        <v>10000004</v>
      </c>
      <c r="B14" t="s">
        <v>26</v>
      </c>
      <c r="C14" t="s">
        <v>45</v>
      </c>
      <c r="D14" s="53">
        <f>1/48</f>
        <v>2.0833333333333332E-2</v>
      </c>
    </row>
    <row r="15" spans="1:5" x14ac:dyDescent="0.25">
      <c r="A15">
        <v>10000005</v>
      </c>
      <c r="B15" t="s">
        <v>25</v>
      </c>
      <c r="C15" t="s">
        <v>45</v>
      </c>
      <c r="D15" s="53">
        <f>1/48</f>
        <v>2.0833333333333332E-2</v>
      </c>
    </row>
    <row r="16" spans="1:5" x14ac:dyDescent="0.25">
      <c r="A16">
        <v>10000006</v>
      </c>
      <c r="B16" t="s">
        <v>13</v>
      </c>
      <c r="C16" t="s">
        <v>45</v>
      </c>
      <c r="D16" s="53">
        <f>1/24</f>
        <v>4.1666666666666664E-2</v>
      </c>
    </row>
    <row r="17" spans="1:4" x14ac:dyDescent="0.25">
      <c r="A17">
        <v>10000007</v>
      </c>
      <c r="B17" t="s">
        <v>32</v>
      </c>
      <c r="C17" t="s">
        <v>45</v>
      </c>
      <c r="D17" s="53">
        <f>1/24</f>
        <v>4.1666666666666664E-2</v>
      </c>
    </row>
    <row r="18" spans="1:4" x14ac:dyDescent="0.25">
      <c r="A18">
        <v>10000008</v>
      </c>
      <c r="B18" t="s">
        <v>35</v>
      </c>
      <c r="C18" t="s">
        <v>45</v>
      </c>
      <c r="D18" s="53">
        <f>1/24</f>
        <v>4.1666666666666664E-2</v>
      </c>
    </row>
    <row r="19" spans="1:4" x14ac:dyDescent="0.25">
      <c r="A19">
        <v>10000009</v>
      </c>
      <c r="B19" t="s">
        <v>8</v>
      </c>
      <c r="C19" t="s">
        <v>45</v>
      </c>
      <c r="D19" s="53">
        <f>1/24</f>
        <v>4.1666666666666664E-2</v>
      </c>
    </row>
    <row r="20" spans="1:4" x14ac:dyDescent="0.25">
      <c r="A20">
        <v>10000013</v>
      </c>
      <c r="B20" t="s">
        <v>31</v>
      </c>
      <c r="C20" t="s">
        <v>45</v>
      </c>
      <c r="D20" s="53">
        <f>1/24</f>
        <v>4.1666666666666664E-2</v>
      </c>
    </row>
    <row r="21" spans="1:4" x14ac:dyDescent="0.25">
      <c r="A21">
        <v>10000014</v>
      </c>
      <c r="B21" t="s">
        <v>38</v>
      </c>
      <c r="C21" t="s">
        <v>45</v>
      </c>
      <c r="D21" s="53">
        <f>1/24</f>
        <v>4.1666666666666664E-2</v>
      </c>
    </row>
    <row r="22" spans="1:4" x14ac:dyDescent="0.25">
      <c r="A22">
        <v>10000016</v>
      </c>
      <c r="B22" t="s">
        <v>6</v>
      </c>
      <c r="C22" t="s">
        <v>45</v>
      </c>
      <c r="D22" s="53">
        <f>1/24</f>
        <v>4.1666666666666664E-2</v>
      </c>
    </row>
    <row r="23" spans="1:4" x14ac:dyDescent="0.25">
      <c r="A23">
        <v>10000017</v>
      </c>
      <c r="B23" t="s">
        <v>36</v>
      </c>
      <c r="C23" t="s">
        <v>45</v>
      </c>
      <c r="D23" s="53">
        <f>1/24</f>
        <v>4.1666666666666664E-2</v>
      </c>
    </row>
    <row r="24" spans="1:4" x14ac:dyDescent="0.25">
      <c r="A24">
        <v>10000018</v>
      </c>
      <c r="B24" t="s">
        <v>24</v>
      </c>
      <c r="C24" t="s">
        <v>45</v>
      </c>
      <c r="D24" s="53">
        <f>1/24</f>
        <v>4.1666666666666664E-2</v>
      </c>
    </row>
    <row r="25" spans="1:4" x14ac:dyDescent="0.25">
      <c r="A25">
        <v>10000019</v>
      </c>
      <c r="B25" t="s">
        <v>34</v>
      </c>
      <c r="C25" t="s">
        <v>45</v>
      </c>
      <c r="D25" s="53">
        <f>1/24</f>
        <v>4.1666666666666664E-2</v>
      </c>
    </row>
    <row r="26" spans="1:4" x14ac:dyDescent="0.25">
      <c r="A26">
        <v>10000020</v>
      </c>
      <c r="B26" t="s">
        <v>22</v>
      </c>
      <c r="C26" t="s">
        <v>45</v>
      </c>
      <c r="D26" s="53">
        <f>1/24</f>
        <v>4.1666666666666664E-2</v>
      </c>
    </row>
    <row r="27" spans="1:4" x14ac:dyDescent="0.25">
      <c r="A27">
        <v>10000021</v>
      </c>
      <c r="B27" t="s">
        <v>7</v>
      </c>
      <c r="C27" t="s">
        <v>45</v>
      </c>
      <c r="D27" s="53">
        <f>1/24</f>
        <v>4.1666666666666664E-2</v>
      </c>
    </row>
    <row r="28" spans="1:4" x14ac:dyDescent="0.25">
      <c r="A28">
        <v>10000024</v>
      </c>
      <c r="B28" t="s">
        <v>11</v>
      </c>
      <c r="C28" t="s">
        <v>45</v>
      </c>
      <c r="D28" s="53">
        <f>1/24</f>
        <v>4.1666666666666664E-2</v>
      </c>
    </row>
    <row r="29" spans="1:4" x14ac:dyDescent="0.25">
      <c r="A29">
        <v>10000026</v>
      </c>
      <c r="B29" t="s">
        <v>17</v>
      </c>
      <c r="C29" t="s">
        <v>45</v>
      </c>
      <c r="D29" s="53">
        <f>1/24</f>
        <v>4.1666666666666664E-2</v>
      </c>
    </row>
    <row r="30" spans="1:4" x14ac:dyDescent="0.25">
      <c r="A30">
        <v>10000027</v>
      </c>
      <c r="B30" t="s">
        <v>20</v>
      </c>
      <c r="C30" t="s">
        <v>45</v>
      </c>
      <c r="D30" s="53">
        <f>1/24</f>
        <v>4.1666666666666664E-2</v>
      </c>
    </row>
    <row r="31" spans="1:4" x14ac:dyDescent="0.25">
      <c r="A31">
        <v>10000028</v>
      </c>
      <c r="B31" t="s">
        <v>9</v>
      </c>
      <c r="C31" t="s">
        <v>45</v>
      </c>
      <c r="D31" s="53">
        <f>1/24</f>
        <v>4.1666666666666664E-2</v>
      </c>
    </row>
    <row r="32" spans="1:4" x14ac:dyDescent="0.25">
      <c r="A32">
        <v>10000030</v>
      </c>
      <c r="B32" t="s">
        <v>33</v>
      </c>
      <c r="C32" t="s">
        <v>45</v>
      </c>
      <c r="D32" s="53">
        <f>1/24</f>
        <v>4.1666666666666664E-2</v>
      </c>
    </row>
    <row r="33" spans="1:4" x14ac:dyDescent="0.25">
      <c r="A33">
        <v>10000031</v>
      </c>
      <c r="B33" t="s">
        <v>18</v>
      </c>
      <c r="C33" t="s">
        <v>45</v>
      </c>
      <c r="D33" s="53">
        <f>1/24</f>
        <v>4.1666666666666664E-2</v>
      </c>
    </row>
    <row r="34" spans="1:4" x14ac:dyDescent="0.25">
      <c r="A34">
        <v>10000032</v>
      </c>
      <c r="B34" t="s">
        <v>16</v>
      </c>
      <c r="C34" t="s">
        <v>45</v>
      </c>
      <c r="D34" s="53">
        <f>1/24</f>
        <v>4.1666666666666664E-2</v>
      </c>
    </row>
    <row r="35" spans="1:4" x14ac:dyDescent="0.25">
      <c r="A35">
        <v>10000033</v>
      </c>
      <c r="B35" t="s">
        <v>29</v>
      </c>
      <c r="C35" t="s">
        <v>45</v>
      </c>
      <c r="D35" s="53">
        <f>1/24</f>
        <v>4.1666666666666664E-2</v>
      </c>
    </row>
    <row r="36" spans="1:4" x14ac:dyDescent="0.25">
      <c r="A36">
        <v>10000034</v>
      </c>
      <c r="B36" t="s">
        <v>14</v>
      </c>
      <c r="C36" t="s">
        <v>45</v>
      </c>
      <c r="D36" s="53">
        <f>1/24</f>
        <v>4.1666666666666664E-2</v>
      </c>
    </row>
    <row r="37" spans="1:4" x14ac:dyDescent="0.25">
      <c r="A37">
        <v>10000035</v>
      </c>
      <c r="B37" t="s">
        <v>12</v>
      </c>
      <c r="C37" t="s">
        <v>45</v>
      </c>
      <c r="D37" s="53">
        <f>1/24</f>
        <v>4.1666666666666664E-2</v>
      </c>
    </row>
    <row r="38" spans="1:4" x14ac:dyDescent="0.25">
      <c r="A38">
        <v>10000036</v>
      </c>
      <c r="B38" t="s">
        <v>15</v>
      </c>
      <c r="C38" t="s">
        <v>45</v>
      </c>
      <c r="D38" s="53">
        <f>1/24</f>
        <v>4.1666666666666664E-2</v>
      </c>
    </row>
    <row r="39" spans="1:4" x14ac:dyDescent="0.25">
      <c r="A39">
        <v>10000037</v>
      </c>
      <c r="B39" t="s">
        <v>19</v>
      </c>
      <c r="C39" t="s">
        <v>45</v>
      </c>
      <c r="D39" s="53">
        <f>1/24</f>
        <v>4.1666666666666664E-2</v>
      </c>
    </row>
    <row r="40" spans="1:4" x14ac:dyDescent="0.25">
      <c r="A40">
        <v>10000039</v>
      </c>
      <c r="B40" t="s">
        <v>37</v>
      </c>
      <c r="C40" t="s">
        <v>3</v>
      </c>
      <c r="D40" s="53">
        <f>1/12</f>
        <v>8.3333333333333329E-2</v>
      </c>
    </row>
  </sheetData>
  <autoFilter ref="A1:E40">
    <sortState ref="A2:E40">
      <sortCondition ref="E2"/>
    </sortState>
  </autoFilter>
  <pageMargins left="0.7" right="0.7" top="0.75" bottom="0.75" header="0.3" footer="0.3"/>
  <pageSetup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4"/>
  <sheetViews>
    <sheetView workbookViewId="0">
      <selection activeCell="J4" sqref="J4"/>
    </sheetView>
  </sheetViews>
  <sheetFormatPr defaultRowHeight="15" x14ac:dyDescent="0.25"/>
  <cols>
    <col min="1" max="1" width="13.140625" style="34" customWidth="1"/>
    <col min="2" max="2" width="12.42578125" style="34" customWidth="1"/>
    <col min="3" max="3" width="11.28515625" style="34" bestFit="1" customWidth="1"/>
    <col min="4" max="4" width="11.140625" style="34" customWidth="1"/>
    <col min="5" max="5" width="14.85546875" style="34" customWidth="1"/>
    <col min="6" max="6" width="12.42578125" style="34" customWidth="1"/>
    <col min="7" max="7" width="11.28515625" style="34" customWidth="1"/>
    <col min="8" max="8" width="13.42578125" style="34" bestFit="1" customWidth="1"/>
    <col min="9" max="9" width="19.7109375" style="34" bestFit="1" customWidth="1"/>
    <col min="10" max="10" width="57.7109375" style="35" customWidth="1"/>
    <col min="11" max="11" width="16.140625" style="34" bestFit="1" customWidth="1"/>
    <col min="12" max="12" width="14.140625" style="34" bestFit="1" customWidth="1"/>
    <col min="13" max="13" width="7.28515625" style="34" bestFit="1" customWidth="1"/>
    <col min="14" max="14" width="11.28515625" style="34" bestFit="1" customWidth="1"/>
    <col min="15" max="16384" width="9.140625" style="34"/>
  </cols>
  <sheetData>
    <row r="1" spans="1:9" x14ac:dyDescent="0.25">
      <c r="A1" s="33" t="s">
        <v>366</v>
      </c>
    </row>
    <row r="4" spans="1:9" x14ac:dyDescent="0.25">
      <c r="C4" s="36"/>
      <c r="D4" s="36"/>
      <c r="I4" s="34" t="s">
        <v>386</v>
      </c>
    </row>
    <row r="5" spans="1:9" x14ac:dyDescent="0.25">
      <c r="A5" s="37"/>
      <c r="B5" s="36"/>
      <c r="C5" s="36"/>
      <c r="D5" s="36"/>
      <c r="I5" s="34" t="s">
        <v>387</v>
      </c>
    </row>
    <row r="6" spans="1:9" x14ac:dyDescent="0.25">
      <c r="A6" s="38" t="s">
        <v>113</v>
      </c>
      <c r="B6" s="34" t="s">
        <v>365</v>
      </c>
      <c r="C6" s="34" t="s">
        <v>364</v>
      </c>
      <c r="D6" s="34" t="s">
        <v>363</v>
      </c>
      <c r="E6" s="34" t="s">
        <v>368</v>
      </c>
      <c r="F6" s="34" t="s">
        <v>367</v>
      </c>
      <c r="I6" s="34" t="s">
        <v>388</v>
      </c>
    </row>
    <row r="7" spans="1:9" x14ac:dyDescent="0.25">
      <c r="A7" s="37" t="s">
        <v>361</v>
      </c>
      <c r="B7" s="36">
        <v>20</v>
      </c>
      <c r="C7" s="36">
        <v>3</v>
      </c>
      <c r="D7" s="36"/>
      <c r="E7" s="36">
        <v>6</v>
      </c>
      <c r="F7" s="36">
        <v>3</v>
      </c>
    </row>
    <row r="8" spans="1:9" x14ac:dyDescent="0.25">
      <c r="A8" s="37" t="s">
        <v>5</v>
      </c>
      <c r="B8" s="36">
        <v>8</v>
      </c>
      <c r="C8" s="36">
        <v>1</v>
      </c>
      <c r="D8" s="36"/>
      <c r="E8" s="36">
        <v>3</v>
      </c>
      <c r="F8" s="36">
        <v>1</v>
      </c>
    </row>
    <row r="9" spans="1:9" x14ac:dyDescent="0.25">
      <c r="A9" s="37" t="s">
        <v>4</v>
      </c>
      <c r="B9" s="36">
        <v>6</v>
      </c>
      <c r="C9" s="36">
        <v>1</v>
      </c>
      <c r="D9" s="36"/>
      <c r="E9" s="36">
        <v>1</v>
      </c>
      <c r="F9" s="36">
        <v>1</v>
      </c>
    </row>
    <row r="10" spans="1:9" x14ac:dyDescent="0.25">
      <c r="A10" s="37" t="s">
        <v>248</v>
      </c>
      <c r="B10" s="36">
        <v>6</v>
      </c>
      <c r="C10" s="36">
        <v>1</v>
      </c>
      <c r="D10" s="36"/>
      <c r="E10" s="36">
        <v>2</v>
      </c>
      <c r="F10" s="36">
        <v>1</v>
      </c>
    </row>
    <row r="11" spans="1:9" x14ac:dyDescent="0.25">
      <c r="A11" s="37" t="s">
        <v>362</v>
      </c>
      <c r="B11" s="36">
        <v>14</v>
      </c>
      <c r="C11" s="36">
        <v>7</v>
      </c>
      <c r="D11" s="36">
        <v>8</v>
      </c>
      <c r="E11" s="36">
        <v>2</v>
      </c>
      <c r="F11" s="36">
        <v>1</v>
      </c>
    </row>
    <row r="12" spans="1:9" x14ac:dyDescent="0.25">
      <c r="A12" s="37" t="s">
        <v>233</v>
      </c>
      <c r="B12" s="36">
        <v>12</v>
      </c>
      <c r="C12" s="36">
        <v>10</v>
      </c>
      <c r="D12" s="36">
        <v>5</v>
      </c>
      <c r="E12" s="36">
        <v>3</v>
      </c>
      <c r="F12" s="36">
        <v>1</v>
      </c>
    </row>
    <row r="13" spans="1:9" x14ac:dyDescent="0.25">
      <c r="A13" s="37" t="s">
        <v>114</v>
      </c>
      <c r="B13" s="36">
        <v>46</v>
      </c>
      <c r="C13" s="36">
        <v>20</v>
      </c>
      <c r="D13" s="36">
        <v>13</v>
      </c>
      <c r="E13" s="36">
        <v>11</v>
      </c>
      <c r="F13" s="36">
        <v>5</v>
      </c>
    </row>
    <row r="14" spans="1:9" x14ac:dyDescent="0.25">
      <c r="A14"/>
      <c r="B14"/>
      <c r="C14"/>
      <c r="D14"/>
      <c r="E14"/>
      <c r="F14"/>
    </row>
    <row r="15" spans="1:9" x14ac:dyDescent="0.25">
      <c r="A15"/>
      <c r="B15"/>
      <c r="C15"/>
      <c r="D15"/>
      <c r="E15"/>
      <c r="F15"/>
    </row>
    <row r="16" spans="1:9" x14ac:dyDescent="0.25">
      <c r="A16"/>
      <c r="B16"/>
      <c r="C16"/>
      <c r="D16"/>
      <c r="E16"/>
      <c r="F16"/>
    </row>
    <row r="17" spans="1:6" x14ac:dyDescent="0.25">
      <c r="A17"/>
      <c r="B17"/>
      <c r="C17"/>
      <c r="D17"/>
      <c r="E17"/>
      <c r="F17"/>
    </row>
    <row r="18" spans="1:6" x14ac:dyDescent="0.25">
      <c r="A18"/>
      <c r="B18"/>
      <c r="C18"/>
      <c r="D18"/>
      <c r="E18"/>
      <c r="F18"/>
    </row>
    <row r="24" spans="1:6" x14ac:dyDescent="0.25">
      <c r="A24" s="34" t="s">
        <v>369</v>
      </c>
      <c r="B24" s="34" t="s">
        <v>378</v>
      </c>
      <c r="C24" s="35" t="s">
        <v>379</v>
      </c>
      <c r="D24" s="34" t="s">
        <v>380</v>
      </c>
    </row>
    <row r="25" spans="1:6" x14ac:dyDescent="0.25">
      <c r="A25" s="34" t="s">
        <v>370</v>
      </c>
      <c r="B25" s="34" t="s">
        <v>377</v>
      </c>
      <c r="C25" s="35"/>
      <c r="D25" s="34" t="s">
        <v>361</v>
      </c>
    </row>
    <row r="26" spans="1:6" x14ac:dyDescent="0.25">
      <c r="B26" s="34" t="s">
        <v>371</v>
      </c>
      <c r="C26" s="35"/>
      <c r="D26" s="34" t="s">
        <v>362</v>
      </c>
    </row>
    <row r="27" spans="1:6" ht="120" x14ac:dyDescent="0.25">
      <c r="B27" s="34" t="s">
        <v>376</v>
      </c>
      <c r="C27" s="35" t="s">
        <v>383</v>
      </c>
      <c r="D27" s="34" t="s">
        <v>233</v>
      </c>
    </row>
    <row r="28" spans="1:6" x14ac:dyDescent="0.25">
      <c r="B28" s="34" t="s">
        <v>373</v>
      </c>
      <c r="C28" s="35"/>
      <c r="D28" s="34" t="s">
        <v>381</v>
      </c>
    </row>
    <row r="29" spans="1:6" x14ac:dyDescent="0.25">
      <c r="B29" s="34" t="s">
        <v>374</v>
      </c>
      <c r="C29" s="35"/>
      <c r="D29" s="34" t="s">
        <v>382</v>
      </c>
    </row>
    <row r="30" spans="1:6" x14ac:dyDescent="0.25">
      <c r="A30" s="34" t="s">
        <v>375</v>
      </c>
      <c r="C30" s="35"/>
    </row>
    <row r="31" spans="1:6" x14ac:dyDescent="0.25">
      <c r="B31" s="34" t="s">
        <v>371</v>
      </c>
      <c r="C31" s="35"/>
    </row>
    <row r="32" spans="1:6" x14ac:dyDescent="0.25">
      <c r="B32" s="34" t="s">
        <v>372</v>
      </c>
      <c r="C32" s="35"/>
    </row>
    <row r="33" spans="2:3" x14ac:dyDescent="0.25">
      <c r="B33" s="34" t="s">
        <v>373</v>
      </c>
      <c r="C33" s="35"/>
    </row>
    <row r="34" spans="2:3" x14ac:dyDescent="0.25">
      <c r="B34" s="34" t="s">
        <v>374</v>
      </c>
      <c r="C34" s="35"/>
    </row>
  </sheetData>
  <pageMargins left="0.7" right="0.7" top="0.75" bottom="0.75" header="0.3" footer="0.3"/>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1" tint="0.499984740745262"/>
  </sheetPr>
  <dimension ref="A1:D121"/>
  <sheetViews>
    <sheetView workbookViewId="0">
      <selection activeCell="B55" sqref="B55"/>
    </sheetView>
  </sheetViews>
  <sheetFormatPr defaultRowHeight="12.75" x14ac:dyDescent="0.2"/>
  <cols>
    <col min="1" max="1" width="54" style="1" bestFit="1" customWidth="1"/>
    <col min="2" max="2" width="164.140625" style="1" bestFit="1" customWidth="1"/>
    <col min="3" max="16384" width="9.140625" style="1"/>
  </cols>
  <sheetData>
    <row r="1" spans="1:2" x14ac:dyDescent="0.2">
      <c r="A1" s="1" t="s">
        <v>115</v>
      </c>
      <c r="B1" s="1" t="s">
        <v>116</v>
      </c>
    </row>
    <row r="2" spans="1:2" x14ac:dyDescent="0.2">
      <c r="A2" s="1" t="s">
        <v>117</v>
      </c>
      <c r="B2" s="1" t="s">
        <v>118</v>
      </c>
    </row>
    <row r="3" spans="1:2" x14ac:dyDescent="0.2">
      <c r="A3" s="1" t="s">
        <v>119</v>
      </c>
      <c r="B3" s="1" t="s">
        <v>120</v>
      </c>
    </row>
    <row r="4" spans="1:2" x14ac:dyDescent="0.2">
      <c r="A4" s="1" t="s">
        <v>121</v>
      </c>
      <c r="B4" s="1" t="s">
        <v>122</v>
      </c>
    </row>
    <row r="5" spans="1:2" x14ac:dyDescent="0.2">
      <c r="A5" s="1" t="s">
        <v>123</v>
      </c>
      <c r="B5" s="1" t="s">
        <v>124</v>
      </c>
    </row>
    <row r="6" spans="1:2" x14ac:dyDescent="0.2">
      <c r="A6" s="1" t="s">
        <v>125</v>
      </c>
      <c r="B6" s="1" t="s">
        <v>126</v>
      </c>
    </row>
    <row r="7" spans="1:2" x14ac:dyDescent="0.2">
      <c r="A7" s="1" t="s">
        <v>127</v>
      </c>
      <c r="B7" s="1" t="s">
        <v>128</v>
      </c>
    </row>
    <row r="8" spans="1:2" ht="38.25" x14ac:dyDescent="0.2">
      <c r="A8" s="2" t="s">
        <v>129</v>
      </c>
      <c r="B8" s="3" t="s">
        <v>130</v>
      </c>
    </row>
    <row r="9" spans="1:2" x14ac:dyDescent="0.2">
      <c r="A9" s="1" t="s">
        <v>131</v>
      </c>
    </row>
    <row r="12" spans="1:2" x14ac:dyDescent="0.2">
      <c r="A12" s="1" t="s">
        <v>132</v>
      </c>
    </row>
    <row r="13" spans="1:2" x14ac:dyDescent="0.2">
      <c r="A13" s="1" t="s">
        <v>133</v>
      </c>
    </row>
    <row r="15" spans="1:2" x14ac:dyDescent="0.2">
      <c r="A15" s="1" t="s">
        <v>134</v>
      </c>
    </row>
    <row r="16" spans="1:2" x14ac:dyDescent="0.2">
      <c r="A16" s="1" t="s">
        <v>135</v>
      </c>
    </row>
    <row r="17" spans="1:1" x14ac:dyDescent="0.2">
      <c r="A17" s="1" t="s">
        <v>136</v>
      </c>
    </row>
    <row r="18" spans="1:1" x14ac:dyDescent="0.2">
      <c r="A18" s="1" t="s">
        <v>137</v>
      </c>
    </row>
    <row r="19" spans="1:1" x14ac:dyDescent="0.2">
      <c r="A19" s="1" t="s">
        <v>138</v>
      </c>
    </row>
    <row r="20" spans="1:1" x14ac:dyDescent="0.2">
      <c r="A20" s="1" t="s">
        <v>139</v>
      </c>
    </row>
    <row r="22" spans="1:1" x14ac:dyDescent="0.2">
      <c r="A22" s="1" t="s">
        <v>140</v>
      </c>
    </row>
    <row r="24" spans="1:1" x14ac:dyDescent="0.2">
      <c r="A24" s="1" t="s">
        <v>141</v>
      </c>
    </row>
    <row r="25" spans="1:1" x14ac:dyDescent="0.2">
      <c r="A25" s="1" t="s">
        <v>142</v>
      </c>
    </row>
    <row r="26" spans="1:1" x14ac:dyDescent="0.2">
      <c r="A26" s="1" t="s">
        <v>143</v>
      </c>
    </row>
    <row r="28" spans="1:1" x14ac:dyDescent="0.2">
      <c r="A28" s="1" t="s">
        <v>144</v>
      </c>
    </row>
    <row r="29" spans="1:1" x14ac:dyDescent="0.2">
      <c r="A29" s="1" t="s">
        <v>145</v>
      </c>
    </row>
    <row r="30" spans="1:1" x14ac:dyDescent="0.2">
      <c r="A30" s="1" t="s">
        <v>146</v>
      </c>
    </row>
    <row r="31" spans="1:1" x14ac:dyDescent="0.2">
      <c r="A31" s="1" t="s">
        <v>147</v>
      </c>
    </row>
    <row r="32" spans="1:1" x14ac:dyDescent="0.2">
      <c r="A32" s="1" t="s">
        <v>148</v>
      </c>
    </row>
    <row r="34" spans="1:1" x14ac:dyDescent="0.2">
      <c r="A34" s="1" t="s">
        <v>149</v>
      </c>
    </row>
    <row r="35" spans="1:1" x14ac:dyDescent="0.2">
      <c r="A35" s="1" t="s">
        <v>150</v>
      </c>
    </row>
    <row r="36" spans="1:1" x14ac:dyDescent="0.2">
      <c r="A36" s="1" t="s">
        <v>151</v>
      </c>
    </row>
    <row r="37" spans="1:1" x14ac:dyDescent="0.2">
      <c r="A37" s="1" t="s">
        <v>152</v>
      </c>
    </row>
    <row r="38" spans="1:1" x14ac:dyDescent="0.2">
      <c r="A38" s="1" t="s">
        <v>153</v>
      </c>
    </row>
    <row r="39" spans="1:1" x14ac:dyDescent="0.2">
      <c r="A39" s="1" t="s">
        <v>154</v>
      </c>
    </row>
    <row r="41" spans="1:1" x14ac:dyDescent="0.2">
      <c r="A41" s="1" t="s">
        <v>155</v>
      </c>
    </row>
    <row r="42" spans="1:1" x14ac:dyDescent="0.2">
      <c r="A42" s="1" t="s">
        <v>156</v>
      </c>
    </row>
    <row r="43" spans="1:1" x14ac:dyDescent="0.2">
      <c r="A43" s="1" t="s">
        <v>157</v>
      </c>
    </row>
    <row r="44" spans="1:1" x14ac:dyDescent="0.2">
      <c r="A44" s="1" t="s">
        <v>158</v>
      </c>
    </row>
    <row r="45" spans="1:1" x14ac:dyDescent="0.2">
      <c r="A45" s="1" t="s">
        <v>159</v>
      </c>
    </row>
    <row r="46" spans="1:1" x14ac:dyDescent="0.2">
      <c r="A46" s="1" t="s">
        <v>160</v>
      </c>
    </row>
    <row r="47" spans="1:1" x14ac:dyDescent="0.2">
      <c r="A47" s="1" t="s">
        <v>161</v>
      </c>
    </row>
    <row r="48" spans="1:1" x14ac:dyDescent="0.2">
      <c r="A48" s="1" t="s">
        <v>162</v>
      </c>
    </row>
    <row r="50" spans="1:3" x14ac:dyDescent="0.2">
      <c r="A50" s="1" t="s">
        <v>163</v>
      </c>
    </row>
    <row r="51" spans="1:3" x14ac:dyDescent="0.2">
      <c r="A51" s="1" t="s">
        <v>164</v>
      </c>
    </row>
    <row r="52" spans="1:3" x14ac:dyDescent="0.2">
      <c r="A52" s="1" t="s">
        <v>165</v>
      </c>
    </row>
    <row r="54" spans="1:3" x14ac:dyDescent="0.2">
      <c r="A54" s="1" t="s">
        <v>166</v>
      </c>
    </row>
    <row r="55" spans="1:3" ht="15" x14ac:dyDescent="0.2">
      <c r="B55" s="4" t="s">
        <v>212</v>
      </c>
      <c r="C55" s="4" t="s">
        <v>213</v>
      </c>
    </row>
    <row r="56" spans="1:3" x14ac:dyDescent="0.2">
      <c r="A56" s="1" t="s">
        <v>167</v>
      </c>
    </row>
    <row r="57" spans="1:3" x14ac:dyDescent="0.2">
      <c r="A57" s="1" t="s">
        <v>168</v>
      </c>
    </row>
    <row r="58" spans="1:3" x14ac:dyDescent="0.2">
      <c r="A58" s="1" t="s">
        <v>169</v>
      </c>
    </row>
    <row r="59" spans="1:3" x14ac:dyDescent="0.2">
      <c r="A59" s="1" t="s">
        <v>170</v>
      </c>
    </row>
    <row r="60" spans="1:3" x14ac:dyDescent="0.2">
      <c r="A60" s="1" t="s">
        <v>171</v>
      </c>
    </row>
    <row r="61" spans="1:3" x14ac:dyDescent="0.2">
      <c r="A61" s="1" t="s">
        <v>172</v>
      </c>
    </row>
    <row r="62" spans="1:3" ht="409.5" x14ac:dyDescent="0.2">
      <c r="A62" s="3" t="s">
        <v>173</v>
      </c>
    </row>
    <row r="64" spans="1:3" x14ac:dyDescent="0.2">
      <c r="A64" s="1" t="s">
        <v>174</v>
      </c>
    </row>
    <row r="66" spans="1:4" x14ac:dyDescent="0.2">
      <c r="A66" s="1" t="s">
        <v>175</v>
      </c>
    </row>
    <row r="67" spans="1:4" x14ac:dyDescent="0.2">
      <c r="B67" s="1" t="s">
        <v>176</v>
      </c>
    </row>
    <row r="69" spans="1:4" x14ac:dyDescent="0.2">
      <c r="B69" s="1" t="s">
        <v>177</v>
      </c>
    </row>
    <row r="71" spans="1:4" x14ac:dyDescent="0.2">
      <c r="B71" s="1" t="s">
        <v>178</v>
      </c>
    </row>
    <row r="72" spans="1:4" x14ac:dyDescent="0.2">
      <c r="B72" s="1" t="s">
        <v>179</v>
      </c>
    </row>
    <row r="74" spans="1:4" x14ac:dyDescent="0.2">
      <c r="D74" s="1" t="s">
        <v>180</v>
      </c>
    </row>
    <row r="76" spans="1:4" x14ac:dyDescent="0.2">
      <c r="A76" s="1" t="s">
        <v>181</v>
      </c>
    </row>
    <row r="77" spans="1:4" x14ac:dyDescent="0.2">
      <c r="B77" s="1" t="s">
        <v>182</v>
      </c>
    </row>
    <row r="78" spans="1:4" x14ac:dyDescent="0.2">
      <c r="B78" s="1" t="s">
        <v>183</v>
      </c>
    </row>
    <row r="79" spans="1:4" x14ac:dyDescent="0.2">
      <c r="B79" s="1" t="s">
        <v>184</v>
      </c>
    </row>
    <row r="80" spans="1:4" x14ac:dyDescent="0.2">
      <c r="B80" s="1" t="s">
        <v>185</v>
      </c>
    </row>
    <row r="82" spans="1:4" x14ac:dyDescent="0.2">
      <c r="A82" s="1" t="s">
        <v>186</v>
      </c>
    </row>
    <row r="83" spans="1:4" x14ac:dyDescent="0.2">
      <c r="B83" s="1" t="s">
        <v>176</v>
      </c>
    </row>
    <row r="84" spans="1:4" x14ac:dyDescent="0.2">
      <c r="B84" s="1" t="s">
        <v>187</v>
      </c>
    </row>
    <row r="85" spans="1:4" x14ac:dyDescent="0.2">
      <c r="B85" s="1" t="s">
        <v>188</v>
      </c>
    </row>
    <row r="86" spans="1:4" x14ac:dyDescent="0.2">
      <c r="B86" s="1" t="s">
        <v>189</v>
      </c>
    </row>
    <row r="88" spans="1:4" x14ac:dyDescent="0.2">
      <c r="D88" s="1" t="s">
        <v>190</v>
      </c>
    </row>
    <row r="90" spans="1:4" x14ac:dyDescent="0.2">
      <c r="A90" s="1" t="s">
        <v>191</v>
      </c>
    </row>
    <row r="92" spans="1:4" x14ac:dyDescent="0.2">
      <c r="A92" s="1" t="s">
        <v>192</v>
      </c>
    </row>
    <row r="94" spans="1:4" x14ac:dyDescent="0.2">
      <c r="A94" s="1" t="s">
        <v>193</v>
      </c>
    </row>
    <row r="95" spans="1:4" x14ac:dyDescent="0.2">
      <c r="A95" s="1" t="s">
        <v>176</v>
      </c>
    </row>
    <row r="96" spans="1:4" x14ac:dyDescent="0.2">
      <c r="A96" s="1" t="s">
        <v>178</v>
      </c>
    </row>
    <row r="97" spans="1:1" x14ac:dyDescent="0.2">
      <c r="A97" s="1" t="s">
        <v>194</v>
      </c>
    </row>
    <row r="99" spans="1:1" x14ac:dyDescent="0.2">
      <c r="A99" s="1" t="s">
        <v>195</v>
      </c>
    </row>
    <row r="100" spans="1:1" x14ac:dyDescent="0.2">
      <c r="A100" s="1" t="s">
        <v>196</v>
      </c>
    </row>
    <row r="102" spans="1:1" x14ac:dyDescent="0.2">
      <c r="A102" s="1" t="s">
        <v>197</v>
      </c>
    </row>
    <row r="103" spans="1:1" x14ac:dyDescent="0.2">
      <c r="A103" s="1" t="s">
        <v>198</v>
      </c>
    </row>
    <row r="104" spans="1:1" x14ac:dyDescent="0.2">
      <c r="A104" s="1" t="s">
        <v>199</v>
      </c>
    </row>
    <row r="105" spans="1:1" x14ac:dyDescent="0.2">
      <c r="A105" s="1" t="s">
        <v>200</v>
      </c>
    </row>
    <row r="106" spans="1:1" x14ac:dyDescent="0.2">
      <c r="A106" s="1" t="s">
        <v>201</v>
      </c>
    </row>
    <row r="108" spans="1:1" x14ac:dyDescent="0.2">
      <c r="A108" s="1" t="s">
        <v>202</v>
      </c>
    </row>
    <row r="109" spans="1:1" x14ac:dyDescent="0.2">
      <c r="A109" s="1" t="s">
        <v>203</v>
      </c>
    </row>
    <row r="110" spans="1:1" x14ac:dyDescent="0.2">
      <c r="A110" s="1" t="s">
        <v>204</v>
      </c>
    </row>
    <row r="111" spans="1:1" x14ac:dyDescent="0.2">
      <c r="A111" s="1" t="s">
        <v>205</v>
      </c>
    </row>
    <row r="112" spans="1:1" x14ac:dyDescent="0.2">
      <c r="A112" s="1" t="s">
        <v>206</v>
      </c>
    </row>
    <row r="114" spans="1:1" x14ac:dyDescent="0.2">
      <c r="A114" s="1" t="s">
        <v>207</v>
      </c>
    </row>
    <row r="116" spans="1:1" x14ac:dyDescent="0.2">
      <c r="A116" s="1" t="s">
        <v>208</v>
      </c>
    </row>
    <row r="117" spans="1:1" x14ac:dyDescent="0.2">
      <c r="A117" s="1" t="s">
        <v>205</v>
      </c>
    </row>
    <row r="118" spans="1:1" x14ac:dyDescent="0.2">
      <c r="A118" s="1" t="s">
        <v>209</v>
      </c>
    </row>
    <row r="120" spans="1:1" x14ac:dyDescent="0.2">
      <c r="A120" s="1" t="s">
        <v>210</v>
      </c>
    </row>
    <row r="121" spans="1:1" x14ac:dyDescent="0.2">
      <c r="A121" s="1" t="s">
        <v>211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8</vt:i4>
      </vt:variant>
    </vt:vector>
  </HeadingPairs>
  <TitlesOfParts>
    <vt:vector size="28" baseType="lpstr">
      <vt:lpstr>data_dictionary2</vt:lpstr>
      <vt:lpstr>Views</vt:lpstr>
      <vt:lpstr>COMPOSITE_PK</vt:lpstr>
      <vt:lpstr>drop tables</vt:lpstr>
      <vt:lpstr>CHECK</vt:lpstr>
      <vt:lpstr>SEQ</vt:lpstr>
      <vt:lpstr>EVENT</vt:lpstr>
      <vt:lpstr>GAME</vt:lpstr>
      <vt:lpstr>PLAYER</vt:lpstr>
      <vt:lpstr>EVENT-GAME</vt:lpstr>
      <vt:lpstr>EVENT-PLAYER</vt:lpstr>
      <vt:lpstr>EVENT-TV</vt:lpstr>
      <vt:lpstr>GAME-PLAYER</vt:lpstr>
      <vt:lpstr>PLAYER_AVAILABLE</vt:lpstr>
      <vt:lpstr>PLAYER_FRIEND</vt:lpstr>
      <vt:lpstr>PLAYER_LOGIN</vt:lpstr>
      <vt:lpstr>PLAYER_MESSAGE</vt:lpstr>
      <vt:lpstr>TV_MOVIE</vt:lpstr>
      <vt:lpstr>Pivot</vt:lpstr>
      <vt:lpstr>git</vt:lpstr>
      <vt:lpstr>CHECK</vt:lpstr>
      <vt:lpstr>EVENT_EVENT_ID_SEQ</vt:lpstr>
      <vt:lpstr>GAME_GAME_ID_SEQ</vt:lpstr>
      <vt:lpstr>PA_PA_PLAY_ID_SEQ</vt:lpstr>
      <vt:lpstr>PLAYER_PLAYER_ID_SEQ</vt:lpstr>
      <vt:lpstr>SEQUENCE</vt:lpstr>
      <vt:lpstr>TABLENAME</vt:lpstr>
      <vt:lpstr>TV_TV_ID_SEQ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Hendel</dc:creator>
  <cp:lastModifiedBy>Kate Hendel</cp:lastModifiedBy>
  <cp:lastPrinted>2016-01-29T18:49:18Z</cp:lastPrinted>
  <dcterms:created xsi:type="dcterms:W3CDTF">2016-01-25T13:54:27Z</dcterms:created>
  <dcterms:modified xsi:type="dcterms:W3CDTF">2016-02-04T13:57:19Z</dcterms:modified>
</cp:coreProperties>
</file>