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61DB4BCC-6A19-FD41-B833-C4BD2E3C7973}" xr6:coauthVersionLast="47" xr6:coauthVersionMax="47" xr10:uidLastSave="{00000000-0000-0000-0000-000000000000}"/>
  <bookViews>
    <workbookView xWindow="0" yWindow="740" windowWidth="30240" windowHeight="18900" xr2:uid="{A726FFC7-8C86-2D49-B379-B0BC013886F5}"/>
  </bookViews>
  <sheets>
    <sheet name="BASE DATA (wajib update)" sheetId="1" r:id="rId1"/>
  </sheets>
  <definedNames>
    <definedName name="_xlnm._FilterDatabase" localSheetId="0" hidden="1">'BASE DATA (wajib update)'!$A$1:$S$1</definedName>
    <definedName name="valuevx">42.314159</definedName>
    <definedName name="vertex42_copyright" hidden="1">"© 2017 Vertex42 LLC"</definedName>
    <definedName name="vertex42_id" hidden="1">"project-task-list-with-gantt-chart.xlsx"</definedName>
    <definedName name="vertex42_title" hidden="1">"Project Task List with Gantt Chart"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7" i="1" l="1"/>
  <c r="S127" i="1"/>
  <c r="R127" i="1" s="1"/>
  <c r="O127" i="1"/>
  <c r="G127" i="1"/>
  <c r="T126" i="1"/>
  <c r="S126" i="1"/>
  <c r="R126" i="1" s="1"/>
  <c r="O126" i="1"/>
  <c r="G126" i="1"/>
  <c r="T125" i="1"/>
  <c r="S125" i="1"/>
  <c r="P125" i="1" s="1"/>
  <c r="R125" i="1"/>
  <c r="O125" i="1"/>
  <c r="G125" i="1"/>
  <c r="T124" i="1"/>
  <c r="S124" i="1"/>
  <c r="O124" i="1"/>
  <c r="G124" i="1"/>
  <c r="T123" i="1"/>
  <c r="S123" i="1"/>
  <c r="P123" i="1" s="1"/>
  <c r="R123" i="1"/>
  <c r="O123" i="1"/>
  <c r="G123" i="1"/>
  <c r="T122" i="1"/>
  <c r="S122" i="1"/>
  <c r="P122" i="1" s="1"/>
  <c r="Q122" i="1" s="1"/>
  <c r="O122" i="1"/>
  <c r="G122" i="1"/>
  <c r="T121" i="1"/>
  <c r="S121" i="1"/>
  <c r="R121" i="1" s="1"/>
  <c r="O121" i="1"/>
  <c r="G121" i="1"/>
  <c r="T120" i="1"/>
  <c r="S120" i="1"/>
  <c r="R120" i="1" s="1"/>
  <c r="O120" i="1"/>
  <c r="G120" i="1"/>
  <c r="T119" i="1"/>
  <c r="S119" i="1"/>
  <c r="R119" i="1" s="1"/>
  <c r="O119" i="1"/>
  <c r="G119" i="1"/>
  <c r="T118" i="1"/>
  <c r="S118" i="1"/>
  <c r="R118" i="1" s="1"/>
  <c r="O118" i="1"/>
  <c r="G118" i="1"/>
  <c r="T117" i="1"/>
  <c r="S117" i="1"/>
  <c r="R117" i="1" s="1"/>
  <c r="P117" i="1"/>
  <c r="O117" i="1"/>
  <c r="G117" i="1"/>
  <c r="T116" i="1"/>
  <c r="S116" i="1"/>
  <c r="O116" i="1"/>
  <c r="G116" i="1"/>
  <c r="T115" i="1"/>
  <c r="S115" i="1"/>
  <c r="P115" i="1" s="1"/>
  <c r="O115" i="1"/>
  <c r="G115" i="1"/>
  <c r="T114" i="1"/>
  <c r="S114" i="1"/>
  <c r="P114" i="1" s="1"/>
  <c r="Q114" i="1" s="1"/>
  <c r="R114" i="1"/>
  <c r="O114" i="1"/>
  <c r="G114" i="1"/>
  <c r="T113" i="1"/>
  <c r="S113" i="1"/>
  <c r="R113" i="1" s="1"/>
  <c r="O113" i="1"/>
  <c r="G113" i="1"/>
  <c r="T112" i="1"/>
  <c r="S112" i="1"/>
  <c r="R112" i="1" s="1"/>
  <c r="O112" i="1"/>
  <c r="G112" i="1"/>
  <c r="T111" i="1"/>
  <c r="S111" i="1"/>
  <c r="R111" i="1"/>
  <c r="P111" i="1"/>
  <c r="Q111" i="1" s="1"/>
  <c r="O111" i="1"/>
  <c r="G111" i="1"/>
  <c r="T110" i="1"/>
  <c r="S110" i="1"/>
  <c r="R110" i="1" s="1"/>
  <c r="P110" i="1"/>
  <c r="O110" i="1"/>
  <c r="G110" i="1"/>
  <c r="T109" i="1"/>
  <c r="S109" i="1"/>
  <c r="R109" i="1" s="1"/>
  <c r="P109" i="1"/>
  <c r="O109" i="1"/>
  <c r="G109" i="1"/>
  <c r="T108" i="1"/>
  <c r="S108" i="1"/>
  <c r="O108" i="1"/>
  <c r="G108" i="1"/>
  <c r="T107" i="1"/>
  <c r="S107" i="1"/>
  <c r="P107" i="1" s="1"/>
  <c r="O107" i="1"/>
  <c r="G107" i="1"/>
  <c r="T106" i="1"/>
  <c r="S106" i="1"/>
  <c r="P106" i="1" s="1"/>
  <c r="Q106" i="1" s="1"/>
  <c r="R106" i="1"/>
  <c r="O106" i="1"/>
  <c r="G106" i="1"/>
  <c r="T105" i="1"/>
  <c r="S105" i="1"/>
  <c r="R105" i="1"/>
  <c r="P105" i="1"/>
  <c r="Q105" i="1" s="1"/>
  <c r="O105" i="1"/>
  <c r="G105" i="1"/>
  <c r="T104" i="1"/>
  <c r="S104" i="1"/>
  <c r="R104" i="1" s="1"/>
  <c r="O104" i="1"/>
  <c r="G104" i="1"/>
  <c r="T103" i="1"/>
  <c r="S103" i="1"/>
  <c r="R103" i="1"/>
  <c r="P103" i="1"/>
  <c r="Q103" i="1" s="1"/>
  <c r="O103" i="1"/>
  <c r="G103" i="1"/>
  <c r="T102" i="1"/>
  <c r="S102" i="1"/>
  <c r="R102" i="1"/>
  <c r="P102" i="1"/>
  <c r="Q102" i="1" s="1"/>
  <c r="O102" i="1"/>
  <c r="G102" i="1"/>
  <c r="T101" i="1"/>
  <c r="S101" i="1"/>
  <c r="R101" i="1" s="1"/>
  <c r="O101" i="1"/>
  <c r="G101" i="1"/>
  <c r="T100" i="1"/>
  <c r="S100" i="1"/>
  <c r="O100" i="1"/>
  <c r="G100" i="1"/>
  <c r="T99" i="1"/>
  <c r="S99" i="1"/>
  <c r="P99" i="1" s="1"/>
  <c r="R99" i="1"/>
  <c r="O99" i="1"/>
  <c r="G99" i="1"/>
  <c r="T98" i="1"/>
  <c r="S98" i="1"/>
  <c r="P98" i="1" s="1"/>
  <c r="Q98" i="1" s="1"/>
  <c r="O98" i="1"/>
  <c r="G98" i="1"/>
  <c r="T97" i="1"/>
  <c r="S97" i="1"/>
  <c r="R97" i="1" s="1"/>
  <c r="P97" i="1"/>
  <c r="Q97" i="1" s="1"/>
  <c r="O97" i="1"/>
  <c r="G97" i="1"/>
  <c r="T96" i="1"/>
  <c r="S96" i="1"/>
  <c r="R96" i="1" s="1"/>
  <c r="O96" i="1"/>
  <c r="G96" i="1"/>
  <c r="T95" i="1"/>
  <c r="S95" i="1"/>
  <c r="R95" i="1"/>
  <c r="Q95" i="1"/>
  <c r="P95" i="1"/>
  <c r="O95" i="1"/>
  <c r="G95" i="1"/>
  <c r="T94" i="1"/>
  <c r="S94" i="1"/>
  <c r="R94" i="1" s="1"/>
  <c r="P94" i="1"/>
  <c r="Q94" i="1" s="1"/>
  <c r="O94" i="1"/>
  <c r="G94" i="1"/>
  <c r="T93" i="1"/>
  <c r="S93" i="1"/>
  <c r="R93" i="1" s="1"/>
  <c r="O93" i="1"/>
  <c r="G93" i="1"/>
  <c r="T92" i="1"/>
  <c r="S92" i="1"/>
  <c r="O92" i="1"/>
  <c r="G92" i="1"/>
  <c r="T91" i="1"/>
  <c r="S91" i="1"/>
  <c r="P91" i="1" s="1"/>
  <c r="O91" i="1"/>
  <c r="G91" i="1"/>
  <c r="T90" i="1"/>
  <c r="S90" i="1"/>
  <c r="R90" i="1" s="1"/>
  <c r="O90" i="1"/>
  <c r="G90" i="1"/>
  <c r="T89" i="1"/>
  <c r="S89" i="1"/>
  <c r="R89" i="1"/>
  <c r="P89" i="1"/>
  <c r="Q89" i="1" s="1"/>
  <c r="O89" i="1"/>
  <c r="G89" i="1"/>
  <c r="T88" i="1"/>
  <c r="S88" i="1"/>
  <c r="R88" i="1" s="1"/>
  <c r="O88" i="1"/>
  <c r="G88" i="1"/>
  <c r="T87" i="1"/>
  <c r="S87" i="1"/>
  <c r="R87" i="1" s="1"/>
  <c r="O87" i="1"/>
  <c r="G87" i="1"/>
  <c r="T86" i="1"/>
  <c r="S86" i="1"/>
  <c r="R86" i="1"/>
  <c r="Q86" i="1"/>
  <c r="P86" i="1"/>
  <c r="O86" i="1"/>
  <c r="G86" i="1"/>
  <c r="T85" i="1"/>
  <c r="S85" i="1"/>
  <c r="R85" i="1" s="1"/>
  <c r="O85" i="1"/>
  <c r="G85" i="1"/>
  <c r="T84" i="1"/>
  <c r="S84" i="1"/>
  <c r="O84" i="1"/>
  <c r="G84" i="1"/>
  <c r="T83" i="1"/>
  <c r="S83" i="1"/>
  <c r="P83" i="1" s="1"/>
  <c r="R83" i="1"/>
  <c r="O83" i="1"/>
  <c r="G83" i="1"/>
  <c r="T82" i="1"/>
  <c r="S82" i="1"/>
  <c r="R82" i="1" s="1"/>
  <c r="O82" i="1"/>
  <c r="G82" i="1"/>
  <c r="T81" i="1"/>
  <c r="S81" i="1"/>
  <c r="R81" i="1"/>
  <c r="O81" i="1"/>
  <c r="G81" i="1"/>
  <c r="T80" i="1"/>
  <c r="S80" i="1"/>
  <c r="P80" i="1" s="1"/>
  <c r="Q80" i="1" s="1"/>
  <c r="R80" i="1"/>
  <c r="O80" i="1"/>
  <c r="G80" i="1"/>
  <c r="T79" i="1"/>
  <c r="S79" i="1"/>
  <c r="R79" i="1" s="1"/>
  <c r="O79" i="1"/>
  <c r="G79" i="1"/>
  <c r="T78" i="1"/>
  <c r="S78" i="1"/>
  <c r="R78" i="1"/>
  <c r="P78" i="1"/>
  <c r="Q78" i="1" s="1"/>
  <c r="O78" i="1"/>
  <c r="G78" i="1"/>
  <c r="T77" i="1"/>
  <c r="S77" i="1"/>
  <c r="R77" i="1" s="1"/>
  <c r="O77" i="1"/>
  <c r="G77" i="1"/>
  <c r="T76" i="1"/>
  <c r="S76" i="1"/>
  <c r="O76" i="1"/>
  <c r="G76" i="1"/>
  <c r="T75" i="1"/>
  <c r="S75" i="1"/>
  <c r="P75" i="1" s="1"/>
  <c r="R75" i="1"/>
  <c r="O75" i="1"/>
  <c r="G75" i="1"/>
  <c r="T74" i="1"/>
  <c r="S74" i="1"/>
  <c r="R74" i="1" s="1"/>
  <c r="O74" i="1"/>
  <c r="G74" i="1"/>
  <c r="T73" i="1"/>
  <c r="S73" i="1"/>
  <c r="R73" i="1"/>
  <c r="O73" i="1"/>
  <c r="G73" i="1"/>
  <c r="T72" i="1"/>
  <c r="S72" i="1"/>
  <c r="P72" i="1" s="1"/>
  <c r="Q72" i="1" s="1"/>
  <c r="R72" i="1"/>
  <c r="O72" i="1"/>
  <c r="G72" i="1"/>
  <c r="T71" i="1"/>
  <c r="S71" i="1"/>
  <c r="P71" i="1" s="1"/>
  <c r="Q71" i="1" s="1"/>
  <c r="R71" i="1"/>
  <c r="O71" i="1"/>
  <c r="G71" i="1"/>
  <c r="T70" i="1"/>
  <c r="S70" i="1"/>
  <c r="R70" i="1"/>
  <c r="P70" i="1"/>
  <c r="Q70" i="1" s="1"/>
  <c r="O70" i="1"/>
  <c r="G70" i="1"/>
  <c r="T69" i="1"/>
  <c r="S69" i="1"/>
  <c r="R69" i="1" s="1"/>
  <c r="O69" i="1"/>
  <c r="G69" i="1"/>
  <c r="T68" i="1"/>
  <c r="S68" i="1"/>
  <c r="O68" i="1"/>
  <c r="G68" i="1"/>
  <c r="T67" i="1"/>
  <c r="S67" i="1"/>
  <c r="P67" i="1" s="1"/>
  <c r="R67" i="1"/>
  <c r="O67" i="1"/>
  <c r="G67" i="1"/>
  <c r="T66" i="1"/>
  <c r="S66" i="1"/>
  <c r="R66" i="1" s="1"/>
  <c r="O66" i="1"/>
  <c r="G66" i="1"/>
  <c r="T65" i="1"/>
  <c r="S65" i="1"/>
  <c r="R65" i="1" s="1"/>
  <c r="O65" i="1"/>
  <c r="G65" i="1"/>
  <c r="T64" i="1"/>
  <c r="S64" i="1"/>
  <c r="R64" i="1" s="1"/>
  <c r="O64" i="1"/>
  <c r="G64" i="1"/>
  <c r="T63" i="1"/>
  <c r="S63" i="1"/>
  <c r="P63" i="1" s="1"/>
  <c r="Q63" i="1" s="1"/>
  <c r="R63" i="1"/>
  <c r="O63" i="1"/>
  <c r="G63" i="1"/>
  <c r="T62" i="1"/>
  <c r="S62" i="1"/>
  <c r="R62" i="1"/>
  <c r="P62" i="1"/>
  <c r="Q62" i="1" s="1"/>
  <c r="O62" i="1"/>
  <c r="G62" i="1"/>
  <c r="T61" i="1"/>
  <c r="S61" i="1"/>
  <c r="R61" i="1"/>
  <c r="P61" i="1"/>
  <c r="Q61" i="1" s="1"/>
  <c r="O61" i="1"/>
  <c r="G61" i="1"/>
  <c r="T60" i="1"/>
  <c r="S60" i="1"/>
  <c r="O60" i="1"/>
  <c r="G60" i="1"/>
  <c r="T59" i="1"/>
  <c r="S59" i="1"/>
  <c r="P59" i="1" s="1"/>
  <c r="O59" i="1"/>
  <c r="G59" i="1"/>
  <c r="T58" i="1"/>
  <c r="S58" i="1"/>
  <c r="R58" i="1" s="1"/>
  <c r="O58" i="1"/>
  <c r="G58" i="1"/>
  <c r="T57" i="1"/>
  <c r="S57" i="1"/>
  <c r="R57" i="1"/>
  <c r="O57" i="1"/>
  <c r="G57" i="1"/>
  <c r="T56" i="1"/>
  <c r="S56" i="1"/>
  <c r="R56" i="1" s="1"/>
  <c r="O56" i="1"/>
  <c r="G56" i="1"/>
  <c r="T55" i="1"/>
  <c r="S55" i="1"/>
  <c r="R55" i="1" s="1"/>
  <c r="O55" i="1"/>
  <c r="G55" i="1"/>
  <c r="T54" i="1"/>
  <c r="S54" i="1"/>
  <c r="R54" i="1" s="1"/>
  <c r="O54" i="1"/>
  <c r="G54" i="1"/>
  <c r="T53" i="1"/>
  <c r="S53" i="1"/>
  <c r="R53" i="1"/>
  <c r="P53" i="1"/>
  <c r="Q53" i="1" s="1"/>
  <c r="O53" i="1"/>
  <c r="G53" i="1"/>
  <c r="T52" i="1"/>
  <c r="S52" i="1"/>
  <c r="O52" i="1"/>
  <c r="G52" i="1"/>
  <c r="T51" i="1"/>
  <c r="S51" i="1"/>
  <c r="P51" i="1" s="1"/>
  <c r="R51" i="1"/>
  <c r="O51" i="1"/>
  <c r="G51" i="1"/>
  <c r="T50" i="1"/>
  <c r="S50" i="1"/>
  <c r="R50" i="1" s="1"/>
  <c r="O50" i="1"/>
  <c r="G50" i="1"/>
  <c r="T49" i="1"/>
  <c r="S49" i="1"/>
  <c r="R49" i="1" s="1"/>
  <c r="O49" i="1"/>
  <c r="G49" i="1"/>
  <c r="T48" i="1"/>
  <c r="S48" i="1"/>
  <c r="R48" i="1" s="1"/>
  <c r="O48" i="1"/>
  <c r="G48" i="1"/>
  <c r="T47" i="1"/>
  <c r="S47" i="1"/>
  <c r="R47" i="1"/>
  <c r="P47" i="1"/>
  <c r="Q47" i="1" s="1"/>
  <c r="O47" i="1"/>
  <c r="G47" i="1"/>
  <c r="T46" i="1"/>
  <c r="S46" i="1"/>
  <c r="Q46" i="1" s="1"/>
  <c r="R46" i="1"/>
  <c r="P46" i="1"/>
  <c r="O46" i="1"/>
  <c r="G46" i="1"/>
  <c r="T45" i="1"/>
  <c r="S45" i="1"/>
  <c r="R45" i="1" s="1"/>
  <c r="P45" i="1"/>
  <c r="Q45" i="1" s="1"/>
  <c r="O45" i="1"/>
  <c r="G45" i="1"/>
  <c r="T44" i="1"/>
  <c r="S44" i="1"/>
  <c r="O44" i="1"/>
  <c r="G44" i="1"/>
  <c r="T43" i="1"/>
  <c r="S43" i="1"/>
  <c r="P43" i="1" s="1"/>
  <c r="O43" i="1"/>
  <c r="G43" i="1"/>
  <c r="T42" i="1"/>
  <c r="S42" i="1"/>
  <c r="R42" i="1" s="1"/>
  <c r="O42" i="1"/>
  <c r="G42" i="1"/>
  <c r="T41" i="1"/>
  <c r="S41" i="1"/>
  <c r="R41" i="1"/>
  <c r="O41" i="1"/>
  <c r="G41" i="1"/>
  <c r="T40" i="1"/>
  <c r="S40" i="1"/>
  <c r="R40" i="1" s="1"/>
  <c r="O40" i="1"/>
  <c r="G40" i="1"/>
  <c r="T39" i="1"/>
  <c r="S39" i="1"/>
  <c r="P39" i="1" s="1"/>
  <c r="R39" i="1"/>
  <c r="O39" i="1"/>
  <c r="G39" i="1"/>
  <c r="T38" i="1"/>
  <c r="S38" i="1"/>
  <c r="R38" i="1" s="1"/>
  <c r="O38" i="1"/>
  <c r="G38" i="1"/>
  <c r="T37" i="1"/>
  <c r="S37" i="1"/>
  <c r="P37" i="1" s="1"/>
  <c r="Q37" i="1" s="1"/>
  <c r="R37" i="1"/>
  <c r="O37" i="1"/>
  <c r="G37" i="1"/>
  <c r="T36" i="1"/>
  <c r="S36" i="1"/>
  <c r="P36" i="1" s="1"/>
  <c r="O36" i="1"/>
  <c r="G36" i="1"/>
  <c r="T35" i="1"/>
  <c r="S35" i="1"/>
  <c r="R35" i="1"/>
  <c r="O35" i="1"/>
  <c r="G35" i="1"/>
  <c r="T34" i="1"/>
  <c r="S34" i="1"/>
  <c r="R34" i="1" s="1"/>
  <c r="O34" i="1"/>
  <c r="G34" i="1"/>
  <c r="T33" i="1"/>
  <c r="S33" i="1"/>
  <c r="P33" i="1" s="1"/>
  <c r="R33" i="1"/>
  <c r="O33" i="1"/>
  <c r="G33" i="1"/>
  <c r="T32" i="1"/>
  <c r="S32" i="1"/>
  <c r="R32" i="1" s="1"/>
  <c r="O32" i="1"/>
  <c r="G32" i="1"/>
  <c r="T31" i="1"/>
  <c r="S31" i="1"/>
  <c r="R31" i="1"/>
  <c r="P31" i="1"/>
  <c r="O31" i="1"/>
  <c r="G31" i="1"/>
  <c r="T30" i="1"/>
  <c r="S30" i="1"/>
  <c r="R30" i="1"/>
  <c r="O30" i="1"/>
  <c r="G30" i="1"/>
  <c r="T29" i="1"/>
  <c r="S29" i="1"/>
  <c r="R29" i="1"/>
  <c r="P29" i="1"/>
  <c r="Q29" i="1" s="1"/>
  <c r="O29" i="1"/>
  <c r="G29" i="1"/>
  <c r="T28" i="1"/>
  <c r="S28" i="1"/>
  <c r="O28" i="1"/>
  <c r="G28" i="1"/>
  <c r="T27" i="1"/>
  <c r="S27" i="1"/>
  <c r="P27" i="1" s="1"/>
  <c r="O27" i="1"/>
  <c r="G27" i="1"/>
  <c r="T26" i="1"/>
  <c r="S26" i="1"/>
  <c r="R26" i="1" s="1"/>
  <c r="O26" i="1"/>
  <c r="G26" i="1"/>
  <c r="T25" i="1"/>
  <c r="S25" i="1"/>
  <c r="R25" i="1"/>
  <c r="P25" i="1"/>
  <c r="O25" i="1"/>
  <c r="G25" i="1"/>
  <c r="T24" i="1"/>
  <c r="S24" i="1"/>
  <c r="R24" i="1" s="1"/>
  <c r="O24" i="1"/>
  <c r="G24" i="1"/>
  <c r="T23" i="1"/>
  <c r="S23" i="1"/>
  <c r="P23" i="1"/>
  <c r="O23" i="1"/>
  <c r="G23" i="1"/>
  <c r="T22" i="1"/>
  <c r="S22" i="1"/>
  <c r="R22" i="1"/>
  <c r="Q22" i="1"/>
  <c r="P22" i="1"/>
  <c r="O22" i="1"/>
  <c r="G22" i="1"/>
  <c r="T21" i="1"/>
  <c r="S21" i="1"/>
  <c r="R21" i="1" s="1"/>
  <c r="O21" i="1"/>
  <c r="G21" i="1"/>
  <c r="T20" i="1"/>
  <c r="S20" i="1"/>
  <c r="R20" i="1" s="1"/>
  <c r="O20" i="1"/>
  <c r="G20" i="1"/>
  <c r="T19" i="1"/>
  <c r="S19" i="1"/>
  <c r="R19" i="1"/>
  <c r="O19" i="1"/>
  <c r="G19" i="1"/>
  <c r="T18" i="1"/>
  <c r="S18" i="1"/>
  <c r="R18" i="1" s="1"/>
  <c r="O18" i="1"/>
  <c r="G18" i="1"/>
  <c r="T17" i="1"/>
  <c r="S17" i="1"/>
  <c r="R17" i="1" s="1"/>
  <c r="O17" i="1"/>
  <c r="G17" i="1"/>
  <c r="T16" i="1"/>
  <c r="S16" i="1"/>
  <c r="R16" i="1" s="1"/>
  <c r="O16" i="1"/>
  <c r="G16" i="1"/>
  <c r="T15" i="1"/>
  <c r="S15" i="1"/>
  <c r="P15" i="1" s="1"/>
  <c r="Q15" i="1" s="1"/>
  <c r="R15" i="1"/>
  <c r="O15" i="1"/>
  <c r="G15" i="1"/>
  <c r="T14" i="1"/>
  <c r="S14" i="1"/>
  <c r="R14" i="1"/>
  <c r="P14" i="1"/>
  <c r="Q14" i="1" s="1"/>
  <c r="O14" i="1"/>
  <c r="G14" i="1"/>
  <c r="T13" i="1"/>
  <c r="S13" i="1"/>
  <c r="R13" i="1"/>
  <c r="P13" i="1"/>
  <c r="Q13" i="1" s="1"/>
  <c r="O13" i="1"/>
  <c r="G13" i="1"/>
  <c r="T12" i="1"/>
  <c r="S12" i="1"/>
  <c r="R12" i="1" s="1"/>
  <c r="O12" i="1"/>
  <c r="G12" i="1"/>
  <c r="T11" i="1"/>
  <c r="S11" i="1"/>
  <c r="R11" i="1" s="1"/>
  <c r="O11" i="1"/>
  <c r="G11" i="1"/>
  <c r="T10" i="1"/>
  <c r="S10" i="1"/>
  <c r="R10" i="1" s="1"/>
  <c r="O10" i="1"/>
  <c r="G10" i="1"/>
  <c r="T9" i="1"/>
  <c r="S9" i="1"/>
  <c r="R9" i="1"/>
  <c r="O9" i="1"/>
  <c r="G9" i="1"/>
  <c r="T8" i="1"/>
  <c r="S8" i="1"/>
  <c r="R8" i="1" s="1"/>
  <c r="O8" i="1"/>
  <c r="G8" i="1"/>
  <c r="T7" i="1"/>
  <c r="S7" i="1"/>
  <c r="R7" i="1" s="1"/>
  <c r="O7" i="1"/>
  <c r="G7" i="1"/>
  <c r="T6" i="1"/>
  <c r="S6" i="1"/>
  <c r="P6" i="1" s="1"/>
  <c r="Q6" i="1" s="1"/>
  <c r="R6" i="1"/>
  <c r="O6" i="1"/>
  <c r="G6" i="1"/>
  <c r="T5" i="1"/>
  <c r="S5" i="1"/>
  <c r="R5" i="1"/>
  <c r="P5" i="1"/>
  <c r="Q5" i="1" s="1"/>
  <c r="O5" i="1"/>
  <c r="G5" i="1"/>
  <c r="T4" i="1"/>
  <c r="S4" i="1"/>
  <c r="O4" i="1"/>
  <c r="G4" i="1"/>
  <c r="T3" i="1"/>
  <c r="S3" i="1"/>
  <c r="P3" i="1" s="1"/>
  <c r="R3" i="1"/>
  <c r="O3" i="1"/>
  <c r="G3" i="1"/>
  <c r="T2" i="1"/>
  <c r="S2" i="1"/>
  <c r="R2" i="1" s="1"/>
  <c r="O2" i="1"/>
  <c r="G2" i="1"/>
  <c r="P21" i="1" l="1"/>
  <c r="Q21" i="1" s="1"/>
  <c r="Q23" i="1"/>
  <c r="P30" i="1"/>
  <c r="Q30" i="1" s="1"/>
  <c r="P69" i="1"/>
  <c r="Q69" i="1" s="1"/>
  <c r="Q25" i="1"/>
  <c r="R27" i="1"/>
  <c r="Q31" i="1"/>
  <c r="P77" i="1"/>
  <c r="Q77" i="1" s="1"/>
  <c r="P85" i="1"/>
  <c r="R91" i="1"/>
  <c r="P38" i="1"/>
  <c r="P93" i="1"/>
  <c r="P119" i="1"/>
  <c r="Q119" i="1" s="1"/>
  <c r="R122" i="1"/>
  <c r="Q125" i="1"/>
  <c r="P7" i="1"/>
  <c r="Q7" i="1" s="1"/>
  <c r="P127" i="1"/>
  <c r="Q33" i="1"/>
  <c r="Q38" i="1"/>
  <c r="Q39" i="1"/>
  <c r="P55" i="1"/>
  <c r="Q55" i="1" s="1"/>
  <c r="R43" i="1"/>
  <c r="P54" i="1"/>
  <c r="Q54" i="1" s="1"/>
  <c r="P79" i="1"/>
  <c r="Q79" i="1" s="1"/>
  <c r="P101" i="1"/>
  <c r="Q101" i="1" s="1"/>
  <c r="Q110" i="1"/>
  <c r="P113" i="1"/>
  <c r="Q113" i="1" s="1"/>
  <c r="P118" i="1"/>
  <c r="Q118" i="1" s="1"/>
  <c r="Q127" i="1"/>
  <c r="P87" i="1"/>
  <c r="Q87" i="1" s="1"/>
  <c r="R107" i="1"/>
  <c r="P121" i="1"/>
  <c r="Q121" i="1" s="1"/>
  <c r="R23" i="1"/>
  <c r="R59" i="1"/>
  <c r="R98" i="1"/>
  <c r="R115" i="1"/>
  <c r="P126" i="1"/>
  <c r="Q126" i="1" s="1"/>
  <c r="Q4" i="1"/>
  <c r="Q108" i="1"/>
  <c r="Q49" i="1"/>
  <c r="Q92" i="1"/>
  <c r="Q11" i="1"/>
  <c r="P4" i="1"/>
  <c r="P12" i="1"/>
  <c r="Q12" i="1" s="1"/>
  <c r="P20" i="1"/>
  <c r="Q20" i="1" s="1"/>
  <c r="P44" i="1"/>
  <c r="Q44" i="1" s="1"/>
  <c r="P11" i="1"/>
  <c r="P19" i="1"/>
  <c r="Q19" i="1" s="1"/>
  <c r="P35" i="1"/>
  <c r="Q35" i="1" s="1"/>
  <c r="Q36" i="1"/>
  <c r="P2" i="1"/>
  <c r="Q2" i="1" s="1"/>
  <c r="Q3" i="1"/>
  <c r="R4" i="1"/>
  <c r="P10" i="1"/>
  <c r="Q10" i="1" s="1"/>
  <c r="P18" i="1"/>
  <c r="Q18" i="1" s="1"/>
  <c r="P26" i="1"/>
  <c r="Q26" i="1" s="1"/>
  <c r="Q27" i="1"/>
  <c r="R28" i="1"/>
  <c r="P34" i="1"/>
  <c r="Q34" i="1" s="1"/>
  <c r="R36" i="1"/>
  <c r="P42" i="1"/>
  <c r="Q43" i="1"/>
  <c r="R44" i="1"/>
  <c r="P50" i="1"/>
  <c r="Q51" i="1"/>
  <c r="R52" i="1"/>
  <c r="P58" i="1"/>
  <c r="Q58" i="1" s="1"/>
  <c r="Q59" i="1"/>
  <c r="R60" i="1"/>
  <c r="P66" i="1"/>
  <c r="Q66" i="1" s="1"/>
  <c r="Q67" i="1"/>
  <c r="R68" i="1"/>
  <c r="P74" i="1"/>
  <c r="Q75" i="1"/>
  <c r="R76" i="1"/>
  <c r="P82" i="1"/>
  <c r="Q83" i="1"/>
  <c r="R84" i="1"/>
  <c r="P90" i="1"/>
  <c r="Q90" i="1" s="1"/>
  <c r="Q91" i="1"/>
  <c r="R92" i="1"/>
  <c r="Q99" i="1"/>
  <c r="R100" i="1"/>
  <c r="Q107" i="1"/>
  <c r="R108" i="1"/>
  <c r="Q115" i="1"/>
  <c r="R116" i="1"/>
  <c r="Q123" i="1"/>
  <c r="R124" i="1"/>
  <c r="P41" i="1"/>
  <c r="Q41" i="1" s="1"/>
  <c r="Q42" i="1"/>
  <c r="P49" i="1"/>
  <c r="Q50" i="1"/>
  <c r="P57" i="1"/>
  <c r="Q57" i="1" s="1"/>
  <c r="P65" i="1"/>
  <c r="Q65" i="1" s="1"/>
  <c r="P73" i="1"/>
  <c r="Q73" i="1" s="1"/>
  <c r="Q74" i="1"/>
  <c r="P81" i="1"/>
  <c r="Q81" i="1" s="1"/>
  <c r="Q82" i="1"/>
  <c r="P9" i="1"/>
  <c r="Q9" i="1" s="1"/>
  <c r="P17" i="1"/>
  <c r="Q17" i="1" s="1"/>
  <c r="P8" i="1"/>
  <c r="Q8" i="1" s="1"/>
  <c r="P16" i="1"/>
  <c r="Q16" i="1" s="1"/>
  <c r="P24" i="1"/>
  <c r="Q24" i="1" s="1"/>
  <c r="P32" i="1"/>
  <c r="Q32" i="1" s="1"/>
  <c r="P40" i="1"/>
  <c r="Q40" i="1" s="1"/>
  <c r="P48" i="1"/>
  <c r="Q48" i="1" s="1"/>
  <c r="P56" i="1"/>
  <c r="Q56" i="1" s="1"/>
  <c r="P64" i="1"/>
  <c r="Q64" i="1" s="1"/>
  <c r="P88" i="1"/>
  <c r="Q88" i="1" s="1"/>
  <c r="P96" i="1"/>
  <c r="Q96" i="1" s="1"/>
  <c r="P104" i="1"/>
  <c r="Q104" i="1" s="1"/>
  <c r="P112" i="1"/>
  <c r="Q112" i="1" s="1"/>
  <c r="P120" i="1"/>
  <c r="Q120" i="1" s="1"/>
  <c r="P68" i="1"/>
  <c r="Q68" i="1" s="1"/>
  <c r="P76" i="1"/>
  <c r="Q76" i="1" s="1"/>
  <c r="P84" i="1"/>
  <c r="Q84" i="1" s="1"/>
  <c r="Q85" i="1"/>
  <c r="P92" i="1"/>
  <c r="Q93" i="1"/>
  <c r="P100" i="1"/>
  <c r="Q100" i="1" s="1"/>
  <c r="P108" i="1"/>
  <c r="Q109" i="1"/>
  <c r="P116" i="1"/>
  <c r="Q116" i="1" s="1"/>
  <c r="Q117" i="1"/>
  <c r="P124" i="1"/>
  <c r="Q124" i="1" s="1"/>
  <c r="P28" i="1"/>
  <c r="Q28" i="1" s="1"/>
  <c r="P52" i="1"/>
  <c r="Q52" i="1" s="1"/>
  <c r="P60" i="1"/>
  <c r="Q60" i="1" s="1"/>
</calcChain>
</file>

<file path=xl/sharedStrings.xml><?xml version="1.0" encoding="utf-8"?>
<sst xmlns="http://schemas.openxmlformats.org/spreadsheetml/2006/main" count="903" uniqueCount="116">
  <si>
    <t>NO</t>
  </si>
  <si>
    <t>KONTRAK</t>
  </si>
  <si>
    <t>NOMOR DOKUMEN &amp; NO. KONTRAK</t>
  </si>
  <si>
    <t>JENIS PEKERJAAN</t>
  </si>
  <si>
    <t>AREA PEKERJAAN</t>
  </si>
  <si>
    <t>SUB AREA PEKERJAAN</t>
  </si>
  <si>
    <t>CONCATE PEKERJAAN</t>
  </si>
  <si>
    <t>PRIORITY</t>
  </si>
  <si>
    <t>START</t>
  </si>
  <si>
    <t>PLAN END</t>
  </si>
  <si>
    <t>ACTUAL END</t>
  </si>
  <si>
    <t>% COMPLETE</t>
  </si>
  <si>
    <t>STATUS</t>
  </si>
  <si>
    <t>Project Start</t>
  </si>
  <si>
    <t>Days to Start</t>
  </si>
  <si>
    <t>Complete</t>
  </si>
  <si>
    <t>Incomplete</t>
  </si>
  <si>
    <t>Slippage</t>
  </si>
  <si>
    <t>Plan Days</t>
  </si>
  <si>
    <t>SISA DURASI KONTRAK</t>
  </si>
  <si>
    <t>BOBOT</t>
  </si>
  <si>
    <t xml:space="preserve">PROJECT 1 A </t>
  </si>
  <si>
    <t>231 049BOQ-Q-GEN-001 -4</t>
  </si>
  <si>
    <t>PEKERJAAN STRUKTUR</t>
  </si>
  <si>
    <t>GENERAL</t>
  </si>
  <si>
    <t>HIGH</t>
  </si>
  <si>
    <t>Dalam Proses</t>
  </si>
  <si>
    <t>PEMBERSIHAN LAHAN</t>
  </si>
  <si>
    <t>Selesai</t>
  </si>
  <si>
    <t>LAND GRADING GALIAN &amp; BUANGAN</t>
  </si>
  <si>
    <t>PEKERJAAN &amp; DRAINASE</t>
  </si>
  <si>
    <t>PEKERJAAN PEKERASAAN JALAN MASUK</t>
  </si>
  <si>
    <t>Tunda</t>
  </si>
  <si>
    <t>PEKERJAAN PEKERASAAN JALAN KAWASAN &amp; AREA‐ </t>
  </si>
  <si>
    <t>PEKERJAAN DRAINASE JALAN MASUK &amp; KAWASAN </t>
  </si>
  <si>
    <t>PEKERJAAN DRAINASE IPAL &amp; PANEN</t>
  </si>
  <si>
    <t>PAGAR PANEL</t>
  </si>
  <si>
    <t>SEA WATER INTAKE</t>
  </si>
  <si>
    <t>POND AREA</t>
  </si>
  <si>
    <t>POND (12 unit)</t>
  </si>
  <si>
    <t>Terlambat</t>
  </si>
  <si>
    <t>NURSERY POND (4 unit)</t>
  </si>
  <si>
    <t>Belum Mulai</t>
  </si>
  <si>
    <t>SKIMER POND (4 unit)</t>
  </si>
  <si>
    <t>CONTROL ROOM &amp; BLOWER (4 unit)</t>
  </si>
  <si>
    <t>OPERATOR HOUSE (2 unit)</t>
  </si>
  <si>
    <t>IPAL</t>
  </si>
  <si>
    <t>FACILITY AREA</t>
  </si>
  <si>
    <t>RESEARCH CENTER ROOM</t>
  </si>
  <si>
    <t>DEEPWELL PUMP ROOM (DWP)</t>
  </si>
  <si>
    <t>PUPMP ROOM SWI</t>
  </si>
  <si>
    <t>POWER HOUSE &amp; WEEKLY TANK</t>
  </si>
  <si>
    <t>OFFSHORE AREA</t>
  </si>
  <si>
    <t>PLATFORM RESEARCH CENTER ROOM</t>
  </si>
  <si>
    <t>TANGGA AKSES AREA RESEARCH CENTER ROOM (DERMA‐           </t>
  </si>
  <si>
    <t>PEKERJAAN ARSITEKTUR</t>
  </si>
  <si>
    <t>POND AREA</t>
  </si>
  <si>
    <t>CONTROL ROOM &amp; BLOWER HOUSE (4 UNIT)‐</t>
  </si>
  <si>
    <t>OPERATOR HOUSE (2 UNIT)‐</t>
  </si>
  <si>
    <t>POWER HOUSE</t>
  </si>
  <si>
    <t>DEEPWELL PUMP ROOM </t>
  </si>
  <si>
    <t>PUMP HOUSE SWI</t>
  </si>
  <si>
    <t>PEKERJAAN ELEKTRIKAL</t>
  </si>
  <si>
    <t>RESEARCH CENTER ROOM &amp; SWI‐</t>
  </si>
  <si>
    <t>CONTROL ROOM &amp; BLOWER HOUSE 1 s/d 4</t>
  </si>
  <si>
    <t>OPERATOR HOUSE  1 s/d 2</t>
  </si>
  <si>
    <t>DEEP WELL PUMP ROOM</t>
  </si>
  <si>
    <t>POND</t>
  </si>
  <si>
    <t>GENERAL AREA POND</t>
  </si>
  <si>
    <t>POND BLOCK 1‐C.1 s/d 2‐C.2 (typical)</t>
  </si>
  <si>
    <t>PEKERJAAN MEKANIKAL</t>
  </si>
  <si>
    <t>AIR BERSIH</t>
  </si>
  <si>
    <t>SEA WATER</t>
  </si>
  <si>
    <t>GALIAN &amp; TIMBUNAN PIPA</t>
  </si>
  <si>
    <t>POWE HOUSE</t>
  </si>
  <si>
    <t>RESEARCH CENTRE ROOM</t>
  </si>
  <si>
    <t>RESERVOIR SEA WATER INTAKE</t>
  </si>
  <si>
    <t>NURSERY POND (4 UNIT)</t>
  </si>
  <si>
    <t>MAIN POND (12 UNIT)</t>
  </si>
  <si>
    <t>PROBIOTIK P[OND (4 UNIT)</t>
  </si>
  <si>
    <t>SKIMMER POND (4 UNIT)</t>
  </si>
  <si>
    <t>CONTROL ROOM (4 UNIT)</t>
  </si>
  <si>
    <t>OPERATOR HOUSE (2 UNIT)</t>
  </si>
  <si>
    <t>GALIAN &amp; TIM BUNAN PIPA (4 AREA)</t>
  </si>
  <si>
    <t>TRESTLE RESEARCH CENTRE ROOM &amp; PLATFORM SWI</t>
  </si>
  <si>
    <t>PROJECT 1 B</t>
  </si>
  <si>
    <t>231049-BOQ-Q-GEN-002-4 </t>
  </si>
  <si>
    <t>GUARD HOUSE 1</t>
  </si>
  <si>
    <t>GUARD HOUSE 2</t>
  </si>
  <si>
    <t>FEED WAREHOUSE</t>
  </si>
  <si>
    <t>LABORATORIUM</t>
  </si>
  <si>
    <t>WATER TOWER 1</t>
  </si>
  <si>
    <t>GUARD TOWER</t>
  </si>
  <si>
    <t>KANTIN</t>
  </si>
  <si>
    <t>FAMILY STAFF HOUSE</t>
  </si>
  <si>
    <t>WORKSHOP</t>
  </si>
  <si>
    <t>MOSQUE</t>
  </si>
  <si>
    <t>PUMP HOUSE</t>
  </si>
  <si>
    <t>DORMITORY FEMALE</t>
  </si>
  <si>
    <t>DORMITORY MALE</t>
  </si>
  <si>
    <t xml:space="preserve">GAZEBOO </t>
  </si>
  <si>
    <t>GARDU HUB</t>
  </si>
  <si>
    <t>WEIGHT HOUSE</t>
  </si>
  <si>
    <t>OFFICE</t>
  </si>
  <si>
    <t>TPS</t>
  </si>
  <si>
    <t>MAIN GATE</t>
  </si>
  <si>
    <t>PRIVATE AREA</t>
  </si>
  <si>
    <t>GUEST HOUSE</t>
  </si>
  <si>
    <t>PRIVATE HOUSE</t>
  </si>
  <si>
    <t>VVIP HOUSE</t>
  </si>
  <si>
    <t>PEKERJAAN ARSITEKTUR</t>
  </si>
  <si>
    <t>GAZEBOO (BY VENDOR)</t>
  </si>
  <si>
    <t>WATER TOWER POND AREA</t>
  </si>
  <si>
    <t>WATER TOWER FACILITY AREA</t>
  </si>
  <si>
    <t>PEKERJAAN  ELEKTRIKAL</t>
  </si>
  <si>
    <t>GAZEBOO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</si>
</sst>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[$-409]d\-mmm\-yy;@"/>
    <numFmt numFmtId="166" formatCode="m/d/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332D2D"/>
      <name val="Roboto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theme="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left" vertical="center" indent="1"/>
    </xf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 indent="1"/>
    </xf>
    <xf numFmtId="166" fontId="0" fillId="0" borderId="2" xfId="0" applyNumberFormat="1" applyBorder="1" applyAlignment="1">
      <alignment horizontal="center" vertical="center"/>
    </xf>
    <xf numFmtId="166" fontId="0" fillId="6" borderId="2" xfId="0" applyNumberFormat="1" applyFill="1" applyBorder="1" applyAlignment="1">
      <alignment horizontal="center" vertical="center"/>
    </xf>
    <xf numFmtId="9" fontId="6" fillId="6" borderId="2" xfId="1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 wrapText="1"/>
    </xf>
    <xf numFmtId="166" fontId="0" fillId="0" borderId="3" xfId="0" applyNumberFormat="1" applyBorder="1"/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1" fontId="6" fillId="7" borderId="5" xfId="0" applyNumberFormat="1" applyFont="1" applyFill="1" applyBorder="1" applyAlignment="1">
      <alignment horizontal="center" vertical="center"/>
    </xf>
    <xf numFmtId="1" fontId="6" fillId="7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4" fillId="0" borderId="2" xfId="0" applyFont="1" applyBorder="1"/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0" fontId="4" fillId="0" borderId="6" xfId="0" applyFont="1" applyBorder="1" applyAlignment="1">
      <alignment horizontal="left" vertical="center" indent="1"/>
    </xf>
    <xf numFmtId="0" fontId="4" fillId="0" borderId="6" xfId="0" applyFont="1" applyBorder="1" applyAlignment="1">
      <alignment vertical="center"/>
    </xf>
    <xf numFmtId="0" fontId="4" fillId="0" borderId="6" xfId="0" applyFont="1" applyBorder="1"/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6" xfId="0" applyFont="1" applyBorder="1" applyAlignment="1">
      <alignment horizontal="left" vertical="center" wrapText="1" indent="1"/>
    </xf>
    <xf numFmtId="164" fontId="0" fillId="0" borderId="6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6" borderId="6" xfId="0" applyNumberFormat="1" applyFill="1" applyBorder="1" applyAlignment="1">
      <alignment horizontal="center" vertical="center"/>
    </xf>
    <xf numFmtId="9" fontId="6" fillId="6" borderId="6" xfId="1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 wrapText="1"/>
    </xf>
    <xf numFmtId="165" fontId="0" fillId="0" borderId="7" xfId="0" applyNumberFormat="1" applyBorder="1" applyAlignment="1">
      <alignment horizontal="center"/>
    </xf>
    <xf numFmtId="0" fontId="6" fillId="7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1" fontId="6" fillId="7" borderId="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2">
    <cellStyle name="Normal" xfId="0" builtinId="0"/>
    <cellStyle name="Percent" xfId="1" builtinId="5"/>
  </cellStyles>
  <dxfs count="27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m/d/yy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2D2D"/>
        <name val="Roboto"/>
        <scheme val="none"/>
      </font>
      <fill>
        <patternFill patternType="solid">
          <fgColor indexed="64"/>
          <bgColor rgb="FFFF7C8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7C8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d\-mmm\-yy;@"/>
      <fill>
        <patternFill patternType="solid">
          <fgColor indexed="64"/>
          <bgColor rgb="FFFF7C8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-409]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09]dd\-mmm\-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ptos Narrow"/>
        <family val="2"/>
        <scheme val="minor"/>
      </font>
      <fill>
        <patternFill patternType="solid">
          <fgColor theme="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72556-B332-B44D-ABF6-9BB13F97707D}" name="Table1" displayName="Table1" ref="A1:U127" totalsRowShown="0" headerRowDxfId="26" dataDxfId="25" tableBorderDxfId="24">
  <autoFilter ref="A1:U127" xr:uid="{EA8E0BFA-7E16-439B-A6A0-85575A1D2FBB}"/>
  <tableColumns count="21">
    <tableColumn id="1" xr3:uid="{9D02E79B-98C3-9844-B380-B0D65AD9DC79}" name="NO" dataDxfId="23"/>
    <tableColumn id="2" xr3:uid="{5A828F6E-EFF8-CE46-81AF-EF84E7FBA714}" name="KONTRAK" dataDxfId="22"/>
    <tableColumn id="3" xr3:uid="{CE4724D1-D5E7-CB4A-A5EB-6E18DA13A6AA}" name="NOMOR DOKUMEN &amp; NO. KONTRAK" dataDxfId="21"/>
    <tableColumn id="4" xr3:uid="{31BCBA83-6CF1-EA4C-8114-585D2F05F082}" name="JENIS PEKERJAAN" dataDxfId="20"/>
    <tableColumn id="5" xr3:uid="{CB15F02B-1AE6-5140-AABE-09ADE7EFE5D0}" name="AREA PEKERJAAN" dataDxfId="19"/>
    <tableColumn id="6" xr3:uid="{B96BDF9A-7437-284D-9C86-1C85FE070F2C}" name="SUB AREA PEKERJAAN" dataDxfId="18"/>
    <tableColumn id="7" xr3:uid="{67B7B1F2-DA8D-9B46-8755-67C5DD3D51A1}" name="CONCATE PEKERJAAN" dataDxfId="17">
      <calculatedColumnFormula>B2&amp;D2&amp;F2</calculatedColumnFormula>
    </tableColumn>
    <tableColumn id="8" xr3:uid="{18B6CDE1-CEB3-9E42-8DB1-40EF04ED709D}" name="PRIORITY" dataDxfId="16"/>
    <tableColumn id="9" xr3:uid="{34E41527-6A3F-2D44-AB92-6C72689B6E9F}" name="START" dataDxfId="15"/>
    <tableColumn id="10" xr3:uid="{A3FAC971-1E59-A444-B82F-71358E0887BD}" name="PLAN END" dataDxfId="14"/>
    <tableColumn id="11" xr3:uid="{9079756F-7D3E-0E43-B2A5-5356D486ED21}" name="ACTUAL END" dataDxfId="13"/>
    <tableColumn id="12" xr3:uid="{945A0098-9CC3-4047-B4F7-CC39A1E31EF5}" name="% COMPLETE" dataDxfId="12" dataCellStyle="Percent"/>
    <tableColumn id="13" xr3:uid="{AC9C7C90-8B8D-3C45-AE98-E7CFDD3DD916}" name="STATUS" dataDxfId="11"/>
    <tableColumn id="14" xr3:uid="{50DCA361-CA43-9E4B-8580-927184E6D83C}" name="Project Start" dataDxfId="10"/>
    <tableColumn id="15" xr3:uid="{0E7BD8A1-5B60-9D47-A4BA-748B04FA60D3}" name="Days to Start" dataDxfId="9">
      <calculatedColumnFormula>IF(ISBLANK(I2),0,I2-N2)</calculatedColumnFormula>
    </tableColumn>
    <tableColumn id="16" xr3:uid="{E6EBF2DA-7929-D743-809F-8B720E058B36}" name="Complete" dataDxfId="8">
      <calculatedColumnFormula>$L2*$S2</calculatedColumnFormula>
    </tableColumn>
    <tableColumn id="17" xr3:uid="{8CE5C077-5BDC-0044-A1BB-90BD835F37E1}" name="Incomplete" dataDxfId="7">
      <calculatedColumnFormula>S2-P2</calculatedColumnFormula>
    </tableColumn>
    <tableColumn id="18" xr3:uid="{99A1DC32-521F-C74F-A6F5-C70AFB0DA2F6}" name="Slippage" dataDxfId="6">
      <calculatedColumnFormula>IF(ISBLANK(K2),0,(K2-I2)-S2)</calculatedColumnFormula>
    </tableColumn>
    <tableColumn id="19" xr3:uid="{C68D290E-7C46-8E46-9B28-77DE939642C2}" name="Plan Days" dataDxfId="5">
      <calculatedColumnFormula>IF(ISBLANK(J2),0,J2-I2)</calculatedColumnFormula>
    </tableColumn>
    <tableColumn id="20" xr3:uid="{852061C2-A170-5241-A83B-814807443220}" name="SISA DURASI KONTRAK" dataDxfId="4">
      <calculatedColumnFormula>ROUNDUP(Table1[[#This Row],[PLAN END]]-NOW(),0)</calculatedColumnFormula>
    </tableColumn>
    <tableColumn id="21" xr3:uid="{2E7C9A09-919D-0A46-8438-938686AA48C9}" name="BOBOT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9F63-3CD7-E04B-B901-5005F91FCB3E}">
  <sheetPr>
    <tabColor rgb="FFFF0000"/>
  </sheetPr>
  <dimension ref="A1:U127"/>
  <sheetViews>
    <sheetView tabSelected="1" topLeftCell="A7" zoomScale="90" zoomScaleNormal="55" workbookViewId="0">
      <pane xSplit="4" topLeftCell="G1" activePane="topRight" state="frozen"/>
      <selection pane="topRight" activeCell="L38" sqref="L38"/>
    </sheetView>
  </sheetViews>
  <sheetFormatPr baseColWidth="10" defaultColWidth="8.83203125" defaultRowHeight="15" x14ac:dyDescent="0.2"/>
  <cols>
    <col min="1" max="1" width="5.5" customWidth="1"/>
    <col min="2" max="2" width="19" style="48" bestFit="1" customWidth="1"/>
    <col min="3" max="3" width="31.1640625" style="48" bestFit="1" customWidth="1"/>
    <col min="4" max="4" width="27.83203125" bestFit="1" customWidth="1"/>
    <col min="5" max="5" width="32.5" style="48" bestFit="1" customWidth="1"/>
    <col min="6" max="6" width="62.1640625" bestFit="1" customWidth="1"/>
    <col min="7" max="7" width="96" bestFit="1" customWidth="1"/>
    <col min="8" max="8" width="14" bestFit="1" customWidth="1"/>
    <col min="9" max="9" width="11.83203125" style="49" bestFit="1" customWidth="1"/>
    <col min="10" max="10" width="14.5" style="50" bestFit="1" customWidth="1"/>
    <col min="11" max="11" width="16.5" style="51" bestFit="1" customWidth="1"/>
    <col min="12" max="12" width="16.83203125" bestFit="1" customWidth="1"/>
    <col min="13" max="13" width="12.83203125" bestFit="1" customWidth="1"/>
    <col min="14" max="14" width="16.1640625" style="51" bestFit="1" customWidth="1"/>
    <col min="15" max="15" width="16.1640625" bestFit="1" customWidth="1"/>
    <col min="16" max="16" width="14" bestFit="1" customWidth="1"/>
    <col min="17" max="17" width="15.1640625" bestFit="1" customWidth="1"/>
    <col min="18" max="18" width="13.5" bestFit="1" customWidth="1"/>
    <col min="19" max="19" width="14.1640625" bestFit="1" customWidth="1"/>
    <col min="20" max="20" width="25" bestFit="1" customWidth="1"/>
    <col min="21" max="21" width="25" customWidth="1"/>
  </cols>
  <sheetData>
    <row r="1" spans="1:21" ht="39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5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  <c r="T1" s="9" t="s">
        <v>19</v>
      </c>
      <c r="U1" s="10" t="s">
        <v>20</v>
      </c>
    </row>
    <row r="2" spans="1:21" x14ac:dyDescent="0.2">
      <c r="A2" s="11">
        <v>1</v>
      </c>
      <c r="B2" s="12" t="s">
        <v>21</v>
      </c>
      <c r="C2" s="12" t="s">
        <v>22</v>
      </c>
      <c r="D2" s="13" t="s">
        <v>23</v>
      </c>
      <c r="E2" s="14" t="s">
        <v>24</v>
      </c>
      <c r="F2" s="15" t="s">
        <v>24</v>
      </c>
      <c r="G2" s="14" t="str">
        <f>B2&amp;D2&amp;F2</f>
        <v>PROJECT 1 A PEKERJAAN STRUKTURGENERAL</v>
      </c>
      <c r="H2" s="16" t="s">
        <v>25</v>
      </c>
      <c r="I2" s="17">
        <v>45478</v>
      </c>
      <c r="J2" s="17">
        <v>45903</v>
      </c>
      <c r="K2" s="18">
        <v>45759</v>
      </c>
      <c r="L2" s="19">
        <v>0.50180000000000002</v>
      </c>
      <c r="M2" s="20" t="s">
        <v>26</v>
      </c>
      <c r="N2" s="21">
        <v>45444</v>
      </c>
      <c r="O2" s="22">
        <f>IF(ISBLANK(I2),0,I2-N2)</f>
        <v>34</v>
      </c>
      <c r="P2" s="22">
        <f>$L2*$S2</f>
        <v>213.26500000000001</v>
      </c>
      <c r="Q2" s="22">
        <f>S2-P2</f>
        <v>211.73499999999999</v>
      </c>
      <c r="R2" s="23">
        <f>IF(ISBLANK(K2),0,(K2-I2)-S2)</f>
        <v>-144</v>
      </c>
      <c r="S2" s="22">
        <f>IF(ISBLANK(J2),0,J2-I2)</f>
        <v>425</v>
      </c>
      <c r="T2" s="24">
        <f ca="1">ROUNDUP(Table1[[#This Row],[PLAN END]]-NOW(),0)</f>
        <v>94</v>
      </c>
      <c r="U2" s="24">
        <v>3.8286127140760531</v>
      </c>
    </row>
    <row r="3" spans="1:21" x14ac:dyDescent="0.2">
      <c r="A3" s="11">
        <v>1</v>
      </c>
      <c r="B3" s="12" t="s">
        <v>21</v>
      </c>
      <c r="C3" s="12" t="s">
        <v>22</v>
      </c>
      <c r="D3" s="13" t="s">
        <v>23</v>
      </c>
      <c r="E3" s="14" t="s">
        <v>27</v>
      </c>
      <c r="F3" s="15" t="s">
        <v>27</v>
      </c>
      <c r="G3" s="14" t="str">
        <f t="shared" ref="G3:G66" si="0">B3&amp;D3&amp;F3</f>
        <v>PROJECT 1 A PEKERJAAN STRUKTURPEMBERSIHAN LAHAN</v>
      </c>
      <c r="H3" s="16" t="s">
        <v>25</v>
      </c>
      <c r="I3" s="17">
        <v>45478</v>
      </c>
      <c r="J3" s="17">
        <v>45529</v>
      </c>
      <c r="K3" s="18">
        <v>45759</v>
      </c>
      <c r="L3" s="19">
        <v>1</v>
      </c>
      <c r="M3" s="20" t="s">
        <v>28</v>
      </c>
      <c r="N3" s="21">
        <v>45444</v>
      </c>
      <c r="O3" s="22">
        <f t="shared" ref="O3:O66" si="1">IF(ISBLANK(I3),0,I3-N3)</f>
        <v>34</v>
      </c>
      <c r="P3" s="22">
        <f t="shared" ref="P3:P66" si="2">$L3*$S3</f>
        <v>51</v>
      </c>
      <c r="Q3" s="22">
        <f t="shared" ref="Q3:Q66" si="3">S3-P3</f>
        <v>0</v>
      </c>
      <c r="R3" s="23">
        <f t="shared" ref="R3:R66" si="4">IF(ISBLANK(K3),0,(K3-I3)-S3)</f>
        <v>230</v>
      </c>
      <c r="S3" s="22">
        <f t="shared" ref="S3:S66" si="5">IF(ISBLANK(J3),0,J3-I3)</f>
        <v>51</v>
      </c>
      <c r="T3" s="25">
        <f ca="1">ROUNDUP(Table1[[#This Row],[PLAN END]]-NOW(),0)</f>
        <v>-281</v>
      </c>
      <c r="U3" s="25">
        <v>0</v>
      </c>
    </row>
    <row r="4" spans="1:21" x14ac:dyDescent="0.2">
      <c r="A4" s="11">
        <v>1</v>
      </c>
      <c r="B4" s="12" t="s">
        <v>21</v>
      </c>
      <c r="C4" s="12" t="s">
        <v>22</v>
      </c>
      <c r="D4" s="13" t="s">
        <v>23</v>
      </c>
      <c r="E4" s="14" t="s">
        <v>29</v>
      </c>
      <c r="F4" s="15" t="s">
        <v>29</v>
      </c>
      <c r="G4" s="14" t="str">
        <f t="shared" si="0"/>
        <v>PROJECT 1 A PEKERJAAN STRUKTURLAND GRADING GALIAN &amp; BUANGAN</v>
      </c>
      <c r="H4" s="16" t="s">
        <v>25</v>
      </c>
      <c r="I4" s="17">
        <v>45515</v>
      </c>
      <c r="J4" s="17">
        <v>45669</v>
      </c>
      <c r="K4" s="18">
        <v>45759</v>
      </c>
      <c r="L4" s="19">
        <v>0.78769999999999996</v>
      </c>
      <c r="M4" s="20" t="s">
        <v>26</v>
      </c>
      <c r="N4" s="21">
        <v>45444</v>
      </c>
      <c r="O4" s="22">
        <f t="shared" si="1"/>
        <v>71</v>
      </c>
      <c r="P4" s="22">
        <f t="shared" si="2"/>
        <v>121.30579999999999</v>
      </c>
      <c r="Q4" s="22">
        <f t="shared" si="3"/>
        <v>32.694200000000009</v>
      </c>
      <c r="R4" s="23">
        <f t="shared" si="4"/>
        <v>90</v>
      </c>
      <c r="S4" s="22">
        <f t="shared" si="5"/>
        <v>154</v>
      </c>
      <c r="T4" s="25">
        <f ca="1">ROUNDUP(Table1[[#This Row],[PLAN END]]-NOW(),0)</f>
        <v>-141</v>
      </c>
      <c r="U4" s="25">
        <v>1.8586563945729366</v>
      </c>
    </row>
    <row r="5" spans="1:21" x14ac:dyDescent="0.2">
      <c r="A5" s="11">
        <v>1</v>
      </c>
      <c r="B5" s="12" t="s">
        <v>21</v>
      </c>
      <c r="C5" s="12" t="s">
        <v>22</v>
      </c>
      <c r="D5" s="13" t="s">
        <v>23</v>
      </c>
      <c r="E5" s="14" t="s">
        <v>30</v>
      </c>
      <c r="F5" s="13" t="s">
        <v>31</v>
      </c>
      <c r="G5" s="14" t="str">
        <f t="shared" si="0"/>
        <v>PROJECT 1 A PEKERJAAN STRUKTURPEKERJAAN PEKERASAAN JALAN MASUK</v>
      </c>
      <c r="H5" s="16" t="s">
        <v>25</v>
      </c>
      <c r="I5" s="17">
        <v>45565</v>
      </c>
      <c r="J5" s="17">
        <v>45697</v>
      </c>
      <c r="K5" s="18">
        <v>45759</v>
      </c>
      <c r="L5" s="19">
        <v>0</v>
      </c>
      <c r="M5" s="20" t="s">
        <v>32</v>
      </c>
      <c r="N5" s="21">
        <v>45444</v>
      </c>
      <c r="O5" s="22">
        <f t="shared" si="1"/>
        <v>121</v>
      </c>
      <c r="P5" s="22">
        <f t="shared" si="2"/>
        <v>0</v>
      </c>
      <c r="Q5" s="22">
        <f t="shared" si="3"/>
        <v>132</v>
      </c>
      <c r="R5" s="23">
        <f t="shared" si="4"/>
        <v>62</v>
      </c>
      <c r="S5" s="22">
        <f t="shared" si="5"/>
        <v>132</v>
      </c>
      <c r="T5" s="25">
        <f ca="1">ROUNDUP(Table1[[#This Row],[PLAN END]]-NOW(),0)</f>
        <v>-113</v>
      </c>
      <c r="U5" s="25">
        <v>0.79194964416177871</v>
      </c>
    </row>
    <row r="6" spans="1:21" x14ac:dyDescent="0.2">
      <c r="A6" s="11">
        <v>1</v>
      </c>
      <c r="B6" s="12" t="s">
        <v>21</v>
      </c>
      <c r="C6" s="12" t="s">
        <v>22</v>
      </c>
      <c r="D6" s="13" t="s">
        <v>23</v>
      </c>
      <c r="E6" s="14" t="s">
        <v>30</v>
      </c>
      <c r="F6" s="13" t="s">
        <v>33</v>
      </c>
      <c r="G6" s="14" t="str">
        <f t="shared" si="0"/>
        <v>PROJECT 1 A PEKERJAAN STRUKTURPEKERJAAN PEKERASAAN JALAN KAWASAN &amp; AREA‐ </v>
      </c>
      <c r="H6" s="16" t="s">
        <v>25</v>
      </c>
      <c r="I6" s="17">
        <v>45726</v>
      </c>
      <c r="J6" s="17">
        <v>45755</v>
      </c>
      <c r="K6" s="18">
        <v>45759</v>
      </c>
      <c r="L6" s="19">
        <v>0.1246</v>
      </c>
      <c r="M6" s="20" t="s">
        <v>32</v>
      </c>
      <c r="N6" s="21">
        <v>45444</v>
      </c>
      <c r="O6" s="22">
        <f t="shared" si="1"/>
        <v>282</v>
      </c>
      <c r="P6" s="22">
        <f t="shared" si="2"/>
        <v>3.6133999999999999</v>
      </c>
      <c r="Q6" s="22">
        <f t="shared" si="3"/>
        <v>25.386600000000001</v>
      </c>
      <c r="R6" s="23">
        <f t="shared" si="4"/>
        <v>4</v>
      </c>
      <c r="S6" s="22">
        <f t="shared" si="5"/>
        <v>29</v>
      </c>
      <c r="T6" s="25">
        <f ca="1">ROUNDUP(Table1[[#This Row],[PLAN END]]-NOW(),0)</f>
        <v>-55</v>
      </c>
      <c r="U6" s="25">
        <v>1.8581913281290774</v>
      </c>
    </row>
    <row r="7" spans="1:21" x14ac:dyDescent="0.2">
      <c r="A7" s="11">
        <v>1</v>
      </c>
      <c r="B7" s="12" t="s">
        <v>21</v>
      </c>
      <c r="C7" s="12" t="s">
        <v>22</v>
      </c>
      <c r="D7" s="13" t="s">
        <v>23</v>
      </c>
      <c r="E7" s="14" t="s">
        <v>30</v>
      </c>
      <c r="F7" s="13" t="s">
        <v>34</v>
      </c>
      <c r="G7" s="14" t="str">
        <f t="shared" si="0"/>
        <v>PROJECT 1 A PEKERJAAN STRUKTURPEKERJAAN DRAINASE JALAN MASUK &amp; KAWASAN </v>
      </c>
      <c r="H7" s="16" t="s">
        <v>25</v>
      </c>
      <c r="I7" s="17">
        <v>45754</v>
      </c>
      <c r="J7" s="17">
        <v>45781</v>
      </c>
      <c r="K7" s="18">
        <v>45759</v>
      </c>
      <c r="L7" s="19">
        <v>0.28070000000000001</v>
      </c>
      <c r="M7" s="20" t="s">
        <v>26</v>
      </c>
      <c r="N7" s="21">
        <v>45444</v>
      </c>
      <c r="O7" s="22">
        <f t="shared" si="1"/>
        <v>310</v>
      </c>
      <c r="P7" s="22">
        <f t="shared" si="2"/>
        <v>7.5789</v>
      </c>
      <c r="Q7" s="22">
        <f t="shared" si="3"/>
        <v>19.421099999999999</v>
      </c>
      <c r="R7" s="23">
        <f t="shared" si="4"/>
        <v>-22</v>
      </c>
      <c r="S7" s="22">
        <f t="shared" si="5"/>
        <v>27</v>
      </c>
      <c r="T7" s="25">
        <f ca="1">ROUNDUP(Table1[[#This Row],[PLAN END]]-NOW(),0)</f>
        <v>-29</v>
      </c>
      <c r="U7" s="25">
        <v>0.45069827803129847</v>
      </c>
    </row>
    <row r="8" spans="1:21" x14ac:dyDescent="0.2">
      <c r="A8" s="11">
        <v>1</v>
      </c>
      <c r="B8" s="12" t="s">
        <v>21</v>
      </c>
      <c r="C8" s="12" t="s">
        <v>22</v>
      </c>
      <c r="D8" s="13" t="s">
        <v>23</v>
      </c>
      <c r="E8" s="14" t="s">
        <v>30</v>
      </c>
      <c r="F8" s="13" t="s">
        <v>35</v>
      </c>
      <c r="G8" s="14" t="str">
        <f t="shared" si="0"/>
        <v>PROJECT 1 A PEKERJAAN STRUKTURPEKERJAAN DRAINASE IPAL &amp; PANEN</v>
      </c>
      <c r="H8" s="16" t="s">
        <v>25</v>
      </c>
      <c r="I8" s="17">
        <v>45782</v>
      </c>
      <c r="J8" s="17">
        <v>45809</v>
      </c>
      <c r="K8" s="18">
        <v>45759</v>
      </c>
      <c r="L8" s="19">
        <v>0.19450000000000001</v>
      </c>
      <c r="M8" s="20" t="s">
        <v>32</v>
      </c>
      <c r="N8" s="21">
        <v>45444</v>
      </c>
      <c r="O8" s="22">
        <f t="shared" si="1"/>
        <v>338</v>
      </c>
      <c r="P8" s="22">
        <f t="shared" si="2"/>
        <v>5.2515000000000001</v>
      </c>
      <c r="Q8" s="22">
        <f t="shared" si="3"/>
        <v>21.7485</v>
      </c>
      <c r="R8" s="23">
        <f t="shared" si="4"/>
        <v>-50</v>
      </c>
      <c r="S8" s="22">
        <f t="shared" si="5"/>
        <v>27</v>
      </c>
      <c r="T8" s="25">
        <f ca="1">ROUNDUP(Table1[[#This Row],[PLAN END]]-NOW(),0)</f>
        <v>-1</v>
      </c>
      <c r="U8" s="25">
        <v>6.4714074693689341</v>
      </c>
    </row>
    <row r="9" spans="1:21" x14ac:dyDescent="0.2">
      <c r="A9" s="11">
        <v>1</v>
      </c>
      <c r="B9" s="12" t="s">
        <v>21</v>
      </c>
      <c r="C9" s="12" t="s">
        <v>22</v>
      </c>
      <c r="D9" s="13" t="s">
        <v>23</v>
      </c>
      <c r="E9" s="14" t="s">
        <v>36</v>
      </c>
      <c r="F9" s="15" t="s">
        <v>36</v>
      </c>
      <c r="G9" s="14" t="str">
        <f t="shared" si="0"/>
        <v>PROJECT 1 A PEKERJAAN STRUKTURPAGAR PANEL</v>
      </c>
      <c r="H9" s="16" t="s">
        <v>25</v>
      </c>
      <c r="I9" s="17">
        <v>45530</v>
      </c>
      <c r="J9" s="17">
        <v>45781</v>
      </c>
      <c r="K9" s="18">
        <v>45759</v>
      </c>
      <c r="L9" s="19">
        <v>0.26700000000000002</v>
      </c>
      <c r="M9" s="20" t="s">
        <v>32</v>
      </c>
      <c r="N9" s="21">
        <v>45444</v>
      </c>
      <c r="O9" s="22">
        <f t="shared" si="1"/>
        <v>86</v>
      </c>
      <c r="P9" s="22">
        <f t="shared" si="2"/>
        <v>67.01700000000001</v>
      </c>
      <c r="Q9" s="22">
        <f t="shared" si="3"/>
        <v>183.983</v>
      </c>
      <c r="R9" s="23">
        <f t="shared" si="4"/>
        <v>-22</v>
      </c>
      <c r="S9" s="22">
        <f t="shared" si="5"/>
        <v>251</v>
      </c>
      <c r="T9" s="25">
        <f ca="1">ROUNDUP(Table1[[#This Row],[PLAN END]]-NOW(),0)</f>
        <v>-29</v>
      </c>
      <c r="U9" s="25">
        <v>2.1938359438979802</v>
      </c>
    </row>
    <row r="10" spans="1:21" x14ac:dyDescent="0.2">
      <c r="A10" s="11">
        <v>1</v>
      </c>
      <c r="B10" s="12" t="s">
        <v>21</v>
      </c>
      <c r="C10" s="12" t="s">
        <v>22</v>
      </c>
      <c r="D10" s="13" t="s">
        <v>23</v>
      </c>
      <c r="E10" s="14" t="s">
        <v>37</v>
      </c>
      <c r="F10" s="15" t="s">
        <v>37</v>
      </c>
      <c r="G10" s="14" t="str">
        <f t="shared" si="0"/>
        <v>PROJECT 1 A PEKERJAAN STRUKTURSEA WATER INTAKE</v>
      </c>
      <c r="H10" s="16" t="s">
        <v>25</v>
      </c>
      <c r="I10" s="17">
        <v>45558</v>
      </c>
      <c r="J10" s="17">
        <v>45648</v>
      </c>
      <c r="K10" s="18">
        <v>45759</v>
      </c>
      <c r="L10" s="19">
        <v>0.4572</v>
      </c>
      <c r="M10" s="20" t="s">
        <v>26</v>
      </c>
      <c r="N10" s="21">
        <v>45444</v>
      </c>
      <c r="O10" s="22">
        <f t="shared" si="1"/>
        <v>114</v>
      </c>
      <c r="P10" s="22">
        <f t="shared" si="2"/>
        <v>41.147999999999996</v>
      </c>
      <c r="Q10" s="22">
        <f t="shared" si="3"/>
        <v>48.852000000000004</v>
      </c>
      <c r="R10" s="23">
        <f t="shared" si="4"/>
        <v>111</v>
      </c>
      <c r="S10" s="22">
        <f t="shared" si="5"/>
        <v>90</v>
      </c>
      <c r="T10" s="25">
        <f ca="1">ROUNDUP(Table1[[#This Row],[PLAN END]]-NOW(),0)</f>
        <v>-162</v>
      </c>
      <c r="U10" s="25">
        <v>1.4899400056670535</v>
      </c>
    </row>
    <row r="11" spans="1:21" x14ac:dyDescent="0.2">
      <c r="A11" s="11">
        <v>1</v>
      </c>
      <c r="B11" s="12" t="s">
        <v>21</v>
      </c>
      <c r="C11" s="12" t="s">
        <v>22</v>
      </c>
      <c r="D11" s="13" t="s">
        <v>23</v>
      </c>
      <c r="E11" s="14" t="s">
        <v>38</v>
      </c>
      <c r="F11" s="13" t="s">
        <v>39</v>
      </c>
      <c r="G11" s="14" t="str">
        <f t="shared" si="0"/>
        <v>PROJECT 1 A PEKERJAAN STRUKTURPOND (12 unit)</v>
      </c>
      <c r="H11" s="16" t="s">
        <v>25</v>
      </c>
      <c r="I11" s="17">
        <v>45495</v>
      </c>
      <c r="J11" s="17">
        <v>45830</v>
      </c>
      <c r="K11" s="18">
        <v>45759</v>
      </c>
      <c r="L11" s="19">
        <v>1.21E-2</v>
      </c>
      <c r="M11" s="20" t="s">
        <v>40</v>
      </c>
      <c r="N11" s="21">
        <v>45444</v>
      </c>
      <c r="O11" s="22">
        <f t="shared" si="1"/>
        <v>51</v>
      </c>
      <c r="P11" s="22">
        <f t="shared" si="2"/>
        <v>4.0534999999999997</v>
      </c>
      <c r="Q11" s="22">
        <f t="shared" si="3"/>
        <v>330.94650000000001</v>
      </c>
      <c r="R11" s="23">
        <f t="shared" si="4"/>
        <v>-71</v>
      </c>
      <c r="S11" s="22">
        <f t="shared" si="5"/>
        <v>335</v>
      </c>
      <c r="T11" s="25">
        <f ca="1">ROUNDUP(Table1[[#This Row],[PLAN END]]-NOW(),0)</f>
        <v>21</v>
      </c>
      <c r="U11" s="25">
        <v>33.058446215526629</v>
      </c>
    </row>
    <row r="12" spans="1:21" x14ac:dyDescent="0.2">
      <c r="A12" s="11">
        <v>1</v>
      </c>
      <c r="B12" s="12" t="s">
        <v>21</v>
      </c>
      <c r="C12" s="12" t="s">
        <v>22</v>
      </c>
      <c r="D12" s="13" t="s">
        <v>23</v>
      </c>
      <c r="E12" s="14" t="s">
        <v>38</v>
      </c>
      <c r="F12" s="13" t="s">
        <v>41</v>
      </c>
      <c r="G12" s="14" t="str">
        <f t="shared" si="0"/>
        <v>PROJECT 1 A PEKERJAAN STRUKTURNURSERY POND (4 unit)</v>
      </c>
      <c r="H12" s="16" t="s">
        <v>25</v>
      </c>
      <c r="I12" s="17">
        <v>45642</v>
      </c>
      <c r="J12" s="17">
        <v>45830</v>
      </c>
      <c r="K12" s="18">
        <v>45759</v>
      </c>
      <c r="L12" s="19">
        <v>0</v>
      </c>
      <c r="M12" s="20" t="s">
        <v>42</v>
      </c>
      <c r="N12" s="21">
        <v>45444</v>
      </c>
      <c r="O12" s="22">
        <f t="shared" si="1"/>
        <v>198</v>
      </c>
      <c r="P12" s="22">
        <f t="shared" si="2"/>
        <v>0</v>
      </c>
      <c r="Q12" s="22">
        <f t="shared" si="3"/>
        <v>188</v>
      </c>
      <c r="R12" s="23">
        <f t="shared" si="4"/>
        <v>-71</v>
      </c>
      <c r="S12" s="22">
        <f t="shared" si="5"/>
        <v>188</v>
      </c>
      <c r="T12" s="25">
        <f ca="1">ROUNDUP(Table1[[#This Row],[PLAN END]]-NOW(),0)</f>
        <v>21</v>
      </c>
      <c r="U12" s="25">
        <v>1.8989416148357232</v>
      </c>
    </row>
    <row r="13" spans="1:21" x14ac:dyDescent="0.2">
      <c r="A13" s="11">
        <v>1</v>
      </c>
      <c r="B13" s="12" t="s">
        <v>21</v>
      </c>
      <c r="C13" s="12" t="s">
        <v>22</v>
      </c>
      <c r="D13" s="13" t="s">
        <v>23</v>
      </c>
      <c r="E13" s="14" t="s">
        <v>38</v>
      </c>
      <c r="F13" s="13" t="s">
        <v>43</v>
      </c>
      <c r="G13" s="14" t="str">
        <f t="shared" si="0"/>
        <v>PROJECT 1 A PEKERJAAN STRUKTURSKIMER POND (4 unit)</v>
      </c>
      <c r="H13" s="16" t="s">
        <v>25</v>
      </c>
      <c r="I13" s="17">
        <v>45586</v>
      </c>
      <c r="J13" s="17">
        <v>45704</v>
      </c>
      <c r="K13" s="18">
        <v>45759</v>
      </c>
      <c r="L13" s="19">
        <v>0</v>
      </c>
      <c r="M13" s="20" t="s">
        <v>42</v>
      </c>
      <c r="N13" s="21">
        <v>45444</v>
      </c>
      <c r="O13" s="22">
        <f t="shared" si="1"/>
        <v>142</v>
      </c>
      <c r="P13" s="22">
        <f t="shared" si="2"/>
        <v>0</v>
      </c>
      <c r="Q13" s="22">
        <f t="shared" si="3"/>
        <v>118</v>
      </c>
      <c r="R13" s="23">
        <f t="shared" si="4"/>
        <v>55</v>
      </c>
      <c r="S13" s="22">
        <f t="shared" si="5"/>
        <v>118</v>
      </c>
      <c r="T13" s="25">
        <f ca="1">ROUNDUP(Table1[[#This Row],[PLAN END]]-NOW(),0)</f>
        <v>-106</v>
      </c>
      <c r="U13" s="25">
        <v>0.61599151131979568</v>
      </c>
    </row>
    <row r="14" spans="1:21" x14ac:dyDescent="0.2">
      <c r="A14" s="11">
        <v>1</v>
      </c>
      <c r="B14" s="12" t="s">
        <v>21</v>
      </c>
      <c r="C14" s="12" t="s">
        <v>22</v>
      </c>
      <c r="D14" s="13" t="s">
        <v>23</v>
      </c>
      <c r="E14" s="14" t="s">
        <v>38</v>
      </c>
      <c r="F14" s="13" t="s">
        <v>44</v>
      </c>
      <c r="G14" s="14" t="str">
        <f t="shared" si="0"/>
        <v>PROJECT 1 A PEKERJAAN STRUKTURCONTROL ROOM &amp; BLOWER (4 unit)</v>
      </c>
      <c r="H14" s="16" t="s">
        <v>25</v>
      </c>
      <c r="I14" s="17">
        <v>45698</v>
      </c>
      <c r="J14" s="17">
        <v>45760</v>
      </c>
      <c r="K14" s="18">
        <v>45759</v>
      </c>
      <c r="L14" s="19">
        <v>0</v>
      </c>
      <c r="M14" s="20" t="s">
        <v>42</v>
      </c>
      <c r="N14" s="21">
        <v>45444</v>
      </c>
      <c r="O14" s="22">
        <f t="shared" si="1"/>
        <v>254</v>
      </c>
      <c r="P14" s="22">
        <f t="shared" si="2"/>
        <v>0</v>
      </c>
      <c r="Q14" s="22">
        <f t="shared" si="3"/>
        <v>62</v>
      </c>
      <c r="R14" s="23">
        <f t="shared" si="4"/>
        <v>-1</v>
      </c>
      <c r="S14" s="22">
        <f t="shared" si="5"/>
        <v>62</v>
      </c>
      <c r="T14" s="25">
        <f ca="1">ROUNDUP(Table1[[#This Row],[PLAN END]]-NOW(),0)</f>
        <v>-50</v>
      </c>
      <c r="U14" s="25">
        <v>0.42275200889415104</v>
      </c>
    </row>
    <row r="15" spans="1:21" x14ac:dyDescent="0.2">
      <c r="A15" s="11">
        <v>1</v>
      </c>
      <c r="B15" s="12" t="s">
        <v>21</v>
      </c>
      <c r="C15" s="12" t="s">
        <v>22</v>
      </c>
      <c r="D15" s="13" t="s">
        <v>23</v>
      </c>
      <c r="E15" s="14" t="s">
        <v>38</v>
      </c>
      <c r="F15" s="13" t="s">
        <v>45</v>
      </c>
      <c r="G15" s="14" t="str">
        <f t="shared" si="0"/>
        <v>PROJECT 1 A PEKERJAAN STRUKTUROPERATOR HOUSE (2 unit)</v>
      </c>
      <c r="H15" s="16" t="s">
        <v>25</v>
      </c>
      <c r="I15" s="17">
        <v>45698</v>
      </c>
      <c r="J15" s="17">
        <v>45767</v>
      </c>
      <c r="K15" s="18">
        <v>45759</v>
      </c>
      <c r="L15" s="19">
        <v>0</v>
      </c>
      <c r="M15" s="20" t="s">
        <v>42</v>
      </c>
      <c r="N15" s="21">
        <v>45444</v>
      </c>
      <c r="O15" s="22">
        <f t="shared" si="1"/>
        <v>254</v>
      </c>
      <c r="P15" s="22">
        <f t="shared" si="2"/>
        <v>0</v>
      </c>
      <c r="Q15" s="22">
        <f t="shared" si="3"/>
        <v>69</v>
      </c>
      <c r="R15" s="23">
        <f t="shared" si="4"/>
        <v>-8</v>
      </c>
      <c r="S15" s="22">
        <f t="shared" si="5"/>
        <v>69</v>
      </c>
      <c r="T15" s="25">
        <f ca="1">ROUNDUP(Table1[[#This Row],[PLAN END]]-NOW(),0)</f>
        <v>-43</v>
      </c>
      <c r="U15" s="25">
        <v>5.4312137246679076E-2</v>
      </c>
    </row>
    <row r="16" spans="1:21" x14ac:dyDescent="0.2">
      <c r="A16" s="11">
        <v>1</v>
      </c>
      <c r="B16" s="12" t="s">
        <v>21</v>
      </c>
      <c r="C16" s="12" t="s">
        <v>22</v>
      </c>
      <c r="D16" s="13" t="s">
        <v>23</v>
      </c>
      <c r="E16" s="14" t="s">
        <v>38</v>
      </c>
      <c r="F16" s="13" t="s">
        <v>46</v>
      </c>
      <c r="G16" s="14" t="str">
        <f t="shared" si="0"/>
        <v>PROJECT 1 A PEKERJAAN STRUKTURIPAL</v>
      </c>
      <c r="H16" s="16" t="s">
        <v>25</v>
      </c>
      <c r="I16" s="17">
        <v>45495</v>
      </c>
      <c r="J16" s="17">
        <v>45788</v>
      </c>
      <c r="K16" s="18">
        <v>45759</v>
      </c>
      <c r="L16" s="19">
        <v>0.42799999999999999</v>
      </c>
      <c r="M16" s="20" t="s">
        <v>26</v>
      </c>
      <c r="N16" s="21">
        <v>45444</v>
      </c>
      <c r="O16" s="22">
        <f t="shared" si="1"/>
        <v>51</v>
      </c>
      <c r="P16" s="22">
        <f t="shared" si="2"/>
        <v>125.404</v>
      </c>
      <c r="Q16" s="22">
        <f t="shared" si="3"/>
        <v>167.596</v>
      </c>
      <c r="R16" s="23">
        <f t="shared" si="4"/>
        <v>-29</v>
      </c>
      <c r="S16" s="22">
        <f t="shared" si="5"/>
        <v>293</v>
      </c>
      <c r="T16" s="25">
        <f ca="1">ROUNDUP(Table1[[#This Row],[PLAN END]]-NOW(),0)</f>
        <v>-22</v>
      </c>
      <c r="U16" s="25">
        <v>0.74004960479265314</v>
      </c>
    </row>
    <row r="17" spans="1:21" x14ac:dyDescent="0.2">
      <c r="A17" s="11">
        <v>1</v>
      </c>
      <c r="B17" s="12" t="s">
        <v>21</v>
      </c>
      <c r="C17" s="12" t="s">
        <v>22</v>
      </c>
      <c r="D17" s="13" t="s">
        <v>23</v>
      </c>
      <c r="E17" s="14" t="s">
        <v>47</v>
      </c>
      <c r="F17" s="13" t="s">
        <v>48</v>
      </c>
      <c r="G17" s="14" t="str">
        <f t="shared" si="0"/>
        <v>PROJECT 1 A PEKERJAAN STRUKTURRESEARCH CENTER ROOM</v>
      </c>
      <c r="H17" s="16" t="s">
        <v>25</v>
      </c>
      <c r="I17" s="17">
        <v>45775</v>
      </c>
      <c r="J17" s="17">
        <v>45788</v>
      </c>
      <c r="K17" s="18">
        <v>45759</v>
      </c>
      <c r="L17" s="19">
        <v>0</v>
      </c>
      <c r="M17" s="20" t="s">
        <v>42</v>
      </c>
      <c r="N17" s="21">
        <v>45444</v>
      </c>
      <c r="O17" s="22">
        <f t="shared" si="1"/>
        <v>331</v>
      </c>
      <c r="P17" s="22">
        <f t="shared" si="2"/>
        <v>0</v>
      </c>
      <c r="Q17" s="22">
        <f t="shared" si="3"/>
        <v>13</v>
      </c>
      <c r="R17" s="23">
        <f t="shared" si="4"/>
        <v>-29</v>
      </c>
      <c r="S17" s="22">
        <f t="shared" si="5"/>
        <v>13</v>
      </c>
      <c r="T17" s="25">
        <f ca="1">ROUNDUP(Table1[[#This Row],[PLAN END]]-NOW(),0)</f>
        <v>-22</v>
      </c>
      <c r="U17" s="25">
        <v>0.17748202368678323</v>
      </c>
    </row>
    <row r="18" spans="1:21" x14ac:dyDescent="0.2">
      <c r="A18" s="11">
        <v>1</v>
      </c>
      <c r="B18" s="12" t="s">
        <v>21</v>
      </c>
      <c r="C18" s="12" t="s">
        <v>22</v>
      </c>
      <c r="D18" s="13" t="s">
        <v>23</v>
      </c>
      <c r="E18" s="14" t="s">
        <v>47</v>
      </c>
      <c r="F18" s="13" t="s">
        <v>49</v>
      </c>
      <c r="G18" s="14" t="str">
        <f t="shared" si="0"/>
        <v>PROJECT 1 A PEKERJAAN STRUKTURDEEPWELL PUMP ROOM (DWP)</v>
      </c>
      <c r="H18" s="16" t="s">
        <v>25</v>
      </c>
      <c r="I18" s="17">
        <v>45607</v>
      </c>
      <c r="J18" s="17">
        <v>45697</v>
      </c>
      <c r="K18" s="18">
        <v>45759</v>
      </c>
      <c r="L18" s="19">
        <v>0.99970000000000003</v>
      </c>
      <c r="M18" s="20" t="s">
        <v>32</v>
      </c>
      <c r="N18" s="21">
        <v>45444</v>
      </c>
      <c r="O18" s="22">
        <f t="shared" si="1"/>
        <v>163</v>
      </c>
      <c r="P18" s="22">
        <f t="shared" si="2"/>
        <v>89.972999999999999</v>
      </c>
      <c r="Q18" s="22">
        <f t="shared" si="3"/>
        <v>2.7000000000001023E-2</v>
      </c>
      <c r="R18" s="23">
        <f t="shared" si="4"/>
        <v>62</v>
      </c>
      <c r="S18" s="22">
        <f t="shared" si="5"/>
        <v>90</v>
      </c>
      <c r="T18" s="25">
        <f ca="1">ROUNDUP(Table1[[#This Row],[PLAN END]]-NOW(),0)</f>
        <v>-113</v>
      </c>
      <c r="U18" s="25">
        <v>3.9250044561777282E-2</v>
      </c>
    </row>
    <row r="19" spans="1:21" x14ac:dyDescent="0.2">
      <c r="A19" s="11">
        <v>1</v>
      </c>
      <c r="B19" s="12" t="s">
        <v>21</v>
      </c>
      <c r="C19" s="12" t="s">
        <v>22</v>
      </c>
      <c r="D19" s="13" t="s">
        <v>23</v>
      </c>
      <c r="E19" s="14" t="s">
        <v>47</v>
      </c>
      <c r="F19" s="13" t="s">
        <v>50</v>
      </c>
      <c r="G19" s="14" t="str">
        <f t="shared" si="0"/>
        <v>PROJECT 1 A PEKERJAAN STRUKTURPUPMP ROOM SWI</v>
      </c>
      <c r="H19" s="16" t="s">
        <v>25</v>
      </c>
      <c r="I19" s="17">
        <v>45670</v>
      </c>
      <c r="J19" s="17">
        <v>45697</v>
      </c>
      <c r="K19" s="18">
        <v>45759</v>
      </c>
      <c r="L19" s="19">
        <v>0</v>
      </c>
      <c r="M19" s="20" t="s">
        <v>42</v>
      </c>
      <c r="N19" s="21">
        <v>45444</v>
      </c>
      <c r="O19" s="22">
        <f t="shared" si="1"/>
        <v>226</v>
      </c>
      <c r="P19" s="22">
        <f t="shared" si="2"/>
        <v>0</v>
      </c>
      <c r="Q19" s="22">
        <f t="shared" si="3"/>
        <v>27</v>
      </c>
      <c r="R19" s="23">
        <f t="shared" si="4"/>
        <v>62</v>
      </c>
      <c r="S19" s="22">
        <f t="shared" si="5"/>
        <v>27</v>
      </c>
      <c r="T19" s="25">
        <f ca="1">ROUNDUP(Table1[[#This Row],[PLAN END]]-NOW(),0)</f>
        <v>-113</v>
      </c>
      <c r="U19" s="25">
        <v>4.9777015190575383E-2</v>
      </c>
    </row>
    <row r="20" spans="1:21" x14ac:dyDescent="0.2">
      <c r="A20" s="11">
        <v>1</v>
      </c>
      <c r="B20" s="12" t="s">
        <v>21</v>
      </c>
      <c r="C20" s="12" t="s">
        <v>22</v>
      </c>
      <c r="D20" s="13" t="s">
        <v>23</v>
      </c>
      <c r="E20" s="14" t="s">
        <v>47</v>
      </c>
      <c r="F20" s="13" t="s">
        <v>51</v>
      </c>
      <c r="G20" s="14" t="str">
        <f t="shared" si="0"/>
        <v>PROJECT 1 A PEKERJAAN STRUKTURPOWER HOUSE &amp; WEEKLY TANK</v>
      </c>
      <c r="H20" s="16" t="s">
        <v>25</v>
      </c>
      <c r="I20" s="17">
        <v>45586</v>
      </c>
      <c r="J20" s="17">
        <v>45781</v>
      </c>
      <c r="K20" s="18">
        <v>45759</v>
      </c>
      <c r="L20" s="19">
        <v>0.1203</v>
      </c>
      <c r="M20" s="20" t="s">
        <v>32</v>
      </c>
      <c r="N20" s="21">
        <v>45444</v>
      </c>
      <c r="O20" s="22">
        <f t="shared" si="1"/>
        <v>142</v>
      </c>
      <c r="P20" s="22">
        <f t="shared" si="2"/>
        <v>23.458500000000001</v>
      </c>
      <c r="Q20" s="22">
        <f t="shared" si="3"/>
        <v>171.54149999999998</v>
      </c>
      <c r="R20" s="23">
        <f t="shared" si="4"/>
        <v>-22</v>
      </c>
      <c r="S20" s="22">
        <f t="shared" si="5"/>
        <v>195</v>
      </c>
      <c r="T20" s="25">
        <f ca="1">ROUNDUP(Table1[[#This Row],[PLAN END]]-NOW(),0)</f>
        <v>-29</v>
      </c>
      <c r="U20" s="25">
        <v>1.9866670170786576</v>
      </c>
    </row>
    <row r="21" spans="1:21" x14ac:dyDescent="0.2">
      <c r="A21" s="11">
        <v>1</v>
      </c>
      <c r="B21" s="12" t="s">
        <v>21</v>
      </c>
      <c r="C21" s="12" t="s">
        <v>22</v>
      </c>
      <c r="D21" s="13" t="s">
        <v>23</v>
      </c>
      <c r="E21" s="14" t="s">
        <v>52</v>
      </c>
      <c r="F21" s="13" t="s">
        <v>53</v>
      </c>
      <c r="G21" s="14" t="str">
        <f t="shared" si="0"/>
        <v>PROJECT 1 A PEKERJAAN STRUKTURPLATFORM RESEARCH CENTER ROOM</v>
      </c>
      <c r="H21" s="16" t="s">
        <v>25</v>
      </c>
      <c r="I21" s="17">
        <v>45642</v>
      </c>
      <c r="J21" s="17">
        <v>45823</v>
      </c>
      <c r="K21" s="18">
        <v>45759</v>
      </c>
      <c r="L21" s="19">
        <v>9.69E-2</v>
      </c>
      <c r="M21" s="20" t="s">
        <v>42</v>
      </c>
      <c r="N21" s="21">
        <v>45444</v>
      </c>
      <c r="O21" s="22">
        <f t="shared" si="1"/>
        <v>198</v>
      </c>
      <c r="P21" s="22">
        <f t="shared" si="2"/>
        <v>17.538900000000002</v>
      </c>
      <c r="Q21" s="22">
        <f t="shared" si="3"/>
        <v>163.46109999999999</v>
      </c>
      <c r="R21" s="23">
        <f t="shared" si="4"/>
        <v>-64</v>
      </c>
      <c r="S21" s="22">
        <f t="shared" si="5"/>
        <v>181</v>
      </c>
      <c r="T21" s="25">
        <f ca="1">ROUNDUP(Table1[[#This Row],[PLAN END]]-NOW(),0)</f>
        <v>14</v>
      </c>
      <c r="U21" s="25">
        <v>8.0826749208230453</v>
      </c>
    </row>
    <row r="22" spans="1:21" x14ac:dyDescent="0.2">
      <c r="A22" s="11">
        <v>1</v>
      </c>
      <c r="B22" s="12" t="s">
        <v>21</v>
      </c>
      <c r="C22" s="12" t="s">
        <v>22</v>
      </c>
      <c r="D22" s="13" t="s">
        <v>23</v>
      </c>
      <c r="E22" s="14" t="s">
        <v>52</v>
      </c>
      <c r="F22" s="13" t="s">
        <v>54</v>
      </c>
      <c r="G22" s="14" t="str">
        <f t="shared" si="0"/>
        <v>PROJECT 1 A PEKERJAAN STRUKTURTANGGA AKSES AREA RESEARCH CENTER ROOM (DERMA‐           </v>
      </c>
      <c r="H22" s="16" t="s">
        <v>25</v>
      </c>
      <c r="I22" s="17">
        <v>45803</v>
      </c>
      <c r="J22" s="17">
        <v>45823</v>
      </c>
      <c r="K22" s="18">
        <v>45759</v>
      </c>
      <c r="L22" s="19">
        <v>0</v>
      </c>
      <c r="M22" s="20" t="s">
        <v>42</v>
      </c>
      <c r="N22" s="21">
        <v>45444</v>
      </c>
      <c r="O22" s="22">
        <f t="shared" si="1"/>
        <v>359</v>
      </c>
      <c r="P22" s="22">
        <f t="shared" si="2"/>
        <v>0</v>
      </c>
      <c r="Q22" s="22">
        <f t="shared" si="3"/>
        <v>20</v>
      </c>
      <c r="R22" s="23">
        <f t="shared" si="4"/>
        <v>-64</v>
      </c>
      <c r="S22" s="22">
        <f t="shared" si="5"/>
        <v>20</v>
      </c>
      <c r="T22" s="25">
        <f ca="1">ROUNDUP(Table1[[#This Row],[PLAN END]]-NOW(),0)</f>
        <v>14</v>
      </c>
      <c r="U22" s="25">
        <v>4.8861619889981514E-2</v>
      </c>
    </row>
    <row r="23" spans="1:21" x14ac:dyDescent="0.2">
      <c r="A23" s="11">
        <v>2</v>
      </c>
      <c r="B23" s="12" t="s">
        <v>21</v>
      </c>
      <c r="C23" s="12" t="s">
        <v>22</v>
      </c>
      <c r="D23" s="26" t="s">
        <v>55</v>
      </c>
      <c r="E23" s="14" t="s">
        <v>56</v>
      </c>
      <c r="F23" s="13" t="s">
        <v>57</v>
      </c>
      <c r="G23" s="14" t="str">
        <f t="shared" si="0"/>
        <v>PROJECT 1 A PEKERJAAN ARSITEKTURCONTROL ROOM &amp; BLOWER HOUSE (4 UNIT)‐</v>
      </c>
      <c r="H23" s="16" t="s">
        <v>25</v>
      </c>
      <c r="I23" s="17">
        <v>45712</v>
      </c>
      <c r="J23" s="17">
        <v>45767</v>
      </c>
      <c r="K23" s="18">
        <v>45759</v>
      </c>
      <c r="L23" s="19">
        <v>0</v>
      </c>
      <c r="M23" s="20" t="s">
        <v>42</v>
      </c>
      <c r="N23" s="21">
        <v>45444</v>
      </c>
      <c r="O23" s="22">
        <f t="shared" si="1"/>
        <v>268</v>
      </c>
      <c r="P23" s="22">
        <f t="shared" si="2"/>
        <v>0</v>
      </c>
      <c r="Q23" s="22">
        <f t="shared" si="3"/>
        <v>55</v>
      </c>
      <c r="R23" s="23">
        <f t="shared" si="4"/>
        <v>-8</v>
      </c>
      <c r="S23" s="22">
        <f t="shared" si="5"/>
        <v>55</v>
      </c>
      <c r="T23" s="25">
        <f ca="1">ROUNDUP(Table1[[#This Row],[PLAN END]]-NOW(),0)</f>
        <v>-43</v>
      </c>
      <c r="U23" s="25">
        <v>0.22890573488117585</v>
      </c>
    </row>
    <row r="24" spans="1:21" x14ac:dyDescent="0.2">
      <c r="A24" s="11">
        <v>2</v>
      </c>
      <c r="B24" s="12" t="s">
        <v>21</v>
      </c>
      <c r="C24" s="12" t="s">
        <v>22</v>
      </c>
      <c r="D24" s="26" t="s">
        <v>55</v>
      </c>
      <c r="E24" s="14" t="s">
        <v>56</v>
      </c>
      <c r="F24" s="13" t="s">
        <v>58</v>
      </c>
      <c r="G24" s="14" t="str">
        <f t="shared" si="0"/>
        <v>PROJECT 1 A PEKERJAAN ARSITEKTUROPERATOR HOUSE (2 UNIT)‐</v>
      </c>
      <c r="H24" s="16" t="s">
        <v>25</v>
      </c>
      <c r="I24" s="17">
        <v>45649</v>
      </c>
      <c r="J24" s="17">
        <v>45760</v>
      </c>
      <c r="K24" s="18">
        <v>45759</v>
      </c>
      <c r="L24" s="19">
        <v>0</v>
      </c>
      <c r="M24" s="20" t="s">
        <v>42</v>
      </c>
      <c r="N24" s="21">
        <v>45444</v>
      </c>
      <c r="O24" s="22">
        <f t="shared" si="1"/>
        <v>205</v>
      </c>
      <c r="P24" s="22">
        <f t="shared" si="2"/>
        <v>0</v>
      </c>
      <c r="Q24" s="22">
        <f t="shared" si="3"/>
        <v>111</v>
      </c>
      <c r="R24" s="23">
        <f t="shared" si="4"/>
        <v>-1</v>
      </c>
      <c r="S24" s="22">
        <f t="shared" si="5"/>
        <v>111</v>
      </c>
      <c r="T24" s="25">
        <f ca="1">ROUNDUP(Table1[[#This Row],[PLAN END]]-NOW(),0)</f>
        <v>-50</v>
      </c>
      <c r="U24" s="25">
        <v>7.4966605347794035E-2</v>
      </c>
    </row>
    <row r="25" spans="1:21" x14ac:dyDescent="0.2">
      <c r="A25" s="11">
        <v>2</v>
      </c>
      <c r="B25" s="12" t="s">
        <v>21</v>
      </c>
      <c r="C25" s="12" t="s">
        <v>22</v>
      </c>
      <c r="D25" s="26" t="s">
        <v>55</v>
      </c>
      <c r="E25" s="14" t="s">
        <v>47</v>
      </c>
      <c r="F25" s="13" t="s">
        <v>59</v>
      </c>
      <c r="G25" s="14" t="str">
        <f t="shared" si="0"/>
        <v>PROJECT 1 A PEKERJAAN ARSITEKTURPOWER HOUSE</v>
      </c>
      <c r="H25" s="16" t="s">
        <v>25</v>
      </c>
      <c r="I25" s="17">
        <v>45677</v>
      </c>
      <c r="J25" s="17">
        <v>45823</v>
      </c>
      <c r="K25" s="18">
        <v>45759</v>
      </c>
      <c r="L25" s="19">
        <v>0</v>
      </c>
      <c r="M25" s="20" t="s">
        <v>42</v>
      </c>
      <c r="N25" s="21">
        <v>45444</v>
      </c>
      <c r="O25" s="22">
        <f t="shared" si="1"/>
        <v>233</v>
      </c>
      <c r="P25" s="22">
        <f t="shared" si="2"/>
        <v>0</v>
      </c>
      <c r="Q25" s="22">
        <f t="shared" si="3"/>
        <v>146</v>
      </c>
      <c r="R25" s="23">
        <f t="shared" si="4"/>
        <v>-64</v>
      </c>
      <c r="S25" s="22">
        <f t="shared" si="5"/>
        <v>146</v>
      </c>
      <c r="T25" s="25">
        <f ca="1">ROUNDUP(Table1[[#This Row],[PLAN END]]-NOW(),0)</f>
        <v>14</v>
      </c>
      <c r="U25" s="25">
        <v>0.4156489033720388</v>
      </c>
    </row>
    <row r="26" spans="1:21" x14ac:dyDescent="0.2">
      <c r="A26" s="11">
        <v>2</v>
      </c>
      <c r="B26" s="12" t="s">
        <v>21</v>
      </c>
      <c r="C26" s="12" t="s">
        <v>22</v>
      </c>
      <c r="D26" s="26" t="s">
        <v>55</v>
      </c>
      <c r="E26" s="14" t="s">
        <v>47</v>
      </c>
      <c r="F26" s="13" t="s">
        <v>48</v>
      </c>
      <c r="G26" s="14" t="str">
        <f t="shared" si="0"/>
        <v>PROJECT 1 A PEKERJAAN ARSITEKTURRESEARCH CENTER ROOM</v>
      </c>
      <c r="H26" s="16" t="s">
        <v>25</v>
      </c>
      <c r="I26" s="17">
        <v>45789</v>
      </c>
      <c r="J26" s="17">
        <v>45830</v>
      </c>
      <c r="K26" s="18">
        <v>45759</v>
      </c>
      <c r="L26" s="19">
        <v>0</v>
      </c>
      <c r="M26" s="20" t="s">
        <v>42</v>
      </c>
      <c r="N26" s="21">
        <v>45444</v>
      </c>
      <c r="O26" s="22">
        <f t="shared" si="1"/>
        <v>345</v>
      </c>
      <c r="P26" s="22">
        <f t="shared" si="2"/>
        <v>0</v>
      </c>
      <c r="Q26" s="22">
        <f t="shared" si="3"/>
        <v>41</v>
      </c>
      <c r="R26" s="23">
        <f t="shared" si="4"/>
        <v>-71</v>
      </c>
      <c r="S26" s="22">
        <f t="shared" si="5"/>
        <v>41</v>
      </c>
      <c r="T26" s="25">
        <f ca="1">ROUNDUP(Table1[[#This Row],[PLAN END]]-NOW(),0)</f>
        <v>21</v>
      </c>
      <c r="U26" s="25">
        <v>0.34221449233860612</v>
      </c>
    </row>
    <row r="27" spans="1:21" x14ac:dyDescent="0.2">
      <c r="A27" s="11">
        <v>2</v>
      </c>
      <c r="B27" s="12" t="s">
        <v>21</v>
      </c>
      <c r="C27" s="12" t="s">
        <v>22</v>
      </c>
      <c r="D27" s="26" t="s">
        <v>55</v>
      </c>
      <c r="E27" s="14" t="s">
        <v>47</v>
      </c>
      <c r="F27" s="13" t="s">
        <v>60</v>
      </c>
      <c r="G27" s="14" t="str">
        <f t="shared" si="0"/>
        <v>PROJECT 1 A PEKERJAAN ARSITEKTURDEEPWELL PUMP ROOM </v>
      </c>
      <c r="H27" s="16" t="s">
        <v>25</v>
      </c>
      <c r="I27" s="17">
        <v>45530</v>
      </c>
      <c r="J27" s="17">
        <v>45683</v>
      </c>
      <c r="K27" s="18">
        <v>45759</v>
      </c>
      <c r="L27" s="19">
        <v>0</v>
      </c>
      <c r="M27" s="20" t="s">
        <v>32</v>
      </c>
      <c r="N27" s="21">
        <v>45444</v>
      </c>
      <c r="O27" s="22">
        <f t="shared" si="1"/>
        <v>86</v>
      </c>
      <c r="P27" s="22">
        <f t="shared" si="2"/>
        <v>0</v>
      </c>
      <c r="Q27" s="22">
        <f t="shared" si="3"/>
        <v>153</v>
      </c>
      <c r="R27" s="23">
        <f t="shared" si="4"/>
        <v>76</v>
      </c>
      <c r="S27" s="22">
        <f t="shared" si="5"/>
        <v>153</v>
      </c>
      <c r="T27" s="25">
        <f ca="1">ROUNDUP(Table1[[#This Row],[PLAN END]]-NOW(),0)</f>
        <v>-127</v>
      </c>
      <c r="U27" s="25">
        <v>2.0404487343946266E-2</v>
      </c>
    </row>
    <row r="28" spans="1:21" x14ac:dyDescent="0.2">
      <c r="A28" s="11">
        <v>2</v>
      </c>
      <c r="B28" s="12" t="s">
        <v>21</v>
      </c>
      <c r="C28" s="12" t="s">
        <v>22</v>
      </c>
      <c r="D28" s="26" t="s">
        <v>55</v>
      </c>
      <c r="E28" s="14" t="s">
        <v>47</v>
      </c>
      <c r="F28" s="13" t="s">
        <v>61</v>
      </c>
      <c r="G28" s="14" t="str">
        <f t="shared" si="0"/>
        <v>PROJECT 1 A PEKERJAAN ARSITEKTURPUMP HOUSE SWI</v>
      </c>
      <c r="H28" s="16" t="s">
        <v>25</v>
      </c>
      <c r="I28" s="17">
        <v>45691</v>
      </c>
      <c r="J28" s="17">
        <v>45725</v>
      </c>
      <c r="K28" s="18">
        <v>45759</v>
      </c>
      <c r="L28" s="19">
        <v>0</v>
      </c>
      <c r="M28" s="20" t="s">
        <v>42</v>
      </c>
      <c r="N28" s="21">
        <v>45444</v>
      </c>
      <c r="O28" s="22">
        <f t="shared" si="1"/>
        <v>247</v>
      </c>
      <c r="P28" s="22">
        <f t="shared" si="2"/>
        <v>0</v>
      </c>
      <c r="Q28" s="22">
        <f t="shared" si="3"/>
        <v>34</v>
      </c>
      <c r="R28" s="23">
        <f t="shared" si="4"/>
        <v>34</v>
      </c>
      <c r="S28" s="22">
        <f t="shared" si="5"/>
        <v>34</v>
      </c>
      <c r="T28" s="25">
        <f ca="1">ROUNDUP(Table1[[#This Row],[PLAN END]]-NOW(),0)</f>
        <v>-85</v>
      </c>
      <c r="U28" s="25">
        <v>2.3371433481226382E-2</v>
      </c>
    </row>
    <row r="29" spans="1:21" x14ac:dyDescent="0.2">
      <c r="A29" s="11">
        <v>3</v>
      </c>
      <c r="B29" s="12" t="s">
        <v>21</v>
      </c>
      <c r="C29" s="12" t="s">
        <v>22</v>
      </c>
      <c r="D29" s="26" t="s">
        <v>62</v>
      </c>
      <c r="E29" s="14" t="s">
        <v>24</v>
      </c>
      <c r="F29" s="15" t="s">
        <v>24</v>
      </c>
      <c r="G29" s="14" t="str">
        <f t="shared" si="0"/>
        <v>PROJECT 1 A PEKERJAAN ELEKTRIKALGENERAL</v>
      </c>
      <c r="H29" s="16" t="s">
        <v>25</v>
      </c>
      <c r="I29" s="17">
        <v>45670</v>
      </c>
      <c r="J29" s="17">
        <v>45837</v>
      </c>
      <c r="K29" s="18">
        <v>45759</v>
      </c>
      <c r="L29" s="19">
        <v>4.7800000000000002E-2</v>
      </c>
      <c r="M29" s="20" t="s">
        <v>42</v>
      </c>
      <c r="N29" s="21">
        <v>45444</v>
      </c>
      <c r="O29" s="22">
        <f t="shared" si="1"/>
        <v>226</v>
      </c>
      <c r="P29" s="22">
        <f t="shared" si="2"/>
        <v>7.9826000000000006</v>
      </c>
      <c r="Q29" s="22">
        <f t="shared" si="3"/>
        <v>159.01740000000001</v>
      </c>
      <c r="R29" s="23">
        <f t="shared" si="4"/>
        <v>-78</v>
      </c>
      <c r="S29" s="22">
        <f t="shared" si="5"/>
        <v>167</v>
      </c>
      <c r="T29" s="25">
        <f ca="1">ROUNDUP(Table1[[#This Row],[PLAN END]]-NOW(),0)</f>
        <v>28</v>
      </c>
      <c r="U29" s="25">
        <v>2.9187755059895788</v>
      </c>
    </row>
    <row r="30" spans="1:21" x14ac:dyDescent="0.2">
      <c r="A30" s="11">
        <v>3</v>
      </c>
      <c r="B30" s="12" t="s">
        <v>21</v>
      </c>
      <c r="C30" s="12" t="s">
        <v>22</v>
      </c>
      <c r="D30" s="26" t="s">
        <v>62</v>
      </c>
      <c r="E30" s="14" t="s">
        <v>47</v>
      </c>
      <c r="F30" s="13" t="s">
        <v>63</v>
      </c>
      <c r="G30" s="14" t="str">
        <f t="shared" si="0"/>
        <v>PROJECT 1 A PEKERJAAN ELEKTRIKALRESEARCH CENTER ROOM &amp; SWI‐</v>
      </c>
      <c r="H30" s="16" t="s">
        <v>25</v>
      </c>
      <c r="I30" s="17">
        <v>45733</v>
      </c>
      <c r="J30" s="17">
        <v>45872</v>
      </c>
      <c r="K30" s="18">
        <v>45759</v>
      </c>
      <c r="L30" s="19">
        <v>5</v>
      </c>
      <c r="M30" s="20" t="s">
        <v>42</v>
      </c>
      <c r="N30" s="21">
        <v>45444</v>
      </c>
      <c r="O30" s="22">
        <f t="shared" si="1"/>
        <v>289</v>
      </c>
      <c r="P30" s="22">
        <f t="shared" si="2"/>
        <v>695</v>
      </c>
      <c r="Q30" s="22">
        <f t="shared" si="3"/>
        <v>-556</v>
      </c>
      <c r="R30" s="23">
        <f t="shared" si="4"/>
        <v>-113</v>
      </c>
      <c r="S30" s="22">
        <f t="shared" si="5"/>
        <v>139</v>
      </c>
      <c r="T30" s="25">
        <f ca="1">ROUNDUP(Table1[[#This Row],[PLAN END]]-NOW(),0)</f>
        <v>63</v>
      </c>
      <c r="U30" s="25">
        <v>0.11596582079047627</v>
      </c>
    </row>
    <row r="31" spans="1:21" x14ac:dyDescent="0.2">
      <c r="A31" s="11">
        <v>3</v>
      </c>
      <c r="B31" s="12" t="s">
        <v>21</v>
      </c>
      <c r="C31" s="12" t="s">
        <v>22</v>
      </c>
      <c r="D31" s="26" t="s">
        <v>62</v>
      </c>
      <c r="E31" s="14" t="s">
        <v>47</v>
      </c>
      <c r="F31" s="13" t="s">
        <v>64</v>
      </c>
      <c r="G31" s="14" t="str">
        <f t="shared" si="0"/>
        <v>PROJECT 1 A PEKERJAAN ELEKTRIKALCONTROL ROOM &amp; BLOWER HOUSE 1 s/d 4</v>
      </c>
      <c r="H31" s="16" t="s">
        <v>25</v>
      </c>
      <c r="I31" s="17">
        <v>45712</v>
      </c>
      <c r="J31" s="17">
        <v>45774</v>
      </c>
      <c r="K31" s="18">
        <v>45759</v>
      </c>
      <c r="L31" s="19">
        <v>0</v>
      </c>
      <c r="M31" s="20" t="s">
        <v>42</v>
      </c>
      <c r="N31" s="21">
        <v>45444</v>
      </c>
      <c r="O31" s="22">
        <f t="shared" si="1"/>
        <v>268</v>
      </c>
      <c r="P31" s="22">
        <f t="shared" si="2"/>
        <v>0</v>
      </c>
      <c r="Q31" s="22">
        <f t="shared" si="3"/>
        <v>62</v>
      </c>
      <c r="R31" s="23">
        <f t="shared" si="4"/>
        <v>-15</v>
      </c>
      <c r="S31" s="22">
        <f t="shared" si="5"/>
        <v>62</v>
      </c>
      <c r="T31" s="25">
        <f ca="1">ROUNDUP(Table1[[#This Row],[PLAN END]]-NOW(),0)</f>
        <v>-36</v>
      </c>
      <c r="U31" s="25">
        <v>8.1747544717989548E-2</v>
      </c>
    </row>
    <row r="32" spans="1:21" x14ac:dyDescent="0.2">
      <c r="A32" s="11">
        <v>3</v>
      </c>
      <c r="B32" s="12" t="s">
        <v>21</v>
      </c>
      <c r="C32" s="12" t="s">
        <v>22</v>
      </c>
      <c r="D32" s="26" t="s">
        <v>62</v>
      </c>
      <c r="E32" s="14" t="s">
        <v>47</v>
      </c>
      <c r="F32" s="13" t="s">
        <v>65</v>
      </c>
      <c r="G32" s="14" t="str">
        <f t="shared" si="0"/>
        <v>PROJECT 1 A PEKERJAAN ELEKTRIKALOPERATOR HOUSE  1 s/d 2</v>
      </c>
      <c r="H32" s="16" t="s">
        <v>25</v>
      </c>
      <c r="I32" s="17">
        <v>45705</v>
      </c>
      <c r="J32" s="17">
        <v>45725</v>
      </c>
      <c r="K32" s="18">
        <v>45759</v>
      </c>
      <c r="L32" s="19">
        <v>0</v>
      </c>
      <c r="M32" s="20" t="s">
        <v>42</v>
      </c>
      <c r="N32" s="21">
        <v>45444</v>
      </c>
      <c r="O32" s="22">
        <f t="shared" si="1"/>
        <v>261</v>
      </c>
      <c r="P32" s="22">
        <f t="shared" si="2"/>
        <v>0</v>
      </c>
      <c r="Q32" s="22">
        <f t="shared" si="3"/>
        <v>20</v>
      </c>
      <c r="R32" s="23">
        <f t="shared" si="4"/>
        <v>34</v>
      </c>
      <c r="S32" s="22">
        <f t="shared" si="5"/>
        <v>20</v>
      </c>
      <c r="T32" s="25">
        <f ca="1">ROUNDUP(Table1[[#This Row],[PLAN END]]-NOW(),0)</f>
        <v>-85</v>
      </c>
      <c r="U32" s="25">
        <v>4.396791761852549E-2</v>
      </c>
    </row>
    <row r="33" spans="1:21" x14ac:dyDescent="0.2">
      <c r="A33" s="11">
        <v>3</v>
      </c>
      <c r="B33" s="12" t="s">
        <v>21</v>
      </c>
      <c r="C33" s="12" t="s">
        <v>22</v>
      </c>
      <c r="D33" s="26" t="s">
        <v>62</v>
      </c>
      <c r="E33" s="14" t="s">
        <v>47</v>
      </c>
      <c r="F33" s="13" t="s">
        <v>66</v>
      </c>
      <c r="G33" s="14" t="str">
        <f t="shared" si="0"/>
        <v>PROJECT 1 A PEKERJAAN ELEKTRIKALDEEP WELL PUMP ROOM</v>
      </c>
      <c r="H33" s="16" t="s">
        <v>25</v>
      </c>
      <c r="I33" s="17">
        <v>45579</v>
      </c>
      <c r="J33" s="17">
        <v>45725</v>
      </c>
      <c r="K33" s="18">
        <v>45759</v>
      </c>
      <c r="L33" s="19">
        <v>0</v>
      </c>
      <c r="M33" s="20" t="s">
        <v>42</v>
      </c>
      <c r="N33" s="21">
        <v>45444</v>
      </c>
      <c r="O33" s="22">
        <f t="shared" si="1"/>
        <v>135</v>
      </c>
      <c r="P33" s="22">
        <f t="shared" si="2"/>
        <v>0</v>
      </c>
      <c r="Q33" s="22">
        <f t="shared" si="3"/>
        <v>146</v>
      </c>
      <c r="R33" s="23">
        <f t="shared" si="4"/>
        <v>34</v>
      </c>
      <c r="S33" s="22">
        <f t="shared" si="5"/>
        <v>146</v>
      </c>
      <c r="T33" s="25">
        <f ca="1">ROUNDUP(Table1[[#This Row],[PLAN END]]-NOW(),0)</f>
        <v>-85</v>
      </c>
      <c r="U33" s="25">
        <v>1.2091683970173784E-2</v>
      </c>
    </row>
    <row r="34" spans="1:21" x14ac:dyDescent="0.2">
      <c r="A34" s="11">
        <v>3</v>
      </c>
      <c r="B34" s="12" t="s">
        <v>21</v>
      </c>
      <c r="C34" s="12" t="s">
        <v>22</v>
      </c>
      <c r="D34" s="26" t="s">
        <v>62</v>
      </c>
      <c r="E34" s="14" t="s">
        <v>47</v>
      </c>
      <c r="F34" s="13" t="s">
        <v>59</v>
      </c>
      <c r="G34" s="14" t="str">
        <f t="shared" si="0"/>
        <v>PROJECT 1 A PEKERJAAN ELEKTRIKALPOWER HOUSE</v>
      </c>
      <c r="H34" s="16" t="s">
        <v>25</v>
      </c>
      <c r="I34" s="17">
        <v>45649</v>
      </c>
      <c r="J34" s="17">
        <v>45683</v>
      </c>
      <c r="K34" s="18">
        <v>45759</v>
      </c>
      <c r="L34" s="19">
        <v>0.1056</v>
      </c>
      <c r="M34" s="20" t="s">
        <v>42</v>
      </c>
      <c r="N34" s="21">
        <v>45444</v>
      </c>
      <c r="O34" s="22">
        <f t="shared" si="1"/>
        <v>205</v>
      </c>
      <c r="P34" s="22">
        <f t="shared" si="2"/>
        <v>3.5903999999999998</v>
      </c>
      <c r="Q34" s="22">
        <f t="shared" si="3"/>
        <v>30.409600000000001</v>
      </c>
      <c r="R34" s="23">
        <f t="shared" si="4"/>
        <v>76</v>
      </c>
      <c r="S34" s="22">
        <f t="shared" si="5"/>
        <v>34</v>
      </c>
      <c r="T34" s="25">
        <f ca="1">ROUNDUP(Table1[[#This Row],[PLAN END]]-NOW(),0)</f>
        <v>-127</v>
      </c>
      <c r="U34" s="25">
        <v>2.2129086244257725</v>
      </c>
    </row>
    <row r="35" spans="1:21" x14ac:dyDescent="0.2">
      <c r="A35" s="11">
        <v>3</v>
      </c>
      <c r="B35" s="12" t="s">
        <v>21</v>
      </c>
      <c r="C35" s="12" t="s">
        <v>22</v>
      </c>
      <c r="D35" s="26" t="s">
        <v>62</v>
      </c>
      <c r="E35" s="14" t="s">
        <v>67</v>
      </c>
      <c r="F35" s="13" t="s">
        <v>68</v>
      </c>
      <c r="G35" s="14" t="str">
        <f t="shared" si="0"/>
        <v>PROJECT 1 A PEKERJAAN ELEKTRIKALGENERAL AREA POND</v>
      </c>
      <c r="H35" s="16" t="s">
        <v>25</v>
      </c>
      <c r="I35" s="17">
        <v>45698</v>
      </c>
      <c r="J35" s="17">
        <v>45788</v>
      </c>
      <c r="K35" s="18">
        <v>45759</v>
      </c>
      <c r="L35" s="19">
        <v>0.21909999999999999</v>
      </c>
      <c r="M35" s="20" t="s">
        <v>42</v>
      </c>
      <c r="N35" s="21">
        <v>45444</v>
      </c>
      <c r="O35" s="22">
        <f t="shared" si="1"/>
        <v>254</v>
      </c>
      <c r="P35" s="22">
        <f t="shared" si="2"/>
        <v>19.718999999999998</v>
      </c>
      <c r="Q35" s="22">
        <f t="shared" si="3"/>
        <v>70.281000000000006</v>
      </c>
      <c r="R35" s="23">
        <f t="shared" si="4"/>
        <v>-29</v>
      </c>
      <c r="S35" s="22">
        <f t="shared" si="5"/>
        <v>90</v>
      </c>
      <c r="T35" s="25">
        <f ca="1">ROUNDUP(Table1[[#This Row],[PLAN END]]-NOW(),0)</f>
        <v>-22</v>
      </c>
      <c r="U35" s="25">
        <v>0.7163956909384217</v>
      </c>
    </row>
    <row r="36" spans="1:21" x14ac:dyDescent="0.2">
      <c r="A36" s="11">
        <v>3</v>
      </c>
      <c r="B36" s="12" t="s">
        <v>21</v>
      </c>
      <c r="C36" s="12" t="s">
        <v>22</v>
      </c>
      <c r="D36" s="26" t="s">
        <v>62</v>
      </c>
      <c r="E36" s="14" t="s">
        <v>67</v>
      </c>
      <c r="F36" s="13" t="s">
        <v>69</v>
      </c>
      <c r="G36" s="14" t="str">
        <f t="shared" si="0"/>
        <v>PROJECT 1 A PEKERJAAN ELEKTRIKALPOND BLOCK 1‐C.1 s/d 2‐C.2 (typical)</v>
      </c>
      <c r="H36" s="16" t="s">
        <v>25</v>
      </c>
      <c r="I36" s="17">
        <v>45642</v>
      </c>
      <c r="J36" s="17">
        <v>45879</v>
      </c>
      <c r="K36" s="18">
        <v>45759</v>
      </c>
      <c r="L36" s="19">
        <v>0</v>
      </c>
      <c r="M36" s="20" t="s">
        <v>42</v>
      </c>
      <c r="N36" s="21">
        <v>45444</v>
      </c>
      <c r="O36" s="22">
        <f t="shared" si="1"/>
        <v>198</v>
      </c>
      <c r="P36" s="22">
        <f t="shared" si="2"/>
        <v>0</v>
      </c>
      <c r="Q36" s="22">
        <f t="shared" si="3"/>
        <v>237</v>
      </c>
      <c r="R36" s="23">
        <f t="shared" si="4"/>
        <v>-120</v>
      </c>
      <c r="S36" s="22">
        <f t="shared" si="5"/>
        <v>237</v>
      </c>
      <c r="T36" s="25">
        <f ca="1">ROUNDUP(Table1[[#This Row],[PLAN END]]-NOW(),0)</f>
        <v>70</v>
      </c>
      <c r="U36" s="25">
        <v>2.788276283922893</v>
      </c>
    </row>
    <row r="37" spans="1:21" x14ac:dyDescent="0.2">
      <c r="A37" s="11">
        <v>4</v>
      </c>
      <c r="B37" s="12" t="s">
        <v>21</v>
      </c>
      <c r="C37" s="12" t="s">
        <v>22</v>
      </c>
      <c r="D37" s="13" t="s">
        <v>70</v>
      </c>
      <c r="E37" s="14" t="s">
        <v>24</v>
      </c>
      <c r="F37" s="13" t="s">
        <v>71</v>
      </c>
      <c r="G37" s="14" t="str">
        <f t="shared" si="0"/>
        <v>PROJECT 1 A PEKERJAAN MEKANIKALAIR BERSIH</v>
      </c>
      <c r="H37" s="16" t="s">
        <v>25</v>
      </c>
      <c r="I37" s="17">
        <v>45481</v>
      </c>
      <c r="J37" s="17">
        <v>45879</v>
      </c>
      <c r="K37" s="18">
        <v>45759</v>
      </c>
      <c r="L37" s="19">
        <v>1</v>
      </c>
      <c r="M37" s="20" t="s">
        <v>26</v>
      </c>
      <c r="N37" s="21">
        <v>45444</v>
      </c>
      <c r="O37" s="22">
        <f t="shared" si="1"/>
        <v>37</v>
      </c>
      <c r="P37" s="22">
        <f t="shared" si="2"/>
        <v>398</v>
      </c>
      <c r="Q37" s="22">
        <f t="shared" si="3"/>
        <v>0</v>
      </c>
      <c r="R37" s="23">
        <f t="shared" si="4"/>
        <v>-120</v>
      </c>
      <c r="S37" s="22">
        <f t="shared" si="5"/>
        <v>398</v>
      </c>
      <c r="T37" s="25">
        <f ca="1">ROUNDUP(Table1[[#This Row],[PLAN END]]-NOW(),0)</f>
        <v>70</v>
      </c>
      <c r="U37" s="25">
        <v>0.24445340046690409</v>
      </c>
    </row>
    <row r="38" spans="1:21" x14ac:dyDescent="0.2">
      <c r="A38" s="11">
        <v>4</v>
      </c>
      <c r="B38" s="12" t="s">
        <v>21</v>
      </c>
      <c r="C38" s="12" t="s">
        <v>22</v>
      </c>
      <c r="D38" s="13" t="s">
        <v>70</v>
      </c>
      <c r="E38" s="14" t="s">
        <v>24</v>
      </c>
      <c r="F38" s="13" t="s">
        <v>72</v>
      </c>
      <c r="G38" s="14" t="str">
        <f t="shared" si="0"/>
        <v>PROJECT 1 A PEKERJAAN MEKANIKALSEA WATER</v>
      </c>
      <c r="H38" s="16" t="s">
        <v>25</v>
      </c>
      <c r="I38" s="17">
        <v>45754</v>
      </c>
      <c r="J38" s="17">
        <v>45781</v>
      </c>
      <c r="K38" s="18">
        <v>45759</v>
      </c>
      <c r="L38" s="19">
        <v>0.28960000000000002</v>
      </c>
      <c r="M38" s="20" t="s">
        <v>42</v>
      </c>
      <c r="N38" s="21">
        <v>45444</v>
      </c>
      <c r="O38" s="22">
        <f t="shared" si="1"/>
        <v>310</v>
      </c>
      <c r="P38" s="22">
        <f t="shared" si="2"/>
        <v>7.8192000000000004</v>
      </c>
      <c r="Q38" s="22">
        <f t="shared" si="3"/>
        <v>19.180799999999998</v>
      </c>
      <c r="R38" s="23">
        <f t="shared" si="4"/>
        <v>-22</v>
      </c>
      <c r="S38" s="22">
        <f t="shared" si="5"/>
        <v>27</v>
      </c>
      <c r="T38" s="25">
        <f ca="1">ROUNDUP(Table1[[#This Row],[PLAN END]]-NOW(),0)</f>
        <v>-29</v>
      </c>
      <c r="U38" s="25">
        <v>1.3834064445609398</v>
      </c>
    </row>
    <row r="39" spans="1:21" x14ac:dyDescent="0.2">
      <c r="A39" s="11">
        <v>4</v>
      </c>
      <c r="B39" s="12" t="s">
        <v>21</v>
      </c>
      <c r="C39" s="12" t="s">
        <v>22</v>
      </c>
      <c r="D39" s="13" t="s">
        <v>70</v>
      </c>
      <c r="E39" s="14" t="s">
        <v>24</v>
      </c>
      <c r="F39" s="13" t="s">
        <v>73</v>
      </c>
      <c r="G39" s="14" t="str">
        <f t="shared" si="0"/>
        <v>PROJECT 1 A PEKERJAAN MEKANIKALGALIAN &amp; TIMBUNAN PIPA</v>
      </c>
      <c r="H39" s="16" t="s">
        <v>25</v>
      </c>
      <c r="I39" s="17">
        <v>45754</v>
      </c>
      <c r="J39" s="17">
        <v>45767</v>
      </c>
      <c r="K39" s="18">
        <v>45759</v>
      </c>
      <c r="L39" s="19">
        <v>0</v>
      </c>
      <c r="M39" s="20" t="s">
        <v>42</v>
      </c>
      <c r="N39" s="21">
        <v>45444</v>
      </c>
      <c r="O39" s="22">
        <f t="shared" si="1"/>
        <v>310</v>
      </c>
      <c r="P39" s="22">
        <f t="shared" si="2"/>
        <v>0</v>
      </c>
      <c r="Q39" s="22">
        <f t="shared" si="3"/>
        <v>13</v>
      </c>
      <c r="R39" s="23">
        <f t="shared" si="4"/>
        <v>-8</v>
      </c>
      <c r="S39" s="22">
        <f t="shared" si="5"/>
        <v>13</v>
      </c>
      <c r="T39" s="25">
        <f ca="1">ROUNDUP(Table1[[#This Row],[PLAN END]]-NOW(),0)</f>
        <v>-43</v>
      </c>
      <c r="U39" s="25">
        <v>0.39134230671971154</v>
      </c>
    </row>
    <row r="40" spans="1:21" x14ac:dyDescent="0.2">
      <c r="A40" s="11">
        <v>4</v>
      </c>
      <c r="B40" s="12" t="s">
        <v>21</v>
      </c>
      <c r="C40" s="12" t="s">
        <v>22</v>
      </c>
      <c r="D40" s="13" t="s">
        <v>70</v>
      </c>
      <c r="E40" s="14" t="s">
        <v>47</v>
      </c>
      <c r="F40" s="13" t="s">
        <v>74</v>
      </c>
      <c r="G40" s="14" t="str">
        <f t="shared" si="0"/>
        <v>PROJECT 1 A PEKERJAAN MEKANIKALPOWE HOUSE</v>
      </c>
      <c r="H40" s="16" t="s">
        <v>25</v>
      </c>
      <c r="I40" s="17">
        <v>45754</v>
      </c>
      <c r="J40" s="17">
        <v>45831</v>
      </c>
      <c r="K40" s="18">
        <v>45759</v>
      </c>
      <c r="L40" s="19">
        <v>4.4999999999999997E-3</v>
      </c>
      <c r="M40" s="20" t="s">
        <v>42</v>
      </c>
      <c r="N40" s="21">
        <v>45444</v>
      </c>
      <c r="O40" s="22">
        <f t="shared" si="1"/>
        <v>310</v>
      </c>
      <c r="P40" s="22">
        <f t="shared" si="2"/>
        <v>0.34649999999999997</v>
      </c>
      <c r="Q40" s="22">
        <f t="shared" si="3"/>
        <v>76.653499999999994</v>
      </c>
      <c r="R40" s="23">
        <f t="shared" si="4"/>
        <v>-72</v>
      </c>
      <c r="S40" s="22">
        <f t="shared" si="5"/>
        <v>77</v>
      </c>
      <c r="T40" s="25">
        <f ca="1">ROUNDUP(Table1[[#This Row],[PLAN END]]-NOW(),0)</f>
        <v>22</v>
      </c>
      <c r="U40" s="25">
        <v>0.10777677087659648</v>
      </c>
    </row>
    <row r="41" spans="1:21" x14ac:dyDescent="0.2">
      <c r="A41" s="11">
        <v>4</v>
      </c>
      <c r="B41" s="12" t="s">
        <v>21</v>
      </c>
      <c r="C41" s="12" t="s">
        <v>22</v>
      </c>
      <c r="D41" s="13" t="s">
        <v>70</v>
      </c>
      <c r="E41" s="14" t="s">
        <v>47</v>
      </c>
      <c r="F41" s="13" t="s">
        <v>75</v>
      </c>
      <c r="G41" s="14" t="str">
        <f t="shared" si="0"/>
        <v>PROJECT 1 A PEKERJAAN MEKANIKALRESEARCH CENTRE ROOM</v>
      </c>
      <c r="H41" s="16" t="s">
        <v>25</v>
      </c>
      <c r="I41" s="17">
        <v>45754</v>
      </c>
      <c r="J41" s="17">
        <v>45830</v>
      </c>
      <c r="K41" s="18">
        <v>45759</v>
      </c>
      <c r="L41" s="19">
        <v>8.1500000000000003E-2</v>
      </c>
      <c r="M41" s="20" t="s">
        <v>42</v>
      </c>
      <c r="N41" s="21">
        <v>45444</v>
      </c>
      <c r="O41" s="22">
        <f t="shared" si="1"/>
        <v>310</v>
      </c>
      <c r="P41" s="22">
        <f t="shared" si="2"/>
        <v>6.194</v>
      </c>
      <c r="Q41" s="22">
        <f t="shared" si="3"/>
        <v>69.805999999999997</v>
      </c>
      <c r="R41" s="23">
        <f t="shared" si="4"/>
        <v>-71</v>
      </c>
      <c r="S41" s="22">
        <f t="shared" si="5"/>
        <v>76</v>
      </c>
      <c r="T41" s="25">
        <f ca="1">ROUNDUP(Table1[[#This Row],[PLAN END]]-NOW(),0)</f>
        <v>21</v>
      </c>
      <c r="U41" s="25">
        <v>8.2318386059768451E-3</v>
      </c>
    </row>
    <row r="42" spans="1:21" x14ac:dyDescent="0.2">
      <c r="A42" s="11">
        <v>4</v>
      </c>
      <c r="B42" s="12" t="s">
        <v>21</v>
      </c>
      <c r="C42" s="12" t="s">
        <v>22</v>
      </c>
      <c r="D42" s="13" t="s">
        <v>70</v>
      </c>
      <c r="E42" s="14" t="s">
        <v>47</v>
      </c>
      <c r="F42" s="13" t="s">
        <v>46</v>
      </c>
      <c r="G42" s="14" t="str">
        <f t="shared" si="0"/>
        <v>PROJECT 1 A PEKERJAAN MEKANIKALIPAL</v>
      </c>
      <c r="H42" s="16" t="s">
        <v>25</v>
      </c>
      <c r="I42" s="17">
        <v>45544</v>
      </c>
      <c r="J42" s="17">
        <v>45774</v>
      </c>
      <c r="K42" s="18">
        <v>45759</v>
      </c>
      <c r="L42" s="19">
        <v>0.20580000000000001</v>
      </c>
      <c r="M42" s="20" t="s">
        <v>42</v>
      </c>
      <c r="N42" s="21">
        <v>45444</v>
      </c>
      <c r="O42" s="22">
        <f t="shared" si="1"/>
        <v>100</v>
      </c>
      <c r="P42" s="22">
        <f t="shared" si="2"/>
        <v>47.334000000000003</v>
      </c>
      <c r="Q42" s="22">
        <f t="shared" si="3"/>
        <v>182.666</v>
      </c>
      <c r="R42" s="23">
        <f t="shared" si="4"/>
        <v>-15</v>
      </c>
      <c r="S42" s="22">
        <f t="shared" si="5"/>
        <v>230</v>
      </c>
      <c r="T42" s="25">
        <f ca="1">ROUNDUP(Table1[[#This Row],[PLAN END]]-NOW(),0)</f>
        <v>-36</v>
      </c>
      <c r="U42" s="25">
        <v>6.3041469860199054E-2</v>
      </c>
    </row>
    <row r="43" spans="1:21" x14ac:dyDescent="0.2">
      <c r="A43" s="11">
        <v>4</v>
      </c>
      <c r="B43" s="12" t="s">
        <v>21</v>
      </c>
      <c r="C43" s="12" t="s">
        <v>22</v>
      </c>
      <c r="D43" s="13" t="s">
        <v>70</v>
      </c>
      <c r="E43" s="14" t="s">
        <v>47</v>
      </c>
      <c r="F43" s="13" t="s">
        <v>76</v>
      </c>
      <c r="G43" s="14" t="str">
        <f t="shared" si="0"/>
        <v>PROJECT 1 A PEKERJAAN MEKANIKALRESERVOIR SEA WATER INTAKE</v>
      </c>
      <c r="H43" s="16" t="s">
        <v>25</v>
      </c>
      <c r="I43" s="17">
        <v>45698</v>
      </c>
      <c r="J43" s="17">
        <v>45725</v>
      </c>
      <c r="K43" s="18">
        <v>45759</v>
      </c>
      <c r="L43" s="19">
        <v>0.2019</v>
      </c>
      <c r="M43" s="20" t="s">
        <v>42</v>
      </c>
      <c r="N43" s="21">
        <v>45444</v>
      </c>
      <c r="O43" s="22">
        <f t="shared" si="1"/>
        <v>254</v>
      </c>
      <c r="P43" s="22">
        <f t="shared" si="2"/>
        <v>5.4512999999999998</v>
      </c>
      <c r="Q43" s="22">
        <f t="shared" si="3"/>
        <v>21.5487</v>
      </c>
      <c r="R43" s="23">
        <f t="shared" si="4"/>
        <v>34</v>
      </c>
      <c r="S43" s="22">
        <f t="shared" si="5"/>
        <v>27</v>
      </c>
      <c r="T43" s="25">
        <f ca="1">ROUNDUP(Table1[[#This Row],[PLAN END]]-NOW(),0)</f>
        <v>-85</v>
      </c>
      <c r="U43" s="25">
        <v>3.5386814494663736E-2</v>
      </c>
    </row>
    <row r="44" spans="1:21" x14ac:dyDescent="0.2">
      <c r="A44" s="11">
        <v>4</v>
      </c>
      <c r="B44" s="12" t="s">
        <v>21</v>
      </c>
      <c r="C44" s="12" t="s">
        <v>22</v>
      </c>
      <c r="D44" s="13" t="s">
        <v>70</v>
      </c>
      <c r="E44" s="14" t="s">
        <v>38</v>
      </c>
      <c r="F44" s="13" t="s">
        <v>77</v>
      </c>
      <c r="G44" s="14" t="str">
        <f t="shared" si="0"/>
        <v>PROJECT 1 A PEKERJAAN MEKANIKALNURSERY POND (4 UNIT)</v>
      </c>
      <c r="H44" s="16" t="s">
        <v>25</v>
      </c>
      <c r="I44" s="17">
        <v>45642</v>
      </c>
      <c r="J44" s="17">
        <v>45830</v>
      </c>
      <c r="K44" s="18">
        <v>45759</v>
      </c>
      <c r="L44" s="19">
        <v>0.16600000000000001</v>
      </c>
      <c r="M44" s="20" t="s">
        <v>42</v>
      </c>
      <c r="N44" s="21">
        <v>45444</v>
      </c>
      <c r="O44" s="22">
        <f t="shared" si="1"/>
        <v>198</v>
      </c>
      <c r="P44" s="22">
        <f t="shared" si="2"/>
        <v>31.208000000000002</v>
      </c>
      <c r="Q44" s="22">
        <f t="shared" si="3"/>
        <v>156.792</v>
      </c>
      <c r="R44" s="23">
        <f t="shared" si="4"/>
        <v>-71</v>
      </c>
      <c r="S44" s="22">
        <f t="shared" si="5"/>
        <v>188</v>
      </c>
      <c r="T44" s="25">
        <f ca="1">ROUNDUP(Table1[[#This Row],[PLAN END]]-NOW(),0)</f>
        <v>21</v>
      </c>
      <c r="U44" s="25">
        <v>0.58542108403682003</v>
      </c>
    </row>
    <row r="45" spans="1:21" x14ac:dyDescent="0.2">
      <c r="A45" s="11">
        <v>4</v>
      </c>
      <c r="B45" s="12" t="s">
        <v>21</v>
      </c>
      <c r="C45" s="12" t="s">
        <v>22</v>
      </c>
      <c r="D45" s="13" t="s">
        <v>70</v>
      </c>
      <c r="E45" s="14" t="s">
        <v>38</v>
      </c>
      <c r="F45" s="13" t="s">
        <v>78</v>
      </c>
      <c r="G45" s="14" t="str">
        <f t="shared" si="0"/>
        <v>PROJECT 1 A PEKERJAAN MEKANIKALMAIN POND (12 UNIT)</v>
      </c>
      <c r="H45" s="16" t="s">
        <v>25</v>
      </c>
      <c r="I45" s="17">
        <v>45481</v>
      </c>
      <c r="J45" s="17">
        <v>45816</v>
      </c>
      <c r="K45" s="18">
        <v>45759</v>
      </c>
      <c r="L45" s="19">
        <v>0.2389</v>
      </c>
      <c r="M45" s="20" t="s">
        <v>42</v>
      </c>
      <c r="N45" s="21">
        <v>45444</v>
      </c>
      <c r="O45" s="22">
        <f t="shared" si="1"/>
        <v>37</v>
      </c>
      <c r="P45" s="22">
        <f t="shared" si="2"/>
        <v>80.031499999999994</v>
      </c>
      <c r="Q45" s="22">
        <f t="shared" si="3"/>
        <v>254.96850000000001</v>
      </c>
      <c r="R45" s="23">
        <f t="shared" si="4"/>
        <v>-57</v>
      </c>
      <c r="S45" s="22">
        <f t="shared" si="5"/>
        <v>335</v>
      </c>
      <c r="T45" s="25">
        <f ca="1">ROUNDUP(Table1[[#This Row],[PLAN END]]-NOW(),0)</f>
        <v>7</v>
      </c>
      <c r="U45" s="25">
        <v>18.96429322855024</v>
      </c>
    </row>
    <row r="46" spans="1:21" x14ac:dyDescent="0.2">
      <c r="A46" s="11">
        <v>4</v>
      </c>
      <c r="B46" s="12" t="s">
        <v>21</v>
      </c>
      <c r="C46" s="12" t="s">
        <v>22</v>
      </c>
      <c r="D46" s="13" t="s">
        <v>70</v>
      </c>
      <c r="E46" s="14" t="s">
        <v>38</v>
      </c>
      <c r="F46" s="13" t="s">
        <v>79</v>
      </c>
      <c r="G46" s="14" t="str">
        <f t="shared" si="0"/>
        <v>PROJECT 1 A PEKERJAAN MEKANIKALPROBIOTIK P[OND (4 UNIT)</v>
      </c>
      <c r="H46" s="16" t="s">
        <v>25</v>
      </c>
      <c r="I46" s="17">
        <v>45670</v>
      </c>
      <c r="J46" s="17">
        <v>45725</v>
      </c>
      <c r="K46" s="18">
        <v>45759</v>
      </c>
      <c r="L46" s="19">
        <v>7.6799999999999993E-2</v>
      </c>
      <c r="M46" s="20" t="s">
        <v>42</v>
      </c>
      <c r="N46" s="21">
        <v>45444</v>
      </c>
      <c r="O46" s="22">
        <f t="shared" si="1"/>
        <v>226</v>
      </c>
      <c r="P46" s="22">
        <f t="shared" si="2"/>
        <v>4.2239999999999993</v>
      </c>
      <c r="Q46" s="22">
        <f t="shared" si="3"/>
        <v>50.776000000000003</v>
      </c>
      <c r="R46" s="23">
        <f t="shared" si="4"/>
        <v>34</v>
      </c>
      <c r="S46" s="22">
        <f t="shared" si="5"/>
        <v>55</v>
      </c>
      <c r="T46" s="25">
        <f ca="1">ROUNDUP(Table1[[#This Row],[PLAN END]]-NOW(),0)</f>
        <v>-85</v>
      </c>
      <c r="U46" s="25">
        <v>2.1882553326908354E-2</v>
      </c>
    </row>
    <row r="47" spans="1:21" x14ac:dyDescent="0.2">
      <c r="A47" s="11">
        <v>4</v>
      </c>
      <c r="B47" s="12" t="s">
        <v>21</v>
      </c>
      <c r="C47" s="12" t="s">
        <v>22</v>
      </c>
      <c r="D47" s="13" t="s">
        <v>70</v>
      </c>
      <c r="E47" s="14" t="s">
        <v>38</v>
      </c>
      <c r="F47" s="13" t="s">
        <v>80</v>
      </c>
      <c r="G47" s="14" t="str">
        <f t="shared" si="0"/>
        <v>PROJECT 1 A PEKERJAAN MEKANIKALSKIMMER POND (4 UNIT)</v>
      </c>
      <c r="H47" s="16" t="s">
        <v>25</v>
      </c>
      <c r="I47" s="17">
        <v>45670</v>
      </c>
      <c r="J47" s="17">
        <v>45697</v>
      </c>
      <c r="K47" s="18">
        <v>45759</v>
      </c>
      <c r="L47" s="19">
        <v>0.25319999999999998</v>
      </c>
      <c r="M47" s="20" t="s">
        <v>42</v>
      </c>
      <c r="N47" s="21">
        <v>45444</v>
      </c>
      <c r="O47" s="22">
        <f t="shared" si="1"/>
        <v>226</v>
      </c>
      <c r="P47" s="22">
        <f t="shared" si="2"/>
        <v>6.8363999999999994</v>
      </c>
      <c r="Q47" s="22">
        <f t="shared" si="3"/>
        <v>20.163600000000002</v>
      </c>
      <c r="R47" s="23">
        <f t="shared" si="4"/>
        <v>62</v>
      </c>
      <c r="S47" s="22">
        <f t="shared" si="5"/>
        <v>27</v>
      </c>
      <c r="T47" s="25">
        <f ca="1">ROUNDUP(Table1[[#This Row],[PLAN END]]-NOW(),0)</f>
        <v>-113</v>
      </c>
      <c r="U47" s="25">
        <v>0.10433791562790558</v>
      </c>
    </row>
    <row r="48" spans="1:21" x14ac:dyDescent="0.2">
      <c r="A48" s="11">
        <v>4</v>
      </c>
      <c r="B48" s="12" t="s">
        <v>21</v>
      </c>
      <c r="C48" s="12" t="s">
        <v>22</v>
      </c>
      <c r="D48" s="13" t="s">
        <v>70</v>
      </c>
      <c r="E48" s="14" t="s">
        <v>38</v>
      </c>
      <c r="F48" s="13" t="s">
        <v>81</v>
      </c>
      <c r="G48" s="14" t="str">
        <f t="shared" si="0"/>
        <v>PROJECT 1 A PEKERJAAN MEKANIKALCONTROL ROOM (4 UNIT)</v>
      </c>
      <c r="H48" s="16" t="s">
        <v>25</v>
      </c>
      <c r="I48" s="17">
        <v>45698</v>
      </c>
      <c r="J48" s="17">
        <v>45774</v>
      </c>
      <c r="K48" s="18">
        <v>45759</v>
      </c>
      <c r="L48" s="19">
        <v>0</v>
      </c>
      <c r="M48" s="20" t="s">
        <v>42</v>
      </c>
      <c r="N48" s="21">
        <v>45444</v>
      </c>
      <c r="O48" s="22">
        <f t="shared" si="1"/>
        <v>254</v>
      </c>
      <c r="P48" s="22">
        <f t="shared" si="2"/>
        <v>0</v>
      </c>
      <c r="Q48" s="22">
        <f t="shared" si="3"/>
        <v>76</v>
      </c>
      <c r="R48" s="23">
        <f t="shared" si="4"/>
        <v>-15</v>
      </c>
      <c r="S48" s="22">
        <f t="shared" si="5"/>
        <v>76</v>
      </c>
      <c r="T48" s="25">
        <f ca="1">ROUNDUP(Table1[[#This Row],[PLAN END]]-NOW(),0)</f>
        <v>-36</v>
      </c>
      <c r="U48" s="25">
        <v>1.6500421520262731</v>
      </c>
    </row>
    <row r="49" spans="1:21" x14ac:dyDescent="0.2">
      <c r="A49" s="11">
        <v>4</v>
      </c>
      <c r="B49" s="12" t="s">
        <v>21</v>
      </c>
      <c r="C49" s="12" t="s">
        <v>22</v>
      </c>
      <c r="D49" s="13" t="s">
        <v>70</v>
      </c>
      <c r="E49" s="14" t="s">
        <v>38</v>
      </c>
      <c r="F49" s="13" t="s">
        <v>82</v>
      </c>
      <c r="G49" s="14" t="str">
        <f t="shared" si="0"/>
        <v>PROJECT 1 A PEKERJAAN MEKANIKALOPERATOR HOUSE (2 UNIT)</v>
      </c>
      <c r="H49" s="16" t="s">
        <v>25</v>
      </c>
      <c r="I49" s="17">
        <v>45754</v>
      </c>
      <c r="J49" s="17">
        <v>45823</v>
      </c>
      <c r="K49" s="18">
        <v>45759</v>
      </c>
      <c r="L49" s="19">
        <v>0</v>
      </c>
      <c r="M49" s="20" t="s">
        <v>42</v>
      </c>
      <c r="N49" s="21">
        <v>45444</v>
      </c>
      <c r="O49" s="22">
        <f t="shared" si="1"/>
        <v>310</v>
      </c>
      <c r="P49" s="22">
        <f t="shared" si="2"/>
        <v>0</v>
      </c>
      <c r="Q49" s="22">
        <f t="shared" si="3"/>
        <v>69</v>
      </c>
      <c r="R49" s="23">
        <f t="shared" si="4"/>
        <v>-64</v>
      </c>
      <c r="S49" s="22">
        <f t="shared" si="5"/>
        <v>69</v>
      </c>
      <c r="T49" s="25">
        <f ca="1">ROUNDUP(Table1[[#This Row],[PLAN END]]-NOW(),0)</f>
        <v>14</v>
      </c>
      <c r="U49" s="25">
        <v>1.4876499045579906E-2</v>
      </c>
    </row>
    <row r="50" spans="1:21" x14ac:dyDescent="0.2">
      <c r="A50" s="11">
        <v>4</v>
      </c>
      <c r="B50" s="12" t="s">
        <v>21</v>
      </c>
      <c r="C50" s="12" t="s">
        <v>22</v>
      </c>
      <c r="D50" s="13" t="s">
        <v>70</v>
      </c>
      <c r="E50" s="14" t="s">
        <v>38</v>
      </c>
      <c r="F50" s="13" t="s">
        <v>83</v>
      </c>
      <c r="G50" s="14" t="str">
        <f t="shared" si="0"/>
        <v>PROJECT 1 A PEKERJAAN MEKANIKALGALIAN &amp; TIM BUNAN PIPA (4 AREA)</v>
      </c>
      <c r="H50" s="16" t="s">
        <v>25</v>
      </c>
      <c r="I50" s="17">
        <v>45782</v>
      </c>
      <c r="J50" s="17">
        <v>45837</v>
      </c>
      <c r="K50" s="18">
        <v>45759</v>
      </c>
      <c r="L50" s="19">
        <v>0</v>
      </c>
      <c r="M50" s="20" t="s">
        <v>42</v>
      </c>
      <c r="N50" s="21">
        <v>45444</v>
      </c>
      <c r="O50" s="22">
        <f t="shared" si="1"/>
        <v>338</v>
      </c>
      <c r="P50" s="22">
        <f t="shared" si="2"/>
        <v>0</v>
      </c>
      <c r="Q50" s="22">
        <f t="shared" si="3"/>
        <v>55</v>
      </c>
      <c r="R50" s="23">
        <f t="shared" si="4"/>
        <v>-78</v>
      </c>
      <c r="S50" s="22">
        <f t="shared" si="5"/>
        <v>55</v>
      </c>
      <c r="T50" s="25">
        <f ca="1">ROUNDUP(Table1[[#This Row],[PLAN END]]-NOW(),0)</f>
        <v>28</v>
      </c>
      <c r="U50" s="25">
        <v>6.7954571404563111E-2</v>
      </c>
    </row>
    <row r="51" spans="1:21" x14ac:dyDescent="0.2">
      <c r="A51" s="11">
        <v>4</v>
      </c>
      <c r="B51" s="12" t="s">
        <v>21</v>
      </c>
      <c r="C51" s="12" t="s">
        <v>22</v>
      </c>
      <c r="D51" s="13" t="s">
        <v>70</v>
      </c>
      <c r="E51" s="14" t="s">
        <v>52</v>
      </c>
      <c r="F51" s="13" t="s">
        <v>84</v>
      </c>
      <c r="G51" s="14" t="str">
        <f t="shared" si="0"/>
        <v>PROJECT 1 A PEKERJAAN MEKANIKALTRESTLE RESEARCH CENTRE ROOM &amp; PLATFORM SWI</v>
      </c>
      <c r="H51" s="16" t="s">
        <v>25</v>
      </c>
      <c r="I51" s="17">
        <v>45698</v>
      </c>
      <c r="J51" s="17">
        <v>45725</v>
      </c>
      <c r="K51" s="18">
        <v>45759</v>
      </c>
      <c r="L51" s="19">
        <v>9.7999999999999997E-3</v>
      </c>
      <c r="M51" s="20" t="s">
        <v>42</v>
      </c>
      <c r="N51" s="21">
        <v>45444</v>
      </c>
      <c r="O51" s="22">
        <f t="shared" si="1"/>
        <v>254</v>
      </c>
      <c r="P51" s="22">
        <f t="shared" si="2"/>
        <v>0.2646</v>
      </c>
      <c r="Q51" s="22">
        <f t="shared" si="3"/>
        <v>26.735399999999998</v>
      </c>
      <c r="R51" s="23">
        <f t="shared" si="4"/>
        <v>34</v>
      </c>
      <c r="S51" s="22">
        <f t="shared" si="5"/>
        <v>27</v>
      </c>
      <c r="T51" s="25">
        <f ca="1">ROUNDUP(Table1[[#This Row],[PLAN END]]-NOW(),0)</f>
        <v>-85</v>
      </c>
      <c r="U51" s="25">
        <v>0.24341470950651456</v>
      </c>
    </row>
    <row r="52" spans="1:21" x14ac:dyDescent="0.2">
      <c r="A52" s="11">
        <v>1</v>
      </c>
      <c r="B52" s="12" t="s">
        <v>85</v>
      </c>
      <c r="C52" s="27" t="s">
        <v>86</v>
      </c>
      <c r="D52" s="13" t="s">
        <v>23</v>
      </c>
      <c r="E52" s="14" t="s">
        <v>24</v>
      </c>
      <c r="F52" s="15" t="s">
        <v>24</v>
      </c>
      <c r="G52" s="14" t="str">
        <f t="shared" si="0"/>
        <v>PROJECT 1 BPEKERJAAN STRUKTURGENERAL</v>
      </c>
      <c r="H52" s="16" t="s">
        <v>25</v>
      </c>
      <c r="I52" s="28">
        <v>45516</v>
      </c>
      <c r="J52" s="29">
        <v>45942</v>
      </c>
      <c r="K52" s="30">
        <v>45759</v>
      </c>
      <c r="L52" s="19"/>
      <c r="M52" s="20" t="s">
        <v>26</v>
      </c>
      <c r="N52" s="31">
        <v>45505</v>
      </c>
      <c r="O52" s="22">
        <f t="shared" si="1"/>
        <v>11</v>
      </c>
      <c r="P52" s="22">
        <f t="shared" si="2"/>
        <v>0</v>
      </c>
      <c r="Q52" s="22">
        <f t="shared" si="3"/>
        <v>426</v>
      </c>
      <c r="R52" s="23">
        <f t="shared" si="4"/>
        <v>-183</v>
      </c>
      <c r="S52" s="22">
        <f t="shared" si="5"/>
        <v>426</v>
      </c>
      <c r="T52" s="25">
        <f ca="1">ROUNDUP(Table1[[#This Row],[PLAN END]]-NOW(),0)</f>
        <v>133</v>
      </c>
      <c r="U52" s="25">
        <v>0</v>
      </c>
    </row>
    <row r="53" spans="1:21" x14ac:dyDescent="0.2">
      <c r="A53" s="11">
        <v>1</v>
      </c>
      <c r="B53" s="12" t="s">
        <v>85</v>
      </c>
      <c r="C53" s="27" t="s">
        <v>86</v>
      </c>
      <c r="D53" s="13" t="s">
        <v>23</v>
      </c>
      <c r="E53" s="14" t="s">
        <v>47</v>
      </c>
      <c r="F53" s="13" t="s">
        <v>87</v>
      </c>
      <c r="G53" s="14" t="str">
        <f t="shared" si="0"/>
        <v>PROJECT 1 BPEKERJAAN STRUKTURGUARD HOUSE 1</v>
      </c>
      <c r="H53" s="16" t="s">
        <v>25</v>
      </c>
      <c r="I53" s="28">
        <v>45516</v>
      </c>
      <c r="J53" s="29">
        <v>45942</v>
      </c>
      <c r="K53" s="30">
        <v>45759</v>
      </c>
      <c r="L53" s="19">
        <v>1</v>
      </c>
      <c r="M53" s="20" t="s">
        <v>28</v>
      </c>
      <c r="N53" s="31">
        <v>45505</v>
      </c>
      <c r="O53" s="22">
        <f t="shared" si="1"/>
        <v>11</v>
      </c>
      <c r="P53" s="22">
        <f t="shared" si="2"/>
        <v>426</v>
      </c>
      <c r="Q53" s="22">
        <f t="shared" si="3"/>
        <v>0</v>
      </c>
      <c r="R53" s="23">
        <f t="shared" si="4"/>
        <v>-183</v>
      </c>
      <c r="S53" s="22">
        <f t="shared" si="5"/>
        <v>426</v>
      </c>
      <c r="T53" s="25">
        <f ca="1">ROUNDUP(Table1[[#This Row],[PLAN END]]-NOW(),0)</f>
        <v>133</v>
      </c>
      <c r="U53" s="25">
        <v>0</v>
      </c>
    </row>
    <row r="54" spans="1:21" x14ac:dyDescent="0.2">
      <c r="A54" s="11">
        <v>1</v>
      </c>
      <c r="B54" s="12" t="s">
        <v>85</v>
      </c>
      <c r="C54" s="27" t="s">
        <v>86</v>
      </c>
      <c r="D54" s="13" t="s">
        <v>23</v>
      </c>
      <c r="E54" s="14" t="s">
        <v>47</v>
      </c>
      <c r="F54" s="13" t="s">
        <v>88</v>
      </c>
      <c r="G54" s="14" t="str">
        <f t="shared" si="0"/>
        <v>PROJECT 1 BPEKERJAAN STRUKTURGUARD HOUSE 2</v>
      </c>
      <c r="H54" s="16" t="s">
        <v>25</v>
      </c>
      <c r="I54" s="28">
        <v>45516</v>
      </c>
      <c r="J54" s="29">
        <v>45942</v>
      </c>
      <c r="K54" s="30">
        <v>45759</v>
      </c>
      <c r="L54" s="19">
        <v>0</v>
      </c>
      <c r="M54" s="20" t="s">
        <v>42</v>
      </c>
      <c r="N54" s="31">
        <v>45505</v>
      </c>
      <c r="O54" s="22">
        <f t="shared" si="1"/>
        <v>11</v>
      </c>
      <c r="P54" s="22">
        <f t="shared" si="2"/>
        <v>0</v>
      </c>
      <c r="Q54" s="22">
        <f t="shared" si="3"/>
        <v>426</v>
      </c>
      <c r="R54" s="23">
        <f t="shared" si="4"/>
        <v>-183</v>
      </c>
      <c r="S54" s="22">
        <f t="shared" si="5"/>
        <v>426</v>
      </c>
      <c r="T54" s="25">
        <f ca="1">ROUNDUP(Table1[[#This Row],[PLAN END]]-NOW(),0)</f>
        <v>133</v>
      </c>
      <c r="U54" s="25">
        <v>0</v>
      </c>
    </row>
    <row r="55" spans="1:21" x14ac:dyDescent="0.2">
      <c r="A55" s="11">
        <v>1</v>
      </c>
      <c r="B55" s="12" t="s">
        <v>85</v>
      </c>
      <c r="C55" s="27" t="s">
        <v>86</v>
      </c>
      <c r="D55" s="13" t="s">
        <v>23</v>
      </c>
      <c r="E55" s="14" t="s">
        <v>47</v>
      </c>
      <c r="F55" s="13" t="s">
        <v>89</v>
      </c>
      <c r="G55" s="14" t="str">
        <f t="shared" si="0"/>
        <v>PROJECT 1 BPEKERJAAN STRUKTURFEED WAREHOUSE</v>
      </c>
      <c r="H55" s="16" t="s">
        <v>25</v>
      </c>
      <c r="I55" s="28">
        <v>45566</v>
      </c>
      <c r="J55" s="29">
        <v>45728</v>
      </c>
      <c r="K55" s="30">
        <v>45759</v>
      </c>
      <c r="L55" s="19">
        <v>0.3</v>
      </c>
      <c r="M55" s="20" t="s">
        <v>26</v>
      </c>
      <c r="N55" s="31">
        <v>45505</v>
      </c>
      <c r="O55" s="22">
        <f t="shared" si="1"/>
        <v>61</v>
      </c>
      <c r="P55" s="22">
        <f t="shared" si="2"/>
        <v>48.6</v>
      </c>
      <c r="Q55" s="22">
        <f t="shared" si="3"/>
        <v>113.4</v>
      </c>
      <c r="R55" s="23">
        <f t="shared" si="4"/>
        <v>31</v>
      </c>
      <c r="S55" s="22">
        <f t="shared" si="5"/>
        <v>162</v>
      </c>
      <c r="T55" s="25">
        <f ca="1">ROUNDUP(Table1[[#This Row],[PLAN END]]-NOW(),0)</f>
        <v>-82</v>
      </c>
      <c r="U55" s="25">
        <v>7.3157389496987042</v>
      </c>
    </row>
    <row r="56" spans="1:21" x14ac:dyDescent="0.2">
      <c r="A56" s="11">
        <v>1</v>
      </c>
      <c r="B56" s="12" t="s">
        <v>85</v>
      </c>
      <c r="C56" s="27" t="s">
        <v>86</v>
      </c>
      <c r="D56" s="13" t="s">
        <v>23</v>
      </c>
      <c r="E56" s="14" t="s">
        <v>47</v>
      </c>
      <c r="F56" s="13" t="s">
        <v>90</v>
      </c>
      <c r="G56" s="14" t="str">
        <f t="shared" si="0"/>
        <v>PROJECT 1 BPEKERJAAN STRUKTURLABORATORIUM</v>
      </c>
      <c r="H56" s="16" t="s">
        <v>25</v>
      </c>
      <c r="I56" s="28">
        <v>45726</v>
      </c>
      <c r="J56" s="29">
        <v>45798</v>
      </c>
      <c r="K56" s="30">
        <v>45759</v>
      </c>
      <c r="L56" s="19">
        <v>0.1</v>
      </c>
      <c r="M56" s="20" t="s">
        <v>26</v>
      </c>
      <c r="N56" s="31">
        <v>45505</v>
      </c>
      <c r="O56" s="22">
        <f t="shared" si="1"/>
        <v>221</v>
      </c>
      <c r="P56" s="22">
        <f t="shared" si="2"/>
        <v>7.2</v>
      </c>
      <c r="Q56" s="22">
        <f t="shared" si="3"/>
        <v>64.8</v>
      </c>
      <c r="R56" s="23">
        <f t="shared" si="4"/>
        <v>-39</v>
      </c>
      <c r="S56" s="22">
        <f t="shared" si="5"/>
        <v>72</v>
      </c>
      <c r="T56" s="25">
        <f ca="1">ROUNDUP(Table1[[#This Row],[PLAN END]]-NOW(),0)</f>
        <v>-12</v>
      </c>
      <c r="U56" s="25">
        <v>1.2678290518311721</v>
      </c>
    </row>
    <row r="57" spans="1:21" x14ac:dyDescent="0.2">
      <c r="A57" s="11">
        <v>1</v>
      </c>
      <c r="B57" s="12" t="s">
        <v>85</v>
      </c>
      <c r="C57" s="27" t="s">
        <v>86</v>
      </c>
      <c r="D57" s="13" t="s">
        <v>23</v>
      </c>
      <c r="E57" s="14" t="s">
        <v>47</v>
      </c>
      <c r="F57" s="13" t="s">
        <v>91</v>
      </c>
      <c r="G57" s="14" t="str">
        <f t="shared" si="0"/>
        <v>PROJECT 1 BPEKERJAAN STRUKTURWATER TOWER 1</v>
      </c>
      <c r="H57" s="16" t="s">
        <v>25</v>
      </c>
      <c r="I57" s="28">
        <v>45754</v>
      </c>
      <c r="J57" s="29">
        <v>45761</v>
      </c>
      <c r="K57" s="30">
        <v>45759</v>
      </c>
      <c r="L57" s="19">
        <v>0</v>
      </c>
      <c r="M57" s="20" t="s">
        <v>42</v>
      </c>
      <c r="N57" s="31">
        <v>45505</v>
      </c>
      <c r="O57" s="22">
        <f t="shared" si="1"/>
        <v>249</v>
      </c>
      <c r="P57" s="22">
        <f t="shared" si="2"/>
        <v>0</v>
      </c>
      <c r="Q57" s="22">
        <f t="shared" si="3"/>
        <v>7</v>
      </c>
      <c r="R57" s="23">
        <f t="shared" si="4"/>
        <v>-2</v>
      </c>
      <c r="S57" s="22">
        <f t="shared" si="5"/>
        <v>7</v>
      </c>
      <c r="T57" s="25">
        <f ca="1">ROUNDUP(Table1[[#This Row],[PLAN END]]-NOW(),0)</f>
        <v>-49</v>
      </c>
      <c r="U57" s="25">
        <v>0.90362130154493769</v>
      </c>
    </row>
    <row r="58" spans="1:21" x14ac:dyDescent="0.2">
      <c r="A58" s="11">
        <v>1</v>
      </c>
      <c r="B58" s="12" t="s">
        <v>85</v>
      </c>
      <c r="C58" s="27" t="s">
        <v>86</v>
      </c>
      <c r="D58" s="13" t="s">
        <v>23</v>
      </c>
      <c r="E58" s="14" t="s">
        <v>47</v>
      </c>
      <c r="F58" s="13" t="s">
        <v>91</v>
      </c>
      <c r="G58" s="14" t="str">
        <f t="shared" si="0"/>
        <v>PROJECT 1 BPEKERJAAN STRUKTURWATER TOWER 1</v>
      </c>
      <c r="H58" s="16" t="s">
        <v>25</v>
      </c>
      <c r="I58" s="28">
        <v>45698</v>
      </c>
      <c r="J58" s="29">
        <v>45791</v>
      </c>
      <c r="K58" s="30">
        <v>45759</v>
      </c>
      <c r="L58" s="19">
        <v>0</v>
      </c>
      <c r="M58" s="20" t="s">
        <v>40</v>
      </c>
      <c r="N58" s="31">
        <v>45505</v>
      </c>
      <c r="O58" s="22">
        <f t="shared" si="1"/>
        <v>193</v>
      </c>
      <c r="P58" s="22">
        <f t="shared" si="2"/>
        <v>0</v>
      </c>
      <c r="Q58" s="22">
        <f t="shared" si="3"/>
        <v>93</v>
      </c>
      <c r="R58" s="23">
        <f t="shared" si="4"/>
        <v>-32</v>
      </c>
      <c r="S58" s="22">
        <f t="shared" si="5"/>
        <v>93</v>
      </c>
      <c r="T58" s="25">
        <f ca="1">ROUNDUP(Table1[[#This Row],[PLAN END]]-NOW(),0)</f>
        <v>-19</v>
      </c>
      <c r="U58" s="25">
        <v>0.90362130154493769</v>
      </c>
    </row>
    <row r="59" spans="1:21" x14ac:dyDescent="0.2">
      <c r="A59" s="11">
        <v>1</v>
      </c>
      <c r="B59" s="12" t="s">
        <v>85</v>
      </c>
      <c r="C59" s="27" t="s">
        <v>86</v>
      </c>
      <c r="D59" s="13" t="s">
        <v>23</v>
      </c>
      <c r="E59" s="14" t="s">
        <v>47</v>
      </c>
      <c r="F59" s="13" t="s">
        <v>92</v>
      </c>
      <c r="G59" s="14" t="str">
        <f t="shared" si="0"/>
        <v>PROJECT 1 BPEKERJAAN STRUKTURGUARD TOWER</v>
      </c>
      <c r="H59" s="16" t="s">
        <v>25</v>
      </c>
      <c r="I59" s="28">
        <v>45747</v>
      </c>
      <c r="J59" s="29">
        <v>45787</v>
      </c>
      <c r="K59" s="30">
        <v>45759</v>
      </c>
      <c r="L59" s="19">
        <v>0</v>
      </c>
      <c r="M59" s="20" t="s">
        <v>26</v>
      </c>
      <c r="N59" s="31">
        <v>45505</v>
      </c>
      <c r="O59" s="22">
        <f t="shared" si="1"/>
        <v>242</v>
      </c>
      <c r="P59" s="22">
        <f t="shared" si="2"/>
        <v>0</v>
      </c>
      <c r="Q59" s="22">
        <f t="shared" si="3"/>
        <v>40</v>
      </c>
      <c r="R59" s="23">
        <f t="shared" si="4"/>
        <v>-28</v>
      </c>
      <c r="S59" s="22">
        <f t="shared" si="5"/>
        <v>40</v>
      </c>
      <c r="T59" s="25">
        <f ca="1">ROUNDUP(Table1[[#This Row],[PLAN END]]-NOW(),0)</f>
        <v>-23</v>
      </c>
      <c r="U59" s="25">
        <v>0.90362130154493769</v>
      </c>
    </row>
    <row r="60" spans="1:21" x14ac:dyDescent="0.2">
      <c r="A60" s="11">
        <v>1</v>
      </c>
      <c r="B60" s="12" t="s">
        <v>85</v>
      </c>
      <c r="C60" s="27" t="s">
        <v>86</v>
      </c>
      <c r="D60" s="13" t="s">
        <v>23</v>
      </c>
      <c r="E60" s="14" t="s">
        <v>47</v>
      </c>
      <c r="F60" s="13" t="s">
        <v>93</v>
      </c>
      <c r="G60" s="14" t="str">
        <f t="shared" si="0"/>
        <v>PROJECT 1 BPEKERJAAN STRUKTURKANTIN</v>
      </c>
      <c r="H60" s="16" t="s">
        <v>25</v>
      </c>
      <c r="I60" s="28">
        <v>45579</v>
      </c>
      <c r="J60" s="29">
        <v>45738</v>
      </c>
      <c r="K60" s="30">
        <v>45759</v>
      </c>
      <c r="L60" s="19">
        <v>0.4</v>
      </c>
      <c r="M60" s="20" t="s">
        <v>26</v>
      </c>
      <c r="N60" s="31">
        <v>45505</v>
      </c>
      <c r="O60" s="22">
        <f t="shared" si="1"/>
        <v>74</v>
      </c>
      <c r="P60" s="22">
        <f t="shared" si="2"/>
        <v>63.6</v>
      </c>
      <c r="Q60" s="22">
        <f t="shared" si="3"/>
        <v>95.4</v>
      </c>
      <c r="R60" s="23">
        <f t="shared" si="4"/>
        <v>21</v>
      </c>
      <c r="S60" s="22">
        <f t="shared" si="5"/>
        <v>159</v>
      </c>
      <c r="T60" s="25">
        <f ca="1">ROUNDUP(Table1[[#This Row],[PLAN END]]-NOW(),0)</f>
        <v>-72</v>
      </c>
      <c r="U60" s="25">
        <v>1.5818776119585585</v>
      </c>
    </row>
    <row r="61" spans="1:21" x14ac:dyDescent="0.2">
      <c r="A61" s="11">
        <v>1</v>
      </c>
      <c r="B61" s="12" t="s">
        <v>85</v>
      </c>
      <c r="C61" s="27" t="s">
        <v>86</v>
      </c>
      <c r="D61" s="13" t="s">
        <v>23</v>
      </c>
      <c r="E61" s="14" t="s">
        <v>47</v>
      </c>
      <c r="F61" s="13" t="s">
        <v>94</v>
      </c>
      <c r="G61" s="14" t="str">
        <f t="shared" si="0"/>
        <v>PROJECT 1 BPEKERJAAN STRUKTURFAMILY STAFF HOUSE</v>
      </c>
      <c r="H61" s="16" t="s">
        <v>25</v>
      </c>
      <c r="I61" s="28">
        <v>45712</v>
      </c>
      <c r="J61" s="29">
        <v>45777</v>
      </c>
      <c r="K61" s="30">
        <v>45759</v>
      </c>
      <c r="L61" s="19">
        <v>0.1</v>
      </c>
      <c r="M61" s="20" t="s">
        <v>26</v>
      </c>
      <c r="N61" s="31">
        <v>45505</v>
      </c>
      <c r="O61" s="22">
        <f t="shared" si="1"/>
        <v>207</v>
      </c>
      <c r="P61" s="22">
        <f t="shared" si="2"/>
        <v>6.5</v>
      </c>
      <c r="Q61" s="22">
        <f t="shared" si="3"/>
        <v>58.5</v>
      </c>
      <c r="R61" s="23">
        <f t="shared" si="4"/>
        <v>-18</v>
      </c>
      <c r="S61" s="22">
        <f t="shared" si="5"/>
        <v>65</v>
      </c>
      <c r="T61" s="25">
        <f ca="1">ROUNDUP(Table1[[#This Row],[PLAN END]]-NOW(),0)</f>
        <v>-33</v>
      </c>
      <c r="U61" s="25">
        <v>1.2842274814527748</v>
      </c>
    </row>
    <row r="62" spans="1:21" x14ac:dyDescent="0.2">
      <c r="A62" s="11">
        <v>1</v>
      </c>
      <c r="B62" s="12" t="s">
        <v>85</v>
      </c>
      <c r="C62" s="27" t="s">
        <v>86</v>
      </c>
      <c r="D62" s="13" t="s">
        <v>23</v>
      </c>
      <c r="E62" s="14" t="s">
        <v>47</v>
      </c>
      <c r="F62" s="13" t="s">
        <v>95</v>
      </c>
      <c r="G62" s="14" t="str">
        <f t="shared" si="0"/>
        <v>PROJECT 1 BPEKERJAAN STRUKTURWORKSHOP</v>
      </c>
      <c r="H62" s="16" t="s">
        <v>25</v>
      </c>
      <c r="I62" s="28">
        <v>45566</v>
      </c>
      <c r="J62" s="29">
        <v>45647</v>
      </c>
      <c r="K62" s="30">
        <v>45759</v>
      </c>
      <c r="L62" s="19">
        <v>0.4</v>
      </c>
      <c r="M62" s="20" t="s">
        <v>26</v>
      </c>
      <c r="N62" s="31">
        <v>45505</v>
      </c>
      <c r="O62" s="22">
        <f t="shared" si="1"/>
        <v>61</v>
      </c>
      <c r="P62" s="22">
        <f t="shared" si="2"/>
        <v>32.4</v>
      </c>
      <c r="Q62" s="22">
        <f t="shared" si="3"/>
        <v>48.6</v>
      </c>
      <c r="R62" s="23">
        <f t="shared" si="4"/>
        <v>112</v>
      </c>
      <c r="S62" s="22">
        <f t="shared" si="5"/>
        <v>81</v>
      </c>
      <c r="T62" s="25">
        <f ca="1">ROUNDUP(Table1[[#This Row],[PLAN END]]-NOW(),0)</f>
        <v>-163</v>
      </c>
      <c r="U62" s="25">
        <v>6.1841913050091657</v>
      </c>
    </row>
    <row r="63" spans="1:21" x14ac:dyDescent="0.2">
      <c r="A63" s="11">
        <v>1</v>
      </c>
      <c r="B63" s="12" t="s">
        <v>85</v>
      </c>
      <c r="C63" s="27" t="s">
        <v>86</v>
      </c>
      <c r="D63" s="13" t="s">
        <v>23</v>
      </c>
      <c r="E63" s="14" t="s">
        <v>47</v>
      </c>
      <c r="F63" s="13" t="s">
        <v>96</v>
      </c>
      <c r="G63" s="14" t="str">
        <f t="shared" si="0"/>
        <v>PROJECT 1 BPEKERJAAN STRUKTURMOSQUE</v>
      </c>
      <c r="H63" s="16" t="s">
        <v>25</v>
      </c>
      <c r="I63" s="28">
        <v>45516</v>
      </c>
      <c r="J63" s="29">
        <v>45942</v>
      </c>
      <c r="K63" s="30">
        <v>45759</v>
      </c>
      <c r="L63" s="19">
        <v>0</v>
      </c>
      <c r="M63" s="20" t="s">
        <v>26</v>
      </c>
      <c r="N63" s="31">
        <v>45505</v>
      </c>
      <c r="O63" s="22">
        <f t="shared" si="1"/>
        <v>11</v>
      </c>
      <c r="P63" s="22">
        <f t="shared" si="2"/>
        <v>0</v>
      </c>
      <c r="Q63" s="22">
        <f t="shared" si="3"/>
        <v>426</v>
      </c>
      <c r="R63" s="23">
        <f t="shared" si="4"/>
        <v>-183</v>
      </c>
      <c r="S63" s="22">
        <f t="shared" si="5"/>
        <v>426</v>
      </c>
      <c r="T63" s="25">
        <f ca="1">ROUNDUP(Table1[[#This Row],[PLAN END]]-NOW(),0)</f>
        <v>133</v>
      </c>
      <c r="U63" s="25">
        <v>0</v>
      </c>
    </row>
    <row r="64" spans="1:21" x14ac:dyDescent="0.2">
      <c r="A64" s="11">
        <v>1</v>
      </c>
      <c r="B64" s="12" t="s">
        <v>85</v>
      </c>
      <c r="C64" s="27" t="s">
        <v>86</v>
      </c>
      <c r="D64" s="13" t="s">
        <v>23</v>
      </c>
      <c r="E64" s="14" t="s">
        <v>47</v>
      </c>
      <c r="F64" s="13" t="s">
        <v>97</v>
      </c>
      <c r="G64" s="14" t="str">
        <f t="shared" si="0"/>
        <v>PROJECT 1 BPEKERJAAN STRUKTURPUMP HOUSE</v>
      </c>
      <c r="H64" s="16" t="s">
        <v>25</v>
      </c>
      <c r="I64" s="28">
        <v>45628</v>
      </c>
      <c r="J64" s="29">
        <v>45765</v>
      </c>
      <c r="K64" s="30">
        <v>45759</v>
      </c>
      <c r="L64" s="19">
        <v>0.3</v>
      </c>
      <c r="M64" s="20" t="s">
        <v>26</v>
      </c>
      <c r="N64" s="31">
        <v>45505</v>
      </c>
      <c r="O64" s="22">
        <f t="shared" si="1"/>
        <v>123</v>
      </c>
      <c r="P64" s="22">
        <f t="shared" si="2"/>
        <v>41.1</v>
      </c>
      <c r="Q64" s="22">
        <f t="shared" si="3"/>
        <v>95.9</v>
      </c>
      <c r="R64" s="23">
        <f t="shared" si="4"/>
        <v>-6</v>
      </c>
      <c r="S64" s="22">
        <f t="shared" si="5"/>
        <v>137</v>
      </c>
      <c r="T64" s="25">
        <f ca="1">ROUNDUP(Table1[[#This Row],[PLAN END]]-NOW(),0)</f>
        <v>-45</v>
      </c>
      <c r="U64" s="25">
        <v>0.94074024135300072</v>
      </c>
    </row>
    <row r="65" spans="1:21" x14ac:dyDescent="0.2">
      <c r="A65" s="11">
        <v>1</v>
      </c>
      <c r="B65" s="12" t="s">
        <v>85</v>
      </c>
      <c r="C65" s="27" t="s">
        <v>86</v>
      </c>
      <c r="D65" s="13" t="s">
        <v>23</v>
      </c>
      <c r="E65" s="14" t="s">
        <v>47</v>
      </c>
      <c r="F65" s="13" t="s">
        <v>98</v>
      </c>
      <c r="G65" s="14" t="str">
        <f t="shared" si="0"/>
        <v>PROJECT 1 BPEKERJAAN STRUKTURDORMITORY FEMALE</v>
      </c>
      <c r="H65" s="16" t="s">
        <v>25</v>
      </c>
      <c r="I65" s="28">
        <v>45566</v>
      </c>
      <c r="J65" s="29">
        <v>45737</v>
      </c>
      <c r="K65" s="30">
        <v>45759</v>
      </c>
      <c r="L65" s="19">
        <v>0.5</v>
      </c>
      <c r="M65" s="20" t="s">
        <v>26</v>
      </c>
      <c r="N65" s="31">
        <v>45505</v>
      </c>
      <c r="O65" s="22">
        <f t="shared" si="1"/>
        <v>61</v>
      </c>
      <c r="P65" s="22">
        <f t="shared" si="2"/>
        <v>85.5</v>
      </c>
      <c r="Q65" s="22">
        <f t="shared" si="3"/>
        <v>85.5</v>
      </c>
      <c r="R65" s="23">
        <f t="shared" si="4"/>
        <v>22</v>
      </c>
      <c r="S65" s="22">
        <f t="shared" si="5"/>
        <v>171</v>
      </c>
      <c r="T65" s="25">
        <f ca="1">ROUNDUP(Table1[[#This Row],[PLAN END]]-NOW(),0)</f>
        <v>-73</v>
      </c>
      <c r="U65" s="25">
        <v>1.2317038245452467</v>
      </c>
    </row>
    <row r="66" spans="1:21" x14ac:dyDescent="0.2">
      <c r="A66" s="11">
        <v>1</v>
      </c>
      <c r="B66" s="12" t="s">
        <v>85</v>
      </c>
      <c r="C66" s="27" t="s">
        <v>86</v>
      </c>
      <c r="D66" s="13" t="s">
        <v>23</v>
      </c>
      <c r="E66" s="14" t="s">
        <v>47</v>
      </c>
      <c r="F66" s="13" t="s">
        <v>99</v>
      </c>
      <c r="G66" s="14" t="str">
        <f t="shared" si="0"/>
        <v>PROJECT 1 BPEKERJAAN STRUKTURDORMITORY MALE</v>
      </c>
      <c r="H66" s="16" t="s">
        <v>25</v>
      </c>
      <c r="I66" s="28">
        <v>45593</v>
      </c>
      <c r="J66" s="29">
        <v>45708</v>
      </c>
      <c r="K66" s="30">
        <v>45759</v>
      </c>
      <c r="L66" s="19">
        <v>0.1</v>
      </c>
      <c r="M66" s="20" t="s">
        <v>26</v>
      </c>
      <c r="N66" s="31">
        <v>45505</v>
      </c>
      <c r="O66" s="22">
        <f t="shared" si="1"/>
        <v>88</v>
      </c>
      <c r="P66" s="22">
        <f t="shared" si="2"/>
        <v>11.5</v>
      </c>
      <c r="Q66" s="22">
        <f t="shared" si="3"/>
        <v>103.5</v>
      </c>
      <c r="R66" s="23">
        <f t="shared" si="4"/>
        <v>51</v>
      </c>
      <c r="S66" s="22">
        <f t="shared" si="5"/>
        <v>115</v>
      </c>
      <c r="T66" s="25">
        <f ca="1">ROUNDUP(Table1[[#This Row],[PLAN END]]-NOW(),0)</f>
        <v>-102</v>
      </c>
      <c r="U66" s="25">
        <v>4.341217820948339</v>
      </c>
    </row>
    <row r="67" spans="1:21" x14ac:dyDescent="0.2">
      <c r="A67" s="11">
        <v>1</v>
      </c>
      <c r="B67" s="12" t="s">
        <v>85</v>
      </c>
      <c r="C67" s="27" t="s">
        <v>86</v>
      </c>
      <c r="D67" s="13" t="s">
        <v>23</v>
      </c>
      <c r="E67" s="14" t="s">
        <v>47</v>
      </c>
      <c r="F67" s="13" t="s">
        <v>100</v>
      </c>
      <c r="G67" s="14" t="str">
        <f t="shared" ref="G67:G127" si="6">B67&amp;D67&amp;F67</f>
        <v xml:space="preserve">PROJECT 1 BPEKERJAAN STRUKTURGAZEBOO </v>
      </c>
      <c r="H67" s="16" t="s">
        <v>25</v>
      </c>
      <c r="I67" s="28">
        <v>45663</v>
      </c>
      <c r="J67" s="29">
        <v>45683</v>
      </c>
      <c r="K67" s="30">
        <v>45759</v>
      </c>
      <c r="L67" s="19">
        <v>0</v>
      </c>
      <c r="M67" s="20" t="s">
        <v>40</v>
      </c>
      <c r="N67" s="31">
        <v>45505</v>
      </c>
      <c r="O67" s="22">
        <f t="shared" ref="O67:O127" si="7">IF(ISBLANK(I67),0,I67-N67)</f>
        <v>158</v>
      </c>
      <c r="P67" s="22">
        <f t="shared" ref="P67:P127" si="8">$L67*$S67</f>
        <v>0</v>
      </c>
      <c r="Q67" s="22">
        <f t="shared" ref="Q67:Q127" si="9">S67-P67</f>
        <v>20</v>
      </c>
      <c r="R67" s="23">
        <f t="shared" ref="R67:R127" si="10">IF(ISBLANK(K67),0,(K67-I67)-S67)</f>
        <v>76</v>
      </c>
      <c r="S67" s="22">
        <f t="shared" ref="S67:S127" si="11">IF(ISBLANK(J67),0,J67-I67)</f>
        <v>20</v>
      </c>
      <c r="T67" s="25">
        <f ca="1">ROUNDUP(Table1[[#This Row],[PLAN END]]-NOW(),0)</f>
        <v>-127</v>
      </c>
      <c r="U67" s="25">
        <v>1.2874256064363331E-2</v>
      </c>
    </row>
    <row r="68" spans="1:21" x14ac:dyDescent="0.2">
      <c r="A68" s="11">
        <v>1</v>
      </c>
      <c r="B68" s="12" t="s">
        <v>85</v>
      </c>
      <c r="C68" s="27" t="s">
        <v>86</v>
      </c>
      <c r="D68" s="13" t="s">
        <v>23</v>
      </c>
      <c r="E68" s="14" t="s">
        <v>47</v>
      </c>
      <c r="F68" s="13" t="s">
        <v>101</v>
      </c>
      <c r="G68" s="14" t="str">
        <f t="shared" si="6"/>
        <v>PROJECT 1 BPEKERJAAN STRUKTURGARDU HUB</v>
      </c>
      <c r="H68" s="16" t="s">
        <v>25</v>
      </c>
      <c r="I68" s="28">
        <v>45747</v>
      </c>
      <c r="J68" s="29">
        <v>45794</v>
      </c>
      <c r="K68" s="30">
        <v>45759</v>
      </c>
      <c r="L68" s="19">
        <v>0.1</v>
      </c>
      <c r="M68" s="20" t="s">
        <v>26</v>
      </c>
      <c r="N68" s="31">
        <v>45505</v>
      </c>
      <c r="O68" s="22">
        <f t="shared" si="7"/>
        <v>242</v>
      </c>
      <c r="P68" s="22">
        <f t="shared" si="8"/>
        <v>4.7</v>
      </c>
      <c r="Q68" s="22">
        <f t="shared" si="9"/>
        <v>42.3</v>
      </c>
      <c r="R68" s="23">
        <f t="shared" si="10"/>
        <v>-35</v>
      </c>
      <c r="S68" s="22">
        <f t="shared" si="11"/>
        <v>47</v>
      </c>
      <c r="T68" s="25">
        <f ca="1">ROUNDUP(Table1[[#This Row],[PLAN END]]-NOW(),0)</f>
        <v>-16</v>
      </c>
      <c r="U68" s="25">
        <v>0.87755848995820385</v>
      </c>
    </row>
    <row r="69" spans="1:21" x14ac:dyDescent="0.2">
      <c r="A69" s="11">
        <v>1</v>
      </c>
      <c r="B69" s="12" t="s">
        <v>85</v>
      </c>
      <c r="C69" s="27" t="s">
        <v>86</v>
      </c>
      <c r="D69" s="13" t="s">
        <v>23</v>
      </c>
      <c r="E69" s="14" t="s">
        <v>47</v>
      </c>
      <c r="F69" s="13" t="s">
        <v>102</v>
      </c>
      <c r="G69" s="14" t="str">
        <f t="shared" si="6"/>
        <v>PROJECT 1 BPEKERJAAN STRUKTURWEIGHT HOUSE</v>
      </c>
      <c r="H69" s="16" t="s">
        <v>25</v>
      </c>
      <c r="I69" s="28">
        <v>45691</v>
      </c>
      <c r="J69" s="29">
        <v>45786</v>
      </c>
      <c r="K69" s="30">
        <v>45759</v>
      </c>
      <c r="L69" s="19">
        <v>0.2</v>
      </c>
      <c r="M69" s="20" t="s">
        <v>26</v>
      </c>
      <c r="N69" s="31">
        <v>45505</v>
      </c>
      <c r="O69" s="22">
        <f t="shared" si="7"/>
        <v>186</v>
      </c>
      <c r="P69" s="22">
        <f t="shared" si="8"/>
        <v>19</v>
      </c>
      <c r="Q69" s="22">
        <f t="shared" si="9"/>
        <v>76</v>
      </c>
      <c r="R69" s="23">
        <f t="shared" si="10"/>
        <v>-27</v>
      </c>
      <c r="S69" s="22">
        <f t="shared" si="11"/>
        <v>95</v>
      </c>
      <c r="T69" s="25">
        <f ca="1">ROUNDUP(Table1[[#This Row],[PLAN END]]-NOW(),0)</f>
        <v>-24</v>
      </c>
      <c r="U69" s="25">
        <v>5.6463899562994637</v>
      </c>
    </row>
    <row r="70" spans="1:21" x14ac:dyDescent="0.2">
      <c r="A70" s="11">
        <v>1</v>
      </c>
      <c r="B70" s="12" t="s">
        <v>85</v>
      </c>
      <c r="C70" s="27" t="s">
        <v>86</v>
      </c>
      <c r="D70" s="13" t="s">
        <v>23</v>
      </c>
      <c r="E70" s="14" t="s">
        <v>47</v>
      </c>
      <c r="F70" s="13" t="s">
        <v>103</v>
      </c>
      <c r="G70" s="14" t="str">
        <f t="shared" si="6"/>
        <v>PROJECT 1 BPEKERJAAN STRUKTUROFFICE</v>
      </c>
      <c r="H70" s="16" t="s">
        <v>25</v>
      </c>
      <c r="I70" s="28">
        <v>45566</v>
      </c>
      <c r="J70" s="29">
        <v>45652</v>
      </c>
      <c r="K70" s="30">
        <v>45759</v>
      </c>
      <c r="L70" s="19">
        <v>0.5</v>
      </c>
      <c r="M70" s="20" t="s">
        <v>26</v>
      </c>
      <c r="N70" s="31">
        <v>45505</v>
      </c>
      <c r="O70" s="22">
        <f t="shared" si="7"/>
        <v>61</v>
      </c>
      <c r="P70" s="22">
        <f t="shared" si="8"/>
        <v>43</v>
      </c>
      <c r="Q70" s="22">
        <f t="shared" si="9"/>
        <v>43</v>
      </c>
      <c r="R70" s="23">
        <f t="shared" si="10"/>
        <v>107</v>
      </c>
      <c r="S70" s="22">
        <f t="shared" si="11"/>
        <v>86</v>
      </c>
      <c r="T70" s="25">
        <f ca="1">ROUNDUP(Table1[[#This Row],[PLAN END]]-NOW(),0)</f>
        <v>-158</v>
      </c>
      <c r="U70" s="25">
        <v>3.3921463524873796</v>
      </c>
    </row>
    <row r="71" spans="1:21" x14ac:dyDescent="0.2">
      <c r="A71" s="11">
        <v>1</v>
      </c>
      <c r="B71" s="12" t="s">
        <v>85</v>
      </c>
      <c r="C71" s="27" t="s">
        <v>86</v>
      </c>
      <c r="D71" s="13" t="s">
        <v>23</v>
      </c>
      <c r="E71" s="14" t="s">
        <v>47</v>
      </c>
      <c r="F71" s="13" t="s">
        <v>104</v>
      </c>
      <c r="G71" s="14" t="str">
        <f t="shared" si="6"/>
        <v>PROJECT 1 BPEKERJAAN STRUKTURTPS</v>
      </c>
      <c r="H71" s="16" t="s">
        <v>25</v>
      </c>
      <c r="I71" s="28">
        <v>45740</v>
      </c>
      <c r="J71" s="29">
        <v>45759</v>
      </c>
      <c r="K71" s="30">
        <v>45759</v>
      </c>
      <c r="L71" s="19">
        <v>0.1</v>
      </c>
      <c r="M71" s="20" t="s">
        <v>26</v>
      </c>
      <c r="N71" s="31">
        <v>45505</v>
      </c>
      <c r="O71" s="22">
        <f t="shared" si="7"/>
        <v>235</v>
      </c>
      <c r="P71" s="22">
        <f t="shared" si="8"/>
        <v>1.9000000000000001</v>
      </c>
      <c r="Q71" s="22">
        <f t="shared" si="9"/>
        <v>17.100000000000001</v>
      </c>
      <c r="R71" s="23">
        <f t="shared" si="10"/>
        <v>0</v>
      </c>
      <c r="S71" s="22">
        <f t="shared" si="11"/>
        <v>19</v>
      </c>
      <c r="T71" s="25">
        <f ca="1">ROUNDUP(Table1[[#This Row],[PLAN END]]-NOW(),0)</f>
        <v>-51</v>
      </c>
      <c r="U71" s="25">
        <v>1.1565364385446064</v>
      </c>
    </row>
    <row r="72" spans="1:21" x14ac:dyDescent="0.2">
      <c r="A72" s="11">
        <v>1</v>
      </c>
      <c r="B72" s="12" t="s">
        <v>85</v>
      </c>
      <c r="C72" s="27" t="s">
        <v>86</v>
      </c>
      <c r="D72" s="13" t="s">
        <v>23</v>
      </c>
      <c r="E72" s="14" t="s">
        <v>47</v>
      </c>
      <c r="F72" s="13" t="s">
        <v>105</v>
      </c>
      <c r="G72" s="14" t="str">
        <f t="shared" si="6"/>
        <v>PROJECT 1 BPEKERJAAN STRUKTURMAIN GATE</v>
      </c>
      <c r="H72" s="16" t="s">
        <v>25</v>
      </c>
      <c r="I72" s="28">
        <v>45621</v>
      </c>
      <c r="J72" s="29">
        <v>45657</v>
      </c>
      <c r="K72" s="30">
        <v>45759</v>
      </c>
      <c r="L72" s="19">
        <v>0.9</v>
      </c>
      <c r="M72" s="20" t="s">
        <v>26</v>
      </c>
      <c r="N72" s="31">
        <v>45505</v>
      </c>
      <c r="O72" s="22">
        <f t="shared" si="7"/>
        <v>116</v>
      </c>
      <c r="P72" s="22">
        <f t="shared" si="8"/>
        <v>32.4</v>
      </c>
      <c r="Q72" s="22">
        <f t="shared" si="9"/>
        <v>3.6000000000000014</v>
      </c>
      <c r="R72" s="23">
        <f t="shared" si="10"/>
        <v>102</v>
      </c>
      <c r="S72" s="22">
        <f t="shared" si="11"/>
        <v>36</v>
      </c>
      <c r="T72" s="25">
        <f ca="1">ROUNDUP(Table1[[#This Row],[PLAN END]]-NOW(),0)</f>
        <v>-153</v>
      </c>
      <c r="U72" s="25">
        <v>0.35948495436649136</v>
      </c>
    </row>
    <row r="73" spans="1:21" x14ac:dyDescent="0.2">
      <c r="A73" s="11">
        <v>1</v>
      </c>
      <c r="B73" s="12" t="s">
        <v>85</v>
      </c>
      <c r="C73" s="27" t="s">
        <v>86</v>
      </c>
      <c r="D73" s="13" t="s">
        <v>23</v>
      </c>
      <c r="E73" s="14" t="s">
        <v>106</v>
      </c>
      <c r="F73" s="13" t="s">
        <v>107</v>
      </c>
      <c r="G73" s="14" t="str">
        <f t="shared" si="6"/>
        <v>PROJECT 1 BPEKERJAAN STRUKTURGUEST HOUSE</v>
      </c>
      <c r="H73" s="16" t="s">
        <v>25</v>
      </c>
      <c r="I73" s="28">
        <v>45516</v>
      </c>
      <c r="J73" s="29">
        <v>45942</v>
      </c>
      <c r="K73" s="30">
        <v>45759</v>
      </c>
      <c r="L73" s="19">
        <v>0</v>
      </c>
      <c r="M73" s="20" t="s">
        <v>26</v>
      </c>
      <c r="N73" s="31">
        <v>45505</v>
      </c>
      <c r="O73" s="22">
        <f t="shared" si="7"/>
        <v>11</v>
      </c>
      <c r="P73" s="22">
        <f t="shared" si="8"/>
        <v>0</v>
      </c>
      <c r="Q73" s="22">
        <f t="shared" si="9"/>
        <v>426</v>
      </c>
      <c r="R73" s="23">
        <f t="shared" si="10"/>
        <v>-183</v>
      </c>
      <c r="S73" s="22">
        <f t="shared" si="11"/>
        <v>426</v>
      </c>
      <c r="T73" s="25">
        <f ca="1">ROUNDUP(Table1[[#This Row],[PLAN END]]-NOW(),0)</f>
        <v>133</v>
      </c>
      <c r="U73" s="25">
        <v>0</v>
      </c>
    </row>
    <row r="74" spans="1:21" x14ac:dyDescent="0.2">
      <c r="A74" s="11">
        <v>1</v>
      </c>
      <c r="B74" s="12" t="s">
        <v>85</v>
      </c>
      <c r="C74" s="27" t="s">
        <v>86</v>
      </c>
      <c r="D74" s="13" t="s">
        <v>23</v>
      </c>
      <c r="E74" s="14" t="s">
        <v>106</v>
      </c>
      <c r="F74" s="13" t="s">
        <v>108</v>
      </c>
      <c r="G74" s="14" t="str">
        <f t="shared" si="6"/>
        <v>PROJECT 1 BPEKERJAAN STRUKTURPRIVATE HOUSE</v>
      </c>
      <c r="H74" s="16" t="s">
        <v>25</v>
      </c>
      <c r="I74" s="28">
        <v>45516</v>
      </c>
      <c r="J74" s="29">
        <v>45942</v>
      </c>
      <c r="K74" s="30">
        <v>45759</v>
      </c>
      <c r="L74" s="19">
        <v>0</v>
      </c>
      <c r="M74" s="20" t="s">
        <v>26</v>
      </c>
      <c r="N74" s="31">
        <v>45505</v>
      </c>
      <c r="O74" s="22">
        <f t="shared" si="7"/>
        <v>11</v>
      </c>
      <c r="P74" s="22">
        <f t="shared" si="8"/>
        <v>0</v>
      </c>
      <c r="Q74" s="22">
        <f t="shared" si="9"/>
        <v>426</v>
      </c>
      <c r="R74" s="23">
        <f t="shared" si="10"/>
        <v>-183</v>
      </c>
      <c r="S74" s="22">
        <f t="shared" si="11"/>
        <v>426</v>
      </c>
      <c r="T74" s="25">
        <f ca="1">ROUNDUP(Table1[[#This Row],[PLAN END]]-NOW(),0)</f>
        <v>133</v>
      </c>
      <c r="U74" s="25">
        <v>0</v>
      </c>
    </row>
    <row r="75" spans="1:21" x14ac:dyDescent="0.2">
      <c r="A75" s="11">
        <v>1</v>
      </c>
      <c r="B75" s="12" t="s">
        <v>85</v>
      </c>
      <c r="C75" s="27" t="s">
        <v>86</v>
      </c>
      <c r="D75" s="13" t="s">
        <v>23</v>
      </c>
      <c r="E75" s="14" t="s">
        <v>106</v>
      </c>
      <c r="F75" s="13" t="s">
        <v>109</v>
      </c>
      <c r="G75" s="14" t="str">
        <f t="shared" si="6"/>
        <v>PROJECT 1 BPEKERJAAN STRUKTURVVIP HOUSE</v>
      </c>
      <c r="H75" s="16" t="s">
        <v>25</v>
      </c>
      <c r="I75" s="28">
        <v>45656</v>
      </c>
      <c r="J75" s="29">
        <v>45788</v>
      </c>
      <c r="K75" s="30">
        <v>45759</v>
      </c>
      <c r="L75" s="19">
        <v>0</v>
      </c>
      <c r="M75" s="20" t="s">
        <v>40</v>
      </c>
      <c r="N75" s="31">
        <v>45505</v>
      </c>
      <c r="O75" s="22">
        <f t="shared" si="7"/>
        <v>151</v>
      </c>
      <c r="P75" s="22">
        <f t="shared" si="8"/>
        <v>0</v>
      </c>
      <c r="Q75" s="22">
        <f t="shared" si="9"/>
        <v>132</v>
      </c>
      <c r="R75" s="23">
        <f t="shared" si="10"/>
        <v>-29</v>
      </c>
      <c r="S75" s="22">
        <f t="shared" si="11"/>
        <v>132</v>
      </c>
      <c r="T75" s="25">
        <f ca="1">ROUNDUP(Table1[[#This Row],[PLAN END]]-NOW(),0)</f>
        <v>-22</v>
      </c>
      <c r="U75" s="25">
        <v>7.3681118933140155</v>
      </c>
    </row>
    <row r="76" spans="1:21" x14ac:dyDescent="0.2">
      <c r="A76" s="11">
        <v>2</v>
      </c>
      <c r="B76" s="12" t="s">
        <v>85</v>
      </c>
      <c r="C76" s="27" t="s">
        <v>86</v>
      </c>
      <c r="D76" s="26" t="s">
        <v>110</v>
      </c>
      <c r="E76" s="14" t="s">
        <v>47</v>
      </c>
      <c r="F76" s="13" t="s">
        <v>90</v>
      </c>
      <c r="G76" s="14" t="str">
        <f t="shared" si="6"/>
        <v>PROJECT 1 BPEKERJAAN ARSITEKTURLABORATORIUM</v>
      </c>
      <c r="H76" s="16" t="s">
        <v>25</v>
      </c>
      <c r="I76" s="28">
        <v>45761</v>
      </c>
      <c r="J76" s="29">
        <v>45795</v>
      </c>
      <c r="K76" s="30">
        <v>45759</v>
      </c>
      <c r="L76" s="19">
        <v>0</v>
      </c>
      <c r="M76" s="20" t="s">
        <v>42</v>
      </c>
      <c r="N76" s="31">
        <v>45505</v>
      </c>
      <c r="O76" s="22">
        <f t="shared" si="7"/>
        <v>256</v>
      </c>
      <c r="P76" s="22">
        <f t="shared" si="8"/>
        <v>0</v>
      </c>
      <c r="Q76" s="22">
        <f t="shared" si="9"/>
        <v>34</v>
      </c>
      <c r="R76" s="23">
        <f t="shared" si="10"/>
        <v>-36</v>
      </c>
      <c r="S76" s="22">
        <f t="shared" si="11"/>
        <v>34</v>
      </c>
      <c r="T76" s="25">
        <f ca="1">ROUNDUP(Table1[[#This Row],[PLAN END]]-NOW(),0)</f>
        <v>-15</v>
      </c>
      <c r="U76" s="25">
        <v>1.9262225609604624</v>
      </c>
    </row>
    <row r="77" spans="1:21" x14ac:dyDescent="0.2">
      <c r="A77" s="11">
        <v>2</v>
      </c>
      <c r="B77" s="12" t="s">
        <v>85</v>
      </c>
      <c r="C77" s="27" t="s">
        <v>86</v>
      </c>
      <c r="D77" s="26" t="s">
        <v>110</v>
      </c>
      <c r="E77" s="14" t="s">
        <v>47</v>
      </c>
      <c r="F77" s="13" t="s">
        <v>88</v>
      </c>
      <c r="G77" s="14" t="str">
        <f t="shared" si="6"/>
        <v>PROJECT 1 BPEKERJAAN ARSITEKTURGUARD HOUSE 2</v>
      </c>
      <c r="H77" s="16" t="s">
        <v>25</v>
      </c>
      <c r="I77" s="28">
        <v>45516</v>
      </c>
      <c r="J77" s="29">
        <v>45942</v>
      </c>
      <c r="K77" s="30">
        <v>45759</v>
      </c>
      <c r="L77" s="19">
        <v>0</v>
      </c>
      <c r="M77" s="20" t="s">
        <v>42</v>
      </c>
      <c r="N77" s="31">
        <v>45505</v>
      </c>
      <c r="O77" s="22">
        <f t="shared" si="7"/>
        <v>11</v>
      </c>
      <c r="P77" s="22">
        <f t="shared" si="8"/>
        <v>0</v>
      </c>
      <c r="Q77" s="22">
        <f t="shared" si="9"/>
        <v>426</v>
      </c>
      <c r="R77" s="23">
        <f t="shared" si="10"/>
        <v>-183</v>
      </c>
      <c r="S77" s="22">
        <f t="shared" si="11"/>
        <v>426</v>
      </c>
      <c r="T77" s="25">
        <f ca="1">ROUNDUP(Table1[[#This Row],[PLAN END]]-NOW(),0)</f>
        <v>133</v>
      </c>
      <c r="U77" s="25">
        <v>0</v>
      </c>
    </row>
    <row r="78" spans="1:21" x14ac:dyDescent="0.2">
      <c r="A78" s="11">
        <v>2</v>
      </c>
      <c r="B78" s="12" t="s">
        <v>85</v>
      </c>
      <c r="C78" s="27" t="s">
        <v>86</v>
      </c>
      <c r="D78" s="26" t="s">
        <v>110</v>
      </c>
      <c r="E78" s="14" t="s">
        <v>47</v>
      </c>
      <c r="F78" s="13" t="s">
        <v>89</v>
      </c>
      <c r="G78" s="14" t="str">
        <f t="shared" si="6"/>
        <v>PROJECT 1 BPEKERJAAN ARSITEKTURFEED WAREHOUSE</v>
      </c>
      <c r="H78" s="16" t="s">
        <v>25</v>
      </c>
      <c r="I78" s="28">
        <v>45712</v>
      </c>
      <c r="J78" s="29">
        <v>45745</v>
      </c>
      <c r="K78" s="30">
        <v>45759</v>
      </c>
      <c r="L78" s="19">
        <v>0</v>
      </c>
      <c r="M78" s="20" t="s">
        <v>40</v>
      </c>
      <c r="N78" s="31">
        <v>45505</v>
      </c>
      <c r="O78" s="22">
        <f t="shared" si="7"/>
        <v>207</v>
      </c>
      <c r="P78" s="22">
        <f t="shared" si="8"/>
        <v>0</v>
      </c>
      <c r="Q78" s="22">
        <f t="shared" si="9"/>
        <v>33</v>
      </c>
      <c r="R78" s="23">
        <f t="shared" si="10"/>
        <v>14</v>
      </c>
      <c r="S78" s="22">
        <f t="shared" si="11"/>
        <v>33</v>
      </c>
      <c r="T78" s="25">
        <f ca="1">ROUNDUP(Table1[[#This Row],[PLAN END]]-NOW(),0)</f>
        <v>-65</v>
      </c>
      <c r="U78" s="25">
        <v>2.6947696149272917</v>
      </c>
    </row>
    <row r="79" spans="1:21" x14ac:dyDescent="0.2">
      <c r="A79" s="11">
        <v>2</v>
      </c>
      <c r="B79" s="12" t="s">
        <v>85</v>
      </c>
      <c r="C79" s="27" t="s">
        <v>86</v>
      </c>
      <c r="D79" s="26" t="s">
        <v>110</v>
      </c>
      <c r="E79" s="14" t="s">
        <v>47</v>
      </c>
      <c r="F79" s="13" t="s">
        <v>99</v>
      </c>
      <c r="G79" s="14" t="str">
        <f t="shared" si="6"/>
        <v>PROJECT 1 BPEKERJAAN ARSITEKTURDORMITORY MALE</v>
      </c>
      <c r="H79" s="16" t="s">
        <v>25</v>
      </c>
      <c r="I79" s="28">
        <v>45642</v>
      </c>
      <c r="J79" s="29">
        <v>45665</v>
      </c>
      <c r="K79" s="30">
        <v>45759</v>
      </c>
      <c r="L79" s="19">
        <v>0</v>
      </c>
      <c r="M79" s="20" t="s">
        <v>40</v>
      </c>
      <c r="N79" s="31">
        <v>45505</v>
      </c>
      <c r="O79" s="22">
        <f t="shared" si="7"/>
        <v>137</v>
      </c>
      <c r="P79" s="22">
        <f t="shared" si="8"/>
        <v>0</v>
      </c>
      <c r="Q79" s="22">
        <f t="shared" si="9"/>
        <v>23</v>
      </c>
      <c r="R79" s="23">
        <f t="shared" si="10"/>
        <v>94</v>
      </c>
      <c r="S79" s="22">
        <f t="shared" si="11"/>
        <v>23</v>
      </c>
      <c r="T79" s="25">
        <f ca="1">ROUNDUP(Table1[[#This Row],[PLAN END]]-NOW(),0)</f>
        <v>-145</v>
      </c>
      <c r="U79" s="25">
        <v>7.1455552805644906</v>
      </c>
    </row>
    <row r="80" spans="1:21" x14ac:dyDescent="0.2">
      <c r="A80" s="11">
        <v>2</v>
      </c>
      <c r="B80" s="12" t="s">
        <v>85</v>
      </c>
      <c r="C80" s="27" t="s">
        <v>86</v>
      </c>
      <c r="D80" s="26" t="s">
        <v>110</v>
      </c>
      <c r="E80" s="14" t="s">
        <v>47</v>
      </c>
      <c r="F80" s="13" t="s">
        <v>93</v>
      </c>
      <c r="G80" s="14" t="str">
        <f t="shared" si="6"/>
        <v>PROJECT 1 BPEKERJAAN ARSITEKTURKANTIN</v>
      </c>
      <c r="H80" s="16" t="s">
        <v>25</v>
      </c>
      <c r="I80" s="28">
        <v>45642</v>
      </c>
      <c r="J80" s="29">
        <v>45655</v>
      </c>
      <c r="K80" s="30">
        <v>45759</v>
      </c>
      <c r="L80" s="19">
        <v>0</v>
      </c>
      <c r="M80" s="20" t="s">
        <v>26</v>
      </c>
      <c r="N80" s="31">
        <v>45505</v>
      </c>
      <c r="O80" s="22">
        <f t="shared" si="7"/>
        <v>137</v>
      </c>
      <c r="P80" s="22">
        <f t="shared" si="8"/>
        <v>0</v>
      </c>
      <c r="Q80" s="22">
        <f t="shared" si="9"/>
        <v>13</v>
      </c>
      <c r="R80" s="23">
        <f t="shared" si="10"/>
        <v>104</v>
      </c>
      <c r="S80" s="22">
        <f t="shared" si="11"/>
        <v>13</v>
      </c>
      <c r="T80" s="25">
        <f ca="1">ROUNDUP(Table1[[#This Row],[PLAN END]]-NOW(),0)</f>
        <v>-155</v>
      </c>
      <c r="U80" s="25">
        <v>2.1250737260073151</v>
      </c>
    </row>
    <row r="81" spans="1:21" x14ac:dyDescent="0.2">
      <c r="A81" s="11">
        <v>2</v>
      </c>
      <c r="B81" s="12" t="s">
        <v>85</v>
      </c>
      <c r="C81" s="27" t="s">
        <v>86</v>
      </c>
      <c r="D81" s="26" t="s">
        <v>110</v>
      </c>
      <c r="E81" s="14" t="s">
        <v>47</v>
      </c>
      <c r="F81" s="13" t="s">
        <v>95</v>
      </c>
      <c r="G81" s="14" t="str">
        <f t="shared" si="6"/>
        <v>PROJECT 1 BPEKERJAAN ARSITEKTURWORKSHOP</v>
      </c>
      <c r="H81" s="16" t="s">
        <v>25</v>
      </c>
      <c r="I81" s="28">
        <v>45600</v>
      </c>
      <c r="J81" s="29">
        <v>45620</v>
      </c>
      <c r="K81" s="30">
        <v>45759</v>
      </c>
      <c r="L81" s="19">
        <v>0</v>
      </c>
      <c r="M81" s="20" t="s">
        <v>40</v>
      </c>
      <c r="N81" s="31">
        <v>45505</v>
      </c>
      <c r="O81" s="22">
        <f t="shared" si="7"/>
        <v>95</v>
      </c>
      <c r="P81" s="22">
        <f t="shared" si="8"/>
        <v>0</v>
      </c>
      <c r="Q81" s="22">
        <f t="shared" si="9"/>
        <v>20</v>
      </c>
      <c r="R81" s="23">
        <f t="shared" si="10"/>
        <v>139</v>
      </c>
      <c r="S81" s="22">
        <f t="shared" si="11"/>
        <v>20</v>
      </c>
      <c r="T81" s="25">
        <f ca="1">ROUNDUP(Table1[[#This Row],[PLAN END]]-NOW(),0)</f>
        <v>-190</v>
      </c>
      <c r="U81" s="25">
        <v>2.2141421850391501</v>
      </c>
    </row>
    <row r="82" spans="1:21" x14ac:dyDescent="0.2">
      <c r="A82" s="11">
        <v>2</v>
      </c>
      <c r="B82" s="12" t="s">
        <v>85</v>
      </c>
      <c r="C82" s="27" t="s">
        <v>86</v>
      </c>
      <c r="D82" s="26" t="s">
        <v>110</v>
      </c>
      <c r="E82" s="14" t="s">
        <v>47</v>
      </c>
      <c r="F82" s="13" t="s">
        <v>94</v>
      </c>
      <c r="G82" s="14" t="str">
        <f t="shared" si="6"/>
        <v>PROJECT 1 BPEKERJAAN ARSITEKTURFAMILY STAFF HOUSE</v>
      </c>
      <c r="H82" s="16" t="s">
        <v>25</v>
      </c>
      <c r="I82" s="28">
        <v>45614</v>
      </c>
      <c r="J82" s="29">
        <v>45634</v>
      </c>
      <c r="K82" s="30">
        <v>45759</v>
      </c>
      <c r="L82" s="19">
        <v>0</v>
      </c>
      <c r="M82" s="20" t="s">
        <v>40</v>
      </c>
      <c r="N82" s="31">
        <v>45505</v>
      </c>
      <c r="O82" s="22">
        <f t="shared" si="7"/>
        <v>109</v>
      </c>
      <c r="P82" s="22">
        <f t="shared" si="8"/>
        <v>0</v>
      </c>
      <c r="Q82" s="22">
        <f t="shared" si="9"/>
        <v>20</v>
      </c>
      <c r="R82" s="23">
        <f t="shared" si="10"/>
        <v>125</v>
      </c>
      <c r="S82" s="22">
        <f t="shared" si="11"/>
        <v>20</v>
      </c>
      <c r="T82" s="25">
        <f ca="1">ROUNDUP(Table1[[#This Row],[PLAN END]]-NOW(),0)</f>
        <v>-176</v>
      </c>
      <c r="U82" s="25">
        <v>2.1434231234710972</v>
      </c>
    </row>
    <row r="83" spans="1:21" x14ac:dyDescent="0.2">
      <c r="A83" s="11">
        <v>2</v>
      </c>
      <c r="B83" s="12" t="s">
        <v>85</v>
      </c>
      <c r="C83" s="27" t="s">
        <v>86</v>
      </c>
      <c r="D83" s="26" t="s">
        <v>110</v>
      </c>
      <c r="E83" s="14" t="s">
        <v>47</v>
      </c>
      <c r="F83" s="13" t="s">
        <v>96</v>
      </c>
      <c r="G83" s="14" t="str">
        <f t="shared" si="6"/>
        <v>PROJECT 1 BPEKERJAAN ARSITEKTURMOSQUE</v>
      </c>
      <c r="H83" s="16" t="s">
        <v>25</v>
      </c>
      <c r="I83" s="28">
        <v>45516</v>
      </c>
      <c r="J83" s="29">
        <v>45942</v>
      </c>
      <c r="K83" s="30">
        <v>45759</v>
      </c>
      <c r="L83" s="19">
        <v>0</v>
      </c>
      <c r="M83" s="20" t="s">
        <v>26</v>
      </c>
      <c r="N83" s="31">
        <v>45505</v>
      </c>
      <c r="O83" s="22">
        <f t="shared" si="7"/>
        <v>11</v>
      </c>
      <c r="P83" s="22">
        <f t="shared" si="8"/>
        <v>0</v>
      </c>
      <c r="Q83" s="22">
        <f t="shared" si="9"/>
        <v>426</v>
      </c>
      <c r="R83" s="23">
        <f t="shared" si="10"/>
        <v>-183</v>
      </c>
      <c r="S83" s="22">
        <f t="shared" si="11"/>
        <v>426</v>
      </c>
      <c r="T83" s="25">
        <f ca="1">ROUNDUP(Table1[[#This Row],[PLAN END]]-NOW(),0)</f>
        <v>133</v>
      </c>
      <c r="U83" s="25">
        <v>0</v>
      </c>
    </row>
    <row r="84" spans="1:21" x14ac:dyDescent="0.2">
      <c r="A84" s="11">
        <v>2</v>
      </c>
      <c r="B84" s="12" t="s">
        <v>85</v>
      </c>
      <c r="C84" s="27" t="s">
        <v>86</v>
      </c>
      <c r="D84" s="26" t="s">
        <v>110</v>
      </c>
      <c r="E84" s="14" t="s">
        <v>47</v>
      </c>
      <c r="F84" s="13" t="s">
        <v>103</v>
      </c>
      <c r="G84" s="14" t="str">
        <f t="shared" si="6"/>
        <v>PROJECT 1 BPEKERJAAN ARSITEKTUROFFICE</v>
      </c>
      <c r="H84" s="16" t="s">
        <v>25</v>
      </c>
      <c r="I84" s="28">
        <v>45684</v>
      </c>
      <c r="J84" s="29">
        <v>45345</v>
      </c>
      <c r="K84" s="30">
        <v>45759</v>
      </c>
      <c r="L84" s="19">
        <v>0.1</v>
      </c>
      <c r="M84" s="20" t="s">
        <v>26</v>
      </c>
      <c r="N84" s="31">
        <v>45505</v>
      </c>
      <c r="O84" s="22">
        <f t="shared" si="7"/>
        <v>179</v>
      </c>
      <c r="P84" s="22">
        <f t="shared" si="8"/>
        <v>-33.9</v>
      </c>
      <c r="Q84" s="22">
        <f t="shared" si="9"/>
        <v>-305.10000000000002</v>
      </c>
      <c r="R84" s="23">
        <f t="shared" si="10"/>
        <v>414</v>
      </c>
      <c r="S84" s="22">
        <f t="shared" si="11"/>
        <v>-339</v>
      </c>
      <c r="T84" s="25">
        <f ca="1">ROUNDUP(Table1[[#This Row],[PLAN END]]-NOW(),0)</f>
        <v>-465</v>
      </c>
      <c r="U84" s="25">
        <v>4.2091892986185098</v>
      </c>
    </row>
    <row r="85" spans="1:21" x14ac:dyDescent="0.2">
      <c r="A85" s="11">
        <v>2</v>
      </c>
      <c r="B85" s="12" t="s">
        <v>85</v>
      </c>
      <c r="C85" s="27" t="s">
        <v>86</v>
      </c>
      <c r="D85" s="26" t="s">
        <v>110</v>
      </c>
      <c r="E85" s="14" t="s">
        <v>47</v>
      </c>
      <c r="F85" s="13" t="s">
        <v>102</v>
      </c>
      <c r="G85" s="14" t="str">
        <f t="shared" si="6"/>
        <v>PROJECT 1 BPEKERJAAN ARSITEKTURWEIGHT HOUSE</v>
      </c>
      <c r="H85" s="16" t="s">
        <v>25</v>
      </c>
      <c r="I85" s="28">
        <v>45761</v>
      </c>
      <c r="J85" s="29">
        <v>45788</v>
      </c>
      <c r="K85" s="30">
        <v>45759</v>
      </c>
      <c r="L85" s="19">
        <v>0</v>
      </c>
      <c r="M85" s="20" t="s">
        <v>42</v>
      </c>
      <c r="N85" s="31">
        <v>45505</v>
      </c>
      <c r="O85" s="22">
        <f t="shared" si="7"/>
        <v>256</v>
      </c>
      <c r="P85" s="22">
        <f t="shared" si="8"/>
        <v>0</v>
      </c>
      <c r="Q85" s="22">
        <f t="shared" si="9"/>
        <v>27</v>
      </c>
      <c r="R85" s="23">
        <f t="shared" si="10"/>
        <v>-29</v>
      </c>
      <c r="S85" s="22">
        <f t="shared" si="11"/>
        <v>27</v>
      </c>
      <c r="T85" s="25">
        <f ca="1">ROUNDUP(Table1[[#This Row],[PLAN END]]-NOW(),0)</f>
        <v>-22</v>
      </c>
      <c r="U85" s="25">
        <v>0.67906690555318538</v>
      </c>
    </row>
    <row r="86" spans="1:21" x14ac:dyDescent="0.2">
      <c r="A86" s="11">
        <v>2</v>
      </c>
      <c r="B86" s="12" t="s">
        <v>85</v>
      </c>
      <c r="C86" s="27" t="s">
        <v>86</v>
      </c>
      <c r="D86" s="26" t="s">
        <v>110</v>
      </c>
      <c r="E86" s="14" t="s">
        <v>47</v>
      </c>
      <c r="F86" s="13" t="s">
        <v>111</v>
      </c>
      <c r="G86" s="14" t="str">
        <f t="shared" si="6"/>
        <v>PROJECT 1 BPEKERJAAN ARSITEKTURGAZEBOO (BY VENDOR)</v>
      </c>
      <c r="H86" s="16" t="s">
        <v>25</v>
      </c>
      <c r="I86" s="28">
        <v>45628</v>
      </c>
      <c r="J86" s="29">
        <v>45634</v>
      </c>
      <c r="K86" s="30">
        <v>45759</v>
      </c>
      <c r="L86" s="19">
        <v>0</v>
      </c>
      <c r="M86" s="20" t="s">
        <v>40</v>
      </c>
      <c r="N86" s="31">
        <v>45505</v>
      </c>
      <c r="O86" s="22">
        <f t="shared" si="7"/>
        <v>123</v>
      </c>
      <c r="P86" s="22">
        <f t="shared" si="8"/>
        <v>0</v>
      </c>
      <c r="Q86" s="22">
        <f t="shared" si="9"/>
        <v>6</v>
      </c>
      <c r="R86" s="23">
        <f t="shared" si="10"/>
        <v>125</v>
      </c>
      <c r="S86" s="22">
        <f t="shared" si="11"/>
        <v>6</v>
      </c>
      <c r="T86" s="25">
        <f ca="1">ROUNDUP(Table1[[#This Row],[PLAN END]]-NOW(),0)</f>
        <v>-176</v>
      </c>
      <c r="U86" s="25">
        <v>0.3705846265159719</v>
      </c>
    </row>
    <row r="87" spans="1:21" x14ac:dyDescent="0.2">
      <c r="A87" s="11">
        <v>2</v>
      </c>
      <c r="B87" s="12" t="s">
        <v>85</v>
      </c>
      <c r="C87" s="27" t="s">
        <v>86</v>
      </c>
      <c r="D87" s="26" t="s">
        <v>110</v>
      </c>
      <c r="E87" s="14" t="s">
        <v>47</v>
      </c>
      <c r="F87" s="13" t="s">
        <v>97</v>
      </c>
      <c r="G87" s="14" t="str">
        <f t="shared" si="6"/>
        <v>PROJECT 1 BPEKERJAAN ARSITEKTURPUMP HOUSE</v>
      </c>
      <c r="H87" s="16" t="s">
        <v>25</v>
      </c>
      <c r="I87" s="28">
        <v>45670</v>
      </c>
      <c r="J87" s="29">
        <v>45697</v>
      </c>
      <c r="K87" s="30">
        <v>45759</v>
      </c>
      <c r="L87" s="19">
        <v>0</v>
      </c>
      <c r="M87" s="20" t="s">
        <v>40</v>
      </c>
      <c r="N87" s="31">
        <v>45505</v>
      </c>
      <c r="O87" s="22">
        <f t="shared" si="7"/>
        <v>165</v>
      </c>
      <c r="P87" s="22">
        <f t="shared" si="8"/>
        <v>0</v>
      </c>
      <c r="Q87" s="22">
        <f t="shared" si="9"/>
        <v>27</v>
      </c>
      <c r="R87" s="23">
        <f t="shared" si="10"/>
        <v>62</v>
      </c>
      <c r="S87" s="22">
        <f t="shared" si="11"/>
        <v>27</v>
      </c>
      <c r="T87" s="25">
        <f ca="1">ROUNDUP(Table1[[#This Row],[PLAN END]]-NOW(),0)</f>
        <v>-113</v>
      </c>
      <c r="U87" s="25">
        <v>0.46782862216660642</v>
      </c>
    </row>
    <row r="88" spans="1:21" x14ac:dyDescent="0.2">
      <c r="A88" s="11">
        <v>2</v>
      </c>
      <c r="B88" s="12" t="s">
        <v>85</v>
      </c>
      <c r="C88" s="27" t="s">
        <v>86</v>
      </c>
      <c r="D88" s="26" t="s">
        <v>110</v>
      </c>
      <c r="E88" s="14" t="s">
        <v>47</v>
      </c>
      <c r="F88" s="13" t="s">
        <v>98</v>
      </c>
      <c r="G88" s="14" t="str">
        <f t="shared" si="6"/>
        <v>PROJECT 1 BPEKERJAAN ARSITEKTURDORMITORY FEMALE</v>
      </c>
      <c r="H88" s="16" t="s">
        <v>25</v>
      </c>
      <c r="I88" s="28">
        <v>45586</v>
      </c>
      <c r="J88" s="29">
        <v>45613</v>
      </c>
      <c r="K88" s="30">
        <v>45759</v>
      </c>
      <c r="L88" s="19">
        <v>0.1</v>
      </c>
      <c r="M88" s="20" t="s">
        <v>26</v>
      </c>
      <c r="N88" s="31">
        <v>45505</v>
      </c>
      <c r="O88" s="22">
        <f t="shared" si="7"/>
        <v>81</v>
      </c>
      <c r="P88" s="22">
        <f t="shared" si="8"/>
        <v>2.7</v>
      </c>
      <c r="Q88" s="22">
        <f t="shared" si="9"/>
        <v>24.3</v>
      </c>
      <c r="R88" s="23">
        <f t="shared" si="10"/>
        <v>146</v>
      </c>
      <c r="S88" s="22">
        <f t="shared" si="11"/>
        <v>27</v>
      </c>
      <c r="T88" s="25">
        <f ca="1">ROUNDUP(Table1[[#This Row],[PLAN END]]-NOW(),0)</f>
        <v>-197</v>
      </c>
      <c r="U88" s="25">
        <v>2.1434231234710972</v>
      </c>
    </row>
    <row r="89" spans="1:21" x14ac:dyDescent="0.2">
      <c r="A89" s="11">
        <v>2</v>
      </c>
      <c r="B89" s="12" t="s">
        <v>85</v>
      </c>
      <c r="C89" s="27" t="s">
        <v>86</v>
      </c>
      <c r="D89" s="26" t="s">
        <v>110</v>
      </c>
      <c r="E89" s="14" t="s">
        <v>47</v>
      </c>
      <c r="F89" s="13" t="s">
        <v>87</v>
      </c>
      <c r="G89" s="14" t="str">
        <f t="shared" si="6"/>
        <v>PROJECT 1 BPEKERJAAN ARSITEKTURGUARD HOUSE 1</v>
      </c>
      <c r="H89" s="16" t="s">
        <v>25</v>
      </c>
      <c r="I89" s="28">
        <v>45516</v>
      </c>
      <c r="J89" s="29">
        <v>45942</v>
      </c>
      <c r="K89" s="30">
        <v>45759</v>
      </c>
      <c r="L89" s="19">
        <v>1</v>
      </c>
      <c r="M89" s="20" t="s">
        <v>28</v>
      </c>
      <c r="N89" s="31">
        <v>45505</v>
      </c>
      <c r="O89" s="22">
        <f t="shared" si="7"/>
        <v>11</v>
      </c>
      <c r="P89" s="22">
        <f t="shared" si="8"/>
        <v>426</v>
      </c>
      <c r="Q89" s="22">
        <f t="shared" si="9"/>
        <v>0</v>
      </c>
      <c r="R89" s="23">
        <f t="shared" si="10"/>
        <v>-183</v>
      </c>
      <c r="S89" s="22">
        <f t="shared" si="11"/>
        <v>426</v>
      </c>
      <c r="T89" s="25">
        <f ca="1">ROUNDUP(Table1[[#This Row],[PLAN END]]-NOW(),0)</f>
        <v>133</v>
      </c>
      <c r="U89" s="25">
        <v>0</v>
      </c>
    </row>
    <row r="90" spans="1:21" x14ac:dyDescent="0.2">
      <c r="A90" s="11">
        <v>2</v>
      </c>
      <c r="B90" s="12" t="s">
        <v>85</v>
      </c>
      <c r="C90" s="27" t="s">
        <v>86</v>
      </c>
      <c r="D90" s="26" t="s">
        <v>110</v>
      </c>
      <c r="E90" s="14" t="s">
        <v>47</v>
      </c>
      <c r="F90" s="13" t="s">
        <v>104</v>
      </c>
      <c r="G90" s="14" t="str">
        <f t="shared" si="6"/>
        <v>PROJECT 1 BPEKERJAAN ARSITEKTURTPS</v>
      </c>
      <c r="H90" s="16" t="s">
        <v>25</v>
      </c>
      <c r="I90" s="28">
        <v>45677</v>
      </c>
      <c r="J90" s="29">
        <v>45704</v>
      </c>
      <c r="K90" s="30">
        <v>45759</v>
      </c>
      <c r="L90" s="19">
        <v>0</v>
      </c>
      <c r="M90" s="20" t="s">
        <v>40</v>
      </c>
      <c r="N90" s="31">
        <v>45505</v>
      </c>
      <c r="O90" s="22">
        <f t="shared" si="7"/>
        <v>172</v>
      </c>
      <c r="P90" s="22">
        <f t="shared" si="8"/>
        <v>0</v>
      </c>
      <c r="Q90" s="22">
        <f t="shared" si="9"/>
        <v>27</v>
      </c>
      <c r="R90" s="23">
        <f t="shared" si="10"/>
        <v>55</v>
      </c>
      <c r="S90" s="22">
        <f t="shared" si="11"/>
        <v>27</v>
      </c>
      <c r="T90" s="25">
        <f ca="1">ROUNDUP(Table1[[#This Row],[PLAN END]]-NOW(),0)</f>
        <v>-106</v>
      </c>
      <c r="U90" s="25">
        <v>0.66829826225735345</v>
      </c>
    </row>
    <row r="91" spans="1:21" x14ac:dyDescent="0.2">
      <c r="A91" s="11">
        <v>2</v>
      </c>
      <c r="B91" s="12" t="s">
        <v>85</v>
      </c>
      <c r="C91" s="27" t="s">
        <v>86</v>
      </c>
      <c r="D91" s="26" t="s">
        <v>110</v>
      </c>
      <c r="E91" s="14" t="s">
        <v>47</v>
      </c>
      <c r="F91" s="13" t="s">
        <v>105</v>
      </c>
      <c r="G91" s="14" t="str">
        <f t="shared" si="6"/>
        <v>PROJECT 1 BPEKERJAAN ARSITEKTURMAIN GATE</v>
      </c>
      <c r="H91" s="16" t="s">
        <v>25</v>
      </c>
      <c r="I91" s="28">
        <v>45579</v>
      </c>
      <c r="J91" s="29">
        <v>45606</v>
      </c>
      <c r="K91" s="30">
        <v>45759</v>
      </c>
      <c r="L91" s="19">
        <v>0.1</v>
      </c>
      <c r="M91" s="20" t="s">
        <v>26</v>
      </c>
      <c r="N91" s="31">
        <v>45505</v>
      </c>
      <c r="O91" s="22">
        <f t="shared" si="7"/>
        <v>74</v>
      </c>
      <c r="P91" s="22">
        <f t="shared" si="8"/>
        <v>2.7</v>
      </c>
      <c r="Q91" s="22">
        <f t="shared" si="9"/>
        <v>24.3</v>
      </c>
      <c r="R91" s="23">
        <f t="shared" si="10"/>
        <v>153</v>
      </c>
      <c r="S91" s="22">
        <f t="shared" si="11"/>
        <v>27</v>
      </c>
      <c r="T91" s="25">
        <f ca="1">ROUNDUP(Table1[[#This Row],[PLAN END]]-NOW(),0)</f>
        <v>-204</v>
      </c>
      <c r="U91" s="25">
        <v>0.45089754003550009</v>
      </c>
    </row>
    <row r="92" spans="1:21" x14ac:dyDescent="0.2">
      <c r="A92" s="11">
        <v>2</v>
      </c>
      <c r="B92" s="12" t="s">
        <v>85</v>
      </c>
      <c r="C92" s="27" t="s">
        <v>86</v>
      </c>
      <c r="D92" s="26" t="s">
        <v>110</v>
      </c>
      <c r="E92" s="14" t="s">
        <v>47</v>
      </c>
      <c r="F92" s="13" t="s">
        <v>101</v>
      </c>
      <c r="G92" s="14" t="str">
        <f t="shared" si="6"/>
        <v>PROJECT 1 BPEKERJAAN ARSITEKTURGARDU HUB</v>
      </c>
      <c r="H92" s="16" t="s">
        <v>25</v>
      </c>
      <c r="I92" s="28">
        <v>45593</v>
      </c>
      <c r="J92" s="29">
        <v>45620</v>
      </c>
      <c r="K92" s="30">
        <v>45759</v>
      </c>
      <c r="L92" s="19">
        <v>0</v>
      </c>
      <c r="M92" s="20" t="s">
        <v>40</v>
      </c>
      <c r="N92" s="31">
        <v>45505</v>
      </c>
      <c r="O92" s="22">
        <f t="shared" si="7"/>
        <v>88</v>
      </c>
      <c r="P92" s="22">
        <f t="shared" si="8"/>
        <v>0</v>
      </c>
      <c r="Q92" s="22">
        <f t="shared" si="9"/>
        <v>27</v>
      </c>
      <c r="R92" s="23">
        <f t="shared" si="10"/>
        <v>139</v>
      </c>
      <c r="S92" s="22">
        <f t="shared" si="11"/>
        <v>27</v>
      </c>
      <c r="T92" s="25">
        <f ca="1">ROUNDUP(Table1[[#This Row],[PLAN END]]-NOW(),0)</f>
        <v>-190</v>
      </c>
      <c r="U92" s="25">
        <v>0.47544300629915759</v>
      </c>
    </row>
    <row r="93" spans="1:21" x14ac:dyDescent="0.2">
      <c r="A93" s="11">
        <v>2</v>
      </c>
      <c r="B93" s="12" t="s">
        <v>85</v>
      </c>
      <c r="C93" s="27" t="s">
        <v>86</v>
      </c>
      <c r="D93" s="26" t="s">
        <v>110</v>
      </c>
      <c r="E93" s="14" t="s">
        <v>106</v>
      </c>
      <c r="F93" s="13" t="s">
        <v>108</v>
      </c>
      <c r="G93" s="14" t="str">
        <f t="shared" si="6"/>
        <v>PROJECT 1 BPEKERJAAN ARSITEKTURPRIVATE HOUSE</v>
      </c>
      <c r="H93" s="16" t="s">
        <v>25</v>
      </c>
      <c r="I93" s="28">
        <v>45516</v>
      </c>
      <c r="J93" s="29">
        <v>45942</v>
      </c>
      <c r="K93" s="30">
        <v>45759</v>
      </c>
      <c r="L93" s="19">
        <v>0</v>
      </c>
      <c r="M93" s="20" t="s">
        <v>26</v>
      </c>
      <c r="N93" s="31">
        <v>45505</v>
      </c>
      <c r="O93" s="22">
        <f t="shared" si="7"/>
        <v>11</v>
      </c>
      <c r="P93" s="22">
        <f t="shared" si="8"/>
        <v>0</v>
      </c>
      <c r="Q93" s="22">
        <f t="shared" si="9"/>
        <v>426</v>
      </c>
      <c r="R93" s="23">
        <f t="shared" si="10"/>
        <v>-183</v>
      </c>
      <c r="S93" s="22">
        <f t="shared" si="11"/>
        <v>426</v>
      </c>
      <c r="T93" s="25">
        <f ca="1">ROUNDUP(Table1[[#This Row],[PLAN END]]-NOW(),0)</f>
        <v>133</v>
      </c>
      <c r="U93" s="25">
        <v>0</v>
      </c>
    </row>
    <row r="94" spans="1:21" x14ac:dyDescent="0.2">
      <c r="A94" s="11">
        <v>2</v>
      </c>
      <c r="B94" s="12" t="s">
        <v>85</v>
      </c>
      <c r="C94" s="27" t="s">
        <v>86</v>
      </c>
      <c r="D94" s="26" t="s">
        <v>110</v>
      </c>
      <c r="E94" s="14" t="s">
        <v>106</v>
      </c>
      <c r="F94" s="13" t="s">
        <v>109</v>
      </c>
      <c r="G94" s="14" t="str">
        <f t="shared" si="6"/>
        <v>PROJECT 1 BPEKERJAAN ARSITEKTURVVIP HOUSE</v>
      </c>
      <c r="H94" s="16" t="s">
        <v>25</v>
      </c>
      <c r="I94" s="28">
        <v>45642</v>
      </c>
      <c r="J94" s="29">
        <v>45697</v>
      </c>
      <c r="K94" s="30">
        <v>45759</v>
      </c>
      <c r="L94" s="19">
        <v>0</v>
      </c>
      <c r="M94" s="20" t="s">
        <v>40</v>
      </c>
      <c r="N94" s="31">
        <v>45505</v>
      </c>
      <c r="O94" s="22">
        <f t="shared" si="7"/>
        <v>137</v>
      </c>
      <c r="P94" s="22">
        <f t="shared" si="8"/>
        <v>0</v>
      </c>
      <c r="Q94" s="22">
        <f t="shared" si="9"/>
        <v>55</v>
      </c>
      <c r="R94" s="23">
        <f t="shared" si="10"/>
        <v>62</v>
      </c>
      <c r="S94" s="22">
        <f t="shared" si="11"/>
        <v>55</v>
      </c>
      <c r="T94" s="25">
        <f ca="1">ROUNDUP(Table1[[#This Row],[PLAN END]]-NOW(),0)</f>
        <v>-113</v>
      </c>
      <c r="U94" s="25">
        <v>7.4012273158472057</v>
      </c>
    </row>
    <row r="95" spans="1:21" x14ac:dyDescent="0.2">
      <c r="A95" s="11">
        <v>2</v>
      </c>
      <c r="B95" s="12" t="s">
        <v>85</v>
      </c>
      <c r="C95" s="27" t="s">
        <v>86</v>
      </c>
      <c r="D95" s="26" t="s">
        <v>110</v>
      </c>
      <c r="E95" s="14" t="s">
        <v>106</v>
      </c>
      <c r="F95" s="13" t="s">
        <v>107</v>
      </c>
      <c r="G95" s="14" t="str">
        <f t="shared" si="6"/>
        <v>PROJECT 1 BPEKERJAAN ARSITEKTURGUEST HOUSE</v>
      </c>
      <c r="H95" s="16" t="s">
        <v>25</v>
      </c>
      <c r="I95" s="28">
        <v>45516</v>
      </c>
      <c r="J95" s="29">
        <v>45942</v>
      </c>
      <c r="K95" s="30">
        <v>45759</v>
      </c>
      <c r="L95" s="19">
        <v>0</v>
      </c>
      <c r="M95" s="20" t="s">
        <v>26</v>
      </c>
      <c r="N95" s="31">
        <v>45505</v>
      </c>
      <c r="O95" s="22">
        <f t="shared" si="7"/>
        <v>11</v>
      </c>
      <c r="P95" s="22">
        <f t="shared" si="8"/>
        <v>0</v>
      </c>
      <c r="Q95" s="22">
        <f t="shared" si="9"/>
        <v>426</v>
      </c>
      <c r="R95" s="23">
        <f t="shared" si="10"/>
        <v>-183</v>
      </c>
      <c r="S95" s="22">
        <f t="shared" si="11"/>
        <v>426</v>
      </c>
      <c r="T95" s="25">
        <f ca="1">ROUNDUP(Table1[[#This Row],[PLAN END]]-NOW(),0)</f>
        <v>133</v>
      </c>
      <c r="U95" s="25">
        <v>0</v>
      </c>
    </row>
    <row r="96" spans="1:21" x14ac:dyDescent="0.2">
      <c r="A96" s="11">
        <v>3</v>
      </c>
      <c r="B96" s="12" t="s">
        <v>85</v>
      </c>
      <c r="C96" s="27" t="s">
        <v>86</v>
      </c>
      <c r="D96" s="26" t="s">
        <v>70</v>
      </c>
      <c r="E96" s="14" t="s">
        <v>47</v>
      </c>
      <c r="F96" s="13" t="s">
        <v>90</v>
      </c>
      <c r="G96" s="14" t="str">
        <f t="shared" si="6"/>
        <v>PROJECT 1 BPEKERJAAN MEKANIKALLABORATORIUM</v>
      </c>
      <c r="H96" s="16" t="s">
        <v>25</v>
      </c>
      <c r="I96" s="28">
        <v>45782</v>
      </c>
      <c r="J96" s="29">
        <v>45788</v>
      </c>
      <c r="K96" s="30">
        <v>45759</v>
      </c>
      <c r="L96" s="19">
        <v>0</v>
      </c>
      <c r="M96" s="20" t="s">
        <v>42</v>
      </c>
      <c r="N96" s="31">
        <v>45505</v>
      </c>
      <c r="O96" s="22">
        <f t="shared" si="7"/>
        <v>277</v>
      </c>
      <c r="P96" s="22">
        <f t="shared" si="8"/>
        <v>0</v>
      </c>
      <c r="Q96" s="22">
        <f t="shared" si="9"/>
        <v>6</v>
      </c>
      <c r="R96" s="23">
        <f t="shared" si="10"/>
        <v>-29</v>
      </c>
      <c r="S96" s="22">
        <f t="shared" si="11"/>
        <v>6</v>
      </c>
      <c r="T96" s="25">
        <f ca="1">ROUNDUP(Table1[[#This Row],[PLAN END]]-NOW(),0)</f>
        <v>-22</v>
      </c>
      <c r="U96" s="25">
        <v>0.12529658962134113</v>
      </c>
    </row>
    <row r="97" spans="1:21" x14ac:dyDescent="0.2">
      <c r="A97" s="11">
        <v>3</v>
      </c>
      <c r="B97" s="12" t="s">
        <v>85</v>
      </c>
      <c r="C97" s="27" t="s">
        <v>86</v>
      </c>
      <c r="D97" s="26" t="s">
        <v>70</v>
      </c>
      <c r="E97" s="14" t="s">
        <v>47</v>
      </c>
      <c r="F97" s="13" t="s">
        <v>88</v>
      </c>
      <c r="G97" s="14" t="str">
        <f t="shared" si="6"/>
        <v>PROJECT 1 BPEKERJAAN MEKANIKALGUARD HOUSE 2</v>
      </c>
      <c r="H97" s="16" t="s">
        <v>25</v>
      </c>
      <c r="I97" s="28">
        <v>45516</v>
      </c>
      <c r="J97" s="29">
        <v>45942</v>
      </c>
      <c r="K97" s="30">
        <v>45759</v>
      </c>
      <c r="L97" s="19">
        <v>0</v>
      </c>
      <c r="M97" s="20" t="s">
        <v>40</v>
      </c>
      <c r="N97" s="31">
        <v>45505</v>
      </c>
      <c r="O97" s="22">
        <f t="shared" si="7"/>
        <v>11</v>
      </c>
      <c r="P97" s="22">
        <f t="shared" si="8"/>
        <v>0</v>
      </c>
      <c r="Q97" s="22">
        <f t="shared" si="9"/>
        <v>426</v>
      </c>
      <c r="R97" s="23">
        <f t="shared" si="10"/>
        <v>-183</v>
      </c>
      <c r="S97" s="22">
        <f t="shared" si="11"/>
        <v>426</v>
      </c>
      <c r="T97" s="25">
        <f ca="1">ROUNDUP(Table1[[#This Row],[PLAN END]]-NOW(),0)</f>
        <v>133</v>
      </c>
      <c r="U97" s="25">
        <v>0</v>
      </c>
    </row>
    <row r="98" spans="1:21" x14ac:dyDescent="0.2">
      <c r="A98" s="11">
        <v>3</v>
      </c>
      <c r="B98" s="12" t="s">
        <v>85</v>
      </c>
      <c r="C98" s="27" t="s">
        <v>86</v>
      </c>
      <c r="D98" s="26" t="s">
        <v>70</v>
      </c>
      <c r="E98" s="14" t="s">
        <v>47</v>
      </c>
      <c r="F98" s="13" t="s">
        <v>99</v>
      </c>
      <c r="G98" s="14" t="str">
        <f t="shared" si="6"/>
        <v>PROJECT 1 BPEKERJAAN MEKANIKALDORMITORY MALE</v>
      </c>
      <c r="H98" s="16" t="s">
        <v>25</v>
      </c>
      <c r="I98" s="28">
        <v>45579</v>
      </c>
      <c r="J98" s="29">
        <v>45592</v>
      </c>
      <c r="K98" s="30">
        <v>45759</v>
      </c>
      <c r="L98" s="19">
        <v>0</v>
      </c>
      <c r="M98" s="20" t="s">
        <v>40</v>
      </c>
      <c r="N98" s="31">
        <v>45505</v>
      </c>
      <c r="O98" s="22">
        <f t="shared" si="7"/>
        <v>74</v>
      </c>
      <c r="P98" s="22">
        <f t="shared" si="8"/>
        <v>0</v>
      </c>
      <c r="Q98" s="22">
        <f t="shared" si="9"/>
        <v>13</v>
      </c>
      <c r="R98" s="23">
        <f t="shared" si="10"/>
        <v>167</v>
      </c>
      <c r="S98" s="22">
        <f t="shared" si="11"/>
        <v>13</v>
      </c>
      <c r="T98" s="25">
        <f ca="1">ROUNDUP(Table1[[#This Row],[PLAN END]]-NOW(),0)</f>
        <v>-218</v>
      </c>
      <c r="U98" s="25">
        <v>0.53563667137898285</v>
      </c>
    </row>
    <row r="99" spans="1:21" x14ac:dyDescent="0.2">
      <c r="A99" s="11">
        <v>3</v>
      </c>
      <c r="B99" s="12" t="s">
        <v>85</v>
      </c>
      <c r="C99" s="27" t="s">
        <v>86</v>
      </c>
      <c r="D99" s="26" t="s">
        <v>70</v>
      </c>
      <c r="E99" s="14" t="s">
        <v>47</v>
      </c>
      <c r="F99" s="13" t="s">
        <v>93</v>
      </c>
      <c r="G99" s="14" t="str">
        <f t="shared" si="6"/>
        <v>PROJECT 1 BPEKERJAAN MEKANIKALKANTIN</v>
      </c>
      <c r="H99" s="16" t="s">
        <v>25</v>
      </c>
      <c r="I99" s="28">
        <v>45712</v>
      </c>
      <c r="J99" s="29">
        <v>45746</v>
      </c>
      <c r="K99" s="30">
        <v>45759</v>
      </c>
      <c r="L99" s="19">
        <v>0</v>
      </c>
      <c r="M99" s="20" t="s">
        <v>40</v>
      </c>
      <c r="N99" s="31">
        <v>45505</v>
      </c>
      <c r="O99" s="22">
        <f t="shared" si="7"/>
        <v>207</v>
      </c>
      <c r="P99" s="22">
        <f t="shared" si="8"/>
        <v>0</v>
      </c>
      <c r="Q99" s="22">
        <f t="shared" si="9"/>
        <v>34</v>
      </c>
      <c r="R99" s="23">
        <f t="shared" si="10"/>
        <v>13</v>
      </c>
      <c r="S99" s="22">
        <f t="shared" si="11"/>
        <v>34</v>
      </c>
      <c r="T99" s="25">
        <f ca="1">ROUNDUP(Table1[[#This Row],[PLAN END]]-NOW(),0)</f>
        <v>-64</v>
      </c>
      <c r="U99" s="25">
        <v>0.31365570942757215</v>
      </c>
    </row>
    <row r="100" spans="1:21" x14ac:dyDescent="0.2">
      <c r="A100" s="11">
        <v>3</v>
      </c>
      <c r="B100" s="12" t="s">
        <v>85</v>
      </c>
      <c r="C100" s="27" t="s">
        <v>86</v>
      </c>
      <c r="D100" s="26" t="s">
        <v>70</v>
      </c>
      <c r="E100" s="14" t="s">
        <v>47</v>
      </c>
      <c r="F100" s="13" t="s">
        <v>94</v>
      </c>
      <c r="G100" s="14" t="str">
        <f t="shared" si="6"/>
        <v>PROJECT 1 BPEKERJAAN MEKANIKALFAMILY STAFF HOUSE</v>
      </c>
      <c r="H100" s="16" t="s">
        <v>25</v>
      </c>
      <c r="I100" s="28">
        <v>45747</v>
      </c>
      <c r="J100" s="29">
        <v>45746</v>
      </c>
      <c r="K100" s="30">
        <v>45759</v>
      </c>
      <c r="L100" s="19">
        <v>0</v>
      </c>
      <c r="M100" s="20" t="s">
        <v>40</v>
      </c>
      <c r="N100" s="31">
        <v>45505</v>
      </c>
      <c r="O100" s="22">
        <f t="shared" si="7"/>
        <v>242</v>
      </c>
      <c r="P100" s="22">
        <f t="shared" si="8"/>
        <v>0</v>
      </c>
      <c r="Q100" s="22">
        <f t="shared" si="9"/>
        <v>-1</v>
      </c>
      <c r="R100" s="23">
        <f t="shared" si="10"/>
        <v>13</v>
      </c>
      <c r="S100" s="22">
        <f t="shared" si="11"/>
        <v>-1</v>
      </c>
      <c r="T100" s="25">
        <f ca="1">ROUNDUP(Table1[[#This Row],[PLAN END]]-NOW(),0)</f>
        <v>-64</v>
      </c>
      <c r="U100" s="25">
        <v>0.1502798023901277</v>
      </c>
    </row>
    <row r="101" spans="1:21" x14ac:dyDescent="0.2">
      <c r="A101" s="11">
        <v>3</v>
      </c>
      <c r="B101" s="12" t="s">
        <v>85</v>
      </c>
      <c r="C101" s="27" t="s">
        <v>86</v>
      </c>
      <c r="D101" s="26" t="s">
        <v>70</v>
      </c>
      <c r="E101" s="14" t="s">
        <v>47</v>
      </c>
      <c r="F101" s="13" t="s">
        <v>96</v>
      </c>
      <c r="G101" s="14" t="str">
        <f t="shared" si="6"/>
        <v>PROJECT 1 BPEKERJAAN MEKANIKALMOSQUE</v>
      </c>
      <c r="H101" s="16" t="s">
        <v>25</v>
      </c>
      <c r="I101" s="28">
        <v>45516</v>
      </c>
      <c r="J101" s="29">
        <v>45942</v>
      </c>
      <c r="K101" s="30">
        <v>45759</v>
      </c>
      <c r="L101" s="19">
        <v>0</v>
      </c>
      <c r="M101" s="20" t="s">
        <v>26</v>
      </c>
      <c r="N101" s="31">
        <v>45505</v>
      </c>
      <c r="O101" s="22">
        <f t="shared" si="7"/>
        <v>11</v>
      </c>
      <c r="P101" s="22">
        <f t="shared" si="8"/>
        <v>0</v>
      </c>
      <c r="Q101" s="22">
        <f t="shared" si="9"/>
        <v>426</v>
      </c>
      <c r="R101" s="23">
        <f t="shared" si="10"/>
        <v>-183</v>
      </c>
      <c r="S101" s="22">
        <f t="shared" si="11"/>
        <v>426</v>
      </c>
      <c r="T101" s="25">
        <f ca="1">ROUNDUP(Table1[[#This Row],[PLAN END]]-NOW(),0)</f>
        <v>133</v>
      </c>
      <c r="U101" s="25">
        <v>0</v>
      </c>
    </row>
    <row r="102" spans="1:21" x14ac:dyDescent="0.2">
      <c r="A102" s="11">
        <v>3</v>
      </c>
      <c r="B102" s="12" t="s">
        <v>85</v>
      </c>
      <c r="C102" s="27" t="s">
        <v>86</v>
      </c>
      <c r="D102" s="26" t="s">
        <v>70</v>
      </c>
      <c r="E102" s="14" t="s">
        <v>47</v>
      </c>
      <c r="F102" s="13" t="s">
        <v>103</v>
      </c>
      <c r="G102" s="14" t="str">
        <f t="shared" si="6"/>
        <v>PROJECT 1 BPEKERJAAN MEKANIKALOFFICE</v>
      </c>
      <c r="H102" s="16" t="s">
        <v>25</v>
      </c>
      <c r="I102" s="28">
        <v>45691</v>
      </c>
      <c r="J102" s="29">
        <v>45704</v>
      </c>
      <c r="K102" s="30">
        <v>45759</v>
      </c>
      <c r="L102" s="19">
        <v>0</v>
      </c>
      <c r="M102" s="20" t="s">
        <v>40</v>
      </c>
      <c r="N102" s="31">
        <v>45505</v>
      </c>
      <c r="O102" s="22">
        <f t="shared" si="7"/>
        <v>186</v>
      </c>
      <c r="P102" s="22">
        <f t="shared" si="8"/>
        <v>0</v>
      </c>
      <c r="Q102" s="22">
        <f t="shared" si="9"/>
        <v>13</v>
      </c>
      <c r="R102" s="23">
        <f t="shared" si="10"/>
        <v>55</v>
      </c>
      <c r="S102" s="22">
        <f t="shared" si="11"/>
        <v>13</v>
      </c>
      <c r="T102" s="25">
        <f ca="1">ROUNDUP(Table1[[#This Row],[PLAN END]]-NOW(),0)</f>
        <v>-106</v>
      </c>
      <c r="U102" s="25">
        <v>0.1640586615913901</v>
      </c>
    </row>
    <row r="103" spans="1:21" x14ac:dyDescent="0.2">
      <c r="A103" s="11">
        <v>3</v>
      </c>
      <c r="B103" s="12" t="s">
        <v>85</v>
      </c>
      <c r="C103" s="27" t="s">
        <v>86</v>
      </c>
      <c r="D103" s="26" t="s">
        <v>70</v>
      </c>
      <c r="E103" s="14" t="s">
        <v>47</v>
      </c>
      <c r="F103" s="13" t="s">
        <v>98</v>
      </c>
      <c r="G103" s="14" t="str">
        <f t="shared" si="6"/>
        <v>PROJECT 1 BPEKERJAAN MEKANIKALDORMITORY FEMALE</v>
      </c>
      <c r="H103" s="16" t="s">
        <v>25</v>
      </c>
      <c r="I103" s="28">
        <v>45635</v>
      </c>
      <c r="J103" s="29">
        <v>45648</v>
      </c>
      <c r="K103" s="30">
        <v>45759</v>
      </c>
      <c r="L103" s="19">
        <v>0</v>
      </c>
      <c r="M103" s="20" t="s">
        <v>40</v>
      </c>
      <c r="N103" s="31">
        <v>45505</v>
      </c>
      <c r="O103" s="22">
        <f t="shared" si="7"/>
        <v>130</v>
      </c>
      <c r="P103" s="22">
        <f t="shared" si="8"/>
        <v>0</v>
      </c>
      <c r="Q103" s="22">
        <f t="shared" si="9"/>
        <v>13</v>
      </c>
      <c r="R103" s="23">
        <f t="shared" si="10"/>
        <v>111</v>
      </c>
      <c r="S103" s="22">
        <f t="shared" si="11"/>
        <v>13</v>
      </c>
      <c r="T103" s="25">
        <f ca="1">ROUNDUP(Table1[[#This Row],[PLAN END]]-NOW(),0)</f>
        <v>-162</v>
      </c>
      <c r="U103" s="25">
        <v>0.1502798023901277</v>
      </c>
    </row>
    <row r="104" spans="1:21" x14ac:dyDescent="0.2">
      <c r="A104" s="11">
        <v>3</v>
      </c>
      <c r="B104" s="12" t="s">
        <v>85</v>
      </c>
      <c r="C104" s="27" t="s">
        <v>86</v>
      </c>
      <c r="D104" s="26" t="s">
        <v>70</v>
      </c>
      <c r="E104" s="14" t="s">
        <v>47</v>
      </c>
      <c r="F104" s="13" t="s">
        <v>87</v>
      </c>
      <c r="G104" s="14" t="str">
        <f t="shared" si="6"/>
        <v>PROJECT 1 BPEKERJAAN MEKANIKALGUARD HOUSE 1</v>
      </c>
      <c r="H104" s="16" t="s">
        <v>25</v>
      </c>
      <c r="I104" s="28">
        <v>45516</v>
      </c>
      <c r="J104" s="29">
        <v>45942</v>
      </c>
      <c r="K104" s="30">
        <v>45759</v>
      </c>
      <c r="L104" s="19">
        <v>0</v>
      </c>
      <c r="M104" s="20" t="s">
        <v>40</v>
      </c>
      <c r="N104" s="31">
        <v>45505</v>
      </c>
      <c r="O104" s="22">
        <f t="shared" si="7"/>
        <v>11</v>
      </c>
      <c r="P104" s="22">
        <f t="shared" si="8"/>
        <v>0</v>
      </c>
      <c r="Q104" s="22">
        <f t="shared" si="9"/>
        <v>426</v>
      </c>
      <c r="R104" s="23">
        <f t="shared" si="10"/>
        <v>-183</v>
      </c>
      <c r="S104" s="22">
        <f t="shared" si="11"/>
        <v>426</v>
      </c>
      <c r="T104" s="25">
        <f ca="1">ROUNDUP(Table1[[#This Row],[PLAN END]]-NOW(),0)</f>
        <v>133</v>
      </c>
      <c r="U104" s="25">
        <v>0</v>
      </c>
    </row>
    <row r="105" spans="1:21" x14ac:dyDescent="0.2">
      <c r="A105" s="11">
        <v>3</v>
      </c>
      <c r="B105" s="12" t="s">
        <v>85</v>
      </c>
      <c r="C105" s="27" t="s">
        <v>86</v>
      </c>
      <c r="D105" s="26" t="s">
        <v>70</v>
      </c>
      <c r="E105" s="14" t="s">
        <v>47</v>
      </c>
      <c r="F105" s="13" t="s">
        <v>112</v>
      </c>
      <c r="G105" s="14" t="str">
        <f t="shared" si="6"/>
        <v>PROJECT 1 BPEKERJAAN MEKANIKALWATER TOWER POND AREA</v>
      </c>
      <c r="H105" s="16" t="s">
        <v>25</v>
      </c>
      <c r="I105" s="28">
        <v>45712</v>
      </c>
      <c r="J105" s="29">
        <v>45726</v>
      </c>
      <c r="K105" s="30">
        <v>45759</v>
      </c>
      <c r="L105" s="19">
        <v>0</v>
      </c>
      <c r="M105" s="20" t="s">
        <v>40</v>
      </c>
      <c r="N105" s="31">
        <v>45505</v>
      </c>
      <c r="O105" s="22">
        <f t="shared" si="7"/>
        <v>207</v>
      </c>
      <c r="P105" s="22">
        <f t="shared" si="8"/>
        <v>0</v>
      </c>
      <c r="Q105" s="22">
        <f t="shared" si="9"/>
        <v>14</v>
      </c>
      <c r="R105" s="23">
        <f t="shared" si="10"/>
        <v>33</v>
      </c>
      <c r="S105" s="22">
        <f t="shared" si="11"/>
        <v>14</v>
      </c>
      <c r="T105" s="25">
        <f ca="1">ROUNDUP(Table1[[#This Row],[PLAN END]]-NOW(),0)</f>
        <v>-84</v>
      </c>
      <c r="U105" s="25">
        <v>0.41311075421685678</v>
      </c>
    </row>
    <row r="106" spans="1:21" x14ac:dyDescent="0.2">
      <c r="A106" s="11">
        <v>3</v>
      </c>
      <c r="B106" s="12" t="s">
        <v>85</v>
      </c>
      <c r="C106" s="27" t="s">
        <v>86</v>
      </c>
      <c r="D106" s="26" t="s">
        <v>70</v>
      </c>
      <c r="E106" s="14" t="s">
        <v>47</v>
      </c>
      <c r="F106" s="13" t="s">
        <v>113</v>
      </c>
      <c r="G106" s="14" t="str">
        <f t="shared" si="6"/>
        <v>PROJECT 1 BPEKERJAAN MEKANIKALWATER TOWER FACILITY AREA</v>
      </c>
      <c r="H106" s="16" t="s">
        <v>25</v>
      </c>
      <c r="I106" s="28">
        <v>45712</v>
      </c>
      <c r="J106" s="29">
        <v>45726</v>
      </c>
      <c r="K106" s="30">
        <v>45759</v>
      </c>
      <c r="L106" s="19">
        <v>0</v>
      </c>
      <c r="M106" s="20" t="s">
        <v>40</v>
      </c>
      <c r="N106" s="31">
        <v>45505</v>
      </c>
      <c r="O106" s="22">
        <f t="shared" si="7"/>
        <v>207</v>
      </c>
      <c r="P106" s="22">
        <f t="shared" si="8"/>
        <v>0</v>
      </c>
      <c r="Q106" s="22">
        <f t="shared" si="9"/>
        <v>14</v>
      </c>
      <c r="R106" s="23">
        <f t="shared" si="10"/>
        <v>33</v>
      </c>
      <c r="S106" s="22">
        <f t="shared" si="11"/>
        <v>14</v>
      </c>
      <c r="T106" s="25">
        <f ca="1">ROUNDUP(Table1[[#This Row],[PLAN END]]-NOW(),0)</f>
        <v>-84</v>
      </c>
      <c r="U106" s="25">
        <v>0.41311075421685678</v>
      </c>
    </row>
    <row r="107" spans="1:21" x14ac:dyDescent="0.2">
      <c r="A107" s="11">
        <v>3</v>
      </c>
      <c r="B107" s="12" t="s">
        <v>85</v>
      </c>
      <c r="C107" s="27" t="s">
        <v>86</v>
      </c>
      <c r="D107" s="26" t="s">
        <v>70</v>
      </c>
      <c r="E107" s="14" t="s">
        <v>106</v>
      </c>
      <c r="F107" s="13" t="s">
        <v>108</v>
      </c>
      <c r="G107" s="14" t="str">
        <f t="shared" si="6"/>
        <v>PROJECT 1 BPEKERJAAN MEKANIKALPRIVATE HOUSE</v>
      </c>
      <c r="H107" s="16" t="s">
        <v>25</v>
      </c>
      <c r="I107" s="28">
        <v>45516</v>
      </c>
      <c r="J107" s="29">
        <v>45942</v>
      </c>
      <c r="K107" s="30">
        <v>45759</v>
      </c>
      <c r="L107" s="19">
        <v>0</v>
      </c>
      <c r="M107" s="20" t="s">
        <v>26</v>
      </c>
      <c r="N107" s="31">
        <v>45505</v>
      </c>
      <c r="O107" s="22">
        <f t="shared" si="7"/>
        <v>11</v>
      </c>
      <c r="P107" s="22">
        <f t="shared" si="8"/>
        <v>0</v>
      </c>
      <c r="Q107" s="22">
        <f t="shared" si="9"/>
        <v>426</v>
      </c>
      <c r="R107" s="23">
        <f t="shared" si="10"/>
        <v>-183</v>
      </c>
      <c r="S107" s="22">
        <f t="shared" si="11"/>
        <v>426</v>
      </c>
      <c r="T107" s="25">
        <f ca="1">ROUNDUP(Table1[[#This Row],[PLAN END]]-NOW(),0)</f>
        <v>133</v>
      </c>
      <c r="U107" s="25">
        <v>0</v>
      </c>
    </row>
    <row r="108" spans="1:21" x14ac:dyDescent="0.2">
      <c r="A108" s="11">
        <v>3</v>
      </c>
      <c r="B108" s="12" t="s">
        <v>85</v>
      </c>
      <c r="C108" s="27" t="s">
        <v>86</v>
      </c>
      <c r="D108" s="26" t="s">
        <v>70</v>
      </c>
      <c r="E108" s="14" t="s">
        <v>106</v>
      </c>
      <c r="F108" s="13" t="s">
        <v>109</v>
      </c>
      <c r="G108" s="14" t="str">
        <f t="shared" si="6"/>
        <v>PROJECT 1 BPEKERJAAN MEKANIKALVVIP HOUSE</v>
      </c>
      <c r="H108" s="16" t="s">
        <v>25</v>
      </c>
      <c r="I108" s="28">
        <v>45761</v>
      </c>
      <c r="J108" s="29">
        <v>45767</v>
      </c>
      <c r="K108" s="30">
        <v>45759</v>
      </c>
      <c r="L108" s="19">
        <v>0</v>
      </c>
      <c r="M108" s="20" t="s">
        <v>42</v>
      </c>
      <c r="N108" s="31">
        <v>45505</v>
      </c>
      <c r="O108" s="22">
        <f t="shared" si="7"/>
        <v>256</v>
      </c>
      <c r="P108" s="22">
        <f t="shared" si="8"/>
        <v>0</v>
      </c>
      <c r="Q108" s="22">
        <f t="shared" si="9"/>
        <v>6</v>
      </c>
      <c r="R108" s="23">
        <f t="shared" si="10"/>
        <v>-8</v>
      </c>
      <c r="S108" s="22">
        <f t="shared" si="11"/>
        <v>6</v>
      </c>
      <c r="T108" s="25">
        <f ca="1">ROUNDUP(Table1[[#This Row],[PLAN END]]-NOW(),0)</f>
        <v>-43</v>
      </c>
      <c r="U108" s="25">
        <v>0.71590581972999912</v>
      </c>
    </row>
    <row r="109" spans="1:21" x14ac:dyDescent="0.2">
      <c r="A109" s="11">
        <v>3</v>
      </c>
      <c r="B109" s="12" t="s">
        <v>85</v>
      </c>
      <c r="C109" s="27" t="s">
        <v>86</v>
      </c>
      <c r="D109" s="26" t="s">
        <v>70</v>
      </c>
      <c r="E109" s="14" t="s">
        <v>106</v>
      </c>
      <c r="F109" s="13" t="s">
        <v>107</v>
      </c>
      <c r="G109" s="14" t="str">
        <f t="shared" si="6"/>
        <v>PROJECT 1 BPEKERJAAN MEKANIKALGUEST HOUSE</v>
      </c>
      <c r="H109" s="16" t="s">
        <v>25</v>
      </c>
      <c r="I109" s="28">
        <v>45516</v>
      </c>
      <c r="J109" s="29">
        <v>45942</v>
      </c>
      <c r="K109" s="30">
        <v>45759</v>
      </c>
      <c r="L109" s="19">
        <v>0</v>
      </c>
      <c r="M109" s="20" t="s">
        <v>26</v>
      </c>
      <c r="N109" s="31">
        <v>45505</v>
      </c>
      <c r="O109" s="22">
        <f t="shared" si="7"/>
        <v>11</v>
      </c>
      <c r="P109" s="22">
        <f t="shared" si="8"/>
        <v>0</v>
      </c>
      <c r="Q109" s="22">
        <f t="shared" si="9"/>
        <v>426</v>
      </c>
      <c r="R109" s="23">
        <f t="shared" si="10"/>
        <v>-183</v>
      </c>
      <c r="S109" s="22">
        <f t="shared" si="11"/>
        <v>426</v>
      </c>
      <c r="T109" s="25">
        <f ca="1">ROUNDUP(Table1[[#This Row],[PLAN END]]-NOW(),0)</f>
        <v>133</v>
      </c>
      <c r="U109" s="25">
        <v>0</v>
      </c>
    </row>
    <row r="110" spans="1:21" x14ac:dyDescent="0.2">
      <c r="A110" s="11">
        <v>4</v>
      </c>
      <c r="B110" s="12" t="s">
        <v>85</v>
      </c>
      <c r="C110" s="27" t="s">
        <v>86</v>
      </c>
      <c r="D110" s="26" t="s">
        <v>114</v>
      </c>
      <c r="E110" s="14" t="s">
        <v>106</v>
      </c>
      <c r="F110" s="13" t="s">
        <v>108</v>
      </c>
      <c r="G110" s="14" t="str">
        <f t="shared" si="6"/>
        <v>PROJECT 1 BPEKERJAAN  ELEKTRIKALPRIVATE HOUSE</v>
      </c>
      <c r="H110" s="16" t="s">
        <v>25</v>
      </c>
      <c r="I110" s="28">
        <v>45516</v>
      </c>
      <c r="J110" s="29">
        <v>45942</v>
      </c>
      <c r="K110" s="30">
        <v>45759</v>
      </c>
      <c r="L110" s="19">
        <v>0</v>
      </c>
      <c r="M110" s="20" t="s">
        <v>26</v>
      </c>
      <c r="N110" s="31">
        <v>45505</v>
      </c>
      <c r="O110" s="22">
        <f t="shared" si="7"/>
        <v>11</v>
      </c>
      <c r="P110" s="22">
        <f t="shared" si="8"/>
        <v>0</v>
      </c>
      <c r="Q110" s="22">
        <f t="shared" si="9"/>
        <v>426</v>
      </c>
      <c r="R110" s="23">
        <f t="shared" si="10"/>
        <v>-183</v>
      </c>
      <c r="S110" s="22">
        <f t="shared" si="11"/>
        <v>426</v>
      </c>
      <c r="T110" s="25">
        <f ca="1">ROUNDUP(Table1[[#This Row],[PLAN END]]-NOW(),0)</f>
        <v>133</v>
      </c>
      <c r="U110" s="25">
        <v>0</v>
      </c>
    </row>
    <row r="111" spans="1:21" x14ac:dyDescent="0.2">
      <c r="A111" s="11">
        <v>4</v>
      </c>
      <c r="B111" s="12" t="s">
        <v>85</v>
      </c>
      <c r="C111" s="27" t="s">
        <v>86</v>
      </c>
      <c r="D111" s="26" t="s">
        <v>114</v>
      </c>
      <c r="E111" s="14" t="s">
        <v>106</v>
      </c>
      <c r="F111" s="13" t="s">
        <v>109</v>
      </c>
      <c r="G111" s="14" t="str">
        <f t="shared" si="6"/>
        <v>PROJECT 1 BPEKERJAAN  ELEKTRIKALVVIP HOUSE</v>
      </c>
      <c r="H111" s="16" t="s">
        <v>25</v>
      </c>
      <c r="I111" s="28">
        <v>45761</v>
      </c>
      <c r="J111" s="29">
        <v>45767</v>
      </c>
      <c r="K111" s="30">
        <v>45759</v>
      </c>
      <c r="L111" s="19">
        <v>0</v>
      </c>
      <c r="M111" s="20" t="s">
        <v>42</v>
      </c>
      <c r="N111" s="31">
        <v>45505</v>
      </c>
      <c r="O111" s="22">
        <f t="shared" si="7"/>
        <v>256</v>
      </c>
      <c r="P111" s="22">
        <f t="shared" si="8"/>
        <v>0</v>
      </c>
      <c r="Q111" s="22">
        <f t="shared" si="9"/>
        <v>6</v>
      </c>
      <c r="R111" s="23">
        <f t="shared" si="10"/>
        <v>-8</v>
      </c>
      <c r="S111" s="22">
        <f t="shared" si="11"/>
        <v>6</v>
      </c>
      <c r="T111" s="25">
        <f ca="1">ROUNDUP(Table1[[#This Row],[PLAN END]]-NOW(),0)</f>
        <v>-43</v>
      </c>
      <c r="U111" s="25">
        <v>1.1364470150796924</v>
      </c>
    </row>
    <row r="112" spans="1:21" x14ac:dyDescent="0.2">
      <c r="A112" s="11">
        <v>4</v>
      </c>
      <c r="B112" s="12" t="s">
        <v>85</v>
      </c>
      <c r="C112" s="27" t="s">
        <v>86</v>
      </c>
      <c r="D112" s="26" t="s">
        <v>114</v>
      </c>
      <c r="E112" s="14" t="s">
        <v>106</v>
      </c>
      <c r="F112" s="13" t="s">
        <v>107</v>
      </c>
      <c r="G112" s="14" t="str">
        <f t="shared" si="6"/>
        <v>PROJECT 1 BPEKERJAAN  ELEKTRIKALGUEST HOUSE</v>
      </c>
      <c r="H112" s="16" t="s">
        <v>25</v>
      </c>
      <c r="I112" s="28">
        <v>45516</v>
      </c>
      <c r="J112" s="29">
        <v>45942</v>
      </c>
      <c r="K112" s="30">
        <v>45759</v>
      </c>
      <c r="L112" s="19">
        <v>0</v>
      </c>
      <c r="M112" s="20" t="s">
        <v>26</v>
      </c>
      <c r="N112" s="31">
        <v>45505</v>
      </c>
      <c r="O112" s="22">
        <f t="shared" si="7"/>
        <v>11</v>
      </c>
      <c r="P112" s="22">
        <f t="shared" si="8"/>
        <v>0</v>
      </c>
      <c r="Q112" s="22">
        <f t="shared" si="9"/>
        <v>426</v>
      </c>
      <c r="R112" s="23">
        <f t="shared" si="10"/>
        <v>-183</v>
      </c>
      <c r="S112" s="22">
        <f t="shared" si="11"/>
        <v>426</v>
      </c>
      <c r="T112" s="25">
        <f ca="1">ROUNDUP(Table1[[#This Row],[PLAN END]]-NOW(),0)</f>
        <v>133</v>
      </c>
      <c r="U112" s="25">
        <v>0</v>
      </c>
    </row>
    <row r="113" spans="1:21" x14ac:dyDescent="0.2">
      <c r="A113" s="11">
        <v>4</v>
      </c>
      <c r="B113" s="12" t="s">
        <v>85</v>
      </c>
      <c r="C113" s="27" t="s">
        <v>86</v>
      </c>
      <c r="D113" s="26" t="s">
        <v>114</v>
      </c>
      <c r="E113" s="14" t="s">
        <v>47</v>
      </c>
      <c r="F113" s="13" t="s">
        <v>93</v>
      </c>
      <c r="G113" s="14" t="str">
        <f t="shared" si="6"/>
        <v>PROJECT 1 BPEKERJAAN  ELEKTRIKALKANTIN</v>
      </c>
      <c r="H113" s="16" t="s">
        <v>25</v>
      </c>
      <c r="I113" s="28">
        <v>45670</v>
      </c>
      <c r="J113" s="29">
        <v>45683</v>
      </c>
      <c r="K113" s="30">
        <v>45759</v>
      </c>
      <c r="L113" s="19">
        <v>0</v>
      </c>
      <c r="M113" s="20" t="s">
        <v>40</v>
      </c>
      <c r="N113" s="31">
        <v>45505</v>
      </c>
      <c r="O113" s="22">
        <f t="shared" si="7"/>
        <v>165</v>
      </c>
      <c r="P113" s="22">
        <f t="shared" si="8"/>
        <v>0</v>
      </c>
      <c r="Q113" s="22">
        <f t="shared" si="9"/>
        <v>13</v>
      </c>
      <c r="R113" s="23">
        <f t="shared" si="10"/>
        <v>76</v>
      </c>
      <c r="S113" s="22">
        <f t="shared" si="11"/>
        <v>13</v>
      </c>
      <c r="T113" s="25">
        <f ca="1">ROUNDUP(Table1[[#This Row],[PLAN END]]-NOW(),0)</f>
        <v>-127</v>
      </c>
      <c r="U113" s="25">
        <v>0.86888955106354271</v>
      </c>
    </row>
    <row r="114" spans="1:21" x14ac:dyDescent="0.2">
      <c r="A114" s="11">
        <v>4</v>
      </c>
      <c r="B114" s="12" t="s">
        <v>85</v>
      </c>
      <c r="C114" s="27" t="s">
        <v>86</v>
      </c>
      <c r="D114" s="26" t="s">
        <v>114</v>
      </c>
      <c r="E114" s="14" t="s">
        <v>47</v>
      </c>
      <c r="F114" s="13" t="s">
        <v>90</v>
      </c>
      <c r="G114" s="14" t="str">
        <f t="shared" si="6"/>
        <v>PROJECT 1 BPEKERJAAN  ELEKTRIKALLABORATORIUM</v>
      </c>
      <c r="H114" s="16" t="s">
        <v>25</v>
      </c>
      <c r="I114" s="28">
        <v>45684</v>
      </c>
      <c r="J114" s="29">
        <v>45698</v>
      </c>
      <c r="K114" s="30">
        <v>45759</v>
      </c>
      <c r="L114" s="19">
        <v>0</v>
      </c>
      <c r="M114" s="20" t="s">
        <v>40</v>
      </c>
      <c r="N114" s="31">
        <v>45505</v>
      </c>
      <c r="O114" s="22">
        <f t="shared" si="7"/>
        <v>179</v>
      </c>
      <c r="P114" s="22">
        <f t="shared" si="8"/>
        <v>0</v>
      </c>
      <c r="Q114" s="22">
        <f t="shared" si="9"/>
        <v>14</v>
      </c>
      <c r="R114" s="23">
        <f t="shared" si="10"/>
        <v>61</v>
      </c>
      <c r="S114" s="22">
        <f t="shared" si="11"/>
        <v>14</v>
      </c>
      <c r="T114" s="25">
        <f ca="1">ROUNDUP(Table1[[#This Row],[PLAN END]]-NOW(),0)</f>
        <v>-112</v>
      </c>
      <c r="U114" s="25">
        <v>1.9101722387327178</v>
      </c>
    </row>
    <row r="115" spans="1:21" x14ac:dyDescent="0.2">
      <c r="A115" s="11">
        <v>4</v>
      </c>
      <c r="B115" s="12" t="s">
        <v>85</v>
      </c>
      <c r="C115" s="27" t="s">
        <v>86</v>
      </c>
      <c r="D115" s="26" t="s">
        <v>114</v>
      </c>
      <c r="E115" s="14" t="s">
        <v>47</v>
      </c>
      <c r="F115" s="13" t="s">
        <v>103</v>
      </c>
      <c r="G115" s="14" t="str">
        <f t="shared" si="6"/>
        <v>PROJECT 1 BPEKERJAAN  ELEKTRIKALOFFICE</v>
      </c>
      <c r="H115" s="16" t="s">
        <v>25</v>
      </c>
      <c r="I115" s="28">
        <v>45768</v>
      </c>
      <c r="J115" s="29">
        <v>45788</v>
      </c>
      <c r="K115" s="30">
        <v>45759</v>
      </c>
      <c r="L115" s="19">
        <v>0</v>
      </c>
      <c r="M115" s="20" t="s">
        <v>42</v>
      </c>
      <c r="N115" s="31">
        <v>45505</v>
      </c>
      <c r="O115" s="22">
        <f t="shared" si="7"/>
        <v>263</v>
      </c>
      <c r="P115" s="22">
        <f t="shared" si="8"/>
        <v>0</v>
      </c>
      <c r="Q115" s="22">
        <f t="shared" si="9"/>
        <v>20</v>
      </c>
      <c r="R115" s="23">
        <f t="shared" si="10"/>
        <v>-29</v>
      </c>
      <c r="S115" s="22">
        <f t="shared" si="11"/>
        <v>20</v>
      </c>
      <c r="T115" s="25">
        <f ca="1">ROUNDUP(Table1[[#This Row],[PLAN END]]-NOW(),0)</f>
        <v>-22</v>
      </c>
      <c r="U115" s="25">
        <v>2.3615133681493417</v>
      </c>
    </row>
    <row r="116" spans="1:21" x14ac:dyDescent="0.2">
      <c r="A116" s="11">
        <v>4</v>
      </c>
      <c r="B116" s="12" t="s">
        <v>85</v>
      </c>
      <c r="C116" s="27" t="s">
        <v>86</v>
      </c>
      <c r="D116" s="26" t="s">
        <v>114</v>
      </c>
      <c r="E116" s="14" t="s">
        <v>47</v>
      </c>
      <c r="F116" s="13" t="s">
        <v>96</v>
      </c>
      <c r="G116" s="14" t="str">
        <f t="shared" si="6"/>
        <v>PROJECT 1 BPEKERJAAN  ELEKTRIKALMOSQUE</v>
      </c>
      <c r="H116" s="16" t="s">
        <v>25</v>
      </c>
      <c r="I116" s="28">
        <v>45516</v>
      </c>
      <c r="J116" s="29">
        <v>45942</v>
      </c>
      <c r="K116" s="30">
        <v>45759</v>
      </c>
      <c r="L116" s="19">
        <v>0</v>
      </c>
      <c r="M116" s="20" t="s">
        <v>26</v>
      </c>
      <c r="N116" s="31">
        <v>45505</v>
      </c>
      <c r="O116" s="22">
        <f t="shared" si="7"/>
        <v>11</v>
      </c>
      <c r="P116" s="22">
        <f t="shared" si="8"/>
        <v>0</v>
      </c>
      <c r="Q116" s="22">
        <f t="shared" si="9"/>
        <v>426</v>
      </c>
      <c r="R116" s="23">
        <f t="shared" si="10"/>
        <v>-183</v>
      </c>
      <c r="S116" s="22">
        <f t="shared" si="11"/>
        <v>426</v>
      </c>
      <c r="T116" s="25">
        <f ca="1">ROUNDUP(Table1[[#This Row],[PLAN END]]-NOW(),0)</f>
        <v>133</v>
      </c>
      <c r="U116" s="25">
        <v>0</v>
      </c>
    </row>
    <row r="117" spans="1:21" x14ac:dyDescent="0.2">
      <c r="A117" s="11">
        <v>4</v>
      </c>
      <c r="B117" s="12" t="s">
        <v>85</v>
      </c>
      <c r="C117" s="27" t="s">
        <v>86</v>
      </c>
      <c r="D117" s="26" t="s">
        <v>114</v>
      </c>
      <c r="E117" s="14" t="s">
        <v>47</v>
      </c>
      <c r="F117" s="13" t="s">
        <v>87</v>
      </c>
      <c r="G117" s="14" t="str">
        <f t="shared" si="6"/>
        <v>PROJECT 1 BPEKERJAAN  ELEKTRIKALGUARD HOUSE 1</v>
      </c>
      <c r="H117" s="16" t="s">
        <v>25</v>
      </c>
      <c r="I117" s="28">
        <v>45516</v>
      </c>
      <c r="J117" s="29">
        <v>45942</v>
      </c>
      <c r="K117" s="30">
        <v>45759</v>
      </c>
      <c r="L117" s="19">
        <v>1</v>
      </c>
      <c r="M117" s="20" t="s">
        <v>28</v>
      </c>
      <c r="N117" s="31">
        <v>45505</v>
      </c>
      <c r="O117" s="22">
        <f t="shared" si="7"/>
        <v>11</v>
      </c>
      <c r="P117" s="22">
        <f t="shared" si="8"/>
        <v>426</v>
      </c>
      <c r="Q117" s="22">
        <f t="shared" si="9"/>
        <v>0</v>
      </c>
      <c r="R117" s="23">
        <f t="shared" si="10"/>
        <v>-183</v>
      </c>
      <c r="S117" s="22">
        <f t="shared" si="11"/>
        <v>426</v>
      </c>
      <c r="T117" s="25">
        <f ca="1">ROUNDUP(Table1[[#This Row],[PLAN END]]-NOW(),0)</f>
        <v>133</v>
      </c>
      <c r="U117" s="25">
        <v>0</v>
      </c>
    </row>
    <row r="118" spans="1:21" x14ac:dyDescent="0.2">
      <c r="A118" s="11">
        <v>4</v>
      </c>
      <c r="B118" s="12" t="s">
        <v>85</v>
      </c>
      <c r="C118" s="27" t="s">
        <v>86</v>
      </c>
      <c r="D118" s="26" t="s">
        <v>114</v>
      </c>
      <c r="E118" s="14" t="s">
        <v>47</v>
      </c>
      <c r="F118" s="13" t="s">
        <v>88</v>
      </c>
      <c r="G118" s="14" t="str">
        <f t="shared" si="6"/>
        <v>PROJECT 1 BPEKERJAAN  ELEKTRIKALGUARD HOUSE 2</v>
      </c>
      <c r="H118" s="16" t="s">
        <v>25</v>
      </c>
      <c r="I118" s="28">
        <v>45516</v>
      </c>
      <c r="J118" s="29">
        <v>45942</v>
      </c>
      <c r="K118" s="30">
        <v>45759</v>
      </c>
      <c r="L118" s="19">
        <v>0</v>
      </c>
      <c r="M118" s="20" t="s">
        <v>42</v>
      </c>
      <c r="N118" s="31">
        <v>45505</v>
      </c>
      <c r="O118" s="22">
        <f t="shared" si="7"/>
        <v>11</v>
      </c>
      <c r="P118" s="22">
        <f t="shared" si="8"/>
        <v>0</v>
      </c>
      <c r="Q118" s="22">
        <f t="shared" si="9"/>
        <v>426</v>
      </c>
      <c r="R118" s="23">
        <f t="shared" si="10"/>
        <v>-183</v>
      </c>
      <c r="S118" s="22">
        <f t="shared" si="11"/>
        <v>426</v>
      </c>
      <c r="T118" s="25">
        <f ca="1">ROUNDUP(Table1[[#This Row],[PLAN END]]-NOW(),0)</f>
        <v>133</v>
      </c>
      <c r="U118" s="25">
        <v>0</v>
      </c>
    </row>
    <row r="119" spans="1:21" x14ac:dyDescent="0.2">
      <c r="A119" s="11">
        <v>4</v>
      </c>
      <c r="B119" s="12" t="s">
        <v>85</v>
      </c>
      <c r="C119" s="27" t="s">
        <v>86</v>
      </c>
      <c r="D119" s="26" t="s">
        <v>114</v>
      </c>
      <c r="E119" s="14" t="s">
        <v>47</v>
      </c>
      <c r="F119" s="13" t="s">
        <v>95</v>
      </c>
      <c r="G119" s="14" t="str">
        <f t="shared" si="6"/>
        <v>PROJECT 1 BPEKERJAAN  ELEKTRIKALWORKSHOP</v>
      </c>
      <c r="H119" s="16" t="s">
        <v>25</v>
      </c>
      <c r="I119" s="28">
        <v>45663</v>
      </c>
      <c r="J119" s="29">
        <v>45676</v>
      </c>
      <c r="K119" s="30">
        <v>45759</v>
      </c>
      <c r="L119" s="19">
        <v>0</v>
      </c>
      <c r="M119" s="20" t="s">
        <v>40</v>
      </c>
      <c r="N119" s="31">
        <v>45505</v>
      </c>
      <c r="O119" s="22">
        <f t="shared" si="7"/>
        <v>158</v>
      </c>
      <c r="P119" s="22">
        <f t="shared" si="8"/>
        <v>0</v>
      </c>
      <c r="Q119" s="22">
        <f t="shared" si="9"/>
        <v>13</v>
      </c>
      <c r="R119" s="23">
        <f t="shared" si="10"/>
        <v>83</v>
      </c>
      <c r="S119" s="22">
        <f t="shared" si="11"/>
        <v>13</v>
      </c>
      <c r="T119" s="25">
        <f ca="1">ROUNDUP(Table1[[#This Row],[PLAN END]]-NOW(),0)</f>
        <v>-134</v>
      </c>
      <c r="U119" s="25">
        <v>1.2772542166873568</v>
      </c>
    </row>
    <row r="120" spans="1:21" x14ac:dyDescent="0.2">
      <c r="A120" s="11">
        <v>4</v>
      </c>
      <c r="B120" s="12" t="s">
        <v>85</v>
      </c>
      <c r="C120" s="27" t="s">
        <v>86</v>
      </c>
      <c r="D120" s="26" t="s">
        <v>114</v>
      </c>
      <c r="E120" s="14" t="s">
        <v>47</v>
      </c>
      <c r="F120" s="13" t="s">
        <v>89</v>
      </c>
      <c r="G120" s="14" t="str">
        <f t="shared" si="6"/>
        <v>PROJECT 1 BPEKERJAAN  ELEKTRIKALFEED WAREHOUSE</v>
      </c>
      <c r="H120" s="16" t="s">
        <v>25</v>
      </c>
      <c r="I120" s="28">
        <v>45733</v>
      </c>
      <c r="J120" s="29">
        <v>45746</v>
      </c>
      <c r="K120" s="30">
        <v>45759</v>
      </c>
      <c r="L120" s="19">
        <v>0</v>
      </c>
      <c r="M120" s="20" t="s">
        <v>40</v>
      </c>
      <c r="N120" s="31">
        <v>45505</v>
      </c>
      <c r="O120" s="22">
        <f t="shared" si="7"/>
        <v>228</v>
      </c>
      <c r="P120" s="22">
        <f t="shared" si="8"/>
        <v>0</v>
      </c>
      <c r="Q120" s="22">
        <f t="shared" si="9"/>
        <v>13</v>
      </c>
      <c r="R120" s="23">
        <f t="shared" si="10"/>
        <v>13</v>
      </c>
      <c r="S120" s="22">
        <f t="shared" si="11"/>
        <v>13</v>
      </c>
      <c r="T120" s="25">
        <f ca="1">ROUNDUP(Table1[[#This Row],[PLAN END]]-NOW(),0)</f>
        <v>-64</v>
      </c>
      <c r="U120" s="25">
        <v>1.3021928291029847</v>
      </c>
    </row>
    <row r="121" spans="1:21" x14ac:dyDescent="0.2">
      <c r="A121" s="11">
        <v>4</v>
      </c>
      <c r="B121" s="12" t="s">
        <v>85</v>
      </c>
      <c r="C121" s="27" t="s">
        <v>86</v>
      </c>
      <c r="D121" s="26" t="s">
        <v>114</v>
      </c>
      <c r="E121" s="14" t="s">
        <v>47</v>
      </c>
      <c r="F121" s="13" t="s">
        <v>99</v>
      </c>
      <c r="G121" s="14" t="str">
        <f t="shared" si="6"/>
        <v>PROJECT 1 BPEKERJAAN  ELEKTRIKALDORMITORY MALE</v>
      </c>
      <c r="H121" s="16" t="s">
        <v>25</v>
      </c>
      <c r="I121" s="28">
        <v>45698</v>
      </c>
      <c r="J121" s="29">
        <v>45767</v>
      </c>
      <c r="K121" s="30">
        <v>45759</v>
      </c>
      <c r="L121" s="19">
        <v>0</v>
      </c>
      <c r="M121" s="20" t="s">
        <v>40</v>
      </c>
      <c r="N121" s="31">
        <v>45505</v>
      </c>
      <c r="O121" s="22">
        <f t="shared" si="7"/>
        <v>193</v>
      </c>
      <c r="P121" s="22">
        <f t="shared" si="8"/>
        <v>0</v>
      </c>
      <c r="Q121" s="22">
        <f t="shared" si="9"/>
        <v>69</v>
      </c>
      <c r="R121" s="23">
        <f t="shared" si="10"/>
        <v>-8</v>
      </c>
      <c r="S121" s="22">
        <f t="shared" si="11"/>
        <v>69</v>
      </c>
      <c r="T121" s="25">
        <f ca="1">ROUNDUP(Table1[[#This Row],[PLAN END]]-NOW(),0)</f>
        <v>-43</v>
      </c>
      <c r="U121" s="25">
        <v>2.2106399922458855</v>
      </c>
    </row>
    <row r="122" spans="1:21" x14ac:dyDescent="0.2">
      <c r="A122" s="11">
        <v>4</v>
      </c>
      <c r="B122" s="12" t="s">
        <v>85</v>
      </c>
      <c r="C122" s="27" t="s">
        <v>86</v>
      </c>
      <c r="D122" s="26" t="s">
        <v>114</v>
      </c>
      <c r="E122" s="14" t="s">
        <v>47</v>
      </c>
      <c r="F122" s="13" t="s">
        <v>102</v>
      </c>
      <c r="G122" s="14" t="str">
        <f t="shared" si="6"/>
        <v>PROJECT 1 BPEKERJAAN  ELEKTRIKALWEIGHT HOUSE</v>
      </c>
      <c r="H122" s="16" t="s">
        <v>25</v>
      </c>
      <c r="I122" s="28">
        <v>45677</v>
      </c>
      <c r="J122" s="29">
        <v>45698</v>
      </c>
      <c r="K122" s="30">
        <v>45759</v>
      </c>
      <c r="L122" s="19">
        <v>0</v>
      </c>
      <c r="M122" s="20" t="s">
        <v>40</v>
      </c>
      <c r="N122" s="31">
        <v>45505</v>
      </c>
      <c r="O122" s="22">
        <f t="shared" si="7"/>
        <v>172</v>
      </c>
      <c r="P122" s="22">
        <f t="shared" si="8"/>
        <v>0</v>
      </c>
      <c r="Q122" s="22">
        <f t="shared" si="9"/>
        <v>21</v>
      </c>
      <c r="R122" s="23">
        <f t="shared" si="10"/>
        <v>61</v>
      </c>
      <c r="S122" s="22">
        <f t="shared" si="11"/>
        <v>21</v>
      </c>
      <c r="T122" s="25">
        <f ca="1">ROUNDUP(Table1[[#This Row],[PLAN END]]-NOW(),0)</f>
        <v>-112</v>
      </c>
      <c r="U122" s="25">
        <v>0.94089880391742786</v>
      </c>
    </row>
    <row r="123" spans="1:21" x14ac:dyDescent="0.2">
      <c r="A123" s="11">
        <v>4</v>
      </c>
      <c r="B123" s="12" t="s">
        <v>85</v>
      </c>
      <c r="C123" s="27" t="s">
        <v>86</v>
      </c>
      <c r="D123" s="26" t="s">
        <v>114</v>
      </c>
      <c r="E123" s="14" t="s">
        <v>47</v>
      </c>
      <c r="F123" s="13" t="s">
        <v>115</v>
      </c>
      <c r="G123" s="14" t="str">
        <f t="shared" si="6"/>
        <v>PROJECT 1 BPEKERJAAN  ELEKTRIKALGAZEBOO</v>
      </c>
      <c r="H123" s="16" t="s">
        <v>25</v>
      </c>
      <c r="I123" s="28">
        <v>45761</v>
      </c>
      <c r="J123" s="29">
        <v>45774</v>
      </c>
      <c r="K123" s="30">
        <v>45759</v>
      </c>
      <c r="L123" s="19">
        <v>0</v>
      </c>
      <c r="M123" s="20" t="s">
        <v>42</v>
      </c>
      <c r="N123" s="31">
        <v>45505</v>
      </c>
      <c r="O123" s="22">
        <f t="shared" si="7"/>
        <v>256</v>
      </c>
      <c r="P123" s="22">
        <f t="shared" si="8"/>
        <v>0</v>
      </c>
      <c r="Q123" s="22">
        <f t="shared" si="9"/>
        <v>13</v>
      </c>
      <c r="R123" s="23">
        <f t="shared" si="10"/>
        <v>-15</v>
      </c>
      <c r="S123" s="22">
        <f t="shared" si="11"/>
        <v>13</v>
      </c>
      <c r="T123" s="25">
        <f ca="1">ROUNDUP(Table1[[#This Row],[PLAN END]]-NOW(),0)</f>
        <v>-36</v>
      </c>
      <c r="U123" s="25">
        <v>0.83220228058553414</v>
      </c>
    </row>
    <row r="124" spans="1:21" x14ac:dyDescent="0.2">
      <c r="A124" s="11">
        <v>4</v>
      </c>
      <c r="B124" s="12" t="s">
        <v>85</v>
      </c>
      <c r="C124" s="27" t="s">
        <v>86</v>
      </c>
      <c r="D124" s="26" t="s">
        <v>114</v>
      </c>
      <c r="E124" s="14" t="s">
        <v>47</v>
      </c>
      <c r="F124" s="13" t="s">
        <v>94</v>
      </c>
      <c r="G124" s="14" t="str">
        <f t="shared" si="6"/>
        <v>PROJECT 1 BPEKERJAAN  ELEKTRIKALFAMILY STAFF HOUSE</v>
      </c>
      <c r="H124" s="16" t="s">
        <v>25</v>
      </c>
      <c r="I124" s="28">
        <v>45747</v>
      </c>
      <c r="J124" s="29">
        <v>45774</v>
      </c>
      <c r="K124" s="30">
        <v>45759</v>
      </c>
      <c r="L124" s="19">
        <v>0</v>
      </c>
      <c r="M124" s="20" t="s">
        <v>40</v>
      </c>
      <c r="N124" s="31">
        <v>45505</v>
      </c>
      <c r="O124" s="22">
        <f t="shared" si="7"/>
        <v>242</v>
      </c>
      <c r="P124" s="22">
        <f t="shared" si="8"/>
        <v>0</v>
      </c>
      <c r="Q124" s="22">
        <f t="shared" si="9"/>
        <v>27</v>
      </c>
      <c r="R124" s="23">
        <f t="shared" si="10"/>
        <v>-15</v>
      </c>
      <c r="S124" s="22">
        <f t="shared" si="11"/>
        <v>27</v>
      </c>
      <c r="T124" s="25">
        <f ca="1">ROUNDUP(Table1[[#This Row],[PLAN END]]-NOW(),0)</f>
        <v>-36</v>
      </c>
      <c r="U124" s="25">
        <v>1.1429745636452144</v>
      </c>
    </row>
    <row r="125" spans="1:21" x14ac:dyDescent="0.2">
      <c r="A125" s="11">
        <v>4</v>
      </c>
      <c r="B125" s="12" t="s">
        <v>85</v>
      </c>
      <c r="C125" s="27" t="s">
        <v>86</v>
      </c>
      <c r="D125" s="26" t="s">
        <v>114</v>
      </c>
      <c r="E125" s="14" t="s">
        <v>47</v>
      </c>
      <c r="F125" s="13" t="s">
        <v>98</v>
      </c>
      <c r="G125" s="14" t="str">
        <f t="shared" si="6"/>
        <v>PROJECT 1 BPEKERJAAN  ELEKTRIKALDORMITORY FEMALE</v>
      </c>
      <c r="H125" s="16" t="s">
        <v>25</v>
      </c>
      <c r="I125" s="28">
        <v>45698</v>
      </c>
      <c r="J125" s="29">
        <v>45704</v>
      </c>
      <c r="K125" s="30">
        <v>45759</v>
      </c>
      <c r="L125" s="19">
        <v>0</v>
      </c>
      <c r="M125" s="20" t="s">
        <v>40</v>
      </c>
      <c r="N125" s="31">
        <v>45505</v>
      </c>
      <c r="O125" s="22">
        <f t="shared" si="7"/>
        <v>193</v>
      </c>
      <c r="P125" s="22">
        <f t="shared" si="8"/>
        <v>0</v>
      </c>
      <c r="Q125" s="22">
        <f t="shared" si="9"/>
        <v>6</v>
      </c>
      <c r="R125" s="23">
        <f t="shared" si="10"/>
        <v>55</v>
      </c>
      <c r="S125" s="22">
        <f t="shared" si="11"/>
        <v>6</v>
      </c>
      <c r="T125" s="25">
        <f ca="1">ROUNDUP(Table1[[#This Row],[PLAN END]]-NOW(),0)</f>
        <v>-106</v>
      </c>
      <c r="U125" s="25">
        <v>0.65729302337862683</v>
      </c>
    </row>
    <row r="126" spans="1:21" x14ac:dyDescent="0.2">
      <c r="A126" s="11">
        <v>4</v>
      </c>
      <c r="B126" s="12" t="s">
        <v>85</v>
      </c>
      <c r="C126" s="27" t="s">
        <v>86</v>
      </c>
      <c r="D126" s="26" t="s">
        <v>114</v>
      </c>
      <c r="E126" s="14" t="s">
        <v>47</v>
      </c>
      <c r="F126" s="13" t="s">
        <v>97</v>
      </c>
      <c r="G126" s="14" t="str">
        <f t="shared" si="6"/>
        <v>PROJECT 1 BPEKERJAAN  ELEKTRIKALPUMP HOUSE</v>
      </c>
      <c r="H126" s="16" t="s">
        <v>25</v>
      </c>
      <c r="I126" s="28">
        <v>45368</v>
      </c>
      <c r="J126" s="29">
        <v>45736</v>
      </c>
      <c r="K126" s="30">
        <v>45759</v>
      </c>
      <c r="L126" s="19">
        <v>0</v>
      </c>
      <c r="M126" s="20" t="s">
        <v>40</v>
      </c>
      <c r="N126" s="31">
        <v>45505</v>
      </c>
      <c r="O126" s="22">
        <f t="shared" si="7"/>
        <v>-137</v>
      </c>
      <c r="P126" s="22">
        <f t="shared" si="8"/>
        <v>0</v>
      </c>
      <c r="Q126" s="22">
        <f t="shared" si="9"/>
        <v>368</v>
      </c>
      <c r="R126" s="23">
        <f t="shared" si="10"/>
        <v>23</v>
      </c>
      <c r="S126" s="22">
        <f t="shared" si="11"/>
        <v>368</v>
      </c>
      <c r="T126" s="25">
        <f ca="1">ROUNDUP(Table1[[#This Row],[PLAN END]]-NOW(),0)</f>
        <v>-74</v>
      </c>
      <c r="U126" s="25">
        <v>1.1353862689916343</v>
      </c>
    </row>
    <row r="127" spans="1:21" x14ac:dyDescent="0.2">
      <c r="A127" s="32">
        <v>4</v>
      </c>
      <c r="B127" s="33" t="s">
        <v>85</v>
      </c>
      <c r="C127" s="34" t="s">
        <v>86</v>
      </c>
      <c r="D127" s="35" t="s">
        <v>114</v>
      </c>
      <c r="E127" s="36" t="s">
        <v>47</v>
      </c>
      <c r="F127" s="37" t="s">
        <v>101</v>
      </c>
      <c r="G127" s="36" t="str">
        <f t="shared" si="6"/>
        <v>PROJECT 1 BPEKERJAAN  ELEKTRIKALGARDU HUB</v>
      </c>
      <c r="H127" s="38" t="s">
        <v>25</v>
      </c>
      <c r="I127" s="39">
        <v>45761</v>
      </c>
      <c r="J127" s="40">
        <v>45802</v>
      </c>
      <c r="K127" s="41">
        <v>45759</v>
      </c>
      <c r="L127" s="42">
        <v>0</v>
      </c>
      <c r="M127" s="43" t="s">
        <v>42</v>
      </c>
      <c r="N127" s="44">
        <v>45505</v>
      </c>
      <c r="O127" s="45">
        <f t="shared" si="7"/>
        <v>256</v>
      </c>
      <c r="P127" s="45">
        <f t="shared" si="8"/>
        <v>0</v>
      </c>
      <c r="Q127" s="45">
        <f t="shared" si="9"/>
        <v>41</v>
      </c>
      <c r="R127" s="46">
        <f t="shared" si="10"/>
        <v>-43</v>
      </c>
      <c r="S127" s="22">
        <f t="shared" si="11"/>
        <v>41</v>
      </c>
      <c r="T127" s="47">
        <f ca="1">ROUNDUP(Table1[[#This Row],[PLAN END]]-NOW(),0)</f>
        <v>-8</v>
      </c>
      <c r="U127" s="47">
        <v>0.45616355925610708</v>
      </c>
    </row>
  </sheetData>
  <conditionalFormatting sqref="H2:H127">
    <cfRule type="containsText" dxfId="2" priority="5" operator="containsText" text="LOW">
      <formula>NOT(ISERROR(SEARCH("LOW",H2)))</formula>
    </cfRule>
    <cfRule type="containsText" dxfId="1" priority="6" operator="containsText" text="MEDIUM">
      <formula>NOT(ISERROR(SEARCH("MEDIUM",H2)))</formula>
    </cfRule>
    <cfRule type="containsText" dxfId="0" priority="7" operator="containsText" text="HIGH">
      <formula>NOT(ISERROR(SEARCH("HIGH",H2)))</formula>
    </cfRule>
  </conditionalFormatting>
  <conditionalFormatting sqref="L2:L51">
    <cfRule type="dataBar" priority="3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{84B9C03D-ACA4-384B-9A7E-37F59BDFEF13}</x14:id>
        </ext>
      </extLst>
    </cfRule>
  </conditionalFormatting>
  <conditionalFormatting sqref="L52:L127">
    <cfRule type="dataBar" priority="4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{1DB4319C-A225-C84B-8CFF-9C4998B2BCAE}</x14:id>
        </ext>
      </extLst>
    </cfRule>
  </conditionalFormatting>
  <conditionalFormatting sqref="M2:M12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{CED11FC2-AC89-D149-95F1-33ACFD842827}</x14:id>
        </ext>
      </extLst>
    </cfRule>
  </conditionalFormatting>
  <dataValidations count="1">
    <dataValidation type="list" allowBlank="1" showInputMessage="1" showErrorMessage="1" sqref="H2:H127" xr:uid="{DB444184-AD00-7B45-A65E-AD6101662897}">
      <formula1>"HIGH,MEDIUM,LOW"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B9C03D-ACA4-384B-9A7E-37F59BDFEF13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L2:L51</xm:sqref>
        </x14:conditionalFormatting>
        <x14:conditionalFormatting xmlns:xm="http://schemas.microsoft.com/office/excel/2006/main">
          <x14:cfRule type="dataBar" id="{1DB4319C-A225-C84B-8CFF-9C4998B2BCAE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L52:L127</xm:sqref>
        </x14:conditionalFormatting>
        <x14:conditionalFormatting xmlns:xm="http://schemas.microsoft.com/office/excel/2006/main">
          <x14:cfRule type="iconSet" priority="1" id="{D05B7CFA-04BE-9640-80F5-D28AE37B3EA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14:cfRule type="dataBar" id="{CED11FC2-AC89-D149-95F1-33ACFD8428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M2:M127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DATA (wajib update)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GIFARI ALGHANI</dc:creator>
  <cp:lastModifiedBy>GIFARI ALGHANI</cp:lastModifiedBy>
  <dcterms:created xsi:type="dcterms:W3CDTF">2025-04-25T02:38:22Z</dcterms:created>
  <dcterms:modified xsi:type="dcterms:W3CDTF">2025-06-01T05:47:51Z</dcterms:modified>
</cp:coreProperties>
</file>