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MASTER DASHBOARD/"/>
    </mc:Choice>
  </mc:AlternateContent>
  <xr:revisionPtr revIDLastSave="2" documentId="8_{0DD4994F-22B5-4272-B3B4-AE0EF758BC3C}" xr6:coauthVersionLast="47" xr6:coauthVersionMax="47" xr10:uidLastSave="{0EA854F7-7AEB-4C7F-A94E-AA9DA1245DCB}"/>
  <bookViews>
    <workbookView xWindow="-108" yWindow="-108" windowWidth="23256" windowHeight="1389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 s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O99" i="1"/>
  <c r="G99" i="1"/>
  <c r="T98" i="1"/>
  <c r="S98" i="1"/>
  <c r="P98" i="1" s="1"/>
  <c r="Q98" i="1" s="1"/>
  <c r="O98" i="1"/>
  <c r="G98" i="1"/>
  <c r="T97" i="1"/>
  <c r="S97" i="1"/>
  <c r="R97" i="1" s="1"/>
  <c r="O97" i="1"/>
  <c r="G97" i="1"/>
  <c r="T96" i="1"/>
  <c r="S96" i="1"/>
  <c r="R96" i="1" s="1"/>
  <c r="O96" i="1"/>
  <c r="G96" i="1"/>
  <c r="T95" i="1"/>
  <c r="S95" i="1"/>
  <c r="R95" i="1" s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P86" i="1"/>
  <c r="Q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 s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 s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 s="1"/>
  <c r="O73" i="1"/>
  <c r="G73" i="1"/>
  <c r="T72" i="1"/>
  <c r="S72" i="1"/>
  <c r="P72" i="1" s="1"/>
  <c r="Q72" i="1" s="1"/>
  <c r="O72" i="1"/>
  <c r="G72" i="1"/>
  <c r="T71" i="1"/>
  <c r="S71" i="1"/>
  <c r="P71" i="1" s="1"/>
  <c r="Q71" i="1" s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 s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 s="1"/>
  <c r="O53" i="1"/>
  <c r="G53" i="1"/>
  <c r="T52" i="1"/>
  <c r="S52" i="1"/>
  <c r="O52" i="1"/>
  <c r="G52" i="1"/>
  <c r="T51" i="1"/>
  <c r="S51" i="1"/>
  <c r="P51" i="1" s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P47" i="1" s="1"/>
  <c r="Q47" i="1" s="1"/>
  <c r="O47" i="1"/>
  <c r="G47" i="1"/>
  <c r="T46" i="1"/>
  <c r="S46" i="1"/>
  <c r="P46" i="1" s="1"/>
  <c r="R46" i="1"/>
  <c r="O46" i="1"/>
  <c r="G46" i="1"/>
  <c r="T45" i="1"/>
  <c r="S45" i="1"/>
  <c r="R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 s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 s="1"/>
  <c r="O31" i="1"/>
  <c r="G31" i="1"/>
  <c r="T30" i="1"/>
  <c r="S30" i="1"/>
  <c r="R30" i="1"/>
  <c r="O30" i="1"/>
  <c r="G30" i="1"/>
  <c r="T29" i="1"/>
  <c r="S29" i="1"/>
  <c r="R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 s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O15" i="1"/>
  <c r="G15" i="1"/>
  <c r="T14" i="1"/>
  <c r="S14" i="1"/>
  <c r="R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 s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O3" i="1"/>
  <c r="G3" i="1"/>
  <c r="T2" i="1"/>
  <c r="S2" i="1"/>
  <c r="R2" i="1" s="1"/>
  <c r="O2" i="1"/>
  <c r="G2" i="1"/>
  <c r="P111" i="1" l="1"/>
  <c r="Q111" i="1" s="1"/>
  <c r="R72" i="1"/>
  <c r="P97" i="1"/>
  <c r="Q97" i="1" s="1"/>
  <c r="P29" i="1"/>
  <c r="Q29" i="1" s="1"/>
  <c r="R47" i="1"/>
  <c r="R15" i="1"/>
  <c r="R51" i="1"/>
  <c r="P102" i="1"/>
  <c r="Q102" i="1" s="1"/>
  <c r="R3" i="1"/>
  <c r="P45" i="1"/>
  <c r="Q45" i="1" s="1"/>
  <c r="R123" i="1"/>
  <c r="P14" i="1"/>
  <c r="Q14" i="1" s="1"/>
  <c r="P31" i="1"/>
  <c r="Q31" i="1" s="1"/>
  <c r="R99" i="1"/>
  <c r="P109" i="1"/>
  <c r="P62" i="1"/>
  <c r="Q62" i="1" s="1"/>
  <c r="P53" i="1"/>
  <c r="Q53" i="1" s="1"/>
  <c r="R71" i="1"/>
  <c r="Q46" i="1"/>
  <c r="P21" i="1"/>
  <c r="Q21" i="1" s="1"/>
  <c r="Q23" i="1"/>
  <c r="P30" i="1"/>
  <c r="Q30" i="1" s="1"/>
  <c r="P69" i="1"/>
  <c r="Q69" i="1" s="1"/>
  <c r="Q25" i="1"/>
  <c r="R27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127" i="1" s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P87" i="1"/>
  <c r="Q87" i="1" s="1"/>
  <c r="R107" i="1"/>
  <c r="P121" i="1"/>
  <c r="Q121" i="1" s="1"/>
  <c r="R23" i="1"/>
  <c r="R59" i="1"/>
  <c r="R98" i="1"/>
  <c r="R115" i="1"/>
  <c r="P126" i="1"/>
  <c r="Q126" i="1" s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0" i="1" s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<sst xmlns="http://schemas.openxmlformats.org/spreadsheetml/2006/main" count="903" uniqueCount="118">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</sst>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2"/>
    <tableColumn id="12" xr3:uid="{945A0098-9CC3-4047-B4F7-CC39A1E31EF5}" name="% COMPLETE" dataDxfId="1" dataCellStyle="Percent"/>
    <tableColumn id="13" xr3:uid="{AC9C7C90-8B8D-3C45-AE98-E7CFDD3DD916}" name="STATUS" dataDxfId="0"/>
    <tableColumn id="14" xr3:uid="{50DCA361-CA43-9E4B-8580-927184E6D83C}" name="Project Start" dataDxfId="13"/>
    <tableColumn id="15" xr3:uid="{0E7BD8A1-5B60-9D47-A4BA-748B04FA60D3}" name="Days to Start" dataDxfId="12">
      <calculatedColumnFormula>IF(ISBLANK(I2),0,I2-N2)</calculatedColumnFormula>
    </tableColumn>
    <tableColumn id="16" xr3:uid="{E6EBF2DA-7929-D743-809F-8B720E058B36}" name="Complete" dataDxfId="11">
      <calculatedColumnFormula>$L2*$S2</calculatedColumnFormula>
    </tableColumn>
    <tableColumn id="17" xr3:uid="{8CE5C077-5BDC-0044-A1BB-90BD835F37E1}" name="Incomplete" dataDxfId="10">
      <calculatedColumnFormula>S2-P2</calculatedColumnFormula>
    </tableColumn>
    <tableColumn id="18" xr3:uid="{99A1DC32-521F-C74F-A6F5-C70AFB0DA2F6}" name="Slippage" dataDxfId="9">
      <calculatedColumnFormula>IF(ISBLANK(K2),0,(K2-I2)-S2)</calculatedColumnFormula>
    </tableColumn>
    <tableColumn id="19" xr3:uid="{C68D290E-7C46-8E46-9B28-77DE939642C2}" name="Plan Days" dataDxfId="8">
      <calculatedColumnFormula>IF(ISBLANK(J2),0,J2-I2)</calculatedColumnFormula>
    </tableColumn>
    <tableColumn id="20" xr3:uid="{852061C2-A170-5241-A83B-814807443220}" name="SISA DURASI KONTRAK" dataDxfId="7">
      <calculatedColumnFormula>ROUNDUP(Table1[[#This Row],[PLAN END]]-NOW(),0)</calculatedColumnFormula>
    </tableColumn>
    <tableColumn id="21" xr3:uid="{2E7C9A09-919D-0A46-8438-938686AA48C9}" name="BOBO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H1" activePane="topRight" state="frozen"/>
      <selection pane="topRight" activeCell="Q11" sqref="Q11"/>
    </sheetView>
  </sheetViews>
  <sheetFormatPr defaultColWidth="8.77734375" defaultRowHeight="14.4" x14ac:dyDescent="0.3"/>
  <cols>
    <col min="1" max="1" width="5.44140625" customWidth="1"/>
    <col min="2" max="2" width="19" style="44" bestFit="1" customWidth="1"/>
    <col min="3" max="3" width="31.109375" style="44" bestFit="1" customWidth="1"/>
    <col min="4" max="4" width="27.77734375" bestFit="1" customWidth="1"/>
    <col min="5" max="5" width="32.44140625" style="44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5" bestFit="1" customWidth="1"/>
    <col min="10" max="10" width="14.44140625" style="46" bestFit="1" customWidth="1"/>
    <col min="11" max="11" width="16.44140625" style="47" bestFit="1" customWidth="1"/>
    <col min="12" max="12" width="13" customWidth="1"/>
    <col min="13" max="13" width="12.77734375" bestFit="1" customWidth="1"/>
    <col min="14" max="14" width="16.109375" style="47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8" t="s">
        <v>25</v>
      </c>
      <c r="I2" s="16">
        <v>45478</v>
      </c>
      <c r="J2" s="16">
        <v>45903</v>
      </c>
      <c r="K2" s="17">
        <v>45837</v>
      </c>
      <c r="L2" s="18">
        <v>0.72240000000000004</v>
      </c>
      <c r="M2" s="19" t="s">
        <v>26</v>
      </c>
      <c r="N2" s="20">
        <v>45444</v>
      </c>
      <c r="O2" s="21">
        <f>IF(ISBLANK(I2),0,I2-N2)</f>
        <v>34</v>
      </c>
      <c r="P2" s="21">
        <f>$L2*$S2</f>
        <v>307.02000000000004</v>
      </c>
      <c r="Q2" s="21">
        <f>S2-P2</f>
        <v>117.97999999999996</v>
      </c>
      <c r="R2" s="22">
        <f>IF(ISBLANK(K2),0,(K2-I2)-S2)</f>
        <v>-66</v>
      </c>
      <c r="S2" s="21">
        <f>IF(ISBLANK(J2),0,J2-I2)</f>
        <v>425</v>
      </c>
      <c r="T2" s="23">
        <f ca="1">ROUNDUP(Table1[[#This Row],[PLAN END]]-NOW(),0)</f>
        <v>57</v>
      </c>
      <c r="U2" s="23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8" t="s">
        <v>116</v>
      </c>
      <c r="I3" s="16">
        <v>45478</v>
      </c>
      <c r="J3" s="16">
        <v>45529</v>
      </c>
      <c r="K3" s="17">
        <v>45837</v>
      </c>
      <c r="L3" s="18"/>
      <c r="M3" s="19" t="s">
        <v>28</v>
      </c>
      <c r="N3" s="20">
        <v>45444</v>
      </c>
      <c r="O3" s="21">
        <f t="shared" ref="O3:O66" si="1">IF(ISBLANK(I3),0,I3-N3)</f>
        <v>34</v>
      </c>
      <c r="P3" s="21">
        <f t="shared" ref="P3:P66" si="2">$L3*$S3</f>
        <v>0</v>
      </c>
      <c r="Q3" s="21">
        <f t="shared" ref="Q3:Q66" si="3">S3-P3</f>
        <v>51</v>
      </c>
      <c r="R3" s="22">
        <f t="shared" ref="R3:R66" si="4">IF(ISBLANK(K3),0,(K3-I3)-S3)</f>
        <v>308</v>
      </c>
      <c r="S3" s="21">
        <f t="shared" ref="S3:S66" si="5">IF(ISBLANK(J3),0,J3-I3)</f>
        <v>51</v>
      </c>
      <c r="T3" s="24">
        <f ca="1">ROUNDUP(Table1[[#This Row],[PLAN END]]-NOW(),0)</f>
        <v>-318</v>
      </c>
      <c r="U3" s="24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8" t="s">
        <v>25</v>
      </c>
      <c r="I4" s="16">
        <v>45515</v>
      </c>
      <c r="J4" s="16">
        <v>45669</v>
      </c>
      <c r="K4" s="17">
        <v>45837</v>
      </c>
      <c r="L4" s="18">
        <v>0.78769999999999996</v>
      </c>
      <c r="M4" s="19" t="s">
        <v>26</v>
      </c>
      <c r="N4" s="20">
        <v>45444</v>
      </c>
      <c r="O4" s="21">
        <f t="shared" si="1"/>
        <v>71</v>
      </c>
      <c r="P4" s="21">
        <f t="shared" si="2"/>
        <v>121.30579999999999</v>
      </c>
      <c r="Q4" s="21">
        <f t="shared" si="3"/>
        <v>32.694200000000009</v>
      </c>
      <c r="R4" s="22">
        <f t="shared" si="4"/>
        <v>168</v>
      </c>
      <c r="S4" s="21">
        <f t="shared" si="5"/>
        <v>154</v>
      </c>
      <c r="T4" s="24">
        <f ca="1">ROUNDUP(Table1[[#This Row],[PLAN END]]-NOW(),0)</f>
        <v>-178</v>
      </c>
      <c r="U4" s="24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8" t="s">
        <v>116</v>
      </c>
      <c r="I5" s="16">
        <v>45565</v>
      </c>
      <c r="J5" s="16">
        <v>45697</v>
      </c>
      <c r="K5" s="17">
        <v>45837</v>
      </c>
      <c r="L5" s="18">
        <v>0</v>
      </c>
      <c r="M5" s="19" t="s">
        <v>32</v>
      </c>
      <c r="N5" s="20">
        <v>45444</v>
      </c>
      <c r="O5" s="21">
        <f t="shared" si="1"/>
        <v>121</v>
      </c>
      <c r="P5" s="21">
        <f t="shared" si="2"/>
        <v>0</v>
      </c>
      <c r="Q5" s="21">
        <f t="shared" si="3"/>
        <v>132</v>
      </c>
      <c r="R5" s="22">
        <f t="shared" si="4"/>
        <v>140</v>
      </c>
      <c r="S5" s="21">
        <f t="shared" si="5"/>
        <v>132</v>
      </c>
      <c r="T5" s="24">
        <f ca="1">ROUNDUP(Table1[[#This Row],[PLAN END]]-NOW(),0)</f>
        <v>-150</v>
      </c>
      <c r="U5" s="24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8" t="s">
        <v>116</v>
      </c>
      <c r="I6" s="16">
        <v>45726</v>
      </c>
      <c r="J6" s="16">
        <v>45755</v>
      </c>
      <c r="K6" s="17">
        <v>45837</v>
      </c>
      <c r="L6" s="18">
        <v>0.1246</v>
      </c>
      <c r="M6" s="19" t="s">
        <v>32</v>
      </c>
      <c r="N6" s="20">
        <v>45444</v>
      </c>
      <c r="O6" s="21">
        <f t="shared" si="1"/>
        <v>282</v>
      </c>
      <c r="P6" s="21">
        <f t="shared" si="2"/>
        <v>3.6133999999999999</v>
      </c>
      <c r="Q6" s="21">
        <f t="shared" si="3"/>
        <v>25.386600000000001</v>
      </c>
      <c r="R6" s="22">
        <f t="shared" si="4"/>
        <v>82</v>
      </c>
      <c r="S6" s="21">
        <f t="shared" si="5"/>
        <v>29</v>
      </c>
      <c r="T6" s="24">
        <f ca="1">ROUNDUP(Table1[[#This Row],[PLAN END]]-NOW(),0)</f>
        <v>-92</v>
      </c>
      <c r="U6" s="24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8" t="s">
        <v>117</v>
      </c>
      <c r="I7" s="16">
        <v>45754</v>
      </c>
      <c r="J7" s="16">
        <v>45781</v>
      </c>
      <c r="K7" s="17">
        <v>45837</v>
      </c>
      <c r="L7" s="18">
        <v>0.3468</v>
      </c>
      <c r="M7" s="19" t="s">
        <v>26</v>
      </c>
      <c r="N7" s="20">
        <v>45444</v>
      </c>
      <c r="O7" s="21">
        <f t="shared" si="1"/>
        <v>310</v>
      </c>
      <c r="P7" s="21">
        <f t="shared" si="2"/>
        <v>9.3635999999999999</v>
      </c>
      <c r="Q7" s="21">
        <f t="shared" si="3"/>
        <v>17.636400000000002</v>
      </c>
      <c r="R7" s="22">
        <f t="shared" si="4"/>
        <v>56</v>
      </c>
      <c r="S7" s="21">
        <f t="shared" si="5"/>
        <v>27</v>
      </c>
      <c r="T7" s="24">
        <f ca="1">ROUNDUP(Table1[[#This Row],[PLAN END]]-NOW(),0)</f>
        <v>-66</v>
      </c>
      <c r="U7" s="24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8" t="s">
        <v>116</v>
      </c>
      <c r="I8" s="16">
        <v>45782</v>
      </c>
      <c r="J8" s="16">
        <v>45809</v>
      </c>
      <c r="K8" s="17">
        <v>45837</v>
      </c>
      <c r="L8" s="18">
        <v>0.19869999999999999</v>
      </c>
      <c r="M8" s="19" t="s">
        <v>32</v>
      </c>
      <c r="N8" s="20">
        <v>45444</v>
      </c>
      <c r="O8" s="21">
        <f t="shared" si="1"/>
        <v>338</v>
      </c>
      <c r="P8" s="21">
        <f t="shared" si="2"/>
        <v>5.3648999999999996</v>
      </c>
      <c r="Q8" s="21">
        <f t="shared" si="3"/>
        <v>21.635100000000001</v>
      </c>
      <c r="R8" s="22">
        <f t="shared" si="4"/>
        <v>28</v>
      </c>
      <c r="S8" s="21">
        <f t="shared" si="5"/>
        <v>27</v>
      </c>
      <c r="T8" s="24">
        <f ca="1">ROUNDUP(Table1[[#This Row],[PLAN END]]-NOW(),0)</f>
        <v>-38</v>
      </c>
      <c r="U8" s="24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8" t="s">
        <v>117</v>
      </c>
      <c r="I9" s="16">
        <v>45530</v>
      </c>
      <c r="J9" s="16">
        <v>45781</v>
      </c>
      <c r="K9" s="17">
        <v>45837</v>
      </c>
      <c r="L9" s="18">
        <v>0.41089999999999999</v>
      </c>
      <c r="M9" s="19" t="s">
        <v>32</v>
      </c>
      <c r="N9" s="20">
        <v>45444</v>
      </c>
      <c r="O9" s="21">
        <f t="shared" si="1"/>
        <v>86</v>
      </c>
      <c r="P9" s="21">
        <f t="shared" si="2"/>
        <v>103.13589999999999</v>
      </c>
      <c r="Q9" s="21">
        <f t="shared" si="3"/>
        <v>147.86410000000001</v>
      </c>
      <c r="R9" s="22">
        <f t="shared" si="4"/>
        <v>56</v>
      </c>
      <c r="S9" s="21">
        <f t="shared" si="5"/>
        <v>251</v>
      </c>
      <c r="T9" s="24">
        <f ca="1">ROUNDUP(Table1[[#This Row],[PLAN END]]-NOW(),0)</f>
        <v>-66</v>
      </c>
      <c r="U9" s="24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8" t="s">
        <v>117</v>
      </c>
      <c r="I10" s="16">
        <v>45558</v>
      </c>
      <c r="J10" s="16">
        <v>45648</v>
      </c>
      <c r="K10" s="17">
        <v>45837</v>
      </c>
      <c r="L10" s="18">
        <v>0.4572</v>
      </c>
      <c r="M10" s="19" t="s">
        <v>26</v>
      </c>
      <c r="N10" s="20">
        <v>45444</v>
      </c>
      <c r="O10" s="21">
        <f t="shared" si="1"/>
        <v>114</v>
      </c>
      <c r="P10" s="21">
        <f t="shared" si="2"/>
        <v>41.147999999999996</v>
      </c>
      <c r="Q10" s="21">
        <f t="shared" si="3"/>
        <v>48.852000000000004</v>
      </c>
      <c r="R10" s="22">
        <f t="shared" si="4"/>
        <v>189</v>
      </c>
      <c r="S10" s="21">
        <f t="shared" si="5"/>
        <v>90</v>
      </c>
      <c r="T10" s="24">
        <f ca="1">ROUNDUP(Table1[[#This Row],[PLAN END]]-NOW(),0)</f>
        <v>-199</v>
      </c>
      <c r="U10" s="24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8" t="s">
        <v>116</v>
      </c>
      <c r="I11" s="16">
        <v>45495</v>
      </c>
      <c r="J11" s="16">
        <v>45830</v>
      </c>
      <c r="K11" s="17">
        <v>45837</v>
      </c>
      <c r="L11" s="18">
        <v>1.24E-2</v>
      </c>
      <c r="M11" s="19" t="s">
        <v>40</v>
      </c>
      <c r="N11" s="20">
        <v>45444</v>
      </c>
      <c r="O11" s="21">
        <f t="shared" si="1"/>
        <v>51</v>
      </c>
      <c r="P11" s="21">
        <f t="shared" si="2"/>
        <v>4.1539999999999999</v>
      </c>
      <c r="Q11" s="21">
        <f t="shared" si="3"/>
        <v>330.846</v>
      </c>
      <c r="R11" s="22">
        <f t="shared" si="4"/>
        <v>7</v>
      </c>
      <c r="S11" s="21">
        <f t="shared" si="5"/>
        <v>335</v>
      </c>
      <c r="T11" s="24">
        <f ca="1">ROUNDUP(Table1[[#This Row],[PLAN END]]-NOW(),0)</f>
        <v>-17</v>
      </c>
      <c r="U11" s="24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8" t="s">
        <v>116</v>
      </c>
      <c r="I12" s="16">
        <v>45642</v>
      </c>
      <c r="J12" s="16">
        <v>45830</v>
      </c>
      <c r="K12" s="17">
        <v>45837</v>
      </c>
      <c r="L12" s="18">
        <v>0</v>
      </c>
      <c r="M12" s="19" t="s">
        <v>42</v>
      </c>
      <c r="N12" s="20">
        <v>45444</v>
      </c>
      <c r="O12" s="21">
        <f t="shared" si="1"/>
        <v>198</v>
      </c>
      <c r="P12" s="21">
        <f t="shared" si="2"/>
        <v>0</v>
      </c>
      <c r="Q12" s="21">
        <f t="shared" si="3"/>
        <v>188</v>
      </c>
      <c r="R12" s="22">
        <f t="shared" si="4"/>
        <v>7</v>
      </c>
      <c r="S12" s="21">
        <f t="shared" si="5"/>
        <v>188</v>
      </c>
      <c r="T12" s="24">
        <f ca="1">ROUNDUP(Table1[[#This Row],[PLAN END]]-NOW(),0)</f>
        <v>-17</v>
      </c>
      <c r="U12" s="24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8" t="s">
        <v>116</v>
      </c>
      <c r="I13" s="16">
        <v>45586</v>
      </c>
      <c r="J13" s="16">
        <v>45704</v>
      </c>
      <c r="K13" s="17">
        <v>45837</v>
      </c>
      <c r="L13" s="18">
        <v>0</v>
      </c>
      <c r="M13" s="19" t="s">
        <v>42</v>
      </c>
      <c r="N13" s="20">
        <v>45444</v>
      </c>
      <c r="O13" s="21">
        <f t="shared" si="1"/>
        <v>142</v>
      </c>
      <c r="P13" s="21">
        <f t="shared" si="2"/>
        <v>0</v>
      </c>
      <c r="Q13" s="21">
        <f t="shared" si="3"/>
        <v>118</v>
      </c>
      <c r="R13" s="22">
        <f t="shared" si="4"/>
        <v>133</v>
      </c>
      <c r="S13" s="21">
        <f t="shared" si="5"/>
        <v>118</v>
      </c>
      <c r="T13" s="24">
        <f ca="1">ROUNDUP(Table1[[#This Row],[PLAN END]]-NOW(),0)</f>
        <v>-143</v>
      </c>
      <c r="U13" s="24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8" t="s">
        <v>116</v>
      </c>
      <c r="I14" s="16">
        <v>45698</v>
      </c>
      <c r="J14" s="16">
        <v>45760</v>
      </c>
      <c r="K14" s="17">
        <v>45837</v>
      </c>
      <c r="L14" s="18">
        <v>0</v>
      </c>
      <c r="M14" s="19" t="s">
        <v>42</v>
      </c>
      <c r="N14" s="20">
        <v>45444</v>
      </c>
      <c r="O14" s="21">
        <f t="shared" si="1"/>
        <v>254</v>
      </c>
      <c r="P14" s="21">
        <f t="shared" si="2"/>
        <v>0</v>
      </c>
      <c r="Q14" s="21">
        <f t="shared" si="3"/>
        <v>62</v>
      </c>
      <c r="R14" s="22">
        <f t="shared" si="4"/>
        <v>77</v>
      </c>
      <c r="S14" s="21">
        <f t="shared" si="5"/>
        <v>62</v>
      </c>
      <c r="T14" s="24">
        <f ca="1">ROUNDUP(Table1[[#This Row],[PLAN END]]-NOW(),0)</f>
        <v>-87</v>
      </c>
      <c r="U14" s="24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8" t="s">
        <v>116</v>
      </c>
      <c r="I15" s="16">
        <v>45698</v>
      </c>
      <c r="J15" s="16">
        <v>45767</v>
      </c>
      <c r="K15" s="17">
        <v>45837</v>
      </c>
      <c r="L15" s="18">
        <v>0</v>
      </c>
      <c r="M15" s="19" t="s">
        <v>42</v>
      </c>
      <c r="N15" s="20">
        <v>45444</v>
      </c>
      <c r="O15" s="21">
        <f t="shared" si="1"/>
        <v>254</v>
      </c>
      <c r="P15" s="21">
        <f t="shared" si="2"/>
        <v>0</v>
      </c>
      <c r="Q15" s="21">
        <f t="shared" si="3"/>
        <v>69</v>
      </c>
      <c r="R15" s="22">
        <f t="shared" si="4"/>
        <v>70</v>
      </c>
      <c r="S15" s="21">
        <f t="shared" si="5"/>
        <v>69</v>
      </c>
      <c r="T15" s="24">
        <f ca="1">ROUNDUP(Table1[[#This Row],[PLAN END]]-NOW(),0)</f>
        <v>-80</v>
      </c>
      <c r="U15" s="24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8" t="s">
        <v>117</v>
      </c>
      <c r="I16" s="16">
        <v>45495</v>
      </c>
      <c r="J16" s="16">
        <v>45788</v>
      </c>
      <c r="K16" s="17">
        <v>45837</v>
      </c>
      <c r="L16" s="18">
        <v>0.4385</v>
      </c>
      <c r="M16" s="19" t="s">
        <v>26</v>
      </c>
      <c r="N16" s="20">
        <v>45444</v>
      </c>
      <c r="O16" s="21">
        <f t="shared" si="1"/>
        <v>51</v>
      </c>
      <c r="P16" s="21">
        <f t="shared" si="2"/>
        <v>128.48050000000001</v>
      </c>
      <c r="Q16" s="21">
        <f t="shared" si="3"/>
        <v>164.51949999999999</v>
      </c>
      <c r="R16" s="22">
        <f t="shared" si="4"/>
        <v>49</v>
      </c>
      <c r="S16" s="21">
        <f t="shared" si="5"/>
        <v>293</v>
      </c>
      <c r="T16" s="24">
        <f ca="1">ROUNDUP(Table1[[#This Row],[PLAN END]]-NOW(),0)</f>
        <v>-59</v>
      </c>
      <c r="U16" s="24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8" t="s">
        <v>116</v>
      </c>
      <c r="I17" s="16">
        <v>45775</v>
      </c>
      <c r="J17" s="16">
        <v>45788</v>
      </c>
      <c r="K17" s="17">
        <v>45837</v>
      </c>
      <c r="L17" s="18">
        <v>0</v>
      </c>
      <c r="M17" s="19" t="s">
        <v>42</v>
      </c>
      <c r="N17" s="20">
        <v>45444</v>
      </c>
      <c r="O17" s="21">
        <f t="shared" si="1"/>
        <v>331</v>
      </c>
      <c r="P17" s="21">
        <f t="shared" si="2"/>
        <v>0</v>
      </c>
      <c r="Q17" s="21">
        <f t="shared" si="3"/>
        <v>13</v>
      </c>
      <c r="R17" s="22">
        <f t="shared" si="4"/>
        <v>49</v>
      </c>
      <c r="S17" s="21">
        <f t="shared" si="5"/>
        <v>13</v>
      </c>
      <c r="T17" s="24">
        <f ca="1">ROUNDUP(Table1[[#This Row],[PLAN END]]-NOW(),0)</f>
        <v>-59</v>
      </c>
      <c r="U17" s="24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8" t="s">
        <v>25</v>
      </c>
      <c r="I18" s="16">
        <v>45607</v>
      </c>
      <c r="J18" s="16">
        <v>45697</v>
      </c>
      <c r="K18" s="17">
        <v>45837</v>
      </c>
      <c r="L18" s="18">
        <v>0.99970000000000003</v>
      </c>
      <c r="M18" s="19" t="s">
        <v>32</v>
      </c>
      <c r="N18" s="20">
        <v>45444</v>
      </c>
      <c r="O18" s="21">
        <f t="shared" si="1"/>
        <v>163</v>
      </c>
      <c r="P18" s="21">
        <f t="shared" si="2"/>
        <v>89.972999999999999</v>
      </c>
      <c r="Q18" s="21">
        <f t="shared" si="3"/>
        <v>2.7000000000001023E-2</v>
      </c>
      <c r="R18" s="22">
        <f t="shared" si="4"/>
        <v>140</v>
      </c>
      <c r="S18" s="21">
        <f t="shared" si="5"/>
        <v>90</v>
      </c>
      <c r="T18" s="24">
        <f ca="1">ROUNDUP(Table1[[#This Row],[PLAN END]]-NOW(),0)</f>
        <v>-150</v>
      </c>
      <c r="U18" s="24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8" t="s">
        <v>116</v>
      </c>
      <c r="I19" s="16">
        <v>45670</v>
      </c>
      <c r="J19" s="16">
        <v>45697</v>
      </c>
      <c r="K19" s="17">
        <v>45837</v>
      </c>
      <c r="L19" s="18">
        <v>0</v>
      </c>
      <c r="M19" s="19" t="s">
        <v>42</v>
      </c>
      <c r="N19" s="20">
        <v>45444</v>
      </c>
      <c r="O19" s="21">
        <f t="shared" si="1"/>
        <v>226</v>
      </c>
      <c r="P19" s="21">
        <f t="shared" si="2"/>
        <v>0</v>
      </c>
      <c r="Q19" s="21">
        <f t="shared" si="3"/>
        <v>27</v>
      </c>
      <c r="R19" s="22">
        <f t="shared" si="4"/>
        <v>140</v>
      </c>
      <c r="S19" s="21">
        <f t="shared" si="5"/>
        <v>27</v>
      </c>
      <c r="T19" s="24">
        <f ca="1">ROUNDUP(Table1[[#This Row],[PLAN END]]-NOW(),0)</f>
        <v>-150</v>
      </c>
      <c r="U19" s="24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8" t="s">
        <v>116</v>
      </c>
      <c r="I20" s="16">
        <v>45586</v>
      </c>
      <c r="J20" s="16">
        <v>45781</v>
      </c>
      <c r="K20" s="17">
        <v>45837</v>
      </c>
      <c r="L20" s="18">
        <v>0.14860000000000001</v>
      </c>
      <c r="M20" s="19" t="s">
        <v>32</v>
      </c>
      <c r="N20" s="20">
        <v>45444</v>
      </c>
      <c r="O20" s="21">
        <f t="shared" si="1"/>
        <v>142</v>
      </c>
      <c r="P20" s="21">
        <f t="shared" si="2"/>
        <v>28.977</v>
      </c>
      <c r="Q20" s="21">
        <f t="shared" si="3"/>
        <v>166.023</v>
      </c>
      <c r="R20" s="22">
        <f t="shared" si="4"/>
        <v>56</v>
      </c>
      <c r="S20" s="21">
        <f t="shared" si="5"/>
        <v>195</v>
      </c>
      <c r="T20" s="24">
        <f ca="1">ROUNDUP(Table1[[#This Row],[PLAN END]]-NOW(),0)</f>
        <v>-66</v>
      </c>
      <c r="U20" s="24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8" t="s">
        <v>116</v>
      </c>
      <c r="I21" s="16">
        <v>45642</v>
      </c>
      <c r="J21" s="16">
        <v>45823</v>
      </c>
      <c r="K21" s="17">
        <v>45837</v>
      </c>
      <c r="L21" s="18">
        <v>9.69E-2</v>
      </c>
      <c r="M21" s="19" t="s">
        <v>42</v>
      </c>
      <c r="N21" s="20">
        <v>45444</v>
      </c>
      <c r="O21" s="21">
        <f t="shared" si="1"/>
        <v>198</v>
      </c>
      <c r="P21" s="21">
        <f t="shared" si="2"/>
        <v>17.538900000000002</v>
      </c>
      <c r="Q21" s="21">
        <f t="shared" si="3"/>
        <v>163.46109999999999</v>
      </c>
      <c r="R21" s="22">
        <f t="shared" si="4"/>
        <v>14</v>
      </c>
      <c r="S21" s="21">
        <f t="shared" si="5"/>
        <v>181</v>
      </c>
      <c r="T21" s="24">
        <f ca="1">ROUNDUP(Table1[[#This Row],[PLAN END]]-NOW(),0)</f>
        <v>-24</v>
      </c>
      <c r="U21" s="24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8" t="s">
        <v>116</v>
      </c>
      <c r="I22" s="16">
        <v>45803</v>
      </c>
      <c r="J22" s="16">
        <v>45823</v>
      </c>
      <c r="K22" s="17">
        <v>45837</v>
      </c>
      <c r="L22" s="18">
        <v>0</v>
      </c>
      <c r="M22" s="19" t="s">
        <v>42</v>
      </c>
      <c r="N22" s="20">
        <v>45444</v>
      </c>
      <c r="O22" s="21">
        <f t="shared" si="1"/>
        <v>359</v>
      </c>
      <c r="P22" s="21">
        <f t="shared" si="2"/>
        <v>0</v>
      </c>
      <c r="Q22" s="21">
        <f t="shared" si="3"/>
        <v>20</v>
      </c>
      <c r="R22" s="22">
        <f t="shared" si="4"/>
        <v>14</v>
      </c>
      <c r="S22" s="21">
        <f t="shared" si="5"/>
        <v>20</v>
      </c>
      <c r="T22" s="24">
        <f ca="1">ROUNDUP(Table1[[#This Row],[PLAN END]]-NOW(),0)</f>
        <v>-24</v>
      </c>
      <c r="U22" s="24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5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8" t="s">
        <v>116</v>
      </c>
      <c r="I23" s="16">
        <v>45712</v>
      </c>
      <c r="J23" s="16">
        <v>45767</v>
      </c>
      <c r="K23" s="17">
        <v>45837</v>
      </c>
      <c r="L23" s="18">
        <v>0</v>
      </c>
      <c r="M23" s="19" t="s">
        <v>42</v>
      </c>
      <c r="N23" s="20">
        <v>45444</v>
      </c>
      <c r="O23" s="21">
        <f t="shared" si="1"/>
        <v>268</v>
      </c>
      <c r="P23" s="21">
        <f t="shared" si="2"/>
        <v>0</v>
      </c>
      <c r="Q23" s="21">
        <f t="shared" si="3"/>
        <v>55</v>
      </c>
      <c r="R23" s="22">
        <f t="shared" si="4"/>
        <v>70</v>
      </c>
      <c r="S23" s="21">
        <f t="shared" si="5"/>
        <v>55</v>
      </c>
      <c r="T23" s="24">
        <f ca="1">ROUNDUP(Table1[[#This Row],[PLAN END]]-NOW(),0)</f>
        <v>-80</v>
      </c>
      <c r="U23" s="24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5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8" t="s">
        <v>116</v>
      </c>
      <c r="I24" s="16">
        <v>45649</v>
      </c>
      <c r="J24" s="16">
        <v>45760</v>
      </c>
      <c r="K24" s="17">
        <v>45837</v>
      </c>
      <c r="L24" s="18">
        <v>0</v>
      </c>
      <c r="M24" s="19" t="s">
        <v>42</v>
      </c>
      <c r="N24" s="20">
        <v>45444</v>
      </c>
      <c r="O24" s="21">
        <f t="shared" si="1"/>
        <v>205</v>
      </c>
      <c r="P24" s="21">
        <f t="shared" si="2"/>
        <v>0</v>
      </c>
      <c r="Q24" s="21">
        <f t="shared" si="3"/>
        <v>111</v>
      </c>
      <c r="R24" s="22">
        <f t="shared" si="4"/>
        <v>77</v>
      </c>
      <c r="S24" s="21">
        <f t="shared" si="5"/>
        <v>111</v>
      </c>
      <c r="T24" s="24">
        <f ca="1">ROUNDUP(Table1[[#This Row],[PLAN END]]-NOW(),0)</f>
        <v>-87</v>
      </c>
      <c r="U24" s="24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5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8" t="s">
        <v>116</v>
      </c>
      <c r="I25" s="16">
        <v>45677</v>
      </c>
      <c r="J25" s="16">
        <v>45823</v>
      </c>
      <c r="K25" s="17">
        <v>45837</v>
      </c>
      <c r="L25" s="18">
        <v>0</v>
      </c>
      <c r="M25" s="19" t="s">
        <v>42</v>
      </c>
      <c r="N25" s="20">
        <v>45444</v>
      </c>
      <c r="O25" s="21">
        <f t="shared" si="1"/>
        <v>233</v>
      </c>
      <c r="P25" s="21">
        <f t="shared" si="2"/>
        <v>0</v>
      </c>
      <c r="Q25" s="21">
        <f t="shared" si="3"/>
        <v>146</v>
      </c>
      <c r="R25" s="22">
        <f t="shared" si="4"/>
        <v>14</v>
      </c>
      <c r="S25" s="21">
        <f t="shared" si="5"/>
        <v>146</v>
      </c>
      <c r="T25" s="24">
        <f ca="1">ROUNDUP(Table1[[#This Row],[PLAN END]]-NOW(),0)</f>
        <v>-24</v>
      </c>
      <c r="U25" s="24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5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8" t="s">
        <v>116</v>
      </c>
      <c r="I26" s="16">
        <v>45789</v>
      </c>
      <c r="J26" s="16">
        <v>45830</v>
      </c>
      <c r="K26" s="17">
        <v>45837</v>
      </c>
      <c r="L26" s="18">
        <v>0</v>
      </c>
      <c r="M26" s="19" t="s">
        <v>42</v>
      </c>
      <c r="N26" s="20">
        <v>45444</v>
      </c>
      <c r="O26" s="21">
        <f t="shared" si="1"/>
        <v>345</v>
      </c>
      <c r="P26" s="21">
        <f t="shared" si="2"/>
        <v>0</v>
      </c>
      <c r="Q26" s="21">
        <f t="shared" si="3"/>
        <v>41</v>
      </c>
      <c r="R26" s="22">
        <f t="shared" si="4"/>
        <v>7</v>
      </c>
      <c r="S26" s="21">
        <f t="shared" si="5"/>
        <v>41</v>
      </c>
      <c r="T26" s="24">
        <f ca="1">ROUNDUP(Table1[[#This Row],[PLAN END]]-NOW(),0)</f>
        <v>-17</v>
      </c>
      <c r="U26" s="24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5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8" t="s">
        <v>116</v>
      </c>
      <c r="I27" s="16">
        <v>45530</v>
      </c>
      <c r="J27" s="16">
        <v>45683</v>
      </c>
      <c r="K27" s="17">
        <v>45837</v>
      </c>
      <c r="L27" s="18">
        <v>0.20930000000000001</v>
      </c>
      <c r="M27" s="19" t="s">
        <v>32</v>
      </c>
      <c r="N27" s="20">
        <v>45444</v>
      </c>
      <c r="O27" s="21">
        <f t="shared" si="1"/>
        <v>86</v>
      </c>
      <c r="P27" s="21">
        <f t="shared" si="2"/>
        <v>32.0229</v>
      </c>
      <c r="Q27" s="21">
        <f t="shared" si="3"/>
        <v>120.97710000000001</v>
      </c>
      <c r="R27" s="22">
        <f t="shared" si="4"/>
        <v>154</v>
      </c>
      <c r="S27" s="21">
        <f t="shared" si="5"/>
        <v>153</v>
      </c>
      <c r="T27" s="24">
        <f ca="1">ROUNDUP(Table1[[#This Row],[PLAN END]]-NOW(),0)</f>
        <v>-164</v>
      </c>
      <c r="U27" s="24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5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8" t="s">
        <v>116</v>
      </c>
      <c r="I28" s="16">
        <v>45691</v>
      </c>
      <c r="J28" s="16">
        <v>45725</v>
      </c>
      <c r="K28" s="17">
        <v>45837</v>
      </c>
      <c r="L28" s="18">
        <v>0</v>
      </c>
      <c r="M28" s="19" t="s">
        <v>42</v>
      </c>
      <c r="N28" s="20">
        <v>45444</v>
      </c>
      <c r="O28" s="21">
        <f t="shared" si="1"/>
        <v>247</v>
      </c>
      <c r="P28" s="21">
        <f t="shared" si="2"/>
        <v>0</v>
      </c>
      <c r="Q28" s="21">
        <f t="shared" si="3"/>
        <v>34</v>
      </c>
      <c r="R28" s="22">
        <f t="shared" si="4"/>
        <v>112</v>
      </c>
      <c r="S28" s="21">
        <f t="shared" si="5"/>
        <v>34</v>
      </c>
      <c r="T28" s="24">
        <f ca="1">ROUNDUP(Table1[[#This Row],[PLAN END]]-NOW(),0)</f>
        <v>-122</v>
      </c>
      <c r="U28" s="24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5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8" t="s">
        <v>116</v>
      </c>
      <c r="I29" s="16">
        <v>45670</v>
      </c>
      <c r="J29" s="16">
        <v>45837</v>
      </c>
      <c r="K29" s="17">
        <v>45837</v>
      </c>
      <c r="L29" s="18">
        <v>4.7800000000000002E-2</v>
      </c>
      <c r="M29" s="19" t="s">
        <v>42</v>
      </c>
      <c r="N29" s="20">
        <v>45444</v>
      </c>
      <c r="O29" s="21">
        <f t="shared" si="1"/>
        <v>226</v>
      </c>
      <c r="P29" s="21">
        <f t="shared" si="2"/>
        <v>7.9826000000000006</v>
      </c>
      <c r="Q29" s="21">
        <f t="shared" si="3"/>
        <v>159.01740000000001</v>
      </c>
      <c r="R29" s="22">
        <f t="shared" si="4"/>
        <v>0</v>
      </c>
      <c r="S29" s="21">
        <f t="shared" si="5"/>
        <v>167</v>
      </c>
      <c r="T29" s="24">
        <f ca="1">ROUNDUP(Table1[[#This Row],[PLAN END]]-NOW(),0)</f>
        <v>-10</v>
      </c>
      <c r="U29" s="24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5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8" t="s">
        <v>116</v>
      </c>
      <c r="I30" s="16">
        <v>45733</v>
      </c>
      <c r="J30" s="16">
        <v>45872</v>
      </c>
      <c r="K30" s="17">
        <v>45837</v>
      </c>
      <c r="L30" s="18">
        <v>0</v>
      </c>
      <c r="M30" s="19" t="s">
        <v>42</v>
      </c>
      <c r="N30" s="20">
        <v>45444</v>
      </c>
      <c r="O30" s="21">
        <f t="shared" si="1"/>
        <v>289</v>
      </c>
      <c r="P30" s="21">
        <f t="shared" si="2"/>
        <v>0</v>
      </c>
      <c r="Q30" s="21">
        <f t="shared" si="3"/>
        <v>139</v>
      </c>
      <c r="R30" s="22">
        <f t="shared" si="4"/>
        <v>-35</v>
      </c>
      <c r="S30" s="21">
        <f t="shared" si="5"/>
        <v>139</v>
      </c>
      <c r="T30" s="24">
        <f ca="1">ROUNDUP(Table1[[#This Row],[PLAN END]]-NOW(),0)</f>
        <v>26</v>
      </c>
      <c r="U30" s="24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5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8" t="s">
        <v>116</v>
      </c>
      <c r="I31" s="16">
        <v>45712</v>
      </c>
      <c r="J31" s="16">
        <v>45774</v>
      </c>
      <c r="K31" s="17">
        <v>45837</v>
      </c>
      <c r="L31" s="18">
        <v>0</v>
      </c>
      <c r="M31" s="19" t="s">
        <v>42</v>
      </c>
      <c r="N31" s="20">
        <v>45444</v>
      </c>
      <c r="O31" s="21">
        <f t="shared" si="1"/>
        <v>268</v>
      </c>
      <c r="P31" s="21">
        <f t="shared" si="2"/>
        <v>0</v>
      </c>
      <c r="Q31" s="21">
        <f t="shared" si="3"/>
        <v>62</v>
      </c>
      <c r="R31" s="22">
        <f t="shared" si="4"/>
        <v>63</v>
      </c>
      <c r="S31" s="21">
        <f t="shared" si="5"/>
        <v>62</v>
      </c>
      <c r="T31" s="24">
        <f ca="1">ROUNDUP(Table1[[#This Row],[PLAN END]]-NOW(),0)</f>
        <v>-73</v>
      </c>
      <c r="U31" s="24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5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8" t="s">
        <v>116</v>
      </c>
      <c r="I32" s="16">
        <v>45705</v>
      </c>
      <c r="J32" s="16">
        <v>45725</v>
      </c>
      <c r="K32" s="17">
        <v>45837</v>
      </c>
      <c r="L32" s="18">
        <v>0</v>
      </c>
      <c r="M32" s="19" t="s">
        <v>42</v>
      </c>
      <c r="N32" s="20">
        <v>45444</v>
      </c>
      <c r="O32" s="21">
        <f t="shared" si="1"/>
        <v>261</v>
      </c>
      <c r="P32" s="21">
        <f t="shared" si="2"/>
        <v>0</v>
      </c>
      <c r="Q32" s="21">
        <f t="shared" si="3"/>
        <v>20</v>
      </c>
      <c r="R32" s="22">
        <f t="shared" si="4"/>
        <v>112</v>
      </c>
      <c r="S32" s="21">
        <f t="shared" si="5"/>
        <v>20</v>
      </c>
      <c r="T32" s="24">
        <f ca="1">ROUNDUP(Table1[[#This Row],[PLAN END]]-NOW(),0)</f>
        <v>-122</v>
      </c>
      <c r="U32" s="24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5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8" t="s">
        <v>116</v>
      </c>
      <c r="I33" s="16">
        <v>45579</v>
      </c>
      <c r="J33" s="16">
        <v>45725</v>
      </c>
      <c r="K33" s="17">
        <v>45837</v>
      </c>
      <c r="L33" s="18">
        <v>0</v>
      </c>
      <c r="M33" s="19" t="s">
        <v>42</v>
      </c>
      <c r="N33" s="20">
        <v>45444</v>
      </c>
      <c r="O33" s="21">
        <f t="shared" si="1"/>
        <v>135</v>
      </c>
      <c r="P33" s="21">
        <f t="shared" si="2"/>
        <v>0</v>
      </c>
      <c r="Q33" s="21">
        <f t="shared" si="3"/>
        <v>146</v>
      </c>
      <c r="R33" s="22">
        <f t="shared" si="4"/>
        <v>112</v>
      </c>
      <c r="S33" s="21">
        <f t="shared" si="5"/>
        <v>146</v>
      </c>
      <c r="T33" s="24">
        <f ca="1">ROUNDUP(Table1[[#This Row],[PLAN END]]-NOW(),0)</f>
        <v>-122</v>
      </c>
      <c r="U33" s="24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5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8" t="s">
        <v>116</v>
      </c>
      <c r="I34" s="16">
        <v>45649</v>
      </c>
      <c r="J34" s="16">
        <v>45683</v>
      </c>
      <c r="K34" s="17">
        <v>45837</v>
      </c>
      <c r="L34" s="18">
        <v>0.1056</v>
      </c>
      <c r="M34" s="19" t="s">
        <v>42</v>
      </c>
      <c r="N34" s="20">
        <v>45444</v>
      </c>
      <c r="O34" s="21">
        <f t="shared" si="1"/>
        <v>205</v>
      </c>
      <c r="P34" s="21">
        <f t="shared" si="2"/>
        <v>3.5903999999999998</v>
      </c>
      <c r="Q34" s="21">
        <f t="shared" si="3"/>
        <v>30.409600000000001</v>
      </c>
      <c r="R34" s="22">
        <f t="shared" si="4"/>
        <v>154</v>
      </c>
      <c r="S34" s="21">
        <f t="shared" si="5"/>
        <v>34</v>
      </c>
      <c r="T34" s="24">
        <f ca="1">ROUNDUP(Table1[[#This Row],[PLAN END]]-NOW(),0)</f>
        <v>-164</v>
      </c>
      <c r="U34" s="24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5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8" t="s">
        <v>116</v>
      </c>
      <c r="I35" s="16">
        <v>45698</v>
      </c>
      <c r="J35" s="16">
        <v>45788</v>
      </c>
      <c r="K35" s="17">
        <v>45837</v>
      </c>
      <c r="L35" s="18">
        <v>0.21909999999999999</v>
      </c>
      <c r="M35" s="19" t="s">
        <v>42</v>
      </c>
      <c r="N35" s="20">
        <v>45444</v>
      </c>
      <c r="O35" s="21">
        <f t="shared" si="1"/>
        <v>254</v>
      </c>
      <c r="P35" s="21">
        <f t="shared" si="2"/>
        <v>19.718999999999998</v>
      </c>
      <c r="Q35" s="21">
        <f t="shared" si="3"/>
        <v>70.281000000000006</v>
      </c>
      <c r="R35" s="22">
        <f t="shared" si="4"/>
        <v>49</v>
      </c>
      <c r="S35" s="21">
        <f t="shared" si="5"/>
        <v>90</v>
      </c>
      <c r="T35" s="24">
        <f ca="1">ROUNDUP(Table1[[#This Row],[PLAN END]]-NOW(),0)</f>
        <v>-59</v>
      </c>
      <c r="U35" s="24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5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8" t="s">
        <v>116</v>
      </c>
      <c r="I36" s="16">
        <v>45642</v>
      </c>
      <c r="J36" s="16">
        <v>45879</v>
      </c>
      <c r="K36" s="17">
        <v>45837</v>
      </c>
      <c r="L36" s="18">
        <v>0</v>
      </c>
      <c r="M36" s="19" t="s">
        <v>42</v>
      </c>
      <c r="N36" s="20">
        <v>45444</v>
      </c>
      <c r="O36" s="21">
        <f t="shared" si="1"/>
        <v>198</v>
      </c>
      <c r="P36" s="21">
        <f t="shared" si="2"/>
        <v>0</v>
      </c>
      <c r="Q36" s="21">
        <f t="shared" si="3"/>
        <v>237</v>
      </c>
      <c r="R36" s="22">
        <f t="shared" si="4"/>
        <v>-42</v>
      </c>
      <c r="S36" s="21">
        <f t="shared" si="5"/>
        <v>237</v>
      </c>
      <c r="T36" s="24">
        <f ca="1">ROUNDUP(Table1[[#This Row],[PLAN END]]-NOW(),0)</f>
        <v>33</v>
      </c>
      <c r="U36" s="24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8" t="s">
        <v>25</v>
      </c>
      <c r="I37" s="16">
        <v>45481</v>
      </c>
      <c r="J37" s="16">
        <v>45879</v>
      </c>
      <c r="K37" s="17">
        <v>45837</v>
      </c>
      <c r="L37" s="18">
        <v>0.84599999999999997</v>
      </c>
      <c r="M37" s="19" t="s">
        <v>26</v>
      </c>
      <c r="N37" s="20">
        <v>45444</v>
      </c>
      <c r="O37" s="21">
        <f t="shared" si="1"/>
        <v>37</v>
      </c>
      <c r="P37" s="21">
        <f t="shared" si="2"/>
        <v>336.70799999999997</v>
      </c>
      <c r="Q37" s="21">
        <f t="shared" si="3"/>
        <v>61.29200000000003</v>
      </c>
      <c r="R37" s="22">
        <f t="shared" si="4"/>
        <v>-42</v>
      </c>
      <c r="S37" s="21">
        <f t="shared" si="5"/>
        <v>398</v>
      </c>
      <c r="T37" s="24">
        <f ca="1">ROUNDUP(Table1[[#This Row],[PLAN END]]-NOW(),0)</f>
        <v>33</v>
      </c>
      <c r="U37" s="24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8" t="s">
        <v>117</v>
      </c>
      <c r="I38" s="16">
        <v>45754</v>
      </c>
      <c r="J38" s="16">
        <v>45781</v>
      </c>
      <c r="K38" s="17">
        <v>45837</v>
      </c>
      <c r="L38" s="18">
        <v>0.33679999999999999</v>
      </c>
      <c r="M38" s="19" t="s">
        <v>42</v>
      </c>
      <c r="N38" s="20">
        <v>45444</v>
      </c>
      <c r="O38" s="21">
        <f t="shared" si="1"/>
        <v>310</v>
      </c>
      <c r="P38" s="21">
        <f t="shared" si="2"/>
        <v>9.0936000000000003</v>
      </c>
      <c r="Q38" s="21">
        <f t="shared" si="3"/>
        <v>17.906399999999998</v>
      </c>
      <c r="R38" s="22">
        <f t="shared" si="4"/>
        <v>56</v>
      </c>
      <c r="S38" s="21">
        <f t="shared" si="5"/>
        <v>27</v>
      </c>
      <c r="T38" s="24">
        <f ca="1">ROUNDUP(Table1[[#This Row],[PLAN END]]-NOW(),0)</f>
        <v>-66</v>
      </c>
      <c r="U38" s="24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8" t="s">
        <v>116</v>
      </c>
      <c r="I39" s="16">
        <v>45754</v>
      </c>
      <c r="J39" s="16">
        <v>45767</v>
      </c>
      <c r="K39" s="17">
        <v>45837</v>
      </c>
      <c r="L39" s="18">
        <v>0</v>
      </c>
      <c r="M39" s="19" t="s">
        <v>42</v>
      </c>
      <c r="N39" s="20">
        <v>45444</v>
      </c>
      <c r="O39" s="21">
        <f t="shared" si="1"/>
        <v>310</v>
      </c>
      <c r="P39" s="21">
        <f t="shared" si="2"/>
        <v>0</v>
      </c>
      <c r="Q39" s="21">
        <f t="shared" si="3"/>
        <v>13</v>
      </c>
      <c r="R39" s="22">
        <f t="shared" si="4"/>
        <v>70</v>
      </c>
      <c r="S39" s="21">
        <f t="shared" si="5"/>
        <v>13</v>
      </c>
      <c r="T39" s="24">
        <f ca="1">ROUNDUP(Table1[[#This Row],[PLAN END]]-NOW(),0)</f>
        <v>-80</v>
      </c>
      <c r="U39" s="24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8" t="s">
        <v>116</v>
      </c>
      <c r="I40" s="16">
        <v>45754</v>
      </c>
      <c r="J40" s="16">
        <v>45831</v>
      </c>
      <c r="K40" s="17">
        <v>45837</v>
      </c>
      <c r="L40" s="18">
        <v>4.4999999999999997E-3</v>
      </c>
      <c r="M40" s="19" t="s">
        <v>42</v>
      </c>
      <c r="N40" s="20">
        <v>45444</v>
      </c>
      <c r="O40" s="21">
        <f t="shared" si="1"/>
        <v>310</v>
      </c>
      <c r="P40" s="21">
        <f t="shared" si="2"/>
        <v>0.34649999999999997</v>
      </c>
      <c r="Q40" s="21">
        <f t="shared" si="3"/>
        <v>76.653499999999994</v>
      </c>
      <c r="R40" s="22">
        <f t="shared" si="4"/>
        <v>6</v>
      </c>
      <c r="S40" s="21">
        <f t="shared" si="5"/>
        <v>77</v>
      </c>
      <c r="T40" s="24">
        <f ca="1">ROUNDUP(Table1[[#This Row],[PLAN END]]-NOW(),0)</f>
        <v>-16</v>
      </c>
      <c r="U40" s="24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8" t="s">
        <v>116</v>
      </c>
      <c r="I41" s="16">
        <v>45754</v>
      </c>
      <c r="J41" s="16">
        <v>45830</v>
      </c>
      <c r="K41" s="17">
        <v>45837</v>
      </c>
      <c r="L41" s="18">
        <v>8.1500000000000003E-2</v>
      </c>
      <c r="M41" s="19" t="s">
        <v>42</v>
      </c>
      <c r="N41" s="20">
        <v>45444</v>
      </c>
      <c r="O41" s="21">
        <f t="shared" si="1"/>
        <v>310</v>
      </c>
      <c r="P41" s="21">
        <f t="shared" si="2"/>
        <v>6.194</v>
      </c>
      <c r="Q41" s="21">
        <f t="shared" si="3"/>
        <v>69.805999999999997</v>
      </c>
      <c r="R41" s="22">
        <f t="shared" si="4"/>
        <v>7</v>
      </c>
      <c r="S41" s="21">
        <f t="shared" si="5"/>
        <v>76</v>
      </c>
      <c r="T41" s="24">
        <f ca="1">ROUNDUP(Table1[[#This Row],[PLAN END]]-NOW(),0)</f>
        <v>-17</v>
      </c>
      <c r="U41" s="24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8" t="s">
        <v>116</v>
      </c>
      <c r="I42" s="16">
        <v>45544</v>
      </c>
      <c r="J42" s="16">
        <v>45774</v>
      </c>
      <c r="K42" s="17">
        <v>45837</v>
      </c>
      <c r="L42" s="18">
        <v>0.20580000000000001</v>
      </c>
      <c r="M42" s="19" t="s">
        <v>42</v>
      </c>
      <c r="N42" s="20">
        <v>45444</v>
      </c>
      <c r="O42" s="21">
        <f t="shared" si="1"/>
        <v>100</v>
      </c>
      <c r="P42" s="21">
        <f t="shared" si="2"/>
        <v>47.334000000000003</v>
      </c>
      <c r="Q42" s="21">
        <f t="shared" si="3"/>
        <v>182.666</v>
      </c>
      <c r="R42" s="22">
        <f t="shared" si="4"/>
        <v>63</v>
      </c>
      <c r="S42" s="21">
        <f t="shared" si="5"/>
        <v>230</v>
      </c>
      <c r="T42" s="24">
        <f ca="1">ROUNDUP(Table1[[#This Row],[PLAN END]]-NOW(),0)</f>
        <v>-73</v>
      </c>
      <c r="U42" s="24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8" t="s">
        <v>116</v>
      </c>
      <c r="I43" s="16">
        <v>45698</v>
      </c>
      <c r="J43" s="16">
        <v>45725</v>
      </c>
      <c r="K43" s="17">
        <v>45837</v>
      </c>
      <c r="L43" s="18">
        <v>0.2019</v>
      </c>
      <c r="M43" s="19" t="s">
        <v>42</v>
      </c>
      <c r="N43" s="20">
        <v>45444</v>
      </c>
      <c r="O43" s="21">
        <f t="shared" si="1"/>
        <v>254</v>
      </c>
      <c r="P43" s="21">
        <f t="shared" si="2"/>
        <v>5.4512999999999998</v>
      </c>
      <c r="Q43" s="21">
        <f t="shared" si="3"/>
        <v>21.5487</v>
      </c>
      <c r="R43" s="22">
        <f t="shared" si="4"/>
        <v>112</v>
      </c>
      <c r="S43" s="21">
        <f t="shared" si="5"/>
        <v>27</v>
      </c>
      <c r="T43" s="24">
        <f ca="1">ROUNDUP(Table1[[#This Row],[PLAN END]]-NOW(),0)</f>
        <v>-122</v>
      </c>
      <c r="U43" s="24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8" t="s">
        <v>116</v>
      </c>
      <c r="I44" s="16">
        <v>45642</v>
      </c>
      <c r="J44" s="16">
        <v>45830</v>
      </c>
      <c r="K44" s="17">
        <v>45837</v>
      </c>
      <c r="L44" s="18">
        <v>0.2301</v>
      </c>
      <c r="M44" s="19" t="s">
        <v>42</v>
      </c>
      <c r="N44" s="20">
        <v>45444</v>
      </c>
      <c r="O44" s="21">
        <f t="shared" si="1"/>
        <v>198</v>
      </c>
      <c r="P44" s="21">
        <f t="shared" si="2"/>
        <v>43.258800000000001</v>
      </c>
      <c r="Q44" s="21">
        <f t="shared" si="3"/>
        <v>144.74119999999999</v>
      </c>
      <c r="R44" s="22">
        <f t="shared" si="4"/>
        <v>7</v>
      </c>
      <c r="S44" s="21">
        <f t="shared" si="5"/>
        <v>188</v>
      </c>
      <c r="T44" s="24">
        <f ca="1">ROUNDUP(Table1[[#This Row],[PLAN END]]-NOW(),0)</f>
        <v>-17</v>
      </c>
      <c r="U44" s="24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8" t="s">
        <v>117</v>
      </c>
      <c r="I45" s="16">
        <v>45481</v>
      </c>
      <c r="J45" s="16">
        <v>45816</v>
      </c>
      <c r="K45" s="17">
        <v>45837</v>
      </c>
      <c r="L45" s="18">
        <v>0.31469999999999998</v>
      </c>
      <c r="M45" s="19" t="s">
        <v>42</v>
      </c>
      <c r="N45" s="20">
        <v>45444</v>
      </c>
      <c r="O45" s="21">
        <f t="shared" si="1"/>
        <v>37</v>
      </c>
      <c r="P45" s="21">
        <f t="shared" si="2"/>
        <v>105.42449999999999</v>
      </c>
      <c r="Q45" s="21">
        <f t="shared" si="3"/>
        <v>229.57550000000001</v>
      </c>
      <c r="R45" s="22">
        <f t="shared" si="4"/>
        <v>21</v>
      </c>
      <c r="S45" s="21">
        <f t="shared" si="5"/>
        <v>335</v>
      </c>
      <c r="T45" s="24">
        <f ca="1">ROUNDUP(Table1[[#This Row],[PLAN END]]-NOW(),0)</f>
        <v>-31</v>
      </c>
      <c r="U45" s="24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8" t="s">
        <v>116</v>
      </c>
      <c r="I46" s="16">
        <v>45670</v>
      </c>
      <c r="J46" s="16">
        <v>45725</v>
      </c>
      <c r="K46" s="17">
        <v>45837</v>
      </c>
      <c r="L46" s="18">
        <v>7.6799999999999993E-2</v>
      </c>
      <c r="M46" s="19" t="s">
        <v>42</v>
      </c>
      <c r="N46" s="20">
        <v>45444</v>
      </c>
      <c r="O46" s="21">
        <f t="shared" si="1"/>
        <v>226</v>
      </c>
      <c r="P46" s="21">
        <f t="shared" si="2"/>
        <v>4.2239999999999993</v>
      </c>
      <c r="Q46" s="21">
        <f t="shared" si="3"/>
        <v>50.776000000000003</v>
      </c>
      <c r="R46" s="22">
        <f t="shared" si="4"/>
        <v>112</v>
      </c>
      <c r="S46" s="21">
        <f t="shared" si="5"/>
        <v>55</v>
      </c>
      <c r="T46" s="24">
        <f ca="1">ROUNDUP(Table1[[#This Row],[PLAN END]]-NOW(),0)</f>
        <v>-122</v>
      </c>
      <c r="U46" s="24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8" t="s">
        <v>117</v>
      </c>
      <c r="I47" s="16">
        <v>45670</v>
      </c>
      <c r="J47" s="16">
        <v>45697</v>
      </c>
      <c r="K47" s="17">
        <v>45837</v>
      </c>
      <c r="L47" s="18">
        <v>0.44629999999999997</v>
      </c>
      <c r="M47" s="19" t="s">
        <v>42</v>
      </c>
      <c r="N47" s="20">
        <v>45444</v>
      </c>
      <c r="O47" s="21">
        <f t="shared" si="1"/>
        <v>226</v>
      </c>
      <c r="P47" s="21">
        <f t="shared" si="2"/>
        <v>12.050099999999999</v>
      </c>
      <c r="Q47" s="21">
        <f t="shared" si="3"/>
        <v>14.949900000000001</v>
      </c>
      <c r="R47" s="22">
        <f t="shared" si="4"/>
        <v>140</v>
      </c>
      <c r="S47" s="21">
        <f t="shared" si="5"/>
        <v>27</v>
      </c>
      <c r="T47" s="24">
        <f ca="1">ROUNDUP(Table1[[#This Row],[PLAN END]]-NOW(),0)</f>
        <v>-150</v>
      </c>
      <c r="U47" s="24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8" t="s">
        <v>116</v>
      </c>
      <c r="I48" s="16">
        <v>45698</v>
      </c>
      <c r="J48" s="16">
        <v>45774</v>
      </c>
      <c r="K48" s="17">
        <v>45837</v>
      </c>
      <c r="L48" s="18">
        <v>0</v>
      </c>
      <c r="M48" s="19" t="s">
        <v>42</v>
      </c>
      <c r="N48" s="20">
        <v>45444</v>
      </c>
      <c r="O48" s="21">
        <f t="shared" si="1"/>
        <v>254</v>
      </c>
      <c r="P48" s="21">
        <f t="shared" si="2"/>
        <v>0</v>
      </c>
      <c r="Q48" s="21">
        <f t="shared" si="3"/>
        <v>76</v>
      </c>
      <c r="R48" s="22">
        <f t="shared" si="4"/>
        <v>63</v>
      </c>
      <c r="S48" s="21">
        <f t="shared" si="5"/>
        <v>76</v>
      </c>
      <c r="T48" s="24">
        <f ca="1">ROUNDUP(Table1[[#This Row],[PLAN END]]-NOW(),0)</f>
        <v>-73</v>
      </c>
      <c r="U48" s="24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8" t="s">
        <v>116</v>
      </c>
      <c r="I49" s="16">
        <v>45754</v>
      </c>
      <c r="J49" s="16">
        <v>45823</v>
      </c>
      <c r="K49" s="17">
        <v>45837</v>
      </c>
      <c r="L49" s="18">
        <v>0</v>
      </c>
      <c r="M49" s="19" t="s">
        <v>42</v>
      </c>
      <c r="N49" s="20">
        <v>45444</v>
      </c>
      <c r="O49" s="21">
        <f t="shared" si="1"/>
        <v>310</v>
      </c>
      <c r="P49" s="21">
        <f t="shared" si="2"/>
        <v>0</v>
      </c>
      <c r="Q49" s="21">
        <f t="shared" si="3"/>
        <v>69</v>
      </c>
      <c r="R49" s="22">
        <f t="shared" si="4"/>
        <v>14</v>
      </c>
      <c r="S49" s="21">
        <f t="shared" si="5"/>
        <v>69</v>
      </c>
      <c r="T49" s="24">
        <f ca="1">ROUNDUP(Table1[[#This Row],[PLAN END]]-NOW(),0)</f>
        <v>-24</v>
      </c>
      <c r="U49" s="24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8" t="s">
        <v>116</v>
      </c>
      <c r="I50" s="16">
        <v>45782</v>
      </c>
      <c r="J50" s="16">
        <v>45837</v>
      </c>
      <c r="K50" s="17">
        <v>45837</v>
      </c>
      <c r="L50" s="18">
        <v>7.2700000000000001E-2</v>
      </c>
      <c r="M50" s="19" t="s">
        <v>42</v>
      </c>
      <c r="N50" s="20">
        <v>45444</v>
      </c>
      <c r="O50" s="21">
        <f t="shared" si="1"/>
        <v>338</v>
      </c>
      <c r="P50" s="21">
        <f t="shared" si="2"/>
        <v>3.9984999999999999</v>
      </c>
      <c r="Q50" s="21">
        <f t="shared" si="3"/>
        <v>51.0015</v>
      </c>
      <c r="R50" s="22">
        <f t="shared" si="4"/>
        <v>0</v>
      </c>
      <c r="S50" s="21">
        <f t="shared" si="5"/>
        <v>55</v>
      </c>
      <c r="T50" s="24">
        <f ca="1">ROUNDUP(Table1[[#This Row],[PLAN END]]-NOW(),0)</f>
        <v>-10</v>
      </c>
      <c r="U50" s="24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8" t="s">
        <v>116</v>
      </c>
      <c r="I51" s="16">
        <v>45698</v>
      </c>
      <c r="J51" s="16">
        <v>45725</v>
      </c>
      <c r="K51" s="17">
        <v>45837</v>
      </c>
      <c r="L51" s="18">
        <v>9.7999999999999997E-3</v>
      </c>
      <c r="M51" s="19" t="s">
        <v>42</v>
      </c>
      <c r="N51" s="20">
        <v>45444</v>
      </c>
      <c r="O51" s="21">
        <f t="shared" si="1"/>
        <v>254</v>
      </c>
      <c r="P51" s="21">
        <f t="shared" si="2"/>
        <v>0.2646</v>
      </c>
      <c r="Q51" s="21">
        <f t="shared" si="3"/>
        <v>26.735399999999998</v>
      </c>
      <c r="R51" s="22">
        <f t="shared" si="4"/>
        <v>112</v>
      </c>
      <c r="S51" s="21">
        <f t="shared" si="5"/>
        <v>27</v>
      </c>
      <c r="T51" s="24">
        <f ca="1">ROUNDUP(Table1[[#This Row],[PLAN END]]-NOW(),0)</f>
        <v>-122</v>
      </c>
      <c r="U51" s="24">
        <v>0.24341470950651456</v>
      </c>
    </row>
    <row r="52" spans="1:21" ht="16.05" customHeight="1" x14ac:dyDescent="0.3">
      <c r="A52" s="11">
        <v>1</v>
      </c>
      <c r="B52" s="12" t="s">
        <v>85</v>
      </c>
      <c r="C52" s="26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8" t="s">
        <v>117</v>
      </c>
      <c r="I52" s="27">
        <v>45516</v>
      </c>
      <c r="J52" s="28">
        <v>45942</v>
      </c>
      <c r="K52" s="17">
        <v>45837</v>
      </c>
      <c r="L52" s="18">
        <v>0.511185</v>
      </c>
      <c r="M52" s="19" t="s">
        <v>26</v>
      </c>
      <c r="N52" s="29">
        <v>45505</v>
      </c>
      <c r="O52" s="21">
        <f t="shared" si="1"/>
        <v>11</v>
      </c>
      <c r="P52" s="21">
        <f t="shared" si="2"/>
        <v>217.76481000000001</v>
      </c>
      <c r="Q52" s="21">
        <f t="shared" si="3"/>
        <v>208.23518999999999</v>
      </c>
      <c r="R52" s="22">
        <f t="shared" si="4"/>
        <v>-105</v>
      </c>
      <c r="S52" s="21">
        <f t="shared" si="5"/>
        <v>426</v>
      </c>
      <c r="T52" s="24">
        <f ca="1">ROUNDUP(Table1[[#This Row],[PLAN END]]-NOW(),0)</f>
        <v>96</v>
      </c>
      <c r="U52" s="24">
        <v>0</v>
      </c>
    </row>
    <row r="53" spans="1:21" ht="16.05" customHeight="1" x14ac:dyDescent="0.3">
      <c r="A53" s="11">
        <v>1</v>
      </c>
      <c r="B53" s="12" t="s">
        <v>85</v>
      </c>
      <c r="C53" s="26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8" t="s">
        <v>25</v>
      </c>
      <c r="I53" s="27">
        <v>45516</v>
      </c>
      <c r="J53" s="28">
        <v>45942</v>
      </c>
      <c r="K53" s="17">
        <v>45837</v>
      </c>
      <c r="L53" s="18">
        <v>1</v>
      </c>
      <c r="M53" s="19" t="s">
        <v>28</v>
      </c>
      <c r="N53" s="29">
        <v>45505</v>
      </c>
      <c r="O53" s="21">
        <f t="shared" si="1"/>
        <v>11</v>
      </c>
      <c r="P53" s="21">
        <f t="shared" si="2"/>
        <v>426</v>
      </c>
      <c r="Q53" s="21">
        <f t="shared" si="3"/>
        <v>0</v>
      </c>
      <c r="R53" s="22">
        <f t="shared" si="4"/>
        <v>-105</v>
      </c>
      <c r="S53" s="21">
        <f t="shared" si="5"/>
        <v>426</v>
      </c>
      <c r="T53" s="24">
        <f ca="1">ROUNDUP(Table1[[#This Row],[PLAN END]]-NOW(),0)</f>
        <v>96</v>
      </c>
      <c r="U53" s="24">
        <v>0</v>
      </c>
    </row>
    <row r="54" spans="1:21" ht="16.05" customHeight="1" x14ac:dyDescent="0.3">
      <c r="A54" s="11">
        <v>1</v>
      </c>
      <c r="B54" s="12" t="s">
        <v>85</v>
      </c>
      <c r="C54" s="26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8" t="s">
        <v>116</v>
      </c>
      <c r="I54" s="27">
        <v>45516</v>
      </c>
      <c r="J54" s="28">
        <v>45942</v>
      </c>
      <c r="K54" s="17">
        <v>45837</v>
      </c>
      <c r="L54" s="18">
        <v>0</v>
      </c>
      <c r="M54" s="19" t="s">
        <v>42</v>
      </c>
      <c r="N54" s="29">
        <v>45505</v>
      </c>
      <c r="O54" s="21">
        <f t="shared" si="1"/>
        <v>11</v>
      </c>
      <c r="P54" s="21">
        <f t="shared" si="2"/>
        <v>0</v>
      </c>
      <c r="Q54" s="21">
        <f t="shared" si="3"/>
        <v>426</v>
      </c>
      <c r="R54" s="22">
        <f t="shared" si="4"/>
        <v>-105</v>
      </c>
      <c r="S54" s="21">
        <f t="shared" si="5"/>
        <v>426</v>
      </c>
      <c r="T54" s="24">
        <f ca="1">ROUNDUP(Table1[[#This Row],[PLAN END]]-NOW(),0)</f>
        <v>96</v>
      </c>
      <c r="U54" s="24">
        <v>0</v>
      </c>
    </row>
    <row r="55" spans="1:21" ht="16.05" customHeight="1" x14ac:dyDescent="0.3">
      <c r="A55" s="11">
        <v>1</v>
      </c>
      <c r="B55" s="12" t="s">
        <v>85</v>
      </c>
      <c r="C55" s="26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8" t="s">
        <v>25</v>
      </c>
      <c r="I55" s="27">
        <v>45762</v>
      </c>
      <c r="J55" s="28">
        <v>45816</v>
      </c>
      <c r="K55" s="17">
        <v>45837</v>
      </c>
      <c r="L55" s="18">
        <v>0.96005099999999999</v>
      </c>
      <c r="M55" s="19" t="s">
        <v>26</v>
      </c>
      <c r="N55" s="29">
        <v>45505</v>
      </c>
      <c r="O55" s="21">
        <f t="shared" si="1"/>
        <v>257</v>
      </c>
      <c r="P55" s="21">
        <f t="shared" si="2"/>
        <v>51.842753999999999</v>
      </c>
      <c r="Q55" s="21">
        <f t="shared" si="3"/>
        <v>2.1572460000000007</v>
      </c>
      <c r="R55" s="22">
        <f t="shared" si="4"/>
        <v>21</v>
      </c>
      <c r="S55" s="21">
        <f t="shared" si="5"/>
        <v>54</v>
      </c>
      <c r="T55" s="24">
        <f ca="1">ROUNDUP(Table1[[#This Row],[PLAN END]]-NOW(),0)</f>
        <v>-31</v>
      </c>
      <c r="U55" s="24">
        <v>7.3157389496987042</v>
      </c>
    </row>
    <row r="56" spans="1:21" ht="16.05" customHeight="1" x14ac:dyDescent="0.3">
      <c r="A56" s="11">
        <v>1</v>
      </c>
      <c r="B56" s="12" t="s">
        <v>85</v>
      </c>
      <c r="C56" s="26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8" t="s">
        <v>117</v>
      </c>
      <c r="I56" s="27">
        <v>45762</v>
      </c>
      <c r="J56" s="28">
        <v>45865</v>
      </c>
      <c r="K56" s="17">
        <v>45837</v>
      </c>
      <c r="L56" s="18">
        <v>0.52338700000000005</v>
      </c>
      <c r="M56" s="19" t="s">
        <v>26</v>
      </c>
      <c r="N56" s="29">
        <v>45505</v>
      </c>
      <c r="O56" s="21">
        <f t="shared" si="1"/>
        <v>257</v>
      </c>
      <c r="P56" s="21">
        <f t="shared" si="2"/>
        <v>53.908861000000002</v>
      </c>
      <c r="Q56" s="21">
        <f t="shared" si="3"/>
        <v>49.091138999999998</v>
      </c>
      <c r="R56" s="22">
        <f t="shared" si="4"/>
        <v>-28</v>
      </c>
      <c r="S56" s="21">
        <f t="shared" si="5"/>
        <v>103</v>
      </c>
      <c r="T56" s="24">
        <f ca="1">ROUNDUP(Table1[[#This Row],[PLAN END]]-NOW(),0)</f>
        <v>19</v>
      </c>
      <c r="U56" s="24">
        <v>1.2678290518311721</v>
      </c>
    </row>
    <row r="57" spans="1:21" ht="16.05" customHeight="1" x14ac:dyDescent="0.3">
      <c r="A57" s="11">
        <v>1</v>
      </c>
      <c r="B57" s="12" t="s">
        <v>85</v>
      </c>
      <c r="C57" s="26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8" t="s">
        <v>25</v>
      </c>
      <c r="I57" s="27">
        <v>45782</v>
      </c>
      <c r="J57" s="28">
        <v>45802</v>
      </c>
      <c r="K57" s="17">
        <v>45837</v>
      </c>
      <c r="L57" s="18">
        <v>1</v>
      </c>
      <c r="M57" s="19" t="s">
        <v>42</v>
      </c>
      <c r="N57" s="29">
        <v>45505</v>
      </c>
      <c r="O57" s="21">
        <f t="shared" si="1"/>
        <v>277</v>
      </c>
      <c r="P57" s="21">
        <f t="shared" si="2"/>
        <v>20</v>
      </c>
      <c r="Q57" s="21">
        <f t="shared" si="3"/>
        <v>0</v>
      </c>
      <c r="R57" s="22">
        <f t="shared" si="4"/>
        <v>35</v>
      </c>
      <c r="S57" s="21">
        <f t="shared" si="5"/>
        <v>20</v>
      </c>
      <c r="T57" s="24">
        <f ca="1">ROUNDUP(Table1[[#This Row],[PLAN END]]-NOW(),0)</f>
        <v>-45</v>
      </c>
      <c r="U57" s="24">
        <v>0.90362130154493769</v>
      </c>
    </row>
    <row r="58" spans="1:21" ht="16.05" customHeight="1" x14ac:dyDescent="0.3">
      <c r="A58" s="11">
        <v>1</v>
      </c>
      <c r="B58" s="12" t="s">
        <v>85</v>
      </c>
      <c r="C58" s="26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8" t="s">
        <v>25</v>
      </c>
      <c r="I58" s="27">
        <v>45782</v>
      </c>
      <c r="J58" s="28">
        <v>45802</v>
      </c>
      <c r="K58" s="17">
        <v>45837</v>
      </c>
      <c r="L58" s="18">
        <v>1</v>
      </c>
      <c r="M58" s="19" t="s">
        <v>40</v>
      </c>
      <c r="N58" s="29">
        <v>45505</v>
      </c>
      <c r="O58" s="21">
        <f t="shared" si="1"/>
        <v>277</v>
      </c>
      <c r="P58" s="21">
        <f t="shared" si="2"/>
        <v>20</v>
      </c>
      <c r="Q58" s="21">
        <f t="shared" si="3"/>
        <v>0</v>
      </c>
      <c r="R58" s="22">
        <f t="shared" si="4"/>
        <v>35</v>
      </c>
      <c r="S58" s="21">
        <f t="shared" si="5"/>
        <v>20</v>
      </c>
      <c r="T58" s="24">
        <f ca="1">ROUNDUP(Table1[[#This Row],[PLAN END]]-NOW(),0)</f>
        <v>-45</v>
      </c>
      <c r="U58" s="24">
        <v>0.90362130154493769</v>
      </c>
    </row>
    <row r="59" spans="1:21" ht="16.05" customHeight="1" x14ac:dyDescent="0.3">
      <c r="A59" s="11">
        <v>1</v>
      </c>
      <c r="B59" s="12" t="s">
        <v>85</v>
      </c>
      <c r="C59" s="26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8" t="s">
        <v>117</v>
      </c>
      <c r="I59" s="27">
        <v>45768</v>
      </c>
      <c r="J59" s="28">
        <v>45823</v>
      </c>
      <c r="K59" s="17">
        <v>45837</v>
      </c>
      <c r="L59" s="18">
        <v>0.29275000000000001</v>
      </c>
      <c r="M59" s="19" t="s">
        <v>26</v>
      </c>
      <c r="N59" s="29">
        <v>45505</v>
      </c>
      <c r="O59" s="21">
        <f t="shared" si="1"/>
        <v>263</v>
      </c>
      <c r="P59" s="21">
        <f t="shared" si="2"/>
        <v>16.10125</v>
      </c>
      <c r="Q59" s="21">
        <f t="shared" si="3"/>
        <v>38.89875</v>
      </c>
      <c r="R59" s="22">
        <f t="shared" si="4"/>
        <v>14</v>
      </c>
      <c r="S59" s="21">
        <f t="shared" si="5"/>
        <v>55</v>
      </c>
      <c r="T59" s="24">
        <f ca="1">ROUNDUP(Table1[[#This Row],[PLAN END]]-NOW(),0)</f>
        <v>-24</v>
      </c>
      <c r="U59" s="24">
        <v>0.90362130154493769</v>
      </c>
    </row>
    <row r="60" spans="1:21" ht="16.05" customHeight="1" x14ac:dyDescent="0.3">
      <c r="A60" s="11">
        <v>1</v>
      </c>
      <c r="B60" s="12" t="s">
        <v>85</v>
      </c>
      <c r="C60" s="26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8" t="s">
        <v>25</v>
      </c>
      <c r="I60" s="27">
        <v>45768</v>
      </c>
      <c r="J60" s="28">
        <v>45858</v>
      </c>
      <c r="K60" s="17">
        <v>45837</v>
      </c>
      <c r="L60" s="18">
        <v>0.98615299999999995</v>
      </c>
      <c r="M60" s="19" t="s">
        <v>26</v>
      </c>
      <c r="N60" s="29">
        <v>45505</v>
      </c>
      <c r="O60" s="21">
        <f t="shared" si="1"/>
        <v>263</v>
      </c>
      <c r="P60" s="21">
        <f t="shared" si="2"/>
        <v>88.753769999999989</v>
      </c>
      <c r="Q60" s="21">
        <f t="shared" si="3"/>
        <v>1.2462300000000113</v>
      </c>
      <c r="R60" s="22">
        <f t="shared" si="4"/>
        <v>-21</v>
      </c>
      <c r="S60" s="21">
        <f t="shared" si="5"/>
        <v>90</v>
      </c>
      <c r="T60" s="24">
        <f ca="1">ROUNDUP(Table1[[#This Row],[PLAN END]]-NOW(),0)</f>
        <v>12</v>
      </c>
      <c r="U60" s="24">
        <v>1.5818776119585585</v>
      </c>
    </row>
    <row r="61" spans="1:21" ht="16.05" customHeight="1" x14ac:dyDescent="0.3">
      <c r="A61" s="11">
        <v>1</v>
      </c>
      <c r="B61" s="12" t="s">
        <v>85</v>
      </c>
      <c r="C61" s="26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8" t="s">
        <v>116</v>
      </c>
      <c r="I61" s="27">
        <v>45768</v>
      </c>
      <c r="J61" s="28">
        <v>45893</v>
      </c>
      <c r="K61" s="17">
        <v>45837</v>
      </c>
      <c r="L61" s="18">
        <v>8.0803E-2</v>
      </c>
      <c r="M61" s="19" t="s">
        <v>26</v>
      </c>
      <c r="N61" s="29">
        <v>45505</v>
      </c>
      <c r="O61" s="21">
        <f t="shared" si="1"/>
        <v>263</v>
      </c>
      <c r="P61" s="21">
        <f t="shared" si="2"/>
        <v>10.100375</v>
      </c>
      <c r="Q61" s="21">
        <f t="shared" si="3"/>
        <v>114.899625</v>
      </c>
      <c r="R61" s="22">
        <f t="shared" si="4"/>
        <v>-56</v>
      </c>
      <c r="S61" s="21">
        <f t="shared" si="5"/>
        <v>125</v>
      </c>
      <c r="T61" s="24">
        <f ca="1">ROUNDUP(Table1[[#This Row],[PLAN END]]-NOW(),0)</f>
        <v>47</v>
      </c>
      <c r="U61" s="24">
        <v>1.2842274814527748</v>
      </c>
    </row>
    <row r="62" spans="1:21" ht="16.05" customHeight="1" x14ac:dyDescent="0.3">
      <c r="A62" s="11">
        <v>1</v>
      </c>
      <c r="B62" s="12" t="s">
        <v>85</v>
      </c>
      <c r="C62" s="26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8" t="s">
        <v>25</v>
      </c>
      <c r="I62" s="27">
        <v>45775</v>
      </c>
      <c r="J62" s="28">
        <v>45865</v>
      </c>
      <c r="K62" s="17">
        <v>45837</v>
      </c>
      <c r="L62" s="18">
        <v>0.97268600000000005</v>
      </c>
      <c r="M62" s="19" t="s">
        <v>26</v>
      </c>
      <c r="N62" s="29">
        <v>45505</v>
      </c>
      <c r="O62" s="21">
        <f t="shared" si="1"/>
        <v>270</v>
      </c>
      <c r="P62" s="21">
        <f t="shared" si="2"/>
        <v>87.541740000000004</v>
      </c>
      <c r="Q62" s="21">
        <f t="shared" si="3"/>
        <v>2.4582599999999957</v>
      </c>
      <c r="R62" s="22">
        <f t="shared" si="4"/>
        <v>-28</v>
      </c>
      <c r="S62" s="21">
        <f t="shared" si="5"/>
        <v>90</v>
      </c>
      <c r="T62" s="24">
        <f ca="1">ROUNDUP(Table1[[#This Row],[PLAN END]]-NOW(),0)</f>
        <v>19</v>
      </c>
      <c r="U62" s="24">
        <v>6.1841913050091657</v>
      </c>
    </row>
    <row r="63" spans="1:21" ht="16.05" customHeight="1" x14ac:dyDescent="0.3">
      <c r="A63" s="11">
        <v>1</v>
      </c>
      <c r="B63" s="12" t="s">
        <v>85</v>
      </c>
      <c r="C63" s="26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8" t="s">
        <v>116</v>
      </c>
      <c r="I63" s="27">
        <v>45516</v>
      </c>
      <c r="J63" s="28">
        <v>45942</v>
      </c>
      <c r="K63" s="17">
        <v>45837</v>
      </c>
      <c r="L63" s="18">
        <v>0</v>
      </c>
      <c r="M63" s="19" t="s">
        <v>26</v>
      </c>
      <c r="N63" s="29">
        <v>45505</v>
      </c>
      <c r="O63" s="21">
        <f t="shared" si="1"/>
        <v>11</v>
      </c>
      <c r="P63" s="21">
        <f t="shared" si="2"/>
        <v>0</v>
      </c>
      <c r="Q63" s="21">
        <f t="shared" si="3"/>
        <v>426</v>
      </c>
      <c r="R63" s="22">
        <f t="shared" si="4"/>
        <v>-105</v>
      </c>
      <c r="S63" s="21">
        <f t="shared" si="5"/>
        <v>426</v>
      </c>
      <c r="T63" s="24">
        <f ca="1">ROUNDUP(Table1[[#This Row],[PLAN END]]-NOW(),0)</f>
        <v>96</v>
      </c>
      <c r="U63" s="24">
        <v>0</v>
      </c>
    </row>
    <row r="64" spans="1:21" ht="16.05" customHeight="1" x14ac:dyDescent="0.3">
      <c r="A64" s="11">
        <v>1</v>
      </c>
      <c r="B64" s="12" t="s">
        <v>85</v>
      </c>
      <c r="C64" s="26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8" t="s">
        <v>25</v>
      </c>
      <c r="I64" s="27">
        <v>45782</v>
      </c>
      <c r="J64" s="28">
        <v>45851</v>
      </c>
      <c r="K64" s="17">
        <v>45837</v>
      </c>
      <c r="L64" s="18">
        <v>0.81789800000000001</v>
      </c>
      <c r="M64" s="19" t="s">
        <v>26</v>
      </c>
      <c r="N64" s="29">
        <v>45505</v>
      </c>
      <c r="O64" s="21">
        <f t="shared" si="1"/>
        <v>277</v>
      </c>
      <c r="P64" s="21">
        <f t="shared" si="2"/>
        <v>56.434961999999999</v>
      </c>
      <c r="Q64" s="21">
        <f t="shared" si="3"/>
        <v>12.565038000000001</v>
      </c>
      <c r="R64" s="22">
        <f t="shared" si="4"/>
        <v>-14</v>
      </c>
      <c r="S64" s="21">
        <f t="shared" si="5"/>
        <v>69</v>
      </c>
      <c r="T64" s="24">
        <f ca="1">ROUNDUP(Table1[[#This Row],[PLAN END]]-NOW(),0)</f>
        <v>5</v>
      </c>
      <c r="U64" s="24">
        <v>0.94074024135300072</v>
      </c>
    </row>
    <row r="65" spans="1:21" ht="16.05" customHeight="1" x14ac:dyDescent="0.3">
      <c r="A65" s="11">
        <v>1</v>
      </c>
      <c r="B65" s="12" t="s">
        <v>85</v>
      </c>
      <c r="C65" s="26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8" t="s">
        <v>25</v>
      </c>
      <c r="I65" s="27">
        <v>45775</v>
      </c>
      <c r="J65" s="28">
        <v>45886</v>
      </c>
      <c r="K65" s="17">
        <v>45837</v>
      </c>
      <c r="L65" s="18">
        <v>0.82937099999999997</v>
      </c>
      <c r="M65" s="19" t="s">
        <v>26</v>
      </c>
      <c r="N65" s="29">
        <v>45505</v>
      </c>
      <c r="O65" s="21">
        <f t="shared" si="1"/>
        <v>270</v>
      </c>
      <c r="P65" s="21">
        <f t="shared" si="2"/>
        <v>92.060181</v>
      </c>
      <c r="Q65" s="21">
        <f t="shared" si="3"/>
        <v>18.939819</v>
      </c>
      <c r="R65" s="22">
        <f t="shared" si="4"/>
        <v>-49</v>
      </c>
      <c r="S65" s="21">
        <f t="shared" si="5"/>
        <v>111</v>
      </c>
      <c r="T65" s="24">
        <f ca="1">ROUNDUP(Table1[[#This Row],[PLAN END]]-NOW(),0)</f>
        <v>40</v>
      </c>
      <c r="U65" s="24">
        <v>1.2317038245452467</v>
      </c>
    </row>
    <row r="66" spans="1:21" ht="16.05" customHeight="1" x14ac:dyDescent="0.3">
      <c r="A66" s="11">
        <v>1</v>
      </c>
      <c r="B66" s="12" t="s">
        <v>85</v>
      </c>
      <c r="C66" s="26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8" t="s">
        <v>116</v>
      </c>
      <c r="I66" s="27">
        <v>45593</v>
      </c>
      <c r="J66" s="28">
        <v>45879</v>
      </c>
      <c r="K66" s="17">
        <v>45837</v>
      </c>
      <c r="L66" s="18">
        <v>0.15859999999999999</v>
      </c>
      <c r="M66" s="19" t="s">
        <v>26</v>
      </c>
      <c r="N66" s="29">
        <v>45505</v>
      </c>
      <c r="O66" s="21">
        <f t="shared" si="1"/>
        <v>88</v>
      </c>
      <c r="P66" s="21">
        <f t="shared" si="2"/>
        <v>45.3596</v>
      </c>
      <c r="Q66" s="21">
        <f t="shared" si="3"/>
        <v>240.6404</v>
      </c>
      <c r="R66" s="22">
        <f t="shared" si="4"/>
        <v>-42</v>
      </c>
      <c r="S66" s="21">
        <f t="shared" si="5"/>
        <v>286</v>
      </c>
      <c r="T66" s="24">
        <f ca="1">ROUNDUP(Table1[[#This Row],[PLAN END]]-NOW(),0)</f>
        <v>33</v>
      </c>
      <c r="U66" s="24">
        <v>4.341217820948339</v>
      </c>
    </row>
    <row r="67" spans="1:21" ht="16.05" customHeight="1" x14ac:dyDescent="0.3">
      <c r="A67" s="11">
        <v>1</v>
      </c>
      <c r="B67" s="12" t="s">
        <v>85</v>
      </c>
      <c r="C67" s="26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8" t="s">
        <v>25</v>
      </c>
      <c r="I67" s="27">
        <v>45810</v>
      </c>
      <c r="J67" s="28">
        <v>45830</v>
      </c>
      <c r="K67" s="17">
        <v>45837</v>
      </c>
      <c r="L67" s="18">
        <v>0.87442399999999998</v>
      </c>
      <c r="M67" s="19" t="s">
        <v>40</v>
      </c>
      <c r="N67" s="29">
        <v>45505</v>
      </c>
      <c r="O67" s="21">
        <f t="shared" ref="O67:O127" si="7">IF(ISBLANK(I67),0,I67-N67)</f>
        <v>305</v>
      </c>
      <c r="P67" s="21">
        <f t="shared" ref="P67:P127" si="8">$L67*$S67</f>
        <v>17.488479999999999</v>
      </c>
      <c r="Q67" s="21">
        <f t="shared" ref="Q67:Q127" si="9">S67-P67</f>
        <v>2.5115200000000009</v>
      </c>
      <c r="R67" s="22">
        <f t="shared" ref="R67:R127" si="10">IF(ISBLANK(K67),0,(K67-I67)-S67)</f>
        <v>7</v>
      </c>
      <c r="S67" s="21">
        <f t="shared" ref="S67:S127" si="11">IF(ISBLANK(J67),0,J67-I67)</f>
        <v>20</v>
      </c>
      <c r="T67" s="24">
        <f ca="1">ROUNDUP(Table1[[#This Row],[PLAN END]]-NOW(),0)</f>
        <v>-17</v>
      </c>
      <c r="U67" s="24">
        <v>1.2874256064363331E-2</v>
      </c>
    </row>
    <row r="68" spans="1:21" ht="16.05" customHeight="1" x14ac:dyDescent="0.3">
      <c r="A68" s="11">
        <v>1</v>
      </c>
      <c r="B68" s="12" t="s">
        <v>85</v>
      </c>
      <c r="C68" s="26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8" t="s">
        <v>116</v>
      </c>
      <c r="I68" s="27">
        <v>45762</v>
      </c>
      <c r="J68" s="28">
        <v>45794</v>
      </c>
      <c r="K68" s="17">
        <v>45837</v>
      </c>
      <c r="L68" s="18">
        <v>0.1241</v>
      </c>
      <c r="M68" s="19" t="s">
        <v>26</v>
      </c>
      <c r="N68" s="29">
        <v>45505</v>
      </c>
      <c r="O68" s="21">
        <f t="shared" si="7"/>
        <v>257</v>
      </c>
      <c r="P68" s="21">
        <f t="shared" si="8"/>
        <v>3.9712000000000001</v>
      </c>
      <c r="Q68" s="21">
        <f t="shared" si="9"/>
        <v>28.0288</v>
      </c>
      <c r="R68" s="22">
        <f t="shared" si="10"/>
        <v>43</v>
      </c>
      <c r="S68" s="21">
        <f t="shared" si="11"/>
        <v>32</v>
      </c>
      <c r="T68" s="24">
        <f ca="1">ROUNDUP(Table1[[#This Row],[PLAN END]]-NOW(),0)</f>
        <v>-53</v>
      </c>
      <c r="U68" s="24">
        <v>0.87755848995820385</v>
      </c>
    </row>
    <row r="69" spans="1:21" ht="16.05" customHeight="1" x14ac:dyDescent="0.3">
      <c r="A69" s="11">
        <v>1</v>
      </c>
      <c r="B69" s="12" t="s">
        <v>85</v>
      </c>
      <c r="C69" s="26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8" t="s">
        <v>25</v>
      </c>
      <c r="I69" s="27">
        <v>45782</v>
      </c>
      <c r="J69" s="28">
        <v>45851</v>
      </c>
      <c r="K69" s="17">
        <v>45837</v>
      </c>
      <c r="L69" s="18">
        <v>0.627965</v>
      </c>
      <c r="M69" s="19" t="s">
        <v>26</v>
      </c>
      <c r="N69" s="29">
        <v>45505</v>
      </c>
      <c r="O69" s="21">
        <f t="shared" si="7"/>
        <v>277</v>
      </c>
      <c r="P69" s="21">
        <f t="shared" si="8"/>
        <v>43.329585000000002</v>
      </c>
      <c r="Q69" s="21">
        <f t="shared" si="9"/>
        <v>25.670414999999998</v>
      </c>
      <c r="R69" s="22">
        <f t="shared" si="10"/>
        <v>-14</v>
      </c>
      <c r="S69" s="21">
        <f t="shared" si="11"/>
        <v>69</v>
      </c>
      <c r="T69" s="24">
        <f ca="1">ROUNDUP(Table1[[#This Row],[PLAN END]]-NOW(),0)</f>
        <v>5</v>
      </c>
      <c r="U69" s="24">
        <v>5.6463899562994637</v>
      </c>
    </row>
    <row r="70" spans="1:21" ht="16.05" customHeight="1" x14ac:dyDescent="0.3">
      <c r="A70" s="11">
        <v>1</v>
      </c>
      <c r="B70" s="12" t="s">
        <v>85</v>
      </c>
      <c r="C70" s="26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8" t="s">
        <v>25</v>
      </c>
      <c r="I70" s="27">
        <v>45762</v>
      </c>
      <c r="J70" s="28">
        <v>45858</v>
      </c>
      <c r="K70" s="17">
        <v>45837</v>
      </c>
      <c r="L70" s="18">
        <v>0.998946</v>
      </c>
      <c r="M70" s="19" t="s">
        <v>26</v>
      </c>
      <c r="N70" s="29">
        <v>45505</v>
      </c>
      <c r="O70" s="21">
        <f t="shared" si="7"/>
        <v>257</v>
      </c>
      <c r="P70" s="21">
        <f t="shared" si="8"/>
        <v>95.898815999999997</v>
      </c>
      <c r="Q70" s="21">
        <f t="shared" si="9"/>
        <v>0.10118400000000349</v>
      </c>
      <c r="R70" s="22">
        <f t="shared" si="10"/>
        <v>-21</v>
      </c>
      <c r="S70" s="21">
        <f t="shared" si="11"/>
        <v>96</v>
      </c>
      <c r="T70" s="24">
        <f ca="1">ROUNDUP(Table1[[#This Row],[PLAN END]]-NOW(),0)</f>
        <v>12</v>
      </c>
      <c r="U70" s="24">
        <v>3.3921463524873796</v>
      </c>
    </row>
    <row r="71" spans="1:21" ht="16.05" customHeight="1" x14ac:dyDescent="0.3">
      <c r="A71" s="11">
        <v>1</v>
      </c>
      <c r="B71" s="12" t="s">
        <v>85</v>
      </c>
      <c r="C71" s="26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8" t="s">
        <v>117</v>
      </c>
      <c r="I71" s="27">
        <v>45782</v>
      </c>
      <c r="J71" s="28">
        <v>45879</v>
      </c>
      <c r="K71" s="17">
        <v>45837</v>
      </c>
      <c r="L71" s="18">
        <v>0.39142199999999999</v>
      </c>
      <c r="M71" s="19" t="s">
        <v>26</v>
      </c>
      <c r="N71" s="29">
        <v>45505</v>
      </c>
      <c r="O71" s="21">
        <f t="shared" si="7"/>
        <v>277</v>
      </c>
      <c r="P71" s="21">
        <f t="shared" si="8"/>
        <v>37.967934</v>
      </c>
      <c r="Q71" s="21">
        <f t="shared" si="9"/>
        <v>59.032066</v>
      </c>
      <c r="R71" s="22">
        <f t="shared" si="10"/>
        <v>-42</v>
      </c>
      <c r="S71" s="21">
        <f t="shared" si="11"/>
        <v>97</v>
      </c>
      <c r="T71" s="24">
        <f ca="1">ROUNDUP(Table1[[#This Row],[PLAN END]]-NOW(),0)</f>
        <v>33</v>
      </c>
      <c r="U71" s="24">
        <v>1.1565364385446064</v>
      </c>
    </row>
    <row r="72" spans="1:21" ht="16.05" customHeight="1" x14ac:dyDescent="0.3">
      <c r="A72" s="11">
        <v>1</v>
      </c>
      <c r="B72" s="12" t="s">
        <v>85</v>
      </c>
      <c r="C72" s="26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8" t="s">
        <v>116</v>
      </c>
      <c r="I72" s="27">
        <v>45775</v>
      </c>
      <c r="J72" s="28">
        <v>45891</v>
      </c>
      <c r="K72" s="17">
        <v>45837</v>
      </c>
      <c r="L72" s="18">
        <v>3.225E-3</v>
      </c>
      <c r="M72" s="19" t="s">
        <v>26</v>
      </c>
      <c r="N72" s="29">
        <v>45505</v>
      </c>
      <c r="O72" s="21">
        <f t="shared" si="7"/>
        <v>270</v>
      </c>
      <c r="P72" s="21">
        <f t="shared" si="8"/>
        <v>0.37409999999999999</v>
      </c>
      <c r="Q72" s="21">
        <f t="shared" si="9"/>
        <v>115.6259</v>
      </c>
      <c r="R72" s="22">
        <f t="shared" si="10"/>
        <v>-54</v>
      </c>
      <c r="S72" s="21">
        <f t="shared" si="11"/>
        <v>116</v>
      </c>
      <c r="T72" s="24">
        <f ca="1">ROUNDUP(Table1[[#This Row],[PLAN END]]-NOW(),0)</f>
        <v>45</v>
      </c>
      <c r="U72" s="24">
        <v>0.35948495436649136</v>
      </c>
    </row>
    <row r="73" spans="1:21" ht="16.05" customHeight="1" x14ac:dyDescent="0.3">
      <c r="A73" s="11">
        <v>1</v>
      </c>
      <c r="B73" s="12" t="s">
        <v>85</v>
      </c>
      <c r="C73" s="26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8" t="s">
        <v>116</v>
      </c>
      <c r="I73" s="27">
        <v>45516</v>
      </c>
      <c r="J73" s="28">
        <v>45851</v>
      </c>
      <c r="K73" s="17">
        <v>45837</v>
      </c>
      <c r="L73" s="18">
        <v>0</v>
      </c>
      <c r="M73" s="19" t="s">
        <v>26</v>
      </c>
      <c r="N73" s="29">
        <v>45505</v>
      </c>
      <c r="O73" s="21">
        <f t="shared" si="7"/>
        <v>11</v>
      </c>
      <c r="P73" s="21">
        <f t="shared" si="8"/>
        <v>0</v>
      </c>
      <c r="Q73" s="21">
        <f t="shared" si="9"/>
        <v>335</v>
      </c>
      <c r="R73" s="22">
        <f t="shared" si="10"/>
        <v>-14</v>
      </c>
      <c r="S73" s="21">
        <f t="shared" si="11"/>
        <v>335</v>
      </c>
      <c r="T73" s="24">
        <f ca="1">ROUNDUP(Table1[[#This Row],[PLAN END]]-NOW(),0)</f>
        <v>5</v>
      </c>
      <c r="U73" s="24">
        <v>0</v>
      </c>
    </row>
    <row r="74" spans="1:21" ht="16.05" customHeight="1" x14ac:dyDescent="0.3">
      <c r="A74" s="11">
        <v>1</v>
      </c>
      <c r="B74" s="12" t="s">
        <v>85</v>
      </c>
      <c r="C74" s="26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8" t="s">
        <v>116</v>
      </c>
      <c r="I74" s="27">
        <v>45516</v>
      </c>
      <c r="J74" s="28">
        <v>45942</v>
      </c>
      <c r="K74" s="17">
        <v>45837</v>
      </c>
      <c r="L74" s="18">
        <v>0</v>
      </c>
      <c r="M74" s="19" t="s">
        <v>26</v>
      </c>
      <c r="N74" s="29">
        <v>45505</v>
      </c>
      <c r="O74" s="21">
        <f t="shared" si="7"/>
        <v>11</v>
      </c>
      <c r="P74" s="21">
        <f t="shared" si="8"/>
        <v>0</v>
      </c>
      <c r="Q74" s="21">
        <f t="shared" si="9"/>
        <v>426</v>
      </c>
      <c r="R74" s="22">
        <f t="shared" si="10"/>
        <v>-105</v>
      </c>
      <c r="S74" s="21">
        <f t="shared" si="11"/>
        <v>426</v>
      </c>
      <c r="T74" s="24">
        <f ca="1">ROUNDUP(Table1[[#This Row],[PLAN END]]-NOW(),0)</f>
        <v>96</v>
      </c>
      <c r="U74" s="24">
        <v>0</v>
      </c>
    </row>
    <row r="75" spans="1:21" ht="16.05" customHeight="1" x14ac:dyDescent="0.3">
      <c r="A75" s="11">
        <v>1</v>
      </c>
      <c r="B75" s="12" t="s">
        <v>85</v>
      </c>
      <c r="C75" s="26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8" t="s">
        <v>116</v>
      </c>
      <c r="I75" s="27">
        <v>45762</v>
      </c>
      <c r="J75" s="28">
        <v>45900</v>
      </c>
      <c r="K75" s="17">
        <v>45837</v>
      </c>
      <c r="L75" s="18">
        <v>0.115463</v>
      </c>
      <c r="M75" s="19" t="s">
        <v>40</v>
      </c>
      <c r="N75" s="29">
        <v>45505</v>
      </c>
      <c r="O75" s="21">
        <f t="shared" si="7"/>
        <v>257</v>
      </c>
      <c r="P75" s="21">
        <f t="shared" si="8"/>
        <v>15.933893999999999</v>
      </c>
      <c r="Q75" s="21">
        <f t="shared" si="9"/>
        <v>122.066106</v>
      </c>
      <c r="R75" s="22">
        <f t="shared" si="10"/>
        <v>-63</v>
      </c>
      <c r="S75" s="21">
        <f t="shared" si="11"/>
        <v>138</v>
      </c>
      <c r="T75" s="24">
        <f ca="1">ROUNDUP(Table1[[#This Row],[PLAN END]]-NOW(),0)</f>
        <v>54</v>
      </c>
      <c r="U75" s="24">
        <v>7.3681118933140155</v>
      </c>
    </row>
    <row r="76" spans="1:21" ht="16.05" customHeight="1" x14ac:dyDescent="0.3">
      <c r="A76" s="11">
        <v>2</v>
      </c>
      <c r="B76" s="12" t="s">
        <v>85</v>
      </c>
      <c r="C76" s="26" t="s">
        <v>86</v>
      </c>
      <c r="D76" s="25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8" t="s">
        <v>116</v>
      </c>
      <c r="I76" s="27">
        <v>45859</v>
      </c>
      <c r="J76" s="28">
        <v>45893</v>
      </c>
      <c r="K76" s="17">
        <v>45837</v>
      </c>
      <c r="L76" s="18">
        <v>0.23555300000000001</v>
      </c>
      <c r="M76" s="19" t="s">
        <v>42</v>
      </c>
      <c r="N76" s="29">
        <v>45505</v>
      </c>
      <c r="O76" s="21">
        <f t="shared" si="7"/>
        <v>354</v>
      </c>
      <c r="P76" s="21">
        <f t="shared" si="8"/>
        <v>8.0088020000000011</v>
      </c>
      <c r="Q76" s="21">
        <f t="shared" si="9"/>
        <v>25.991197999999997</v>
      </c>
      <c r="R76" s="22">
        <f t="shared" si="10"/>
        <v>-56</v>
      </c>
      <c r="S76" s="21">
        <f t="shared" si="11"/>
        <v>34</v>
      </c>
      <c r="T76" s="24">
        <f ca="1">ROUNDUP(Table1[[#This Row],[PLAN END]]-NOW(),0)</f>
        <v>47</v>
      </c>
      <c r="U76" s="24">
        <v>1.9262225609604624</v>
      </c>
    </row>
    <row r="77" spans="1:21" ht="16.05" customHeight="1" x14ac:dyDescent="0.3">
      <c r="A77" s="11">
        <v>2</v>
      </c>
      <c r="B77" s="12" t="s">
        <v>85</v>
      </c>
      <c r="C77" s="26" t="s">
        <v>86</v>
      </c>
      <c r="D77" s="25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8" t="s">
        <v>116</v>
      </c>
      <c r="I77" s="27">
        <v>45516</v>
      </c>
      <c r="J77" s="28">
        <v>45942</v>
      </c>
      <c r="K77" s="17">
        <v>45837</v>
      </c>
      <c r="L77" s="18">
        <v>0</v>
      </c>
      <c r="M77" s="19" t="s">
        <v>42</v>
      </c>
      <c r="N77" s="29">
        <v>45505</v>
      </c>
      <c r="O77" s="21">
        <f t="shared" si="7"/>
        <v>11</v>
      </c>
      <c r="P77" s="21">
        <f t="shared" si="8"/>
        <v>0</v>
      </c>
      <c r="Q77" s="21">
        <f t="shared" si="9"/>
        <v>426</v>
      </c>
      <c r="R77" s="22">
        <f t="shared" si="10"/>
        <v>-105</v>
      </c>
      <c r="S77" s="21">
        <f t="shared" si="11"/>
        <v>426</v>
      </c>
      <c r="T77" s="24">
        <f ca="1">ROUNDUP(Table1[[#This Row],[PLAN END]]-NOW(),0)</f>
        <v>96</v>
      </c>
      <c r="U77" s="24">
        <v>0</v>
      </c>
    </row>
    <row r="78" spans="1:21" ht="16.05" customHeight="1" x14ac:dyDescent="0.3">
      <c r="A78" s="11">
        <v>2</v>
      </c>
      <c r="B78" s="12" t="s">
        <v>85</v>
      </c>
      <c r="C78" s="26" t="s">
        <v>86</v>
      </c>
      <c r="D78" s="25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8" t="s">
        <v>116</v>
      </c>
      <c r="I78" s="27">
        <v>45796</v>
      </c>
      <c r="J78" s="28">
        <v>45814</v>
      </c>
      <c r="K78" s="17">
        <v>45837</v>
      </c>
      <c r="L78" s="18">
        <v>0.16509299999999999</v>
      </c>
      <c r="M78" s="19" t="s">
        <v>40</v>
      </c>
      <c r="N78" s="29">
        <v>45505</v>
      </c>
      <c r="O78" s="21">
        <f t="shared" si="7"/>
        <v>291</v>
      </c>
      <c r="P78" s="21">
        <f t="shared" si="8"/>
        <v>2.9716739999999997</v>
      </c>
      <c r="Q78" s="21">
        <f t="shared" si="9"/>
        <v>15.028326</v>
      </c>
      <c r="R78" s="22">
        <f t="shared" si="10"/>
        <v>23</v>
      </c>
      <c r="S78" s="21">
        <f t="shared" si="11"/>
        <v>18</v>
      </c>
      <c r="T78" s="24">
        <f ca="1">ROUNDUP(Table1[[#This Row],[PLAN END]]-NOW(),0)</f>
        <v>-33</v>
      </c>
      <c r="U78" s="24">
        <v>2.6947696149272917</v>
      </c>
    </row>
    <row r="79" spans="1:21" ht="16.05" customHeight="1" x14ac:dyDescent="0.3">
      <c r="A79" s="11">
        <v>2</v>
      </c>
      <c r="B79" s="12" t="s">
        <v>85</v>
      </c>
      <c r="C79" s="26" t="s">
        <v>86</v>
      </c>
      <c r="D79" s="25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8" t="s">
        <v>116</v>
      </c>
      <c r="I79" s="27">
        <v>45838</v>
      </c>
      <c r="J79" s="28">
        <v>45907</v>
      </c>
      <c r="K79" s="17">
        <v>45837</v>
      </c>
      <c r="L79" s="18">
        <v>8.2214999999999996E-2</v>
      </c>
      <c r="M79" s="19" t="s">
        <v>40</v>
      </c>
      <c r="N79" s="29">
        <v>45505</v>
      </c>
      <c r="O79" s="21">
        <f t="shared" si="7"/>
        <v>333</v>
      </c>
      <c r="P79" s="21">
        <f t="shared" si="8"/>
        <v>5.6728350000000001</v>
      </c>
      <c r="Q79" s="21">
        <f t="shared" si="9"/>
        <v>63.327165000000001</v>
      </c>
      <c r="R79" s="22">
        <f t="shared" si="10"/>
        <v>-70</v>
      </c>
      <c r="S79" s="21">
        <f t="shared" si="11"/>
        <v>69</v>
      </c>
      <c r="T79" s="24">
        <f ca="1">ROUNDUP(Table1[[#This Row],[PLAN END]]-NOW(),0)</f>
        <v>61</v>
      </c>
      <c r="U79" s="24">
        <v>7.1455552805644906</v>
      </c>
    </row>
    <row r="80" spans="1:21" ht="16.05" customHeight="1" x14ac:dyDescent="0.3">
      <c r="A80" s="11">
        <v>2</v>
      </c>
      <c r="B80" s="12" t="s">
        <v>85</v>
      </c>
      <c r="C80" s="26" t="s">
        <v>86</v>
      </c>
      <c r="D80" s="25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8" t="s">
        <v>117</v>
      </c>
      <c r="I80" s="27">
        <v>45824</v>
      </c>
      <c r="J80" s="28">
        <v>45886</v>
      </c>
      <c r="K80" s="17">
        <v>45837</v>
      </c>
      <c r="L80" s="18">
        <v>0.46292</v>
      </c>
      <c r="M80" s="19" t="s">
        <v>26</v>
      </c>
      <c r="N80" s="29">
        <v>45505</v>
      </c>
      <c r="O80" s="21">
        <f t="shared" si="7"/>
        <v>319</v>
      </c>
      <c r="P80" s="21">
        <f t="shared" si="8"/>
        <v>28.701039999999999</v>
      </c>
      <c r="Q80" s="21">
        <f t="shared" si="9"/>
        <v>33.298960000000001</v>
      </c>
      <c r="R80" s="22">
        <f t="shared" si="10"/>
        <v>-49</v>
      </c>
      <c r="S80" s="21">
        <f t="shared" si="11"/>
        <v>62</v>
      </c>
      <c r="T80" s="24">
        <f ca="1">ROUNDUP(Table1[[#This Row],[PLAN END]]-NOW(),0)</f>
        <v>40</v>
      </c>
      <c r="U80" s="24">
        <v>2.1250737260073151</v>
      </c>
    </row>
    <row r="81" spans="1:21" ht="16.05" customHeight="1" x14ac:dyDescent="0.3">
      <c r="A81" s="11">
        <v>2</v>
      </c>
      <c r="B81" s="12" t="s">
        <v>85</v>
      </c>
      <c r="C81" s="26" t="s">
        <v>86</v>
      </c>
      <c r="D81" s="25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8" t="s">
        <v>25</v>
      </c>
      <c r="I81" s="27">
        <v>45831</v>
      </c>
      <c r="J81" s="28">
        <v>45514</v>
      </c>
      <c r="K81" s="17">
        <v>45837</v>
      </c>
      <c r="L81" s="18">
        <v>0.64031800000000005</v>
      </c>
      <c r="M81" s="19" t="s">
        <v>40</v>
      </c>
      <c r="N81" s="29">
        <v>45505</v>
      </c>
      <c r="O81" s="21">
        <f t="shared" si="7"/>
        <v>326</v>
      </c>
      <c r="P81" s="21">
        <f t="shared" si="8"/>
        <v>-202.98080600000003</v>
      </c>
      <c r="Q81" s="21">
        <f t="shared" si="9"/>
        <v>-114.01919399999997</v>
      </c>
      <c r="R81" s="22">
        <f t="shared" si="10"/>
        <v>323</v>
      </c>
      <c r="S81" s="21">
        <f t="shared" si="11"/>
        <v>-317</v>
      </c>
      <c r="T81" s="24">
        <f ca="1">ROUNDUP(Table1[[#This Row],[PLAN END]]-NOW(),0)</f>
        <v>-333</v>
      </c>
      <c r="U81" s="24">
        <v>2.2141421850391501</v>
      </c>
    </row>
    <row r="82" spans="1:21" ht="16.05" customHeight="1" x14ac:dyDescent="0.3">
      <c r="A82" s="11">
        <v>2</v>
      </c>
      <c r="B82" s="12" t="s">
        <v>85</v>
      </c>
      <c r="C82" s="26" t="s">
        <v>86</v>
      </c>
      <c r="D82" s="25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8" t="s">
        <v>116</v>
      </c>
      <c r="I82" s="27">
        <v>45845</v>
      </c>
      <c r="J82" s="28">
        <v>45930</v>
      </c>
      <c r="K82" s="17">
        <v>45837</v>
      </c>
      <c r="L82" s="18">
        <v>4.0500000000000001E-2</v>
      </c>
      <c r="M82" s="19" t="s">
        <v>40</v>
      </c>
      <c r="N82" s="29">
        <v>45505</v>
      </c>
      <c r="O82" s="21">
        <f t="shared" si="7"/>
        <v>340</v>
      </c>
      <c r="P82" s="21">
        <f t="shared" si="8"/>
        <v>3.4424999999999999</v>
      </c>
      <c r="Q82" s="21">
        <f t="shared" si="9"/>
        <v>81.557500000000005</v>
      </c>
      <c r="R82" s="22">
        <f t="shared" si="10"/>
        <v>-93</v>
      </c>
      <c r="S82" s="21">
        <f t="shared" si="11"/>
        <v>85</v>
      </c>
      <c r="T82" s="24">
        <f ca="1">ROUNDUP(Table1[[#This Row],[PLAN END]]-NOW(),0)</f>
        <v>84</v>
      </c>
      <c r="U82" s="24">
        <v>2.1434231234710972</v>
      </c>
    </row>
    <row r="83" spans="1:21" ht="16.05" customHeight="1" x14ac:dyDescent="0.3">
      <c r="A83" s="11">
        <v>2</v>
      </c>
      <c r="B83" s="12" t="s">
        <v>85</v>
      </c>
      <c r="C83" s="26" t="s">
        <v>86</v>
      </c>
      <c r="D83" s="25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8" t="s">
        <v>116</v>
      </c>
      <c r="I83" s="27">
        <v>45516</v>
      </c>
      <c r="J83" s="28">
        <v>45942</v>
      </c>
      <c r="K83" s="17">
        <v>45837</v>
      </c>
      <c r="L83" s="18">
        <v>0</v>
      </c>
      <c r="M83" s="19" t="s">
        <v>26</v>
      </c>
      <c r="N83" s="29">
        <v>45505</v>
      </c>
      <c r="O83" s="21">
        <f t="shared" si="7"/>
        <v>11</v>
      </c>
      <c r="P83" s="21">
        <f t="shared" si="8"/>
        <v>0</v>
      </c>
      <c r="Q83" s="21">
        <f t="shared" si="9"/>
        <v>426</v>
      </c>
      <c r="R83" s="22">
        <f t="shared" si="10"/>
        <v>-105</v>
      </c>
      <c r="S83" s="21">
        <f t="shared" si="11"/>
        <v>426</v>
      </c>
      <c r="T83" s="24">
        <f ca="1">ROUNDUP(Table1[[#This Row],[PLAN END]]-NOW(),0)</f>
        <v>96</v>
      </c>
      <c r="U83" s="24">
        <v>0</v>
      </c>
    </row>
    <row r="84" spans="1:21" ht="16.05" customHeight="1" x14ac:dyDescent="0.3">
      <c r="A84" s="11">
        <v>2</v>
      </c>
      <c r="B84" s="12" t="s">
        <v>85</v>
      </c>
      <c r="C84" s="26" t="s">
        <v>86</v>
      </c>
      <c r="D84" s="25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8" t="s">
        <v>117</v>
      </c>
      <c r="I84" s="27">
        <v>45824</v>
      </c>
      <c r="J84" s="28">
        <v>45872</v>
      </c>
      <c r="K84" s="17">
        <v>45837</v>
      </c>
      <c r="L84" s="18">
        <v>0.43954599999999999</v>
      </c>
      <c r="M84" s="19" t="s">
        <v>26</v>
      </c>
      <c r="N84" s="29">
        <v>45505</v>
      </c>
      <c r="O84" s="21">
        <f t="shared" si="7"/>
        <v>319</v>
      </c>
      <c r="P84" s="21">
        <f t="shared" si="8"/>
        <v>21.098208</v>
      </c>
      <c r="Q84" s="21">
        <f t="shared" si="9"/>
        <v>26.901792</v>
      </c>
      <c r="R84" s="22">
        <f t="shared" si="10"/>
        <v>-35</v>
      </c>
      <c r="S84" s="21">
        <f t="shared" si="11"/>
        <v>48</v>
      </c>
      <c r="T84" s="24">
        <f ca="1">ROUNDUP(Table1[[#This Row],[PLAN END]]-NOW(),0)</f>
        <v>26</v>
      </c>
      <c r="U84" s="24">
        <v>4.2091892986185098</v>
      </c>
    </row>
    <row r="85" spans="1:21" ht="16.05" customHeight="1" x14ac:dyDescent="0.3">
      <c r="A85" s="11">
        <v>2</v>
      </c>
      <c r="B85" s="12" t="s">
        <v>85</v>
      </c>
      <c r="C85" s="26" t="s">
        <v>86</v>
      </c>
      <c r="D85" s="25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8" t="s">
        <v>116</v>
      </c>
      <c r="I85" s="27">
        <v>45817</v>
      </c>
      <c r="J85" s="28">
        <v>45865</v>
      </c>
      <c r="K85" s="17">
        <v>45837</v>
      </c>
      <c r="L85" s="18">
        <v>0.21690000000000001</v>
      </c>
      <c r="M85" s="19" t="s">
        <v>42</v>
      </c>
      <c r="N85" s="29">
        <v>45505</v>
      </c>
      <c r="O85" s="21">
        <f t="shared" si="7"/>
        <v>312</v>
      </c>
      <c r="P85" s="21">
        <f t="shared" si="8"/>
        <v>10.411200000000001</v>
      </c>
      <c r="Q85" s="21">
        <f t="shared" si="9"/>
        <v>37.588799999999999</v>
      </c>
      <c r="R85" s="22">
        <f t="shared" si="10"/>
        <v>-28</v>
      </c>
      <c r="S85" s="21">
        <f t="shared" si="11"/>
        <v>48</v>
      </c>
      <c r="T85" s="24">
        <f ca="1">ROUNDUP(Table1[[#This Row],[PLAN END]]-NOW(),0)</f>
        <v>19</v>
      </c>
      <c r="U85" s="24">
        <v>0.67906690555318538</v>
      </c>
    </row>
    <row r="86" spans="1:21" ht="16.05" customHeight="1" x14ac:dyDescent="0.3">
      <c r="A86" s="11">
        <v>2</v>
      </c>
      <c r="B86" s="12" t="s">
        <v>85</v>
      </c>
      <c r="C86" s="26" t="s">
        <v>86</v>
      </c>
      <c r="D86" s="25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8" t="s">
        <v>116</v>
      </c>
      <c r="I86" s="27">
        <v>45831</v>
      </c>
      <c r="J86" s="28">
        <v>45844</v>
      </c>
      <c r="K86" s="17">
        <v>45837</v>
      </c>
      <c r="L86" s="18">
        <v>0</v>
      </c>
      <c r="M86" s="19" t="s">
        <v>40</v>
      </c>
      <c r="N86" s="29">
        <v>45505</v>
      </c>
      <c r="O86" s="21">
        <f t="shared" si="7"/>
        <v>326</v>
      </c>
      <c r="P86" s="21">
        <f t="shared" si="8"/>
        <v>0</v>
      </c>
      <c r="Q86" s="21">
        <f t="shared" si="9"/>
        <v>13</v>
      </c>
      <c r="R86" s="22">
        <f t="shared" si="10"/>
        <v>-7</v>
      </c>
      <c r="S86" s="21">
        <f t="shared" si="11"/>
        <v>13</v>
      </c>
      <c r="T86" s="24">
        <f ca="1">ROUNDUP(Table1[[#This Row],[PLAN END]]-NOW(),0)</f>
        <v>-3</v>
      </c>
      <c r="U86" s="24">
        <v>0.3705846265159719</v>
      </c>
    </row>
    <row r="87" spans="1:21" ht="16.05" customHeight="1" x14ac:dyDescent="0.3">
      <c r="A87" s="11">
        <v>2</v>
      </c>
      <c r="B87" s="12" t="s">
        <v>85</v>
      </c>
      <c r="C87" s="26" t="s">
        <v>86</v>
      </c>
      <c r="D87" s="25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8" t="s">
        <v>117</v>
      </c>
      <c r="I87" s="27">
        <v>45796</v>
      </c>
      <c r="J87" s="28">
        <v>45865</v>
      </c>
      <c r="K87" s="17">
        <v>45837</v>
      </c>
      <c r="L87" s="18">
        <v>0.58789999999999998</v>
      </c>
      <c r="M87" s="19" t="s">
        <v>40</v>
      </c>
      <c r="N87" s="29">
        <v>45505</v>
      </c>
      <c r="O87" s="21">
        <f t="shared" si="7"/>
        <v>291</v>
      </c>
      <c r="P87" s="21">
        <f t="shared" si="8"/>
        <v>40.565100000000001</v>
      </c>
      <c r="Q87" s="21">
        <f t="shared" si="9"/>
        <v>28.434899999999999</v>
      </c>
      <c r="R87" s="22">
        <f t="shared" si="10"/>
        <v>-28</v>
      </c>
      <c r="S87" s="21">
        <f t="shared" si="11"/>
        <v>69</v>
      </c>
      <c r="T87" s="24">
        <f ca="1">ROUNDUP(Table1[[#This Row],[PLAN END]]-NOW(),0)</f>
        <v>19</v>
      </c>
      <c r="U87" s="24">
        <v>0.46782862216660642</v>
      </c>
    </row>
    <row r="88" spans="1:21" ht="16.05" customHeight="1" x14ac:dyDescent="0.3">
      <c r="A88" s="11">
        <v>2</v>
      </c>
      <c r="B88" s="12" t="s">
        <v>85</v>
      </c>
      <c r="C88" s="26" t="s">
        <v>86</v>
      </c>
      <c r="D88" s="25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8" t="s">
        <v>117</v>
      </c>
      <c r="I88" s="27">
        <v>45845</v>
      </c>
      <c r="J88" s="28">
        <v>45808</v>
      </c>
      <c r="K88" s="17">
        <v>45837</v>
      </c>
      <c r="L88" s="18">
        <v>0.46493800000000002</v>
      </c>
      <c r="M88" s="19" t="s">
        <v>26</v>
      </c>
      <c r="N88" s="29">
        <v>45505</v>
      </c>
      <c r="O88" s="21">
        <f t="shared" si="7"/>
        <v>340</v>
      </c>
      <c r="P88" s="21">
        <f t="shared" si="8"/>
        <v>-17.202705999999999</v>
      </c>
      <c r="Q88" s="21">
        <f t="shared" si="9"/>
        <v>-19.797294000000001</v>
      </c>
      <c r="R88" s="22">
        <f t="shared" si="10"/>
        <v>29</v>
      </c>
      <c r="S88" s="21">
        <f t="shared" si="11"/>
        <v>-37</v>
      </c>
      <c r="T88" s="24">
        <f ca="1">ROUNDUP(Table1[[#This Row],[PLAN END]]-NOW(),0)</f>
        <v>-39</v>
      </c>
      <c r="U88" s="24">
        <v>2.1434231234710972</v>
      </c>
    </row>
    <row r="89" spans="1:21" ht="16.05" customHeight="1" x14ac:dyDescent="0.3">
      <c r="A89" s="11">
        <v>2</v>
      </c>
      <c r="B89" s="12" t="s">
        <v>85</v>
      </c>
      <c r="C89" s="26" t="s">
        <v>86</v>
      </c>
      <c r="D89" s="25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8" t="s">
        <v>25</v>
      </c>
      <c r="I89" s="27">
        <v>45516</v>
      </c>
      <c r="J89" s="28">
        <v>45942</v>
      </c>
      <c r="K89" s="17">
        <v>45837</v>
      </c>
      <c r="L89" s="18">
        <v>1</v>
      </c>
      <c r="M89" s="19" t="s">
        <v>28</v>
      </c>
      <c r="N89" s="29">
        <v>45505</v>
      </c>
      <c r="O89" s="21">
        <f t="shared" si="7"/>
        <v>11</v>
      </c>
      <c r="P89" s="21">
        <f t="shared" si="8"/>
        <v>426</v>
      </c>
      <c r="Q89" s="21">
        <f t="shared" si="9"/>
        <v>0</v>
      </c>
      <c r="R89" s="22">
        <f t="shared" si="10"/>
        <v>-105</v>
      </c>
      <c r="S89" s="21">
        <f t="shared" si="11"/>
        <v>426</v>
      </c>
      <c r="T89" s="24">
        <f ca="1">ROUNDUP(Table1[[#This Row],[PLAN END]]-NOW(),0)</f>
        <v>96</v>
      </c>
      <c r="U89" s="24">
        <v>0</v>
      </c>
    </row>
    <row r="90" spans="1:21" ht="16.05" customHeight="1" x14ac:dyDescent="0.3">
      <c r="A90" s="11">
        <v>2</v>
      </c>
      <c r="B90" s="12" t="s">
        <v>85</v>
      </c>
      <c r="C90" s="26" t="s">
        <v>86</v>
      </c>
      <c r="D90" s="25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8" t="s">
        <v>116</v>
      </c>
      <c r="I90" s="27">
        <v>45838</v>
      </c>
      <c r="J90" s="28">
        <v>45900</v>
      </c>
      <c r="K90" s="17">
        <v>45837</v>
      </c>
      <c r="L90" s="18">
        <v>0.16259999999999999</v>
      </c>
      <c r="M90" s="19" t="s">
        <v>40</v>
      </c>
      <c r="N90" s="29">
        <v>45505</v>
      </c>
      <c r="O90" s="21">
        <f t="shared" si="7"/>
        <v>333</v>
      </c>
      <c r="P90" s="21">
        <f t="shared" si="8"/>
        <v>10.081199999999999</v>
      </c>
      <c r="Q90" s="21">
        <f t="shared" si="9"/>
        <v>51.918800000000005</v>
      </c>
      <c r="R90" s="22">
        <f t="shared" si="10"/>
        <v>-63</v>
      </c>
      <c r="S90" s="21">
        <f t="shared" si="11"/>
        <v>62</v>
      </c>
      <c r="T90" s="24">
        <f ca="1">ROUNDUP(Table1[[#This Row],[PLAN END]]-NOW(),0)</f>
        <v>54</v>
      </c>
      <c r="U90" s="24">
        <v>0.66829826225735345</v>
      </c>
    </row>
    <row r="91" spans="1:21" ht="16.05" customHeight="1" x14ac:dyDescent="0.3">
      <c r="A91" s="11">
        <v>2</v>
      </c>
      <c r="B91" s="12" t="s">
        <v>85</v>
      </c>
      <c r="C91" s="26" t="s">
        <v>86</v>
      </c>
      <c r="D91" s="25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8" t="s">
        <v>116</v>
      </c>
      <c r="I91" s="27">
        <v>45824</v>
      </c>
      <c r="J91" s="28">
        <v>45858</v>
      </c>
      <c r="K91" s="17">
        <v>45837</v>
      </c>
      <c r="L91" s="18">
        <v>0</v>
      </c>
      <c r="M91" s="19" t="s">
        <v>26</v>
      </c>
      <c r="N91" s="29">
        <v>45505</v>
      </c>
      <c r="O91" s="21">
        <f t="shared" si="7"/>
        <v>319</v>
      </c>
      <c r="P91" s="21">
        <f t="shared" si="8"/>
        <v>0</v>
      </c>
      <c r="Q91" s="21">
        <f t="shared" si="9"/>
        <v>34</v>
      </c>
      <c r="R91" s="22">
        <f t="shared" si="10"/>
        <v>-21</v>
      </c>
      <c r="S91" s="21">
        <f t="shared" si="11"/>
        <v>34</v>
      </c>
      <c r="T91" s="24">
        <f ca="1">ROUNDUP(Table1[[#This Row],[PLAN END]]-NOW(),0)</f>
        <v>12</v>
      </c>
      <c r="U91" s="24">
        <v>0.45089754003550009</v>
      </c>
    </row>
    <row r="92" spans="1:21" ht="16.05" customHeight="1" x14ac:dyDescent="0.3">
      <c r="A92" s="11">
        <v>2</v>
      </c>
      <c r="B92" s="12" t="s">
        <v>85</v>
      </c>
      <c r="C92" s="26" t="s">
        <v>86</v>
      </c>
      <c r="D92" s="25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8" t="s">
        <v>116</v>
      </c>
      <c r="I92" s="27">
        <v>45810</v>
      </c>
      <c r="J92" s="28">
        <v>45851</v>
      </c>
      <c r="K92" s="17">
        <v>45837</v>
      </c>
      <c r="L92" s="18">
        <v>8.1199999999999994E-2</v>
      </c>
      <c r="M92" s="19" t="s">
        <v>40</v>
      </c>
      <c r="N92" s="29">
        <v>45505</v>
      </c>
      <c r="O92" s="21">
        <f t="shared" si="7"/>
        <v>305</v>
      </c>
      <c r="P92" s="21">
        <f t="shared" si="8"/>
        <v>3.3291999999999997</v>
      </c>
      <c r="Q92" s="21">
        <f t="shared" si="9"/>
        <v>37.6708</v>
      </c>
      <c r="R92" s="22">
        <f t="shared" si="10"/>
        <v>-14</v>
      </c>
      <c r="S92" s="21">
        <f t="shared" si="11"/>
        <v>41</v>
      </c>
      <c r="T92" s="24">
        <f ca="1">ROUNDUP(Table1[[#This Row],[PLAN END]]-NOW(),0)</f>
        <v>5</v>
      </c>
      <c r="U92" s="24">
        <v>0.47544300629915759</v>
      </c>
    </row>
    <row r="93" spans="1:21" ht="16.05" customHeight="1" x14ac:dyDescent="0.3">
      <c r="A93" s="11">
        <v>2</v>
      </c>
      <c r="B93" s="12" t="s">
        <v>85</v>
      </c>
      <c r="C93" s="26" t="s">
        <v>86</v>
      </c>
      <c r="D93" s="25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8" t="s">
        <v>116</v>
      </c>
      <c r="I93" s="27">
        <v>45516</v>
      </c>
      <c r="J93" s="28">
        <v>45942</v>
      </c>
      <c r="K93" s="17">
        <v>45837</v>
      </c>
      <c r="L93" s="18">
        <v>0</v>
      </c>
      <c r="M93" s="19" t="s">
        <v>26</v>
      </c>
      <c r="N93" s="29">
        <v>45505</v>
      </c>
      <c r="O93" s="21">
        <f t="shared" si="7"/>
        <v>11</v>
      </c>
      <c r="P93" s="21">
        <f t="shared" si="8"/>
        <v>0</v>
      </c>
      <c r="Q93" s="21">
        <f t="shared" si="9"/>
        <v>426</v>
      </c>
      <c r="R93" s="22">
        <f t="shared" si="10"/>
        <v>-105</v>
      </c>
      <c r="S93" s="21">
        <f t="shared" si="11"/>
        <v>426</v>
      </c>
      <c r="T93" s="24">
        <f ca="1">ROUNDUP(Table1[[#This Row],[PLAN END]]-NOW(),0)</f>
        <v>96</v>
      </c>
      <c r="U93" s="24">
        <v>0</v>
      </c>
    </row>
    <row r="94" spans="1:21" ht="16.05" customHeight="1" x14ac:dyDescent="0.3">
      <c r="A94" s="11">
        <v>2</v>
      </c>
      <c r="B94" s="12" t="s">
        <v>85</v>
      </c>
      <c r="C94" s="26" t="s">
        <v>86</v>
      </c>
      <c r="D94" s="25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8" t="s">
        <v>116</v>
      </c>
      <c r="I94" s="27">
        <v>45866</v>
      </c>
      <c r="J94" s="28">
        <v>45930</v>
      </c>
      <c r="K94" s="17">
        <v>45837</v>
      </c>
      <c r="L94" s="18">
        <v>9.1399999999999995E-2</v>
      </c>
      <c r="M94" s="19" t="s">
        <v>40</v>
      </c>
      <c r="N94" s="29">
        <v>45505</v>
      </c>
      <c r="O94" s="21">
        <f t="shared" si="7"/>
        <v>361</v>
      </c>
      <c r="P94" s="21">
        <f t="shared" si="8"/>
        <v>5.8495999999999997</v>
      </c>
      <c r="Q94" s="21">
        <f t="shared" si="9"/>
        <v>58.150399999999998</v>
      </c>
      <c r="R94" s="22">
        <f t="shared" si="10"/>
        <v>-93</v>
      </c>
      <c r="S94" s="21">
        <f t="shared" si="11"/>
        <v>64</v>
      </c>
      <c r="T94" s="24">
        <f ca="1">ROUNDUP(Table1[[#This Row],[PLAN END]]-NOW(),0)</f>
        <v>84</v>
      </c>
      <c r="U94" s="24">
        <v>7.4012273158472057</v>
      </c>
    </row>
    <row r="95" spans="1:21" ht="16.05" customHeight="1" x14ac:dyDescent="0.3">
      <c r="A95" s="11">
        <v>2</v>
      </c>
      <c r="B95" s="12" t="s">
        <v>85</v>
      </c>
      <c r="C95" s="26" t="s">
        <v>86</v>
      </c>
      <c r="D95" s="25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8" t="s">
        <v>116</v>
      </c>
      <c r="I95" s="27">
        <v>45516</v>
      </c>
      <c r="J95" s="28">
        <v>45942</v>
      </c>
      <c r="K95" s="17">
        <v>45837</v>
      </c>
      <c r="L95" s="18">
        <v>0</v>
      </c>
      <c r="M95" s="19" t="s">
        <v>26</v>
      </c>
      <c r="N95" s="29">
        <v>45505</v>
      </c>
      <c r="O95" s="21">
        <f t="shared" si="7"/>
        <v>11</v>
      </c>
      <c r="P95" s="21">
        <f t="shared" si="8"/>
        <v>0</v>
      </c>
      <c r="Q95" s="21">
        <f t="shared" si="9"/>
        <v>426</v>
      </c>
      <c r="R95" s="22">
        <f t="shared" si="10"/>
        <v>-105</v>
      </c>
      <c r="S95" s="21">
        <f t="shared" si="11"/>
        <v>426</v>
      </c>
      <c r="T95" s="24">
        <f ca="1">ROUNDUP(Table1[[#This Row],[PLAN END]]-NOW(),0)</f>
        <v>96</v>
      </c>
      <c r="U95" s="24">
        <v>0</v>
      </c>
    </row>
    <row r="96" spans="1:21" ht="16.05" customHeight="1" x14ac:dyDescent="0.3">
      <c r="A96" s="11">
        <v>3</v>
      </c>
      <c r="B96" s="12" t="s">
        <v>85</v>
      </c>
      <c r="C96" s="26" t="s">
        <v>86</v>
      </c>
      <c r="D96" s="25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8" t="s">
        <v>116</v>
      </c>
      <c r="I96" s="27">
        <v>45866</v>
      </c>
      <c r="J96" s="28">
        <v>45907</v>
      </c>
      <c r="K96" s="17">
        <v>45837</v>
      </c>
      <c r="L96" s="18">
        <v>0</v>
      </c>
      <c r="M96" s="19" t="s">
        <v>42</v>
      </c>
      <c r="N96" s="29">
        <v>45505</v>
      </c>
      <c r="O96" s="21">
        <f t="shared" si="7"/>
        <v>361</v>
      </c>
      <c r="P96" s="21">
        <f t="shared" si="8"/>
        <v>0</v>
      </c>
      <c r="Q96" s="21">
        <f t="shared" si="9"/>
        <v>41</v>
      </c>
      <c r="R96" s="22">
        <f t="shared" si="10"/>
        <v>-70</v>
      </c>
      <c r="S96" s="21">
        <f t="shared" si="11"/>
        <v>41</v>
      </c>
      <c r="T96" s="24">
        <f ca="1">ROUNDUP(Table1[[#This Row],[PLAN END]]-NOW(),0)</f>
        <v>61</v>
      </c>
      <c r="U96" s="24">
        <v>0.12529658962134113</v>
      </c>
    </row>
    <row r="97" spans="1:21" ht="16.05" customHeight="1" x14ac:dyDescent="0.3">
      <c r="A97" s="11">
        <v>3</v>
      </c>
      <c r="B97" s="12" t="s">
        <v>85</v>
      </c>
      <c r="C97" s="26" t="s">
        <v>86</v>
      </c>
      <c r="D97" s="25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8" t="s">
        <v>116</v>
      </c>
      <c r="I97" s="27">
        <v>45516</v>
      </c>
      <c r="J97" s="28">
        <v>45942</v>
      </c>
      <c r="K97" s="17">
        <v>45837</v>
      </c>
      <c r="L97" s="18">
        <v>0</v>
      </c>
      <c r="M97" s="19" t="s">
        <v>40</v>
      </c>
      <c r="N97" s="29">
        <v>45505</v>
      </c>
      <c r="O97" s="21">
        <f t="shared" si="7"/>
        <v>11</v>
      </c>
      <c r="P97" s="21">
        <f t="shared" si="8"/>
        <v>0</v>
      </c>
      <c r="Q97" s="21">
        <f t="shared" si="9"/>
        <v>426</v>
      </c>
      <c r="R97" s="22">
        <f t="shared" si="10"/>
        <v>-105</v>
      </c>
      <c r="S97" s="21">
        <f t="shared" si="11"/>
        <v>426</v>
      </c>
      <c r="T97" s="24">
        <f ca="1">ROUNDUP(Table1[[#This Row],[PLAN END]]-NOW(),0)</f>
        <v>96</v>
      </c>
      <c r="U97" s="24">
        <v>0</v>
      </c>
    </row>
    <row r="98" spans="1:21" ht="16.05" customHeight="1" x14ac:dyDescent="0.3">
      <c r="A98" s="11">
        <v>3</v>
      </c>
      <c r="B98" s="12" t="s">
        <v>85</v>
      </c>
      <c r="C98" s="26" t="s">
        <v>86</v>
      </c>
      <c r="D98" s="25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8" t="s">
        <v>116</v>
      </c>
      <c r="I98" s="27">
        <v>45845</v>
      </c>
      <c r="J98" s="28">
        <v>45865</v>
      </c>
      <c r="K98" s="17">
        <v>45837</v>
      </c>
      <c r="L98" s="18">
        <v>0</v>
      </c>
      <c r="M98" s="19" t="s">
        <v>40</v>
      </c>
      <c r="N98" s="29">
        <v>45505</v>
      </c>
      <c r="O98" s="21">
        <f t="shared" si="7"/>
        <v>340</v>
      </c>
      <c r="P98" s="21">
        <f t="shared" si="8"/>
        <v>0</v>
      </c>
      <c r="Q98" s="21">
        <f t="shared" si="9"/>
        <v>20</v>
      </c>
      <c r="R98" s="22">
        <f t="shared" si="10"/>
        <v>-28</v>
      </c>
      <c r="S98" s="21">
        <f t="shared" si="11"/>
        <v>20</v>
      </c>
      <c r="T98" s="24">
        <f ca="1">ROUNDUP(Table1[[#This Row],[PLAN END]]-NOW(),0)</f>
        <v>19</v>
      </c>
      <c r="U98" s="24">
        <v>0.53563667137898285</v>
      </c>
    </row>
    <row r="99" spans="1:21" ht="16.05" customHeight="1" x14ac:dyDescent="0.3">
      <c r="A99" s="11">
        <v>3</v>
      </c>
      <c r="B99" s="12" t="s">
        <v>85</v>
      </c>
      <c r="C99" s="26" t="s">
        <v>86</v>
      </c>
      <c r="D99" s="25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8" t="s">
        <v>116</v>
      </c>
      <c r="I99" s="27">
        <v>45852</v>
      </c>
      <c r="J99" s="28">
        <v>45872</v>
      </c>
      <c r="K99" s="17">
        <v>45837</v>
      </c>
      <c r="L99" s="18">
        <v>0</v>
      </c>
      <c r="M99" s="19" t="s">
        <v>40</v>
      </c>
      <c r="N99" s="29">
        <v>45505</v>
      </c>
      <c r="O99" s="21">
        <f t="shared" si="7"/>
        <v>347</v>
      </c>
      <c r="P99" s="21">
        <f t="shared" si="8"/>
        <v>0</v>
      </c>
      <c r="Q99" s="21">
        <f t="shared" si="9"/>
        <v>20</v>
      </c>
      <c r="R99" s="22">
        <f t="shared" si="10"/>
        <v>-35</v>
      </c>
      <c r="S99" s="21">
        <f t="shared" si="11"/>
        <v>20</v>
      </c>
      <c r="T99" s="24">
        <f ca="1">ROUNDUP(Table1[[#This Row],[PLAN END]]-NOW(),0)</f>
        <v>26</v>
      </c>
      <c r="U99" s="24">
        <v>0.31365570942757215</v>
      </c>
    </row>
    <row r="100" spans="1:21" ht="16.05" customHeight="1" x14ac:dyDescent="0.3">
      <c r="A100" s="11">
        <v>3</v>
      </c>
      <c r="B100" s="12" t="s">
        <v>85</v>
      </c>
      <c r="C100" s="26" t="s">
        <v>86</v>
      </c>
      <c r="D100" s="25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8" t="s">
        <v>116</v>
      </c>
      <c r="I100" s="27">
        <v>45866</v>
      </c>
      <c r="J100" s="28">
        <v>45886</v>
      </c>
      <c r="K100" s="17">
        <v>45837</v>
      </c>
      <c r="L100" s="18">
        <v>0</v>
      </c>
      <c r="M100" s="19" t="s">
        <v>40</v>
      </c>
      <c r="N100" s="29">
        <v>45505</v>
      </c>
      <c r="O100" s="21">
        <f t="shared" si="7"/>
        <v>361</v>
      </c>
      <c r="P100" s="21">
        <f t="shared" si="8"/>
        <v>0</v>
      </c>
      <c r="Q100" s="21">
        <f t="shared" si="9"/>
        <v>20</v>
      </c>
      <c r="R100" s="22">
        <f t="shared" si="10"/>
        <v>-49</v>
      </c>
      <c r="S100" s="21">
        <f t="shared" si="11"/>
        <v>20</v>
      </c>
      <c r="T100" s="24">
        <f ca="1">ROUNDUP(Table1[[#This Row],[PLAN END]]-NOW(),0)</f>
        <v>40</v>
      </c>
      <c r="U100" s="24">
        <v>0.1502798023901277</v>
      </c>
    </row>
    <row r="101" spans="1:21" ht="16.05" customHeight="1" x14ac:dyDescent="0.3">
      <c r="A101" s="11">
        <v>3</v>
      </c>
      <c r="B101" s="12" t="s">
        <v>85</v>
      </c>
      <c r="C101" s="26" t="s">
        <v>86</v>
      </c>
      <c r="D101" s="25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8" t="s">
        <v>116</v>
      </c>
      <c r="I101" s="27">
        <v>45516</v>
      </c>
      <c r="J101" s="28">
        <v>45942</v>
      </c>
      <c r="K101" s="17">
        <v>45837</v>
      </c>
      <c r="L101" s="18">
        <v>0</v>
      </c>
      <c r="M101" s="19" t="s">
        <v>26</v>
      </c>
      <c r="N101" s="29">
        <v>45505</v>
      </c>
      <c r="O101" s="21">
        <f t="shared" si="7"/>
        <v>11</v>
      </c>
      <c r="P101" s="21">
        <f t="shared" si="8"/>
        <v>0</v>
      </c>
      <c r="Q101" s="21">
        <f t="shared" si="9"/>
        <v>426</v>
      </c>
      <c r="R101" s="22">
        <f t="shared" si="10"/>
        <v>-105</v>
      </c>
      <c r="S101" s="21">
        <f t="shared" si="11"/>
        <v>426</v>
      </c>
      <c r="T101" s="24">
        <f ca="1">ROUNDUP(Table1[[#This Row],[PLAN END]]-NOW(),0)</f>
        <v>96</v>
      </c>
      <c r="U101" s="24">
        <v>0</v>
      </c>
    </row>
    <row r="102" spans="1:21" ht="16.05" customHeight="1" x14ac:dyDescent="0.3">
      <c r="A102" s="11">
        <v>3</v>
      </c>
      <c r="B102" s="12" t="s">
        <v>85</v>
      </c>
      <c r="C102" s="26" t="s">
        <v>86</v>
      </c>
      <c r="D102" s="25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8" t="s">
        <v>116</v>
      </c>
      <c r="I102" s="27">
        <v>45831</v>
      </c>
      <c r="J102" s="28">
        <v>45844</v>
      </c>
      <c r="K102" s="17">
        <v>45837</v>
      </c>
      <c r="L102" s="18">
        <v>0</v>
      </c>
      <c r="M102" s="19" t="s">
        <v>40</v>
      </c>
      <c r="N102" s="29">
        <v>45505</v>
      </c>
      <c r="O102" s="21">
        <f t="shared" si="7"/>
        <v>326</v>
      </c>
      <c r="P102" s="21">
        <f t="shared" si="8"/>
        <v>0</v>
      </c>
      <c r="Q102" s="21">
        <f t="shared" si="9"/>
        <v>13</v>
      </c>
      <c r="R102" s="22">
        <f t="shared" si="10"/>
        <v>-7</v>
      </c>
      <c r="S102" s="21">
        <f t="shared" si="11"/>
        <v>13</v>
      </c>
      <c r="T102" s="24">
        <f ca="1">ROUNDUP(Table1[[#This Row],[PLAN END]]-NOW(),0)</f>
        <v>-3</v>
      </c>
      <c r="U102" s="24">
        <v>0.1640586615913901</v>
      </c>
    </row>
    <row r="103" spans="1:21" ht="16.05" customHeight="1" x14ac:dyDescent="0.3">
      <c r="A103" s="11">
        <v>3</v>
      </c>
      <c r="B103" s="12" t="s">
        <v>85</v>
      </c>
      <c r="C103" s="26" t="s">
        <v>86</v>
      </c>
      <c r="D103" s="25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8" t="s">
        <v>116</v>
      </c>
      <c r="I103" s="27">
        <v>45852</v>
      </c>
      <c r="J103" s="28">
        <v>45858</v>
      </c>
      <c r="K103" s="17">
        <v>45837</v>
      </c>
      <c r="L103" s="18">
        <v>0</v>
      </c>
      <c r="M103" s="19" t="s">
        <v>40</v>
      </c>
      <c r="N103" s="29">
        <v>45505</v>
      </c>
      <c r="O103" s="21">
        <f t="shared" si="7"/>
        <v>347</v>
      </c>
      <c r="P103" s="21">
        <f t="shared" si="8"/>
        <v>0</v>
      </c>
      <c r="Q103" s="21">
        <f t="shared" si="9"/>
        <v>6</v>
      </c>
      <c r="R103" s="22">
        <f t="shared" si="10"/>
        <v>-21</v>
      </c>
      <c r="S103" s="21">
        <f t="shared" si="11"/>
        <v>6</v>
      </c>
      <c r="T103" s="24">
        <f ca="1">ROUNDUP(Table1[[#This Row],[PLAN END]]-NOW(),0)</f>
        <v>12</v>
      </c>
      <c r="U103" s="24">
        <v>0.1502798023901277</v>
      </c>
    </row>
    <row r="104" spans="1:21" ht="16.05" customHeight="1" x14ac:dyDescent="0.3">
      <c r="A104" s="11">
        <v>3</v>
      </c>
      <c r="B104" s="12" t="s">
        <v>85</v>
      </c>
      <c r="C104" s="26" t="s">
        <v>86</v>
      </c>
      <c r="D104" s="25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8" t="s">
        <v>116</v>
      </c>
      <c r="I104" s="27">
        <v>45516</v>
      </c>
      <c r="J104" s="28">
        <v>45942</v>
      </c>
      <c r="K104" s="17">
        <v>45837</v>
      </c>
      <c r="L104" s="18">
        <v>0</v>
      </c>
      <c r="M104" s="19" t="s">
        <v>40</v>
      </c>
      <c r="N104" s="29">
        <v>45505</v>
      </c>
      <c r="O104" s="21">
        <f t="shared" si="7"/>
        <v>11</v>
      </c>
      <c r="P104" s="21">
        <f t="shared" si="8"/>
        <v>0</v>
      </c>
      <c r="Q104" s="21">
        <f t="shared" si="9"/>
        <v>426</v>
      </c>
      <c r="R104" s="22">
        <f t="shared" si="10"/>
        <v>-105</v>
      </c>
      <c r="S104" s="21">
        <f t="shared" si="11"/>
        <v>426</v>
      </c>
      <c r="T104" s="24">
        <f ca="1">ROUNDUP(Table1[[#This Row],[PLAN END]]-NOW(),0)</f>
        <v>96</v>
      </c>
      <c r="U104" s="24">
        <v>0</v>
      </c>
    </row>
    <row r="105" spans="1:21" ht="16.05" customHeight="1" x14ac:dyDescent="0.3">
      <c r="A105" s="11">
        <v>3</v>
      </c>
      <c r="B105" s="12" t="s">
        <v>85</v>
      </c>
      <c r="C105" s="26" t="s">
        <v>86</v>
      </c>
      <c r="D105" s="25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8" t="s">
        <v>116</v>
      </c>
      <c r="I105" s="27">
        <v>45803</v>
      </c>
      <c r="J105" s="28">
        <v>45816</v>
      </c>
      <c r="K105" s="17">
        <v>45837</v>
      </c>
      <c r="L105" s="18">
        <v>0</v>
      </c>
      <c r="M105" s="19" t="s">
        <v>40</v>
      </c>
      <c r="N105" s="29">
        <v>45505</v>
      </c>
      <c r="O105" s="21">
        <f t="shared" si="7"/>
        <v>298</v>
      </c>
      <c r="P105" s="21">
        <f t="shared" si="8"/>
        <v>0</v>
      </c>
      <c r="Q105" s="21">
        <f t="shared" si="9"/>
        <v>13</v>
      </c>
      <c r="R105" s="22">
        <f t="shared" si="10"/>
        <v>21</v>
      </c>
      <c r="S105" s="21">
        <f t="shared" si="11"/>
        <v>13</v>
      </c>
      <c r="T105" s="24">
        <f ca="1">ROUNDUP(Table1[[#This Row],[PLAN END]]-NOW(),0)</f>
        <v>-31</v>
      </c>
      <c r="U105" s="24">
        <v>0.41311075421685678</v>
      </c>
    </row>
    <row r="106" spans="1:21" ht="16.05" customHeight="1" x14ac:dyDescent="0.3">
      <c r="A106" s="11">
        <v>3</v>
      </c>
      <c r="B106" s="12" t="s">
        <v>85</v>
      </c>
      <c r="C106" s="26" t="s">
        <v>86</v>
      </c>
      <c r="D106" s="25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8" t="s">
        <v>116</v>
      </c>
      <c r="I106" s="27">
        <v>45803</v>
      </c>
      <c r="J106" s="28">
        <v>45816</v>
      </c>
      <c r="K106" s="17">
        <v>45837</v>
      </c>
      <c r="L106" s="18">
        <v>0</v>
      </c>
      <c r="M106" s="19" t="s">
        <v>40</v>
      </c>
      <c r="N106" s="29">
        <v>45505</v>
      </c>
      <c r="O106" s="21">
        <f t="shared" si="7"/>
        <v>298</v>
      </c>
      <c r="P106" s="21">
        <f t="shared" si="8"/>
        <v>0</v>
      </c>
      <c r="Q106" s="21">
        <f t="shared" si="9"/>
        <v>13</v>
      </c>
      <c r="R106" s="22">
        <f t="shared" si="10"/>
        <v>21</v>
      </c>
      <c r="S106" s="21">
        <f t="shared" si="11"/>
        <v>13</v>
      </c>
      <c r="T106" s="24">
        <f ca="1">ROUNDUP(Table1[[#This Row],[PLAN END]]-NOW(),0)</f>
        <v>-31</v>
      </c>
      <c r="U106" s="24">
        <v>0.41311075421685678</v>
      </c>
    </row>
    <row r="107" spans="1:21" ht="16.05" customHeight="1" x14ac:dyDescent="0.3">
      <c r="A107" s="11">
        <v>3</v>
      </c>
      <c r="B107" s="12" t="s">
        <v>85</v>
      </c>
      <c r="C107" s="26" t="s">
        <v>86</v>
      </c>
      <c r="D107" s="25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8" t="s">
        <v>116</v>
      </c>
      <c r="I107" s="27">
        <v>45516</v>
      </c>
      <c r="J107" s="28">
        <v>45942</v>
      </c>
      <c r="K107" s="17">
        <v>45837</v>
      </c>
      <c r="L107" s="18">
        <v>0</v>
      </c>
      <c r="M107" s="19" t="s">
        <v>26</v>
      </c>
      <c r="N107" s="29">
        <v>45505</v>
      </c>
      <c r="O107" s="21">
        <f t="shared" si="7"/>
        <v>11</v>
      </c>
      <c r="P107" s="21">
        <f t="shared" si="8"/>
        <v>0</v>
      </c>
      <c r="Q107" s="21">
        <f t="shared" si="9"/>
        <v>426</v>
      </c>
      <c r="R107" s="22">
        <f t="shared" si="10"/>
        <v>-105</v>
      </c>
      <c r="S107" s="21">
        <f t="shared" si="11"/>
        <v>426</v>
      </c>
      <c r="T107" s="24">
        <f ca="1">ROUNDUP(Table1[[#This Row],[PLAN END]]-NOW(),0)</f>
        <v>96</v>
      </c>
      <c r="U107" s="24">
        <v>0</v>
      </c>
    </row>
    <row r="108" spans="1:21" ht="16.05" customHeight="1" x14ac:dyDescent="0.3">
      <c r="A108" s="11">
        <v>3</v>
      </c>
      <c r="B108" s="12" t="s">
        <v>85</v>
      </c>
      <c r="C108" s="26" t="s">
        <v>86</v>
      </c>
      <c r="D108" s="25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8" t="s">
        <v>116</v>
      </c>
      <c r="I108" s="27">
        <v>45873</v>
      </c>
      <c r="J108" s="28">
        <v>45893</v>
      </c>
      <c r="K108" s="17">
        <v>45837</v>
      </c>
      <c r="L108" s="18">
        <v>0</v>
      </c>
      <c r="M108" s="19" t="s">
        <v>42</v>
      </c>
      <c r="N108" s="29">
        <v>45505</v>
      </c>
      <c r="O108" s="21">
        <f t="shared" si="7"/>
        <v>368</v>
      </c>
      <c r="P108" s="21">
        <f t="shared" si="8"/>
        <v>0</v>
      </c>
      <c r="Q108" s="21">
        <f t="shared" si="9"/>
        <v>20</v>
      </c>
      <c r="R108" s="22">
        <f t="shared" si="10"/>
        <v>-56</v>
      </c>
      <c r="S108" s="21">
        <f t="shared" si="11"/>
        <v>20</v>
      </c>
      <c r="T108" s="24">
        <f ca="1">ROUNDUP(Table1[[#This Row],[PLAN END]]-NOW(),0)</f>
        <v>47</v>
      </c>
      <c r="U108" s="24">
        <v>0.71590581972999912</v>
      </c>
    </row>
    <row r="109" spans="1:21" ht="16.05" customHeight="1" x14ac:dyDescent="0.3">
      <c r="A109" s="11">
        <v>3</v>
      </c>
      <c r="B109" s="12" t="s">
        <v>85</v>
      </c>
      <c r="C109" s="26" t="s">
        <v>86</v>
      </c>
      <c r="D109" s="25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8" t="s">
        <v>116</v>
      </c>
      <c r="I109" s="27">
        <v>45516</v>
      </c>
      <c r="J109" s="28">
        <v>45942</v>
      </c>
      <c r="K109" s="17">
        <v>45837</v>
      </c>
      <c r="L109" s="18">
        <v>0</v>
      </c>
      <c r="M109" s="19" t="s">
        <v>26</v>
      </c>
      <c r="N109" s="29">
        <v>45505</v>
      </c>
      <c r="O109" s="21">
        <f t="shared" si="7"/>
        <v>11</v>
      </c>
      <c r="P109" s="21">
        <f t="shared" si="8"/>
        <v>0</v>
      </c>
      <c r="Q109" s="21">
        <f t="shared" si="9"/>
        <v>426</v>
      </c>
      <c r="R109" s="22">
        <f t="shared" si="10"/>
        <v>-105</v>
      </c>
      <c r="S109" s="21">
        <f t="shared" si="11"/>
        <v>426</v>
      </c>
      <c r="T109" s="24">
        <f ca="1">ROUNDUP(Table1[[#This Row],[PLAN END]]-NOW(),0)</f>
        <v>96</v>
      </c>
      <c r="U109" s="24">
        <v>0</v>
      </c>
    </row>
    <row r="110" spans="1:21" ht="16.05" customHeight="1" x14ac:dyDescent="0.3">
      <c r="A110" s="11">
        <v>4</v>
      </c>
      <c r="B110" s="12" t="s">
        <v>85</v>
      </c>
      <c r="C110" s="26" t="s">
        <v>86</v>
      </c>
      <c r="D110" s="25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8" t="s">
        <v>116</v>
      </c>
      <c r="I110" s="27">
        <v>45516</v>
      </c>
      <c r="J110" s="28">
        <v>45942</v>
      </c>
      <c r="K110" s="17">
        <v>45837</v>
      </c>
      <c r="L110" s="18">
        <v>0</v>
      </c>
      <c r="M110" s="19" t="s">
        <v>26</v>
      </c>
      <c r="N110" s="29">
        <v>45505</v>
      </c>
      <c r="O110" s="21">
        <f t="shared" si="7"/>
        <v>11</v>
      </c>
      <c r="P110" s="21">
        <f t="shared" si="8"/>
        <v>0</v>
      </c>
      <c r="Q110" s="21">
        <f t="shared" si="9"/>
        <v>426</v>
      </c>
      <c r="R110" s="22">
        <f t="shared" si="10"/>
        <v>-105</v>
      </c>
      <c r="S110" s="21">
        <f t="shared" si="11"/>
        <v>426</v>
      </c>
      <c r="T110" s="24">
        <f ca="1">ROUNDUP(Table1[[#This Row],[PLAN END]]-NOW(),0)</f>
        <v>96</v>
      </c>
      <c r="U110" s="24">
        <v>0</v>
      </c>
    </row>
    <row r="111" spans="1:21" ht="16.05" customHeight="1" x14ac:dyDescent="0.3">
      <c r="A111" s="11">
        <v>4</v>
      </c>
      <c r="B111" s="12" t="s">
        <v>85</v>
      </c>
      <c r="C111" s="26" t="s">
        <v>86</v>
      </c>
      <c r="D111" s="25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8" t="s">
        <v>116</v>
      </c>
      <c r="I111" s="27">
        <v>45901</v>
      </c>
      <c r="J111" s="28">
        <v>45921</v>
      </c>
      <c r="K111" s="17">
        <v>45837</v>
      </c>
      <c r="L111" s="18">
        <v>0.24279999999999999</v>
      </c>
      <c r="M111" s="19" t="s">
        <v>42</v>
      </c>
      <c r="N111" s="29">
        <v>45505</v>
      </c>
      <c r="O111" s="21">
        <f t="shared" si="7"/>
        <v>396</v>
      </c>
      <c r="P111" s="21">
        <f t="shared" si="8"/>
        <v>4.8559999999999999</v>
      </c>
      <c r="Q111" s="21">
        <f t="shared" si="9"/>
        <v>15.144</v>
      </c>
      <c r="R111" s="22">
        <f t="shared" si="10"/>
        <v>-84</v>
      </c>
      <c r="S111" s="21">
        <f t="shared" si="11"/>
        <v>20</v>
      </c>
      <c r="T111" s="24">
        <f ca="1">ROUNDUP(Table1[[#This Row],[PLAN END]]-NOW(),0)</f>
        <v>75</v>
      </c>
      <c r="U111" s="24">
        <v>1.1364470150796924</v>
      </c>
    </row>
    <row r="112" spans="1:21" ht="16.05" customHeight="1" x14ac:dyDescent="0.3">
      <c r="A112" s="11">
        <v>4</v>
      </c>
      <c r="B112" s="12" t="s">
        <v>85</v>
      </c>
      <c r="C112" s="26" t="s">
        <v>86</v>
      </c>
      <c r="D112" s="25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8" t="s">
        <v>116</v>
      </c>
      <c r="I112" s="27">
        <v>45516</v>
      </c>
      <c r="J112" s="28">
        <v>45942</v>
      </c>
      <c r="K112" s="17">
        <v>45837</v>
      </c>
      <c r="L112" s="18">
        <v>0</v>
      </c>
      <c r="M112" s="19" t="s">
        <v>26</v>
      </c>
      <c r="N112" s="29">
        <v>45505</v>
      </c>
      <c r="O112" s="21">
        <f t="shared" si="7"/>
        <v>11</v>
      </c>
      <c r="P112" s="21">
        <f t="shared" si="8"/>
        <v>0</v>
      </c>
      <c r="Q112" s="21">
        <f t="shared" si="9"/>
        <v>426</v>
      </c>
      <c r="R112" s="22">
        <f t="shared" si="10"/>
        <v>-105</v>
      </c>
      <c r="S112" s="21">
        <f t="shared" si="11"/>
        <v>426</v>
      </c>
      <c r="T112" s="24">
        <f ca="1">ROUNDUP(Table1[[#This Row],[PLAN END]]-NOW(),0)</f>
        <v>96</v>
      </c>
      <c r="U112" s="24">
        <v>0</v>
      </c>
    </row>
    <row r="113" spans="1:21" ht="16.05" customHeight="1" x14ac:dyDescent="0.3">
      <c r="A113" s="11">
        <v>4</v>
      </c>
      <c r="B113" s="12" t="s">
        <v>85</v>
      </c>
      <c r="C113" s="26" t="s">
        <v>86</v>
      </c>
      <c r="D113" s="25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8" t="s">
        <v>116</v>
      </c>
      <c r="I113" s="27">
        <v>45894</v>
      </c>
      <c r="J113" s="28">
        <v>45914</v>
      </c>
      <c r="K113" s="17">
        <v>45837</v>
      </c>
      <c r="L113" s="18">
        <v>0.2228</v>
      </c>
      <c r="M113" s="19" t="s">
        <v>40</v>
      </c>
      <c r="N113" s="29">
        <v>45505</v>
      </c>
      <c r="O113" s="21">
        <f t="shared" si="7"/>
        <v>389</v>
      </c>
      <c r="P113" s="21">
        <f t="shared" si="8"/>
        <v>4.4559999999999995</v>
      </c>
      <c r="Q113" s="21">
        <f t="shared" si="9"/>
        <v>15.544</v>
      </c>
      <c r="R113" s="22">
        <f t="shared" si="10"/>
        <v>-77</v>
      </c>
      <c r="S113" s="21">
        <f t="shared" si="11"/>
        <v>20</v>
      </c>
      <c r="T113" s="24">
        <f ca="1">ROUNDUP(Table1[[#This Row],[PLAN END]]-NOW(),0)</f>
        <v>68</v>
      </c>
      <c r="U113" s="24">
        <v>0.86888955106354271</v>
      </c>
    </row>
    <row r="114" spans="1:21" ht="16.05" customHeight="1" x14ac:dyDescent="0.3">
      <c r="A114" s="11">
        <v>4</v>
      </c>
      <c r="B114" s="12" t="s">
        <v>85</v>
      </c>
      <c r="C114" s="26" t="s">
        <v>86</v>
      </c>
      <c r="D114" s="25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8" t="s">
        <v>117</v>
      </c>
      <c r="I114" s="27">
        <v>45901</v>
      </c>
      <c r="J114" s="28">
        <v>45930</v>
      </c>
      <c r="K114" s="17">
        <v>45837</v>
      </c>
      <c r="L114" s="18">
        <v>0.2702</v>
      </c>
      <c r="M114" s="19" t="s">
        <v>40</v>
      </c>
      <c r="N114" s="29">
        <v>45505</v>
      </c>
      <c r="O114" s="21">
        <f t="shared" si="7"/>
        <v>396</v>
      </c>
      <c r="P114" s="21">
        <f t="shared" si="8"/>
        <v>7.8357999999999999</v>
      </c>
      <c r="Q114" s="21">
        <f t="shared" si="9"/>
        <v>21.164200000000001</v>
      </c>
      <c r="R114" s="22">
        <f t="shared" si="10"/>
        <v>-93</v>
      </c>
      <c r="S114" s="21">
        <f t="shared" si="11"/>
        <v>29</v>
      </c>
      <c r="T114" s="24">
        <f ca="1">ROUNDUP(Table1[[#This Row],[PLAN END]]-NOW(),0)</f>
        <v>84</v>
      </c>
      <c r="U114" s="24">
        <v>1.9101722387327178</v>
      </c>
    </row>
    <row r="115" spans="1:21" ht="16.05" customHeight="1" x14ac:dyDescent="0.3">
      <c r="A115" s="11">
        <v>4</v>
      </c>
      <c r="B115" s="12" t="s">
        <v>85</v>
      </c>
      <c r="C115" s="26" t="s">
        <v>86</v>
      </c>
      <c r="D115" s="25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8" t="s">
        <v>116</v>
      </c>
      <c r="I115" s="27">
        <v>45845</v>
      </c>
      <c r="J115" s="28">
        <v>45858</v>
      </c>
      <c r="K115" s="17">
        <v>45837</v>
      </c>
      <c r="L115" s="18">
        <v>0.20080000000000001</v>
      </c>
      <c r="M115" s="19" t="s">
        <v>42</v>
      </c>
      <c r="N115" s="29">
        <v>45505</v>
      </c>
      <c r="O115" s="21">
        <f t="shared" si="7"/>
        <v>340</v>
      </c>
      <c r="P115" s="21">
        <f t="shared" si="8"/>
        <v>2.6104000000000003</v>
      </c>
      <c r="Q115" s="21">
        <f t="shared" si="9"/>
        <v>10.3896</v>
      </c>
      <c r="R115" s="22">
        <f t="shared" si="10"/>
        <v>-21</v>
      </c>
      <c r="S115" s="21">
        <f t="shared" si="11"/>
        <v>13</v>
      </c>
      <c r="T115" s="24">
        <f ca="1">ROUNDUP(Table1[[#This Row],[PLAN END]]-NOW(),0)</f>
        <v>12</v>
      </c>
      <c r="U115" s="24">
        <v>2.3615133681493417</v>
      </c>
    </row>
    <row r="116" spans="1:21" ht="16.05" customHeight="1" x14ac:dyDescent="0.3">
      <c r="A116" s="11">
        <v>4</v>
      </c>
      <c r="B116" s="12" t="s">
        <v>85</v>
      </c>
      <c r="C116" s="26" t="s">
        <v>86</v>
      </c>
      <c r="D116" s="25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8" t="s">
        <v>116</v>
      </c>
      <c r="I116" s="27">
        <v>45516</v>
      </c>
      <c r="J116" s="28">
        <v>45942</v>
      </c>
      <c r="K116" s="17">
        <v>45837</v>
      </c>
      <c r="L116" s="18">
        <v>0</v>
      </c>
      <c r="M116" s="19" t="s">
        <v>26</v>
      </c>
      <c r="N116" s="29">
        <v>45505</v>
      </c>
      <c r="O116" s="21">
        <f t="shared" si="7"/>
        <v>11</v>
      </c>
      <c r="P116" s="21">
        <f t="shared" si="8"/>
        <v>0</v>
      </c>
      <c r="Q116" s="21">
        <f t="shared" si="9"/>
        <v>426</v>
      </c>
      <c r="R116" s="22">
        <f t="shared" si="10"/>
        <v>-105</v>
      </c>
      <c r="S116" s="21">
        <f t="shared" si="11"/>
        <v>426</v>
      </c>
      <c r="T116" s="24">
        <f ca="1">ROUNDUP(Table1[[#This Row],[PLAN END]]-NOW(),0)</f>
        <v>96</v>
      </c>
      <c r="U116" s="24">
        <v>0</v>
      </c>
    </row>
    <row r="117" spans="1:21" ht="16.05" customHeight="1" x14ac:dyDescent="0.3">
      <c r="A117" s="11">
        <v>4</v>
      </c>
      <c r="B117" s="12" t="s">
        <v>85</v>
      </c>
      <c r="C117" s="26" t="s">
        <v>86</v>
      </c>
      <c r="D117" s="25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8" t="s">
        <v>25</v>
      </c>
      <c r="I117" s="27">
        <v>45516</v>
      </c>
      <c r="J117" s="28">
        <v>45942</v>
      </c>
      <c r="K117" s="17">
        <v>45837</v>
      </c>
      <c r="L117" s="18">
        <v>1</v>
      </c>
      <c r="M117" s="19" t="s">
        <v>28</v>
      </c>
      <c r="N117" s="29">
        <v>45505</v>
      </c>
      <c r="O117" s="21">
        <f t="shared" si="7"/>
        <v>11</v>
      </c>
      <c r="P117" s="21">
        <f t="shared" si="8"/>
        <v>426</v>
      </c>
      <c r="Q117" s="21">
        <f t="shared" si="9"/>
        <v>0</v>
      </c>
      <c r="R117" s="22">
        <f t="shared" si="10"/>
        <v>-105</v>
      </c>
      <c r="S117" s="21">
        <f t="shared" si="11"/>
        <v>426</v>
      </c>
      <c r="T117" s="24">
        <f ca="1">ROUNDUP(Table1[[#This Row],[PLAN END]]-NOW(),0)</f>
        <v>96</v>
      </c>
      <c r="U117" s="24">
        <v>0</v>
      </c>
    </row>
    <row r="118" spans="1:21" ht="16.05" customHeight="1" x14ac:dyDescent="0.3">
      <c r="A118" s="11">
        <v>4</v>
      </c>
      <c r="B118" s="12" t="s">
        <v>85</v>
      </c>
      <c r="C118" s="26" t="s">
        <v>86</v>
      </c>
      <c r="D118" s="25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8" t="s">
        <v>116</v>
      </c>
      <c r="I118" s="27">
        <v>45516</v>
      </c>
      <c r="J118" s="28">
        <v>45942</v>
      </c>
      <c r="K118" s="17">
        <v>45837</v>
      </c>
      <c r="L118" s="18">
        <v>0</v>
      </c>
      <c r="M118" s="19" t="s">
        <v>42</v>
      </c>
      <c r="N118" s="29">
        <v>45505</v>
      </c>
      <c r="O118" s="21">
        <f t="shared" si="7"/>
        <v>11</v>
      </c>
      <c r="P118" s="21">
        <f t="shared" si="8"/>
        <v>0</v>
      </c>
      <c r="Q118" s="21">
        <f t="shared" si="9"/>
        <v>426</v>
      </c>
      <c r="R118" s="22">
        <f t="shared" si="10"/>
        <v>-105</v>
      </c>
      <c r="S118" s="21">
        <f t="shared" si="11"/>
        <v>426</v>
      </c>
      <c r="T118" s="24">
        <f ca="1">ROUNDUP(Table1[[#This Row],[PLAN END]]-NOW(),0)</f>
        <v>96</v>
      </c>
      <c r="U118" s="24">
        <v>0</v>
      </c>
    </row>
    <row r="119" spans="1:21" ht="16.05" customHeight="1" x14ac:dyDescent="0.3">
      <c r="A119" s="11">
        <v>4</v>
      </c>
      <c r="B119" s="12" t="s">
        <v>85</v>
      </c>
      <c r="C119" s="26" t="s">
        <v>86</v>
      </c>
      <c r="D119" s="25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8" t="s">
        <v>117</v>
      </c>
      <c r="I119" s="27">
        <v>45880</v>
      </c>
      <c r="J119" s="28">
        <v>45900</v>
      </c>
      <c r="K119" s="17">
        <v>45837</v>
      </c>
      <c r="L119" s="18">
        <v>0.25430000000000003</v>
      </c>
      <c r="M119" s="19" t="s">
        <v>40</v>
      </c>
      <c r="N119" s="29">
        <v>45505</v>
      </c>
      <c r="O119" s="21">
        <f t="shared" si="7"/>
        <v>375</v>
      </c>
      <c r="P119" s="21">
        <f t="shared" si="8"/>
        <v>5.0860000000000003</v>
      </c>
      <c r="Q119" s="21">
        <f t="shared" si="9"/>
        <v>14.914</v>
      </c>
      <c r="R119" s="22">
        <f t="shared" si="10"/>
        <v>-63</v>
      </c>
      <c r="S119" s="21">
        <f t="shared" si="11"/>
        <v>20</v>
      </c>
      <c r="T119" s="24">
        <f ca="1">ROUNDUP(Table1[[#This Row],[PLAN END]]-NOW(),0)</f>
        <v>54</v>
      </c>
      <c r="U119" s="24">
        <v>1.2772542166873568</v>
      </c>
    </row>
    <row r="120" spans="1:21" ht="16.05" customHeight="1" x14ac:dyDescent="0.3">
      <c r="A120" s="11">
        <v>4</v>
      </c>
      <c r="B120" s="12" t="s">
        <v>85</v>
      </c>
      <c r="C120" s="26" t="s">
        <v>86</v>
      </c>
      <c r="D120" s="25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8" t="s">
        <v>117</v>
      </c>
      <c r="I120" s="27">
        <v>45845</v>
      </c>
      <c r="J120" s="28">
        <v>45865</v>
      </c>
      <c r="K120" s="17">
        <v>45837</v>
      </c>
      <c r="L120" s="18">
        <v>0.26069999999999999</v>
      </c>
      <c r="M120" s="19" t="s">
        <v>40</v>
      </c>
      <c r="N120" s="29">
        <v>45505</v>
      </c>
      <c r="O120" s="21">
        <f t="shared" si="7"/>
        <v>340</v>
      </c>
      <c r="P120" s="21">
        <f t="shared" si="8"/>
        <v>5.2139999999999995</v>
      </c>
      <c r="Q120" s="21">
        <f t="shared" si="9"/>
        <v>14.786000000000001</v>
      </c>
      <c r="R120" s="22">
        <f t="shared" si="10"/>
        <v>-28</v>
      </c>
      <c r="S120" s="21">
        <f t="shared" si="11"/>
        <v>20</v>
      </c>
      <c r="T120" s="24">
        <f ca="1">ROUNDUP(Table1[[#This Row],[PLAN END]]-NOW(),0)</f>
        <v>19</v>
      </c>
      <c r="U120" s="24">
        <v>1.3021928291029847</v>
      </c>
    </row>
    <row r="121" spans="1:21" ht="16.05" customHeight="1" x14ac:dyDescent="0.3">
      <c r="A121" s="11">
        <v>4</v>
      </c>
      <c r="B121" s="12" t="s">
        <v>85</v>
      </c>
      <c r="C121" s="26" t="s">
        <v>86</v>
      </c>
      <c r="D121" s="25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8" t="s">
        <v>116</v>
      </c>
      <c r="I121" s="27">
        <v>45901</v>
      </c>
      <c r="J121" s="28">
        <v>45930</v>
      </c>
      <c r="K121" s="17">
        <v>45837</v>
      </c>
      <c r="L121" s="18">
        <v>0</v>
      </c>
      <c r="M121" s="19" t="s">
        <v>40</v>
      </c>
      <c r="N121" s="29">
        <v>45505</v>
      </c>
      <c r="O121" s="21">
        <f t="shared" si="7"/>
        <v>396</v>
      </c>
      <c r="P121" s="21">
        <f t="shared" si="8"/>
        <v>0</v>
      </c>
      <c r="Q121" s="21">
        <f t="shared" si="9"/>
        <v>29</v>
      </c>
      <c r="R121" s="22">
        <f t="shared" si="10"/>
        <v>-93</v>
      </c>
      <c r="S121" s="21">
        <f t="shared" si="11"/>
        <v>29</v>
      </c>
      <c r="T121" s="24">
        <f ca="1">ROUNDUP(Table1[[#This Row],[PLAN END]]-NOW(),0)</f>
        <v>84</v>
      </c>
      <c r="U121" s="24">
        <v>2.2106399922458855</v>
      </c>
    </row>
    <row r="122" spans="1:21" ht="16.05" customHeight="1" x14ac:dyDescent="0.3">
      <c r="A122" s="11">
        <v>4</v>
      </c>
      <c r="B122" s="12" t="s">
        <v>85</v>
      </c>
      <c r="C122" s="26" t="s">
        <v>86</v>
      </c>
      <c r="D122" s="25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8" t="s">
        <v>117</v>
      </c>
      <c r="I122" s="27">
        <v>45824</v>
      </c>
      <c r="J122" s="28">
        <v>45837</v>
      </c>
      <c r="K122" s="17">
        <v>45837</v>
      </c>
      <c r="L122" s="18">
        <v>0.25929999999999997</v>
      </c>
      <c r="M122" s="19" t="s">
        <v>40</v>
      </c>
      <c r="N122" s="29">
        <v>45505</v>
      </c>
      <c r="O122" s="21">
        <f t="shared" si="7"/>
        <v>319</v>
      </c>
      <c r="P122" s="21">
        <f t="shared" si="8"/>
        <v>3.3708999999999998</v>
      </c>
      <c r="Q122" s="21">
        <f t="shared" si="9"/>
        <v>9.6291000000000011</v>
      </c>
      <c r="R122" s="22">
        <f t="shared" si="10"/>
        <v>0</v>
      </c>
      <c r="S122" s="21">
        <f t="shared" si="11"/>
        <v>13</v>
      </c>
      <c r="T122" s="24">
        <f ca="1">ROUNDUP(Table1[[#This Row],[PLAN END]]-NOW(),0)</f>
        <v>-10</v>
      </c>
      <c r="U122" s="24">
        <v>0.94089880391742786</v>
      </c>
    </row>
    <row r="123" spans="1:21" ht="16.05" customHeight="1" x14ac:dyDescent="0.3">
      <c r="A123" s="11">
        <v>4</v>
      </c>
      <c r="B123" s="12" t="s">
        <v>85</v>
      </c>
      <c r="C123" s="26" t="s">
        <v>86</v>
      </c>
      <c r="D123" s="25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8" t="s">
        <v>117</v>
      </c>
      <c r="I123" s="27">
        <v>45845</v>
      </c>
      <c r="J123" s="28">
        <v>45872</v>
      </c>
      <c r="K123" s="17">
        <v>45837</v>
      </c>
      <c r="L123" s="18">
        <v>0.3</v>
      </c>
      <c r="M123" s="19" t="s">
        <v>42</v>
      </c>
      <c r="N123" s="29">
        <v>45505</v>
      </c>
      <c r="O123" s="21">
        <f t="shared" si="7"/>
        <v>340</v>
      </c>
      <c r="P123" s="21">
        <f t="shared" si="8"/>
        <v>8.1</v>
      </c>
      <c r="Q123" s="21">
        <f t="shared" si="9"/>
        <v>18.899999999999999</v>
      </c>
      <c r="R123" s="22">
        <f t="shared" si="10"/>
        <v>-35</v>
      </c>
      <c r="S123" s="21">
        <f t="shared" si="11"/>
        <v>27</v>
      </c>
      <c r="T123" s="24">
        <f ca="1">ROUNDUP(Table1[[#This Row],[PLAN END]]-NOW(),0)</f>
        <v>26</v>
      </c>
      <c r="U123" s="24">
        <v>0.83220228058553414</v>
      </c>
    </row>
    <row r="124" spans="1:21" ht="16.05" customHeight="1" x14ac:dyDescent="0.3">
      <c r="A124" s="11">
        <v>4</v>
      </c>
      <c r="B124" s="12" t="s">
        <v>85</v>
      </c>
      <c r="C124" s="26" t="s">
        <v>86</v>
      </c>
      <c r="D124" s="25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8" t="s">
        <v>116</v>
      </c>
      <c r="I124" s="27">
        <v>45922</v>
      </c>
      <c r="J124" s="28">
        <v>45930</v>
      </c>
      <c r="K124" s="17">
        <v>45837</v>
      </c>
      <c r="L124" s="18">
        <v>0</v>
      </c>
      <c r="M124" s="19" t="s">
        <v>40</v>
      </c>
      <c r="N124" s="29">
        <v>45505</v>
      </c>
      <c r="O124" s="21">
        <f t="shared" si="7"/>
        <v>417</v>
      </c>
      <c r="P124" s="21">
        <f t="shared" si="8"/>
        <v>0</v>
      </c>
      <c r="Q124" s="21">
        <f t="shared" si="9"/>
        <v>8</v>
      </c>
      <c r="R124" s="22">
        <f t="shared" si="10"/>
        <v>-93</v>
      </c>
      <c r="S124" s="21">
        <f t="shared" si="11"/>
        <v>8</v>
      </c>
      <c r="T124" s="24">
        <f ca="1">ROUNDUP(Table1[[#This Row],[PLAN END]]-NOW(),0)</f>
        <v>84</v>
      </c>
      <c r="U124" s="24">
        <v>1.1429745636452144</v>
      </c>
    </row>
    <row r="125" spans="1:21" ht="16.05" customHeight="1" x14ac:dyDescent="0.3">
      <c r="A125" s="11">
        <v>4</v>
      </c>
      <c r="B125" s="12" t="s">
        <v>85</v>
      </c>
      <c r="C125" s="26" t="s">
        <v>86</v>
      </c>
      <c r="D125" s="25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8" t="s">
        <v>116</v>
      </c>
      <c r="I125" s="27">
        <v>45901</v>
      </c>
      <c r="J125" s="28">
        <v>45893</v>
      </c>
      <c r="K125" s="17">
        <v>45837</v>
      </c>
      <c r="L125" s="18">
        <v>0.24249999999999999</v>
      </c>
      <c r="M125" s="19" t="s">
        <v>40</v>
      </c>
      <c r="N125" s="29">
        <v>45505</v>
      </c>
      <c r="O125" s="21">
        <f t="shared" si="7"/>
        <v>396</v>
      </c>
      <c r="P125" s="21">
        <f t="shared" si="8"/>
        <v>-1.94</v>
      </c>
      <c r="Q125" s="21">
        <f t="shared" si="9"/>
        <v>-6.0600000000000005</v>
      </c>
      <c r="R125" s="22">
        <f t="shared" si="10"/>
        <v>-56</v>
      </c>
      <c r="S125" s="21">
        <f t="shared" si="11"/>
        <v>-8</v>
      </c>
      <c r="T125" s="24">
        <f ca="1">ROUNDUP(Table1[[#This Row],[PLAN END]]-NOW(),0)</f>
        <v>47</v>
      </c>
      <c r="U125" s="24">
        <v>0.65729302337862683</v>
      </c>
    </row>
    <row r="126" spans="1:21" ht="16.05" customHeight="1" x14ac:dyDescent="0.3">
      <c r="A126" s="11">
        <v>4</v>
      </c>
      <c r="B126" s="12" t="s">
        <v>85</v>
      </c>
      <c r="C126" s="26" t="s">
        <v>86</v>
      </c>
      <c r="D126" s="25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8" t="s">
        <v>116</v>
      </c>
      <c r="I126" s="27">
        <v>45866</v>
      </c>
      <c r="J126" s="28">
        <v>45893</v>
      </c>
      <c r="K126" s="17">
        <v>45837</v>
      </c>
      <c r="L126" s="18">
        <v>0.24970000000000001</v>
      </c>
      <c r="M126" s="19" t="s">
        <v>40</v>
      </c>
      <c r="N126" s="29">
        <v>45505</v>
      </c>
      <c r="O126" s="21">
        <f t="shared" si="7"/>
        <v>361</v>
      </c>
      <c r="P126" s="21">
        <f t="shared" si="8"/>
        <v>6.7419000000000002</v>
      </c>
      <c r="Q126" s="21">
        <f t="shared" si="9"/>
        <v>20.258099999999999</v>
      </c>
      <c r="R126" s="22">
        <f t="shared" si="10"/>
        <v>-56</v>
      </c>
      <c r="S126" s="21">
        <f t="shared" si="11"/>
        <v>27</v>
      </c>
      <c r="T126" s="24">
        <f ca="1">ROUNDUP(Table1[[#This Row],[PLAN END]]-NOW(),0)</f>
        <v>47</v>
      </c>
      <c r="U126" s="24">
        <v>1.1353862689916343</v>
      </c>
    </row>
    <row r="127" spans="1:21" ht="16.05" customHeight="1" x14ac:dyDescent="0.3">
      <c r="A127" s="30">
        <v>4</v>
      </c>
      <c r="B127" s="31" t="s">
        <v>85</v>
      </c>
      <c r="C127" s="32" t="s">
        <v>86</v>
      </c>
      <c r="D127" s="33" t="s">
        <v>114</v>
      </c>
      <c r="E127" s="34" t="s">
        <v>47</v>
      </c>
      <c r="F127" s="35" t="s">
        <v>101</v>
      </c>
      <c r="G127" s="34" t="str">
        <f t="shared" si="6"/>
        <v>PROJECT 1 BPEKERJAAN  ELEKTRIKALGARDU HUB</v>
      </c>
      <c r="H127" s="49" t="s">
        <v>117</v>
      </c>
      <c r="I127" s="36">
        <v>45838</v>
      </c>
      <c r="J127" s="37">
        <v>45851</v>
      </c>
      <c r="K127" s="17">
        <v>45837</v>
      </c>
      <c r="L127" s="38">
        <v>0.3</v>
      </c>
      <c r="M127" s="39" t="s">
        <v>42</v>
      </c>
      <c r="N127" s="40">
        <v>45505</v>
      </c>
      <c r="O127" s="41">
        <f t="shared" si="7"/>
        <v>333</v>
      </c>
      <c r="P127" s="41">
        <f t="shared" si="8"/>
        <v>3.9</v>
      </c>
      <c r="Q127" s="41">
        <f t="shared" si="9"/>
        <v>9.1</v>
      </c>
      <c r="R127" s="42">
        <f t="shared" si="10"/>
        <v>-14</v>
      </c>
      <c r="S127" s="21">
        <f t="shared" si="11"/>
        <v>13</v>
      </c>
      <c r="T127" s="43">
        <f ca="1">ROUNDUP(Table1[[#This Row],[PLAN END]]-NOW(),0)</f>
        <v>5</v>
      </c>
      <c r="U127" s="43">
        <v>0.45616355925610708</v>
      </c>
    </row>
  </sheetData>
  <conditionalFormatting sqref="H2:H127">
    <cfRule type="containsText" dxfId="5" priority="5" operator="containsText" text="LOW">
      <formula>NOT(ISERROR(SEARCH("LOW",H2)))</formula>
    </cfRule>
    <cfRule type="containsText" dxfId="4" priority="6" operator="containsText" text="MEDIUM">
      <formula>NOT(ISERROR(SEARCH("MEDIUM",H2)))</formula>
    </cfRule>
    <cfRule type="containsText" dxfId="3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{B13953C5-2322-4FDD-8DAA-BBEE6B45E58D}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{98D7C4DA-FCC7-4326-8AA2-CFAFF61A3229}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{9075A0EC-3137-4FEE-AD86-1BE5C149F7E6}</x14:id>
        </ext>
      </extLst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953C5-2322-4FDD-8DAA-BBEE6B45E5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98D7C4DA-FCC7-4326-8AA2-CFAFF61A32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58F65729-369F-46F7-8E5B-D24E452C5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9075A0EC-3137-4FEE-AD86-1BE5C149F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2025-07-08T02:13:52Z</dcterms:modified>
</cp:coreProperties>
</file>