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1_Mylan_Contract" sheetId="1" state="visible" r:id="rId1"/>
    <sheet xmlns:r="http://schemas.openxmlformats.org/officeDocument/2006/relationships" name="Q2_Kendall_WACC" sheetId="2" state="visible" r:id="rId2"/>
    <sheet xmlns:r="http://schemas.openxmlformats.org/officeDocument/2006/relationships" name="Q3_Davison_Inventory" sheetId="3" state="visible" r:id="rId3"/>
    <sheet xmlns:r="http://schemas.openxmlformats.org/officeDocument/2006/relationships" name="Q4_Vonn_Ratios" sheetId="4" state="visible" r:id="rId4"/>
    <sheet xmlns:r="http://schemas.openxmlformats.org/officeDocument/2006/relationships" name="Summary_Dashboar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2"/>
    </font>
    <font>
      <b val="1"/>
    </font>
    <font>
      <color rgb="FFFF0000"/>
    </font>
  </fonts>
  <fills count="5">
    <fill>
      <patternFill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</fills>
  <borders count="3">
    <border>
      <left/>
      <right/>
      <top/>
      <bottom/>
      <diagonal/>
    </border>
    <border/>
    <border>
      <left style="thin"/>
      <right style="thin"/>
      <top style="thin"/>
      <bottom style="thin"/>
    </border>
  </borders>
  <cellStyleXfs count="4">
    <xf numFmtId="0" fontId="0" fillId="0" borderId="0"/>
    <xf numFmtId="0" fontId="1" fillId="2" borderId="1" applyAlignment="1">
      <alignment horizontal="center" vertical="center"/>
    </xf>
    <xf numFmtId="0" fontId="2" fillId="3" borderId="1"/>
    <xf numFmtId="0" fontId="2" fillId="4" borderId="1"/>
  </cellStyleXfs>
  <cellXfs count="9">
    <xf numFmtId="0" fontId="0" fillId="0" borderId="0" pivotButton="0" quotePrefix="0" xfId="0"/>
    <xf numFmtId="0" fontId="1" fillId="2" borderId="2" applyAlignment="1" pivotButton="0" quotePrefix="0" xfId="1">
      <alignment horizontal="center" vertical="center"/>
    </xf>
    <xf numFmtId="0" fontId="0" fillId="0" borderId="2" pivotButton="0" quotePrefix="0" xfId="0"/>
    <xf numFmtId="0" fontId="2" fillId="3" borderId="2" pivotButton="0" quotePrefix="0" xfId="2"/>
    <xf numFmtId="0" fontId="2" fillId="4" borderId="2" pivotButton="0" quotePrefix="0" xfId="3"/>
    <xf numFmtId="0" fontId="3" fillId="0" borderId="2" pivotButton="0" quotePrefix="0" xfId="0"/>
    <xf numFmtId="0" fontId="1" fillId="2" borderId="1" applyAlignment="1" pivotButton="0" quotePrefix="0" xfId="1">
      <alignment horizontal="center" vertical="center"/>
    </xf>
    <xf numFmtId="0" fontId="2" fillId="3" borderId="1" pivotButton="0" quotePrefix="0" xfId="2"/>
    <xf numFmtId="0" fontId="2" fillId="4" borderId="1" pivotButton="0" quotePrefix="0" xfId="3"/>
  </cellXfs>
  <cellStyles count="4">
    <cellStyle name="Normal" xfId="0" builtinId="0" hidden="0"/>
    <cellStyle name="header" xfId="1" hidden="0"/>
    <cellStyle name="input" xfId="2" hidden="0"/>
    <cellStyle name="result" xfId="3" hidden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NPV Comparison: Option 1 vs Option 2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Options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NPV (£)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WACC Components by Market Value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'Q2_Kendall_WACC'!$A$37:$A$39</f>
            </numRef>
          </cat>
          <val>
            <numRef>
              <f>'Q2_Kendall_WACC'!$B$37:$B$39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 ht="20" customHeight="1">
      <c r="A1" s="1" t="inlineStr">
        <is>
          <t>QUESTION 1: MYLAN CONTRACT ANALYSIS</t>
        </is>
      </c>
    </row>
    <row r="2" ht="20" customHeight="1"/>
    <row r="3" ht="20" customHeight="1">
      <c r="A3" s="1" t="inlineStr">
        <is>
          <t>GIVEN DATA</t>
        </is>
      </c>
    </row>
    <row r="4" ht="20" customHeight="1">
      <c r="A4" s="1" t="inlineStr">
        <is>
          <t>Contract Cash Flows (£000s)</t>
        </is>
      </c>
      <c r="B4" s="2" t="inlineStr"/>
      <c r="C4" s="2" t="inlineStr">
        <is>
          <t>Year 1</t>
        </is>
      </c>
      <c r="D4" s="2" t="inlineStr">
        <is>
          <t>Year 2</t>
        </is>
      </c>
      <c r="E4" s="2" t="inlineStr">
        <is>
          <t>Year 3</t>
        </is>
      </c>
      <c r="F4" s="2" t="inlineStr">
        <is>
          <t>Year 4</t>
        </is>
      </c>
      <c r="G4" s="2" t="inlineStr">
        <is>
          <t>Year 5</t>
        </is>
      </c>
    </row>
    <row r="5" ht="20" customHeight="1">
      <c r="A5" s="1" t="inlineStr">
        <is>
          <t>Contract Revenue</t>
        </is>
      </c>
      <c r="B5" s="2" t="inlineStr"/>
      <c r="C5" s="3" t="n">
        <v>750</v>
      </c>
      <c r="D5" s="3" t="n">
        <v>900</v>
      </c>
      <c r="E5" s="3" t="n">
        <v>1500</v>
      </c>
      <c r="F5" s="3" t="n">
        <v>1500</v>
      </c>
      <c r="G5" s="3" t="n">
        <v>1500</v>
      </c>
    </row>
    <row r="6" ht="20" customHeight="1">
      <c r="A6" s="1" t="inlineStr">
        <is>
          <t>Cost of Capital</t>
        </is>
      </c>
      <c r="B6" s="3" t="inlineStr">
        <is>
          <t>10%</t>
        </is>
      </c>
      <c r="C6" s="2" t="inlineStr"/>
      <c r="D6" s="2" t="inlineStr"/>
      <c r="E6" s="2" t="inlineStr"/>
      <c r="F6" s="2" t="inlineStr"/>
      <c r="G6" s="2" t="inlineStr"/>
    </row>
    <row r="7" ht="20" customHeight="1"/>
    <row r="8" ht="20" customHeight="1">
      <c r="A8" s="1" t="inlineStr">
        <is>
          <t>OPTION 1 ANALYSIS</t>
        </is>
      </c>
    </row>
    <row r="9" ht="20" customHeight="1">
      <c r="A9" s="1" t="inlineStr"/>
      <c r="B9" s="1" t="inlineStr">
        <is>
          <t>Year 0</t>
        </is>
      </c>
      <c r="C9" s="1" t="inlineStr">
        <is>
          <t>Year 1</t>
        </is>
      </c>
      <c r="D9" s="1" t="inlineStr">
        <is>
          <t>Year 2</t>
        </is>
      </c>
      <c r="E9" s="1" t="inlineStr">
        <is>
          <t>Year 3</t>
        </is>
      </c>
      <c r="F9" s="1" t="inlineStr">
        <is>
          <t>Year 4</t>
        </is>
      </c>
      <c r="G9" s="1" t="inlineStr">
        <is>
          <t>Year 5</t>
        </is>
      </c>
    </row>
    <row r="10" ht="20" customHeight="1">
      <c r="A10" s="1" t="inlineStr">
        <is>
          <t>Contract Revenue</t>
        </is>
      </c>
      <c r="B10" s="3" t="n">
        <v>0</v>
      </c>
      <c r="C10" s="3" t="n">
        <v>750</v>
      </c>
      <c r="D10" s="3" t="n">
        <v>900</v>
      </c>
      <c r="E10" s="3" t="n">
        <v>1500</v>
      </c>
      <c r="F10" s="3" t="n">
        <v>1500</v>
      </c>
      <c r="G10" s="3" t="n">
        <v>1500</v>
      </c>
    </row>
    <row r="11" ht="20" customHeight="1">
      <c r="A11" s="1" t="inlineStr">
        <is>
          <t>Other Business Income</t>
        </is>
      </c>
      <c r="B11" s="3" t="n">
        <v>0</v>
      </c>
      <c r="C11" s="3" t="n">
        <v>50</v>
      </c>
      <c r="D11" s="3" t="n">
        <v>150</v>
      </c>
      <c r="E11" s="3" t="n">
        <v>150</v>
      </c>
      <c r="F11" s="3" t="n">
        <v>200</v>
      </c>
      <c r="G11" s="3" t="n">
        <v>200</v>
      </c>
    </row>
    <row r="12" ht="20" customHeight="1">
      <c r="A12" s="1" t="inlineStr">
        <is>
          <t>Initial Investment</t>
        </is>
      </c>
      <c r="B12" s="3" t="n">
        <v>-1200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</row>
    <row r="13" ht="20" customHeight="1">
      <c r="A13" s="1" t="inlineStr">
        <is>
          <t>Ongoing Investment</t>
        </is>
      </c>
      <c r="B13" s="3" t="n">
        <v>0</v>
      </c>
      <c r="C13" s="3" t="n">
        <v>-600</v>
      </c>
      <c r="D13" s="3" t="n">
        <v>-600</v>
      </c>
      <c r="E13" s="3" t="n">
        <v>-600</v>
      </c>
      <c r="F13" s="3" t="n">
        <v>0</v>
      </c>
      <c r="G13" s="3" t="n">
        <v>0</v>
      </c>
    </row>
    <row r="14" ht="20" customHeight="1">
      <c r="A14" s="1" t="inlineStr">
        <is>
          <t>Staff Costs</t>
        </is>
      </c>
      <c r="B14" s="3" t="n">
        <v>0</v>
      </c>
      <c r="C14" s="3" t="n">
        <v>-200</v>
      </c>
      <c r="D14" s="3" t="n">
        <v>-200</v>
      </c>
      <c r="E14" s="3" t="n">
        <v>-200</v>
      </c>
      <c r="F14" s="3" t="n">
        <v>-200</v>
      </c>
      <c r="G14" s="3" t="n">
        <v>-200</v>
      </c>
    </row>
    <row r="15" ht="20" customHeight="1">
      <c r="A15" s="1" t="inlineStr">
        <is>
          <t>Manager Salary</t>
        </is>
      </c>
      <c r="B15" s="3" t="n">
        <v>0</v>
      </c>
      <c r="C15" s="3" t="n">
        <v>-70</v>
      </c>
      <c r="D15" s="3" t="n">
        <v>-70</v>
      </c>
      <c r="E15" s="3" t="n">
        <v>-70</v>
      </c>
      <c r="F15" s="3" t="n">
        <v>-80</v>
      </c>
      <c r="G15" s="3" t="n">
        <v>-80</v>
      </c>
    </row>
    <row r="16" ht="20" customHeight="1">
      <c r="A16" s="1" t="inlineStr">
        <is>
          <t>UU Resources</t>
        </is>
      </c>
      <c r="B16" s="3" t="n">
        <v>0</v>
      </c>
      <c r="C16" s="3" t="n">
        <v>-60</v>
      </c>
      <c r="D16" s="3" t="n">
        <v>-60</v>
      </c>
      <c r="E16" s="3" t="n">
        <v>-60</v>
      </c>
      <c r="F16" s="3" t="n">
        <v>-60</v>
      </c>
      <c r="G16" s="3" t="n">
        <v>-60</v>
      </c>
    </row>
    <row r="17" ht="20" customHeight="1">
      <c r="A17" s="1" t="inlineStr">
        <is>
          <t>NET CASH FLOW</t>
        </is>
      </c>
      <c r="B17" s="2">
        <f>SUM(B10:B16)</f>
        <v/>
      </c>
      <c r="C17" s="2">
        <f>SUM(C10:C16)</f>
        <v/>
      </c>
      <c r="D17" s="2">
        <f>SUM(D10:D16)</f>
        <v/>
      </c>
      <c r="E17" s="2">
        <f>SUM(E10:E16)</f>
        <v/>
      </c>
      <c r="F17" s="2">
        <f>SUM(F10:F16)</f>
        <v/>
      </c>
      <c r="G17" s="2">
        <f>SUM(G10:G16)</f>
        <v/>
      </c>
    </row>
    <row r="18" ht="20" customHeight="1"/>
    <row r="19" ht="20" customHeight="1">
      <c r="A19" s="1" t="inlineStr">
        <is>
          <t>Discount Factor (10%)</t>
        </is>
      </c>
      <c r="B19" s="2" t="n">
        <v>1</v>
      </c>
      <c r="C19" s="2" t="n">
        <v>0.909</v>
      </c>
      <c r="D19" s="2" t="n">
        <v>0.826</v>
      </c>
      <c r="E19" s="2" t="n">
        <v>0.751</v>
      </c>
      <c r="F19" s="2" t="n">
        <v>0.6830000000000001</v>
      </c>
      <c r="G19" s="2" t="n">
        <v>0.621</v>
      </c>
    </row>
    <row r="20" ht="20" customHeight="1">
      <c r="A20" s="1" t="inlineStr">
        <is>
          <t>Present Value</t>
        </is>
      </c>
      <c r="B20" s="2">
        <f>B17*B19</f>
        <v/>
      </c>
      <c r="C20" s="2">
        <f>C17*C19</f>
        <v/>
      </c>
      <c r="D20" s="2">
        <f>D17*D19</f>
        <v/>
      </c>
      <c r="E20" s="2">
        <f>E17*E19</f>
        <v/>
      </c>
      <c r="F20" s="2">
        <f>F17*F19</f>
        <v/>
      </c>
      <c r="G20" s="2">
        <f>G17*G19</f>
        <v/>
      </c>
    </row>
    <row r="21" ht="20" customHeight="1"/>
    <row r="22" ht="20" customHeight="1">
      <c r="A22" s="4" t="inlineStr">
        <is>
          <t>NPV OPTION 1</t>
        </is>
      </c>
      <c r="B22" s="4">
        <f>SUM(B20:G20)</f>
        <v/>
      </c>
    </row>
    <row r="23" ht="20" customHeight="1"/>
    <row r="24" ht="20" customHeight="1">
      <c r="A24" s="1" t="inlineStr">
        <is>
          <t>OPTION 2 ANALYSIS</t>
        </is>
      </c>
    </row>
    <row r="25" ht="20" customHeight="1">
      <c r="A25" s="1" t="inlineStr"/>
      <c r="B25" s="1" t="inlineStr">
        <is>
          <t>Year 0</t>
        </is>
      </c>
      <c r="C25" s="1" t="inlineStr">
        <is>
          <t>Year 1</t>
        </is>
      </c>
      <c r="D25" s="1" t="inlineStr">
        <is>
          <t>Year 2</t>
        </is>
      </c>
      <c r="E25" s="1" t="inlineStr">
        <is>
          <t>Year 3</t>
        </is>
      </c>
      <c r="F25" s="1" t="inlineStr">
        <is>
          <t>Year 4</t>
        </is>
      </c>
      <c r="G25" s="1" t="inlineStr">
        <is>
          <t>Year 5</t>
        </is>
      </c>
    </row>
    <row r="26" ht="20" customHeight="1">
      <c r="A26" s="1" t="inlineStr">
        <is>
          <t>Contract Revenue</t>
        </is>
      </c>
      <c r="B26" s="2" t="n">
        <v>0</v>
      </c>
      <c r="C26" s="2" t="n">
        <v>750</v>
      </c>
      <c r="D26" s="2" t="n">
        <v>900</v>
      </c>
      <c r="E26" s="2" t="n">
        <v>1500</v>
      </c>
      <c r="F26" s="2" t="n">
        <v>1500</v>
      </c>
      <c r="G26" s="2" t="n">
        <v>1500</v>
      </c>
    </row>
    <row r="27" ht="20" customHeight="1">
      <c r="A27" s="1" t="inlineStr">
        <is>
          <t>Return to Accellent (10%)</t>
        </is>
      </c>
      <c r="B27" s="2" t="n">
        <v>0</v>
      </c>
      <c r="C27" s="5" t="n">
        <v>-75</v>
      </c>
      <c r="D27" s="5" t="n">
        <v>-90</v>
      </c>
      <c r="E27" s="5" t="n">
        <v>-150</v>
      </c>
      <c r="F27" s="5" t="n">
        <v>-150</v>
      </c>
      <c r="G27" s="5" t="n">
        <v>-150</v>
      </c>
    </row>
    <row r="28" ht="20" customHeight="1">
      <c r="A28" s="1" t="inlineStr">
        <is>
          <t>One-off Payment</t>
        </is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5" t="n">
        <v>-1000</v>
      </c>
    </row>
    <row r="29" ht="20" customHeight="1">
      <c r="A29" s="1" t="inlineStr">
        <is>
          <t>Staff Costs</t>
        </is>
      </c>
      <c r="B29" s="2" t="n">
        <v>0</v>
      </c>
      <c r="C29" s="5" t="n">
        <v>-200</v>
      </c>
      <c r="D29" s="5" t="n">
        <v>-200</v>
      </c>
      <c r="E29" s="5" t="n">
        <v>-200</v>
      </c>
      <c r="F29" s="5" t="n">
        <v>-200</v>
      </c>
      <c r="G29" s="5" t="n">
        <v>-200</v>
      </c>
    </row>
    <row r="30" ht="20" customHeight="1">
      <c r="A30" s="1" t="inlineStr">
        <is>
          <t>Manager Salary</t>
        </is>
      </c>
      <c r="B30" s="2" t="n">
        <v>0</v>
      </c>
      <c r="C30" s="5" t="n">
        <v>-70</v>
      </c>
      <c r="D30" s="5" t="n">
        <v>-70</v>
      </c>
      <c r="E30" s="5" t="n">
        <v>-70</v>
      </c>
      <c r="F30" s="5" t="n">
        <v>-80</v>
      </c>
      <c r="G30" s="5" t="n">
        <v>-80</v>
      </c>
    </row>
    <row r="31" ht="20" customHeight="1">
      <c r="A31" s="1" t="inlineStr">
        <is>
          <t>UU Resources</t>
        </is>
      </c>
      <c r="B31" s="2" t="n">
        <v>0</v>
      </c>
      <c r="C31" s="5" t="n">
        <v>-60</v>
      </c>
      <c r="D31" s="5" t="n">
        <v>-60</v>
      </c>
      <c r="E31" s="5" t="n">
        <v>-60</v>
      </c>
      <c r="F31" s="5" t="n">
        <v>-60</v>
      </c>
      <c r="G31" s="5" t="n">
        <v>-60</v>
      </c>
    </row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</sheetData>
  <mergeCells count="1">
    <mergeCell ref="A1:H1"/>
  </mergeCells>
  <conditionalFormatting sqref="B22:B44">
    <cfRule type="cellIs" priority="1" operator="lessThan" dxfId="0">
      <formula>0</formula>
    </cfRule>
  </conditionalFormatting>
  <dataValidations count="1">
    <dataValidation sqref="B6" showDropDown="0" showInputMessage="0" showErrorMessage="0" allowBlank="0" errorTitle="Invalid Input" error="Value must be between 0 and 1" type="decimal" operator="between">
      <formula1>0</formula1>
      <formula2>1</formula2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QUESTION 2: KENDALL PLC - COST OF CAPITAL</t>
        </is>
      </c>
    </row>
    <row r="3">
      <c r="A3" s="6" t="inlineStr">
        <is>
          <t>GIVEN DATA</t>
        </is>
      </c>
    </row>
    <row r="4">
      <c r="A4" s="6" t="inlineStr">
        <is>
          <t>Ordinary Shares (million)</t>
        </is>
      </c>
      <c r="B4" s="7" t="n">
        <v>2</v>
      </c>
    </row>
    <row r="5">
      <c r="A5" s="6" t="inlineStr">
        <is>
          <t>Preference Shares (million)</t>
        </is>
      </c>
      <c r="B5" s="7" t="n">
        <v>2</v>
      </c>
    </row>
    <row r="6">
      <c r="A6" s="6" t="inlineStr">
        <is>
          <t>Debentures (£million)</t>
        </is>
      </c>
      <c r="B6" s="7" t="n">
        <v>1.3</v>
      </c>
    </row>
    <row r="7">
      <c r="A7" s="6" t="inlineStr">
        <is>
          <t>Ordinary Market Price (£)</t>
        </is>
      </c>
      <c r="B7" s="7" t="n">
        <v>1.6</v>
      </c>
    </row>
    <row r="8">
      <c r="A8" s="6" t="inlineStr">
        <is>
          <t>Preference Market Price (£)</t>
        </is>
      </c>
      <c r="B8" s="7" t="n">
        <v>0.63</v>
      </c>
    </row>
    <row r="9">
      <c r="A9" s="6" t="inlineStr">
        <is>
          <t>Debenture Market Price (£)</t>
        </is>
      </c>
      <c r="B9" s="7" t="n">
        <v>88</v>
      </c>
    </row>
    <row r="10">
      <c r="A10" s="6" t="inlineStr">
        <is>
          <t>Corporate Tax Rate</t>
        </is>
      </c>
      <c r="B10" s="7" t="inlineStr">
        <is>
          <t>20%</t>
        </is>
      </c>
    </row>
    <row r="12">
      <c r="A12" s="6" t="inlineStr">
        <is>
          <t>DIVIDEND HISTORY</t>
        </is>
      </c>
    </row>
    <row r="13">
      <c r="A13" s="6" t="inlineStr">
        <is>
          <t>Year</t>
        </is>
      </c>
      <c r="B13" s="6" t="n">
        <v>2018</v>
      </c>
      <c r="C13" s="6" t="n">
        <v>2019</v>
      </c>
      <c r="D13" s="6" t="n">
        <v>2020</v>
      </c>
      <c r="E13" s="6" t="n">
        <v>2021</v>
      </c>
      <c r="F13" s="6" t="n">
        <v>2022</v>
      </c>
      <c r="G13" s="6" t="inlineStr">
        <is>
          <t>2023(upcoming)</t>
        </is>
      </c>
    </row>
    <row r="14">
      <c r="A14" s="6" t="inlineStr">
        <is>
          <t>Dividend</t>
        </is>
      </c>
      <c r="B14" s="7" t="n">
        <v>4.6</v>
      </c>
      <c r="C14" s="7" t="n">
        <v>5</v>
      </c>
      <c r="D14" s="7" t="n">
        <v>5.4</v>
      </c>
      <c r="E14" s="7" t="n">
        <v>6</v>
      </c>
      <c r="F14" s="7" t="n">
        <v>6.5</v>
      </c>
      <c r="G14" s="7" t="n">
        <v>7</v>
      </c>
    </row>
    <row r="16">
      <c r="A16" s="6" t="inlineStr">
        <is>
          <t>COST OF ORDINARY SHARES</t>
        </is>
      </c>
    </row>
    <row r="17">
      <c r="A17" t="inlineStr">
        <is>
          <t>Ex-dividend Price</t>
        </is>
      </c>
      <c r="B17">
        <f>B7-G14/100</f>
        <v/>
      </c>
    </row>
    <row r="18">
      <c r="A18" t="inlineStr">
        <is>
          <t>Growth Rate (geometric)</t>
        </is>
      </c>
      <c r="B18">
        <f>(G14/B14)^(1/4)-1</f>
        <v/>
      </c>
    </row>
    <row r="19">
      <c r="A19" t="inlineStr">
        <is>
          <t>Next Year Dividend</t>
        </is>
      </c>
      <c r="B19">
        <f>G14*(1+B18)/100</f>
        <v/>
      </c>
    </row>
    <row r="20">
      <c r="A20" t="inlineStr">
        <is>
          <t>Cost of Equity</t>
        </is>
      </c>
      <c r="B20" s="8">
        <f>B19/B17+B18</f>
        <v/>
      </c>
    </row>
    <row r="22">
      <c r="A22" s="6" t="inlineStr">
        <is>
          <t>COST OF PREFERENCE SHARES</t>
        </is>
      </c>
    </row>
    <row r="23">
      <c r="A23" t="inlineStr">
        <is>
          <t>Annual Dividend (£)</t>
        </is>
      </c>
      <c r="B23">
        <f>B5*0.08</f>
        <v/>
      </c>
    </row>
    <row r="24">
      <c r="A24" t="inlineStr">
        <is>
          <t>Cost of Preference</t>
        </is>
      </c>
      <c r="B24" s="8">
        <f>B23/B8</f>
        <v/>
      </c>
    </row>
    <row r="26">
      <c r="A26" s="6" t="inlineStr">
        <is>
          <t>COST OF DEBENTURES</t>
        </is>
      </c>
    </row>
    <row r="27">
      <c r="A27" t="inlineStr">
        <is>
          <t>Annual Interest (£)</t>
        </is>
      </c>
      <c r="B27" t="n">
        <v>8</v>
      </c>
    </row>
    <row r="28">
      <c r="A28" t="inlineStr">
        <is>
          <t>After-tax Interest</t>
        </is>
      </c>
      <c r="B28">
        <f>B27*(1-B10)</f>
        <v/>
      </c>
    </row>
    <row r="35">
      <c r="A35" s="6" t="inlineStr">
        <is>
          <t>WACC CALCULATION</t>
        </is>
      </c>
    </row>
    <row r="36">
      <c r="A36" s="6" t="inlineStr"/>
      <c r="B36" s="6" t="inlineStr">
        <is>
          <t>Market Value</t>
        </is>
      </c>
      <c r="C36" s="6" t="inlineStr">
        <is>
          <t>Weight</t>
        </is>
      </c>
      <c r="D36" s="6" t="inlineStr">
        <is>
          <t>Cost</t>
        </is>
      </c>
      <c r="E36" s="6" t="inlineStr">
        <is>
          <t>Weighted Cost</t>
        </is>
      </c>
    </row>
    <row r="37">
      <c r="A37" t="inlineStr">
        <is>
          <t>Ordinary Shares</t>
        </is>
      </c>
      <c r="B37">
        <f>B4*B7*1000000</f>
        <v/>
      </c>
      <c r="C37">
        <f>B37/B40</f>
        <v/>
      </c>
      <c r="D37">
        <f>B20</f>
        <v/>
      </c>
      <c r="E37">
        <f>C37*D37</f>
        <v/>
      </c>
    </row>
    <row r="38">
      <c r="A38" t="inlineStr">
        <is>
          <t>Preference Shares</t>
        </is>
      </c>
      <c r="B38">
        <f>B5*B8*1000000</f>
        <v/>
      </c>
      <c r="C38">
        <f>B38/B40</f>
        <v/>
      </c>
      <c r="D38">
        <f>B24</f>
        <v/>
      </c>
      <c r="E38">
        <f>C38*D38</f>
        <v/>
      </c>
    </row>
    <row r="39">
      <c r="A39" t="inlineStr">
        <is>
          <t>Debentures</t>
        </is>
      </c>
      <c r="B39">
        <f>B6*B9*10000</f>
        <v/>
      </c>
      <c r="C39">
        <f>B39/B40</f>
        <v/>
      </c>
      <c r="D39" t="n">
        <v>0.1154</v>
      </c>
      <c r="E39">
        <f>C39*D39</f>
        <v/>
      </c>
    </row>
    <row r="40">
      <c r="A40" s="8" t="inlineStr">
        <is>
          <t>TOTAL</t>
        </is>
      </c>
      <c r="B40">
        <f>SUM(B37:B39)</f>
        <v/>
      </c>
      <c r="C40">
        <f>SUM(C37:C39)</f>
        <v/>
      </c>
      <c r="E40" s="8">
        <f>SUM(E37:E39)</f>
        <v/>
      </c>
    </row>
  </sheetData>
  <mergeCells count="1">
    <mergeCell ref="A1:F1"/>
  </mergeCells>
  <dataValidations count="1">
    <dataValidation sqref="B10" showDropDown="0" showInputMessage="0" showErrorMessage="0" allowBlank="0" errorTitle="Invalid Input" error="Value must be between 0 and 1" type="decimal" operator="between">
      <formula1>0</formula1>
      <formula2>1</formula2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QUESTION 3: DAVISON LTD - INVENTORY MANAGEMENT</t>
        </is>
      </c>
    </row>
    <row r="3">
      <c r="A3" s="6" t="inlineStr">
        <is>
          <t>GIVEN DATA</t>
        </is>
      </c>
    </row>
    <row r="4">
      <c r="A4" s="6" t="inlineStr">
        <is>
          <t>Monthly Demand (units)</t>
        </is>
      </c>
      <c r="B4" s="7" t="n">
        <v>180</v>
      </c>
    </row>
    <row r="5">
      <c r="A5" s="6" t="inlineStr">
        <is>
          <t>Annual Demand (units)</t>
        </is>
      </c>
      <c r="B5">
        <f>B4*12</f>
        <v/>
      </c>
    </row>
    <row r="6">
      <c r="A6" s="6" t="inlineStr">
        <is>
          <t>Ordering Cost per Order (£)</t>
        </is>
      </c>
      <c r="B6" s="7" t="n">
        <v>7</v>
      </c>
    </row>
    <row r="7">
      <c r="A7" s="6" t="inlineStr">
        <is>
          <t>Holding Cost per Unit per Year (£)</t>
        </is>
      </c>
      <c r="B7" s="7" t="n">
        <v>1.5</v>
      </c>
    </row>
    <row r="8">
      <c r="A8" s="6" t="inlineStr">
        <is>
          <t>Purchase Price per Unit (£)</t>
        </is>
      </c>
      <c r="B8" s="7" t="n">
        <v>19.5</v>
      </c>
    </row>
    <row r="10">
      <c r="A10" s="6" t="inlineStr">
        <is>
          <t>PART A: EOQ ANALYSIS</t>
        </is>
      </c>
    </row>
    <row r="11">
      <c r="A11" t="inlineStr">
        <is>
          <t>EOQ Formula</t>
        </is>
      </c>
      <c r="B11">
        <f>SQRT((2*B5*B6)/B7)</f>
        <v/>
      </c>
    </row>
    <row r="12">
      <c r="A12" t="inlineStr">
        <is>
          <t>EOQ (units)</t>
        </is>
      </c>
      <c r="B12" s="8">
        <f>ROUND(B11,0)</f>
        <v/>
      </c>
    </row>
    <row r="15">
      <c r="A15" s="6" t="inlineStr">
        <is>
          <t>Number of Orders per Year</t>
        </is>
      </c>
      <c r="B15">
        <f>B5/B12</f>
        <v/>
      </c>
    </row>
    <row r="16">
      <c r="A16" s="6" t="inlineStr">
        <is>
          <t>Annual Ordering Cost</t>
        </is>
      </c>
      <c r="B16">
        <f>B15*B6</f>
        <v/>
      </c>
    </row>
    <row r="17">
      <c r="A17" s="6" t="inlineStr">
        <is>
          <t>Average Inventory Level</t>
        </is>
      </c>
      <c r="B17">
        <f>B12/2</f>
        <v/>
      </c>
    </row>
    <row r="18">
      <c r="A18" s="6" t="inlineStr">
        <is>
          <t>Annual Holding Cost</t>
        </is>
      </c>
      <c r="B18">
        <f>B17*B7</f>
        <v/>
      </c>
    </row>
    <row r="19">
      <c r="A19" s="6" t="inlineStr">
        <is>
          <t>Annual Purchase Cost</t>
        </is>
      </c>
      <c r="B19">
        <f>B5*B8</f>
        <v/>
      </c>
    </row>
    <row r="20">
      <c r="A20" s="6" t="inlineStr">
        <is>
          <t>TOTAL ANNUAL COST</t>
        </is>
      </c>
      <c r="B20" s="8">
        <f>B16+B18+B19</f>
        <v/>
      </c>
    </row>
    <row r="22">
      <c r="A22" s="6" t="inlineStr">
        <is>
          <t>PART B: DISCOUNT ANALYSIS</t>
        </is>
      </c>
    </row>
    <row r="23">
      <c r="A23" s="6" t="inlineStr">
        <is>
          <t>3% Discount Option (220 units)</t>
        </is>
      </c>
    </row>
    <row r="24">
      <c r="A24" s="6" t="inlineStr">
        <is>
          <t>Discounted Price</t>
        </is>
      </c>
      <c r="B24">
        <f>B8*(1-0.03)</f>
        <v/>
      </c>
    </row>
    <row r="25">
      <c r="A25" s="6" t="inlineStr">
        <is>
          <t>Orders per Year</t>
        </is>
      </c>
      <c r="B25">
        <f>B5/220</f>
        <v/>
      </c>
    </row>
    <row r="26">
      <c r="A26" s="6" t="inlineStr">
        <is>
          <t>Ordering Cost</t>
        </is>
      </c>
      <c r="B26">
        <f>B25*B6</f>
        <v/>
      </c>
    </row>
    <row r="27">
      <c r="A27" s="6" t="inlineStr">
        <is>
          <t>Holding Cost</t>
        </is>
      </c>
      <c r="B27">
        <f>(220/2)*B7</f>
        <v/>
      </c>
    </row>
    <row r="28">
      <c r="A28" s="6" t="inlineStr">
        <is>
          <t>Purchase Cost</t>
        </is>
      </c>
      <c r="B28">
        <f>B5*B24</f>
        <v/>
      </c>
    </row>
    <row r="29">
      <c r="A29" s="6" t="inlineStr">
        <is>
          <t>Total Cost (3% discount)</t>
        </is>
      </c>
      <c r="B29" s="8">
        <f>B26+B27+B28</f>
        <v/>
      </c>
    </row>
    <row r="31">
      <c r="A31" s="6" t="inlineStr">
        <is>
          <t>4% Discount Option (265 units)</t>
        </is>
      </c>
    </row>
    <row r="32">
      <c r="A32" s="6" t="inlineStr">
        <is>
          <t>Discounted Price</t>
        </is>
      </c>
      <c r="B32">
        <f>B8*(1-0.04)</f>
        <v/>
      </c>
    </row>
    <row r="33">
      <c r="A33" s="6" t="inlineStr">
        <is>
          <t>Orders per Year</t>
        </is>
      </c>
      <c r="B33">
        <f>B5/265</f>
        <v/>
      </c>
    </row>
    <row r="34">
      <c r="A34" s="6" t="inlineStr">
        <is>
          <t>Ordering Cost</t>
        </is>
      </c>
      <c r="B34">
        <f>B33*B6</f>
        <v/>
      </c>
    </row>
    <row r="35">
      <c r="A35" s="6" t="inlineStr">
        <is>
          <t>Holding Cost</t>
        </is>
      </c>
      <c r="B35">
        <f>(265/2)*B7</f>
        <v/>
      </c>
    </row>
    <row r="36">
      <c r="A36" s="6" t="inlineStr">
        <is>
          <t>Purchase Cost</t>
        </is>
      </c>
      <c r="B36">
        <f>B5*B32</f>
        <v/>
      </c>
    </row>
    <row r="37">
      <c r="A37" s="6" t="inlineStr">
        <is>
          <t>Total Cost (4% discount)</t>
        </is>
      </c>
      <c r="B37" s="8">
        <f>B34+B35+B36</f>
        <v/>
      </c>
    </row>
    <row r="39">
      <c r="A39" s="6" t="inlineStr">
        <is>
          <t>COMPARISON SUMMARY</t>
        </is>
      </c>
    </row>
    <row r="40">
      <c r="A40" s="6" t="inlineStr">
        <is>
          <t>Option</t>
        </is>
      </c>
      <c r="B40" s="6" t="inlineStr">
        <is>
          <t>Order Qty</t>
        </is>
      </c>
      <c r="C40" s="6" t="inlineStr">
        <is>
          <t>Total Cost</t>
        </is>
      </c>
      <c r="D40" s="6" t="inlineStr">
        <is>
          <t>Savings vs EOQ</t>
        </is>
      </c>
    </row>
    <row r="41">
      <c r="A41" t="inlineStr">
        <is>
          <t>Current EOQ</t>
        </is>
      </c>
      <c r="B41">
        <f>B12</f>
        <v/>
      </c>
      <c r="C41">
        <f>B20</f>
        <v/>
      </c>
      <c r="D41" t="n">
        <v>0</v>
      </c>
    </row>
    <row r="42">
      <c r="A42" t="inlineStr">
        <is>
          <t>3% Discount</t>
        </is>
      </c>
      <c r="B42" t="n">
        <v>220</v>
      </c>
      <c r="C42">
        <f>B29</f>
        <v/>
      </c>
      <c r="D42">
        <f>B20-B29</f>
        <v/>
      </c>
    </row>
    <row r="43">
      <c r="A43" t="inlineStr">
        <is>
          <t>4% Discount</t>
        </is>
      </c>
      <c r="B43" t="n">
        <v>265</v>
      </c>
      <c r="C43">
        <f>B37</f>
        <v/>
      </c>
      <c r="D43">
        <f>B20-B37</f>
        <v/>
      </c>
    </row>
  </sheetData>
  <mergeCells count="1">
    <mergeCell ref="A1:F1"/>
  </mergeCells>
  <dataValidations count="2">
    <dataValidation sqref="B4" showDropDown="0" showInputMessage="0" showErrorMessage="0" allowBlank="0" errorTitle="Invalid Input" error="Value must be between 1 and 1000" type="decimal" operator="between">
      <formula1>1</formula1>
      <formula2>1000</formula2>
    </dataValidation>
    <dataValidation sqref="B6" showDropDown="0" showInputMessage="0" showErrorMessage="0" allowBlank="0" errorTitle="Invalid Input" error="Value must be between 0 and 100" type="decimal" operator="between">
      <formula1>0</formula1>
      <formula2>100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QUESTION 4: VONN LTD - RATIO ANALYSIS</t>
        </is>
      </c>
    </row>
    <row r="3">
      <c r="A3" s="6" t="inlineStr">
        <is>
          <t>FINANCIAL DATA INPUT</t>
        </is>
      </c>
    </row>
    <row r="4">
      <c r="A4" t="inlineStr"/>
      <c r="B4" s="6" t="inlineStr">
        <is>
          <t>2023 (£'000)</t>
        </is>
      </c>
      <c r="C4" s="6" t="inlineStr">
        <is>
          <t>2022 (£'000)</t>
        </is>
      </c>
    </row>
    <row r="5">
      <c r="A5" s="6" t="inlineStr">
        <is>
          <t>Current Assets</t>
        </is>
      </c>
      <c r="B5" s="7" t="n">
        <v>17960</v>
      </c>
      <c r="C5" s="7" t="n">
        <v>17660</v>
      </c>
    </row>
    <row r="6">
      <c r="A6" s="6" t="inlineStr">
        <is>
          <t>Inventory</t>
        </is>
      </c>
      <c r="B6" s="7" t="n">
        <v>6570</v>
      </c>
      <c r="C6" s="7" t="n">
        <v>6430</v>
      </c>
    </row>
    <row r="7">
      <c r="A7" s="6" t="inlineStr">
        <is>
          <t>Current Liabilities</t>
        </is>
      </c>
      <c r="B7" s="7" t="n">
        <v>16880</v>
      </c>
      <c r="C7" s="7" t="n">
        <v>16410</v>
      </c>
    </row>
    <row r="8">
      <c r="A8" s="6" t="inlineStr">
        <is>
          <t>Total Assets</t>
        </is>
      </c>
      <c r="B8" s="7" t="n">
        <v>25160</v>
      </c>
      <c r="C8" s="7" t="n">
        <v>24660</v>
      </c>
    </row>
    <row r="9">
      <c r="A9" s="6" t="inlineStr">
        <is>
          <t>Total Equity</t>
        </is>
      </c>
      <c r="B9" s="7" t="n">
        <v>6380</v>
      </c>
      <c r="C9" s="7" t="n">
        <v>6350</v>
      </c>
    </row>
    <row r="10">
      <c r="A10" s="6" t="inlineStr">
        <is>
          <t>Debentures</t>
        </is>
      </c>
      <c r="B10" s="7" t="n">
        <v>1900</v>
      </c>
      <c r="C10" s="7" t="n">
        <v>1900</v>
      </c>
    </row>
    <row r="11">
      <c r="A11" s="6" t="inlineStr">
        <is>
          <t>EBIT</t>
        </is>
      </c>
      <c r="B11" s="7" t="n">
        <v>5280</v>
      </c>
      <c r="C11" s="7" t="n">
        <v>3000</v>
      </c>
    </row>
    <row r="12">
      <c r="A12" s="6" t="inlineStr">
        <is>
          <t>Interest Expense</t>
        </is>
      </c>
      <c r="B12" s="7" t="n">
        <v>1000</v>
      </c>
      <c r="C12" s="7" t="n">
        <v>1000</v>
      </c>
    </row>
    <row r="14">
      <c r="A14" s="6" t="inlineStr">
        <is>
          <t>LIQUIDITY RATIOS</t>
        </is>
      </c>
      <c r="B14" s="6" t="inlineStr">
        <is>
          <t>2023</t>
        </is>
      </c>
      <c r="C14" s="6" t="inlineStr">
        <is>
          <t>2022</t>
        </is>
      </c>
    </row>
    <row r="15">
      <c r="A15" t="inlineStr">
        <is>
          <t>Current Ratio</t>
        </is>
      </c>
      <c r="B15">
        <f>B5/B7</f>
        <v/>
      </c>
      <c r="C15">
        <f>C5/C7</f>
        <v/>
      </c>
    </row>
    <row r="16">
      <c r="A16" t="inlineStr">
        <is>
          <t>Acid Test Ratio</t>
        </is>
      </c>
      <c r="B16">
        <f>(B5-B6)/B7</f>
        <v/>
      </c>
      <c r="C16">
        <f>(C5-C6)/C7</f>
        <v/>
      </c>
    </row>
    <row r="19">
      <c r="A19" s="6" t="inlineStr">
        <is>
          <t>GEARING RATIOS</t>
        </is>
      </c>
    </row>
    <row r="20">
      <c r="A20" t="inlineStr">
        <is>
          <t>Debt/Equity Ratio</t>
        </is>
      </c>
      <c r="B20">
        <f>B10/B9</f>
        <v/>
      </c>
      <c r="C20">
        <f>C10/C9</f>
        <v/>
      </c>
    </row>
    <row r="21">
      <c r="A21" t="inlineStr">
        <is>
          <t>Gearing %</t>
        </is>
      </c>
      <c r="B21" s="8">
        <f>B20*100</f>
        <v/>
      </c>
      <c r="C21" s="8">
        <f>C20*100</f>
        <v/>
      </c>
    </row>
    <row r="24">
      <c r="A24" s="6" t="inlineStr">
        <is>
          <t>PROFITABILITY RATIOS</t>
        </is>
      </c>
    </row>
    <row r="25">
      <c r="A25" t="inlineStr">
        <is>
          <t>Interest Cover</t>
        </is>
      </c>
      <c r="B25" s="8">
        <f>B11/B12</f>
        <v/>
      </c>
      <c r="C25" s="8">
        <f>C11/C12</f>
        <v/>
      </c>
    </row>
    <row r="26">
      <c r="A26" t="inlineStr">
        <is>
          <t>Capital Employed</t>
        </is>
      </c>
      <c r="B26">
        <f>B8-B7</f>
        <v/>
      </c>
      <c r="C26">
        <f>C8-C7</f>
        <v/>
      </c>
    </row>
    <row r="27">
      <c r="A27" t="inlineStr">
        <is>
          <t>ROCE %</t>
        </is>
      </c>
      <c r="B27" s="8">
        <f>(B11/B25)*100</f>
        <v/>
      </c>
      <c r="C27" s="8">
        <f>(C11/C25)*100</f>
        <v/>
      </c>
    </row>
    <row r="28">
      <c r="A28" s="6" t="inlineStr">
        <is>
          <t>BENCHMARK COMPARISON</t>
        </is>
      </c>
    </row>
    <row r="29">
      <c r="A29" s="6" t="inlineStr">
        <is>
          <t>Ratio</t>
        </is>
      </c>
      <c r="B29" s="6" t="inlineStr">
        <is>
          <t>Vonn 2023</t>
        </is>
      </c>
      <c r="C29" s="6" t="inlineStr">
        <is>
          <t>Industry</t>
        </is>
      </c>
      <c r="D29" s="6" t="inlineStr">
        <is>
          <t>Competitor</t>
        </is>
      </c>
    </row>
    <row r="30">
      <c r="A30" t="inlineStr">
        <is>
          <t>Current Ratio</t>
        </is>
      </c>
      <c r="B30">
        <f>B16</f>
        <v/>
      </c>
      <c r="C30" s="7" t="n">
        <v>2.1</v>
      </c>
      <c r="D30" s="7" t="n">
        <v>1.9</v>
      </c>
    </row>
    <row r="31">
      <c r="A31" t="inlineStr">
        <is>
          <t>Acid Test Ratio</t>
        </is>
      </c>
      <c r="B31">
        <f>B17</f>
        <v/>
      </c>
      <c r="C31" s="7" t="n">
        <v>1</v>
      </c>
      <c r="D31" s="7" t="n">
        <v>1.1</v>
      </c>
    </row>
    <row r="32">
      <c r="A32" t="inlineStr">
        <is>
          <t>Interest Cover</t>
        </is>
      </c>
      <c r="B32">
        <f>B24</f>
        <v/>
      </c>
      <c r="C32" s="7" t="n">
        <v>9</v>
      </c>
      <c r="D32" s="7" t="n">
        <v>8</v>
      </c>
    </row>
    <row r="33">
      <c r="A33" t="inlineStr">
        <is>
          <t>Gearing %</t>
        </is>
      </c>
      <c r="B33">
        <f>B21</f>
        <v/>
      </c>
      <c r="C33" s="7" t="n">
        <v>30</v>
      </c>
      <c r="D33" s="7" t="n">
        <v>25</v>
      </c>
    </row>
    <row r="34">
      <c r="A34" t="inlineStr">
        <is>
          <t>ROCE %</t>
        </is>
      </c>
      <c r="B34">
        <f>B26</f>
        <v/>
      </c>
      <c r="C34" s="7" t="n">
        <v>65</v>
      </c>
      <c r="D34" s="7" t="n">
        <v>50</v>
      </c>
    </row>
  </sheetData>
  <mergeCells count="1">
    <mergeCell ref="A1:F1"/>
  </mergeCells>
  <conditionalFormatting sqref="B16:C16">
    <cfRule type="cellIs" priority="1" operator="lessThan" dxfId="0">
      <formula>1</formula>
    </cfRule>
    <cfRule type="cellIs" priority="2" operator="greaterThan" dxfId="1">
      <formula>1.5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CORPORATE FINANCE EXAM - EXECUTIVE SUMMARY</t>
        </is>
      </c>
    </row>
    <row r="3">
      <c r="A3" s="6" t="inlineStr">
        <is>
          <t>KEY RESULTS SUMMARY</t>
        </is>
      </c>
    </row>
    <row r="5">
      <c r="A5" t="inlineStr">
        <is>
          <t>Question 1 - Mylan Contract:</t>
        </is>
      </c>
    </row>
    <row r="6">
      <c r="A6" t="inlineStr">
        <is>
          <t>Option 1 NPV</t>
        </is>
      </c>
      <c r="B6" s="8">
        <f>Q1_Mylan_Contract!B22</f>
        <v/>
      </c>
    </row>
    <row r="7">
      <c r="A7" t="inlineStr">
        <is>
          <t>Option 2 NPV</t>
        </is>
      </c>
      <c r="B7" s="8">
        <f>Q1_Mylan_Contract!B44</f>
        <v/>
      </c>
    </row>
    <row r="9">
      <c r="A9" t="inlineStr">
        <is>
          <t>Question 2 - Kendall WACC:</t>
        </is>
      </c>
    </row>
    <row r="10">
      <c r="A10" t="inlineStr">
        <is>
          <t>Weighted Average Cost of Capital</t>
        </is>
      </c>
      <c r="B10" s="8">
        <f>Q2_Kendall_WACC!E40</f>
        <v/>
      </c>
    </row>
    <row r="12">
      <c r="A12" t="inlineStr">
        <is>
          <t>Question 3 - Davison Inventory:</t>
        </is>
      </c>
    </row>
    <row r="13">
      <c r="A13" t="inlineStr">
        <is>
          <t>Optimal Order Quantity (EOQ)</t>
        </is>
      </c>
      <c r="B13" s="8">
        <f>Q3_Davison_Inventory!B12</f>
        <v/>
      </c>
    </row>
    <row r="14">
      <c r="A14" t="inlineStr">
        <is>
          <t>Best Discount Option</t>
        </is>
      </c>
      <c r="B14" s="8" t="inlineStr">
        <is>
          <t>4% Discount (265 units)</t>
        </is>
      </c>
    </row>
    <row r="16">
      <c r="A16" t="inlineStr">
        <is>
          <t>Question 4 - Vonn Ltd Ratios:</t>
        </is>
      </c>
    </row>
    <row r="17">
      <c r="A17" t="inlineStr">
        <is>
          <t>Current Ratio 2023</t>
        </is>
      </c>
      <c r="B17" s="8">
        <f>Q4_Vonn_Ratios!B16</f>
        <v/>
      </c>
    </row>
    <row r="18">
      <c r="A18" t="inlineStr">
        <is>
          <t>ROCE 2023</t>
        </is>
      </c>
      <c r="B18" s="8">
        <f>Q4_Vonn_Ratios!B26</f>
        <v/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2025-05-29T15:42:34Z</dcterms:created>
  <dcterms:modified xmlns:dcterms="http://purl.org/dc/terms/" xmlns:xsi="http://www.w3.org/2001/XMLSchema-instance" xsi:type="dcterms:W3CDTF">2025-05-29T15:42:34Z</dcterms:modified>
</cp:coreProperties>
</file>