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d/Downloads/"/>
    </mc:Choice>
  </mc:AlternateContent>
  <xr:revisionPtr revIDLastSave="0" documentId="13_ncr:1_{9B5CCCB7-5759-6640-B61A-6CB3E9B71AEF}" xr6:coauthVersionLast="36" xr6:coauthVersionMax="36" xr10:uidLastSave="{00000000-0000-0000-0000-000000000000}"/>
  <bookViews>
    <workbookView xWindow="-480" yWindow="5220" windowWidth="29280" windowHeight="14720" activeTab="7" xr2:uid="{572BDAB6-1765-E449-AB9A-A7EC6394DF83}"/>
  </bookViews>
  <sheets>
    <sheet name="Lemmas-tokens" sheetId="17" r:id="rId1"/>
    <sheet name="DET frequency" sheetId="4" r:id="rId2"/>
    <sheet name="Gerund no aux" sheetId="8" r:id="rId3"/>
    <sheet name="Gerund with aux" sheetId="10" r:id="rId4"/>
    <sheet name="Have" sheetId="16" r:id="rId5"/>
    <sheet name="it's-that's" sheetId="18" r:id="rId6"/>
    <sheet name="Past Participle" sheetId="6" r:id="rId7"/>
    <sheet name="Some" sheetId="11" r:id="rId8"/>
    <sheet name="That (ADP)" sheetId="13" r:id="rId9"/>
    <sheet name="That (DET)" sheetId="14" r:id="rId10"/>
    <sheet name="X's own" sheetId="1" r:id="rId11"/>
    <sheet name="PERS entity" sheetId="1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4" l="1"/>
  <c r="G16" i="14"/>
  <c r="G17" i="14"/>
  <c r="G18" i="14"/>
  <c r="G19" i="14"/>
  <c r="G20" i="14"/>
  <c r="G21" i="14"/>
  <c r="G14" i="14"/>
  <c r="G3" i="19"/>
  <c r="G4" i="19"/>
  <c r="G5" i="19"/>
  <c r="G6" i="19"/>
  <c r="G7" i="19"/>
  <c r="H7" i="19" s="1"/>
  <c r="G8" i="19"/>
  <c r="G9" i="19"/>
  <c r="G2" i="19"/>
  <c r="F2" i="19"/>
  <c r="E3" i="19"/>
  <c r="E4" i="19"/>
  <c r="E5" i="19"/>
  <c r="E6" i="19"/>
  <c r="E7" i="19"/>
  <c r="E8" i="19"/>
  <c r="E9" i="19"/>
  <c r="E2" i="19"/>
  <c r="C9" i="19"/>
  <c r="C8" i="19"/>
  <c r="C7" i="19"/>
  <c r="C6" i="19"/>
  <c r="C5" i="19"/>
  <c r="I4" i="19"/>
  <c r="C4" i="19"/>
  <c r="C3" i="19"/>
  <c r="C2" i="19"/>
  <c r="I9" i="1"/>
  <c r="I7" i="1"/>
  <c r="I8" i="1"/>
  <c r="H7" i="1"/>
  <c r="H8" i="1"/>
  <c r="H9" i="1"/>
  <c r="G7" i="1"/>
  <c r="G8" i="1"/>
  <c r="G9" i="1"/>
  <c r="G6" i="1"/>
  <c r="E7" i="1"/>
  <c r="E8" i="1"/>
  <c r="E9" i="1"/>
  <c r="C7" i="1"/>
  <c r="C8" i="1"/>
  <c r="C9" i="1"/>
  <c r="I7" i="14"/>
  <c r="I8" i="14"/>
  <c r="I9" i="14"/>
  <c r="H7" i="14"/>
  <c r="H8" i="14"/>
  <c r="H9" i="14"/>
  <c r="G7" i="14"/>
  <c r="G8" i="14"/>
  <c r="G9" i="14"/>
  <c r="G6" i="14"/>
  <c r="E9" i="14"/>
  <c r="C7" i="14"/>
  <c r="C8" i="14"/>
  <c r="C9" i="14"/>
  <c r="E8" i="14"/>
  <c r="E7" i="14"/>
  <c r="I7" i="13"/>
  <c r="I8" i="13"/>
  <c r="I9" i="13"/>
  <c r="H7" i="13"/>
  <c r="H8" i="13"/>
  <c r="H9" i="13"/>
  <c r="G7" i="13"/>
  <c r="G8" i="13"/>
  <c r="G9" i="13"/>
  <c r="G6" i="13"/>
  <c r="E8" i="13"/>
  <c r="E9" i="13"/>
  <c r="E7" i="13"/>
  <c r="C7" i="13"/>
  <c r="C8" i="13"/>
  <c r="C9" i="13"/>
  <c r="I7" i="11"/>
  <c r="I8" i="11"/>
  <c r="I9" i="11"/>
  <c r="H7" i="11"/>
  <c r="H8" i="11"/>
  <c r="H9" i="11"/>
  <c r="G7" i="11"/>
  <c r="G8" i="11"/>
  <c r="G9" i="11"/>
  <c r="G6" i="11"/>
  <c r="E9" i="11"/>
  <c r="E8" i="11"/>
  <c r="E7" i="11"/>
  <c r="C7" i="11"/>
  <c r="C8" i="11"/>
  <c r="C9" i="11"/>
  <c r="I7" i="6"/>
  <c r="I8" i="6"/>
  <c r="I9" i="6"/>
  <c r="H7" i="6"/>
  <c r="H8" i="6"/>
  <c r="H9" i="6"/>
  <c r="G7" i="6"/>
  <c r="G8" i="6"/>
  <c r="G9" i="6"/>
  <c r="G6" i="6"/>
  <c r="E9" i="6"/>
  <c r="E8" i="6"/>
  <c r="E7" i="6"/>
  <c r="C7" i="6"/>
  <c r="C8" i="6"/>
  <c r="C9" i="6"/>
  <c r="H5" i="18"/>
  <c r="G3" i="18"/>
  <c r="I7" i="18"/>
  <c r="I8" i="18"/>
  <c r="I9" i="18"/>
  <c r="H7" i="18"/>
  <c r="H8" i="18"/>
  <c r="H9" i="18"/>
  <c r="G7" i="18"/>
  <c r="G8" i="18"/>
  <c r="G9" i="18"/>
  <c r="E7" i="18"/>
  <c r="E8" i="18"/>
  <c r="E9" i="18"/>
  <c r="C7" i="18"/>
  <c r="C8" i="18"/>
  <c r="C9" i="18"/>
  <c r="D9" i="18"/>
  <c r="D7" i="18"/>
  <c r="D2" i="18"/>
  <c r="D8" i="18"/>
  <c r="I7" i="16"/>
  <c r="I8" i="16"/>
  <c r="I9" i="16"/>
  <c r="H7" i="16"/>
  <c r="H8" i="16"/>
  <c r="H9" i="16"/>
  <c r="G7" i="16"/>
  <c r="G8" i="16"/>
  <c r="G9" i="16"/>
  <c r="E9" i="16"/>
  <c r="E8" i="16"/>
  <c r="E7" i="16"/>
  <c r="C7" i="16"/>
  <c r="C8" i="16"/>
  <c r="C9" i="16"/>
  <c r="I7" i="10"/>
  <c r="I8" i="10"/>
  <c r="I9" i="10"/>
  <c r="H7" i="10"/>
  <c r="H8" i="10"/>
  <c r="H9" i="10"/>
  <c r="G9" i="10"/>
  <c r="G8" i="10"/>
  <c r="G7" i="10"/>
  <c r="E8" i="10"/>
  <c r="E9" i="10"/>
  <c r="E7" i="10"/>
  <c r="C7" i="10"/>
  <c r="C8" i="10"/>
  <c r="C9" i="10"/>
  <c r="I7" i="8"/>
  <c r="I8" i="8"/>
  <c r="I9" i="8"/>
  <c r="H7" i="8"/>
  <c r="H8" i="8"/>
  <c r="H9" i="8"/>
  <c r="G9" i="8"/>
  <c r="G8" i="8"/>
  <c r="G7" i="8"/>
  <c r="G6" i="8"/>
  <c r="E9" i="8"/>
  <c r="E8" i="8"/>
  <c r="E7" i="8"/>
  <c r="C7" i="8"/>
  <c r="C8" i="8"/>
  <c r="C9" i="8"/>
  <c r="G9" i="4"/>
  <c r="G8" i="4"/>
  <c r="G7" i="4"/>
  <c r="E7" i="4"/>
  <c r="E8" i="4"/>
  <c r="E9" i="4"/>
  <c r="H7" i="4"/>
  <c r="H8" i="4"/>
  <c r="H9" i="4"/>
  <c r="I8" i="4"/>
  <c r="I9" i="4"/>
  <c r="C7" i="4"/>
  <c r="C8" i="4"/>
  <c r="C9" i="4"/>
  <c r="D8" i="17"/>
  <c r="D9" i="17"/>
  <c r="D7" i="17"/>
  <c r="H4" i="19" l="1"/>
  <c r="I7" i="19"/>
  <c r="H3" i="19"/>
  <c r="I7" i="4"/>
  <c r="E6" i="18"/>
  <c r="C6" i="18"/>
  <c r="E5" i="18"/>
  <c r="C5" i="18"/>
  <c r="E4" i="18"/>
  <c r="C4" i="18"/>
  <c r="E3" i="18"/>
  <c r="C3" i="18"/>
  <c r="F2" i="18"/>
  <c r="G6" i="18" s="1"/>
  <c r="H6" i="18" s="1"/>
  <c r="E2" i="18"/>
  <c r="C2" i="18"/>
  <c r="E3" i="16"/>
  <c r="E4" i="16"/>
  <c r="E5" i="16"/>
  <c r="E6" i="16"/>
  <c r="E2" i="16"/>
  <c r="F2" i="16"/>
  <c r="G5" i="16" s="1"/>
  <c r="D3" i="17"/>
  <c r="D4" i="17"/>
  <c r="D5" i="17"/>
  <c r="D6" i="17"/>
  <c r="D2" i="17"/>
  <c r="C6" i="16"/>
  <c r="C5" i="16"/>
  <c r="C4" i="16"/>
  <c r="C3" i="16"/>
  <c r="C2" i="16"/>
  <c r="E6" i="14"/>
  <c r="C6" i="14"/>
  <c r="E5" i="14"/>
  <c r="C5" i="14"/>
  <c r="E4" i="14"/>
  <c r="C4" i="14"/>
  <c r="E3" i="14"/>
  <c r="C3" i="14"/>
  <c r="F2" i="14"/>
  <c r="H6" i="14" s="1"/>
  <c r="E2" i="14"/>
  <c r="C2" i="14"/>
  <c r="C6" i="13"/>
  <c r="C5" i="13"/>
  <c r="C4" i="13"/>
  <c r="C3" i="13"/>
  <c r="C2" i="13"/>
  <c r="F2" i="13" s="1"/>
  <c r="I6" i="13" s="1"/>
  <c r="E6" i="11"/>
  <c r="C6" i="11"/>
  <c r="E5" i="11"/>
  <c r="C5" i="11"/>
  <c r="E4" i="11"/>
  <c r="C4" i="11"/>
  <c r="E3" i="11"/>
  <c r="C3" i="11"/>
  <c r="F2" i="11"/>
  <c r="H6" i="11" s="1"/>
  <c r="E2" i="11"/>
  <c r="C2" i="11"/>
  <c r="C6" i="10"/>
  <c r="C5" i="10"/>
  <c r="C4" i="10"/>
  <c r="C3" i="10"/>
  <c r="C2" i="10"/>
  <c r="E2" i="10" s="1"/>
  <c r="E6" i="8"/>
  <c r="C6" i="8"/>
  <c r="E5" i="8"/>
  <c r="C5" i="8"/>
  <c r="E4" i="8"/>
  <c r="C4" i="8"/>
  <c r="E3" i="8"/>
  <c r="C3" i="8"/>
  <c r="F2" i="8"/>
  <c r="H6" i="8" s="1"/>
  <c r="E2" i="8"/>
  <c r="C2" i="8"/>
  <c r="C6" i="6"/>
  <c r="E6" i="6" s="1"/>
  <c r="C5" i="6"/>
  <c r="E5" i="6" s="1"/>
  <c r="C4" i="6"/>
  <c r="E4" i="6" s="1"/>
  <c r="C3" i="6"/>
  <c r="E3" i="6" s="1"/>
  <c r="C2" i="6"/>
  <c r="F2" i="6" s="1"/>
  <c r="E6" i="4"/>
  <c r="C6" i="4"/>
  <c r="E5" i="4"/>
  <c r="C5" i="4"/>
  <c r="E4" i="4"/>
  <c r="C4" i="4"/>
  <c r="E3" i="4"/>
  <c r="C3" i="4"/>
  <c r="F2" i="4"/>
  <c r="G6" i="4" s="1"/>
  <c r="H6" i="4" s="1"/>
  <c r="E2" i="4"/>
  <c r="C2" i="4"/>
  <c r="C3" i="1"/>
  <c r="E3" i="1" s="1"/>
  <c r="C4" i="1"/>
  <c r="C5" i="1"/>
  <c r="E5" i="1" s="1"/>
  <c r="C6" i="1"/>
  <c r="E6" i="1" s="1"/>
  <c r="C2" i="1"/>
  <c r="I5" i="19" l="1"/>
  <c r="H5" i="19"/>
  <c r="I9" i="19"/>
  <c r="H9" i="19"/>
  <c r="I6" i="19"/>
  <c r="H6" i="19"/>
  <c r="I2" i="19"/>
  <c r="H2" i="19"/>
  <c r="I8" i="19"/>
  <c r="H8" i="19"/>
  <c r="I3" i="19"/>
  <c r="I6" i="11"/>
  <c r="G4" i="18"/>
  <c r="H4" i="18" s="1"/>
  <c r="F2" i="10"/>
  <c r="G6" i="10" s="1"/>
  <c r="I6" i="10" s="1"/>
  <c r="G4" i="8"/>
  <c r="H4" i="8" s="1"/>
  <c r="H5" i="16"/>
  <c r="I5" i="16"/>
  <c r="E4" i="1"/>
  <c r="G4" i="16"/>
  <c r="E2" i="1"/>
  <c r="E2" i="13"/>
  <c r="G2" i="16"/>
  <c r="G3" i="16"/>
  <c r="F2" i="1"/>
  <c r="G4" i="4"/>
  <c r="G6" i="16"/>
  <c r="I6" i="4"/>
  <c r="I6" i="18"/>
  <c r="I6" i="14"/>
  <c r="G2" i="8"/>
  <c r="G5" i="8"/>
  <c r="G2" i="18"/>
  <c r="G5" i="18"/>
  <c r="I6" i="8"/>
  <c r="G3" i="1"/>
  <c r="I3" i="1" s="1"/>
  <c r="G2" i="14"/>
  <c r="G3" i="14"/>
  <c r="G4" i="14"/>
  <c r="G5" i="14"/>
  <c r="H6" i="13"/>
  <c r="E3" i="13"/>
  <c r="E4" i="13"/>
  <c r="E5" i="13"/>
  <c r="E6" i="13"/>
  <c r="G2" i="13"/>
  <c r="G3" i="13"/>
  <c r="G4" i="13"/>
  <c r="G5" i="13"/>
  <c r="I5" i="13" s="1"/>
  <c r="G2" i="11"/>
  <c r="G3" i="11"/>
  <c r="G4" i="11"/>
  <c r="G5" i="11"/>
  <c r="E4" i="10"/>
  <c r="E5" i="10"/>
  <c r="E6" i="10"/>
  <c r="G2" i="10"/>
  <c r="G3" i="10"/>
  <c r="G4" i="10"/>
  <c r="E3" i="10"/>
  <c r="G3" i="8"/>
  <c r="G5" i="4"/>
  <c r="G5" i="6"/>
  <c r="G4" i="6"/>
  <c r="G3" i="6"/>
  <c r="G2" i="6"/>
  <c r="E2" i="6"/>
  <c r="G3" i="4"/>
  <c r="G2" i="4"/>
  <c r="H3" i="1" l="1"/>
  <c r="H5" i="13"/>
  <c r="I4" i="18"/>
  <c r="H6" i="10"/>
  <c r="G5" i="10"/>
  <c r="I5" i="10" s="1"/>
  <c r="I4" i="8"/>
  <c r="H2" i="4"/>
  <c r="I2" i="4"/>
  <c r="H3" i="6"/>
  <c r="I3" i="6"/>
  <c r="H5" i="4"/>
  <c r="I5" i="4"/>
  <c r="H4" i="10"/>
  <c r="I4" i="10"/>
  <c r="H4" i="11"/>
  <c r="I4" i="11"/>
  <c r="H4" i="13"/>
  <c r="I4" i="13"/>
  <c r="H2" i="14"/>
  <c r="I2" i="14"/>
  <c r="H2" i="8"/>
  <c r="I2" i="8"/>
  <c r="I6" i="16"/>
  <c r="H6" i="16"/>
  <c r="H3" i="16"/>
  <c r="I3" i="16"/>
  <c r="H3" i="4"/>
  <c r="I3" i="4"/>
  <c r="H4" i="6"/>
  <c r="I4" i="6"/>
  <c r="H3" i="8"/>
  <c r="I3" i="8"/>
  <c r="H3" i="10"/>
  <c r="I3" i="10"/>
  <c r="H3" i="11"/>
  <c r="I3" i="11"/>
  <c r="H3" i="13"/>
  <c r="I3" i="13"/>
  <c r="H5" i="14"/>
  <c r="I5" i="14"/>
  <c r="I5" i="18"/>
  <c r="H4" i="4"/>
  <c r="I4" i="4"/>
  <c r="H2" i="16"/>
  <c r="I2" i="16"/>
  <c r="I4" i="16"/>
  <c r="H4" i="16"/>
  <c r="H5" i="6"/>
  <c r="I5" i="6"/>
  <c r="H2" i="10"/>
  <c r="I2" i="10"/>
  <c r="H2" i="11"/>
  <c r="I2" i="11"/>
  <c r="H2" i="13"/>
  <c r="I2" i="13"/>
  <c r="H4" i="14"/>
  <c r="I4" i="14"/>
  <c r="H2" i="18"/>
  <c r="I2" i="18"/>
  <c r="G2" i="1"/>
  <c r="G5" i="1"/>
  <c r="G4" i="1"/>
  <c r="H2" i="6"/>
  <c r="I2" i="6"/>
  <c r="H6" i="6"/>
  <c r="I6" i="6"/>
  <c r="H5" i="10"/>
  <c r="H5" i="11"/>
  <c r="I5" i="11"/>
  <c r="H3" i="14"/>
  <c r="I3" i="14"/>
  <c r="H3" i="18"/>
  <c r="I3" i="18"/>
  <c r="H5" i="8"/>
  <c r="I5" i="8"/>
  <c r="I6" i="1" l="1"/>
  <c r="H6" i="1"/>
  <c r="I2" i="1"/>
  <c r="H2" i="1"/>
  <c r="I4" i="1"/>
  <c r="H4" i="1"/>
  <c r="I5" i="1"/>
  <c r="H5" i="1"/>
</calcChain>
</file>

<file path=xl/sharedStrings.xml><?xml version="1.0" encoding="utf-8"?>
<sst xmlns="http://schemas.openxmlformats.org/spreadsheetml/2006/main" count="199" uniqueCount="60">
  <si>
    <t>En</t>
  </si>
  <si>
    <t>Total</t>
  </si>
  <si>
    <t>Total / 2</t>
  </si>
  <si>
    <t>Ru</t>
  </si>
  <si>
    <t>Pt</t>
  </si>
  <si>
    <t>It</t>
  </si>
  <si>
    <t>Es</t>
  </si>
  <si>
    <t>Pron_own_b</t>
  </si>
  <si>
    <t>Pron_own_c</t>
  </si>
  <si>
    <t>Pron_own_rate</t>
  </si>
  <si>
    <t>Pron_own_d</t>
  </si>
  <si>
    <t>Lang</t>
  </si>
  <si>
    <t>PRON_own_a</t>
  </si>
  <si>
    <t>DET_a</t>
  </si>
  <si>
    <t>DET_b</t>
  </si>
  <si>
    <t>DET_rate</t>
  </si>
  <si>
    <t>DET_c</t>
  </si>
  <si>
    <t>DET_d</t>
  </si>
  <si>
    <t>PastPart_a</t>
  </si>
  <si>
    <t>PastPart_b</t>
  </si>
  <si>
    <t>PastPart_rate</t>
  </si>
  <si>
    <t>PastPart_c</t>
  </si>
  <si>
    <t>PastPart_d</t>
  </si>
  <si>
    <t>Gerund_a</t>
  </si>
  <si>
    <t>Gerund_b</t>
  </si>
  <si>
    <t>Gerund_rate</t>
  </si>
  <si>
    <t>Gerund_c</t>
  </si>
  <si>
    <t>Gerund_d</t>
  </si>
  <si>
    <t>GerundAux_a</t>
  </si>
  <si>
    <t>GerundAux_b</t>
  </si>
  <si>
    <t>GerundAux_c</t>
  </si>
  <si>
    <t>GerundAux_rate</t>
  </si>
  <si>
    <t>GerundAux_d</t>
  </si>
  <si>
    <t>some_a</t>
  </si>
  <si>
    <t>some_b</t>
  </si>
  <si>
    <t>some_rate</t>
  </si>
  <si>
    <t>some_c</t>
  </si>
  <si>
    <t>some_d</t>
  </si>
  <si>
    <t>V+That_a</t>
  </si>
  <si>
    <t>V+That_b</t>
  </si>
  <si>
    <t>V+That_rate</t>
  </si>
  <si>
    <t>V+That_c</t>
  </si>
  <si>
    <t>V+That_d</t>
  </si>
  <si>
    <t>Lemmas</t>
  </si>
  <si>
    <t>Lemmas / total words</t>
  </si>
  <si>
    <t>have_a</t>
  </si>
  <si>
    <t>have_b</t>
  </si>
  <si>
    <t>have_rate</t>
  </si>
  <si>
    <t>have_c</t>
  </si>
  <si>
    <t>have_d</t>
  </si>
  <si>
    <t>DEGREE</t>
  </si>
  <si>
    <t>Word count</t>
  </si>
  <si>
    <t>Id</t>
  </si>
  <si>
    <t>De</t>
  </si>
  <si>
    <t>Ko</t>
  </si>
  <si>
    <t>PERS_a</t>
  </si>
  <si>
    <t>PERS_b</t>
  </si>
  <si>
    <t>PERS_rate</t>
  </si>
  <si>
    <t>PERS_c</t>
  </si>
  <si>
    <t>PERS_d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</si>
</sst>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988C-9CBB-A049-B594-C2FE08D40ADB}">
  <dimension ref="A1:D9"/>
  <sheetViews>
    <sheetView workbookViewId="0">
      <selection activeCell="B9" sqref="B2:B9"/>
    </sheetView>
  </sheetViews>
  <sheetFormatPr baseColWidth="10" defaultRowHeight="16" x14ac:dyDescent="0.2"/>
  <cols>
    <col min="4" max="4" width="21.5" customWidth="1"/>
  </cols>
  <sheetData>
    <row r="1" spans="1:4" x14ac:dyDescent="0.2">
      <c r="A1" t="s">
        <v>11</v>
      </c>
      <c r="B1" t="s">
        <v>51</v>
      </c>
      <c r="C1" t="s">
        <v>43</v>
      </c>
      <c r="D1" t="s">
        <v>44</v>
      </c>
    </row>
    <row r="2" spans="1:4" x14ac:dyDescent="0.2">
      <c r="A2" t="s">
        <v>0</v>
      </c>
      <c r="B2">
        <v>202702</v>
      </c>
      <c r="C2">
        <v>13195</v>
      </c>
      <c r="D2">
        <f>C2/B2</f>
        <v>6.5095558997937855E-2</v>
      </c>
    </row>
    <row r="3" spans="1:4" x14ac:dyDescent="0.2">
      <c r="A3" t="s">
        <v>3</v>
      </c>
      <c r="B3">
        <v>158965</v>
      </c>
      <c r="C3">
        <v>11268</v>
      </c>
      <c r="D3">
        <f t="shared" ref="D3:D9" si="0">C3/B3</f>
        <v>7.0883527820589431E-2</v>
      </c>
    </row>
    <row r="4" spans="1:4" x14ac:dyDescent="0.2">
      <c r="A4" t="s">
        <v>4</v>
      </c>
      <c r="B4">
        <v>69059</v>
      </c>
      <c r="C4">
        <v>7451</v>
      </c>
      <c r="D4">
        <f t="shared" si="0"/>
        <v>0.10789325069867794</v>
      </c>
    </row>
    <row r="5" spans="1:4" x14ac:dyDescent="0.2">
      <c r="A5" t="s">
        <v>5</v>
      </c>
      <c r="B5">
        <v>72917</v>
      </c>
      <c r="C5">
        <v>7794</v>
      </c>
      <c r="D5">
        <f t="shared" si="0"/>
        <v>0.10688865422329498</v>
      </c>
    </row>
    <row r="6" spans="1:4" x14ac:dyDescent="0.2">
      <c r="A6" t="s">
        <v>6</v>
      </c>
      <c r="B6">
        <v>71378</v>
      </c>
      <c r="C6">
        <v>6620</v>
      </c>
      <c r="D6">
        <f t="shared" si="0"/>
        <v>9.2745663930062477E-2</v>
      </c>
    </row>
    <row r="7" spans="1:4" x14ac:dyDescent="0.2">
      <c r="A7" t="s">
        <v>52</v>
      </c>
      <c r="B7">
        <v>40654</v>
      </c>
      <c r="C7">
        <v>4884</v>
      </c>
      <c r="D7">
        <f t="shared" si="0"/>
        <v>0.12013577999704826</v>
      </c>
    </row>
    <row r="8" spans="1:4" x14ac:dyDescent="0.2">
      <c r="A8" t="s">
        <v>53</v>
      </c>
      <c r="B8">
        <v>88685</v>
      </c>
      <c r="C8">
        <v>8165</v>
      </c>
      <c r="D8">
        <f t="shared" si="0"/>
        <v>9.206742966679822E-2</v>
      </c>
    </row>
    <row r="9" spans="1:4" x14ac:dyDescent="0.2">
      <c r="A9" t="s">
        <v>54</v>
      </c>
      <c r="B9">
        <v>296099</v>
      </c>
      <c r="C9">
        <v>12782</v>
      </c>
      <c r="D9">
        <f t="shared" si="0"/>
        <v>4.3167994488329919E-2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1B15-B66A-0942-A9CB-A91B71E746F7}">
  <dimension ref="A1:I21"/>
  <sheetViews>
    <sheetView workbookViewId="0">
      <selection activeCell="H23" sqref="H23"/>
    </sheetView>
  </sheetViews>
  <sheetFormatPr baseColWidth="10" defaultRowHeight="16" x14ac:dyDescent="0.2"/>
  <cols>
    <col min="7" max="7" width="11.6640625" bestFit="1" customWidth="1"/>
    <col min="8" max="8" width="12.6640625" bestFit="1" customWidth="1"/>
  </cols>
  <sheetData>
    <row r="1" spans="1:9" x14ac:dyDescent="0.2">
      <c r="A1" t="s">
        <v>11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50</v>
      </c>
    </row>
    <row r="2" spans="1:9" x14ac:dyDescent="0.2">
      <c r="A2" t="s">
        <v>0</v>
      </c>
      <c r="B2">
        <v>202702</v>
      </c>
      <c r="C2" s="1">
        <f>B2/2</f>
        <v>101351</v>
      </c>
      <c r="D2">
        <v>428</v>
      </c>
      <c r="E2">
        <f>B2-D2</f>
        <v>202274</v>
      </c>
      <c r="F2">
        <f>D2/B2</f>
        <v>2.1114739864431529E-3</v>
      </c>
      <c r="G2">
        <f>F2*B2</f>
        <v>427.99999999999994</v>
      </c>
      <c r="H2">
        <f>B2-G2</f>
        <v>202274</v>
      </c>
      <c r="I2">
        <f>D2/G2</f>
        <v>1.0000000000000002</v>
      </c>
    </row>
    <row r="3" spans="1:9" x14ac:dyDescent="0.2">
      <c r="A3" t="s">
        <v>3</v>
      </c>
      <c r="B3">
        <v>158965</v>
      </c>
      <c r="C3" s="1">
        <f t="shared" ref="C3:C9" si="0">B3/2</f>
        <v>79482.5</v>
      </c>
      <c r="D3">
        <v>561</v>
      </c>
      <c r="E3">
        <f>B3-D3</f>
        <v>158404</v>
      </c>
      <c r="G3" s="1">
        <f>F2*B3</f>
        <v>335.6504622549358</v>
      </c>
      <c r="H3" s="1">
        <f>B3-G3</f>
        <v>158629.34953774506</v>
      </c>
      <c r="I3">
        <f t="shared" ref="I3:I9" si="1">D3/G3</f>
        <v>1.6713815802044241</v>
      </c>
    </row>
    <row r="4" spans="1:9" x14ac:dyDescent="0.2">
      <c r="A4" t="s">
        <v>4</v>
      </c>
      <c r="B4">
        <v>69059</v>
      </c>
      <c r="C4" s="1">
        <f t="shared" si="0"/>
        <v>34529.5</v>
      </c>
      <c r="D4">
        <v>310</v>
      </c>
      <c r="E4">
        <f>B4-D4</f>
        <v>68749</v>
      </c>
      <c r="G4" s="1">
        <f>F2*B4</f>
        <v>145.81628202977768</v>
      </c>
      <c r="H4" s="1">
        <f>B4-G4</f>
        <v>68913.183717970227</v>
      </c>
      <c r="I4">
        <f t="shared" si="1"/>
        <v>2.1259628601468097</v>
      </c>
    </row>
    <row r="5" spans="1:9" x14ac:dyDescent="0.2">
      <c r="A5" t="s">
        <v>5</v>
      </c>
      <c r="B5">
        <v>72917</v>
      </c>
      <c r="C5" s="1">
        <f t="shared" si="0"/>
        <v>36458.5</v>
      </c>
      <c r="D5">
        <v>249</v>
      </c>
      <c r="E5">
        <f>B5-D5</f>
        <v>72668</v>
      </c>
      <c r="G5" s="1">
        <f>F2*B5</f>
        <v>153.96234866947538</v>
      </c>
      <c r="H5" s="1">
        <f>B5-G5</f>
        <v>72763.037651330524</v>
      </c>
      <c r="I5">
        <f t="shared" si="1"/>
        <v>1.6172785239497118</v>
      </c>
    </row>
    <row r="6" spans="1:9" x14ac:dyDescent="0.2">
      <c r="A6" t="s">
        <v>6</v>
      </c>
      <c r="B6">
        <v>71378</v>
      </c>
      <c r="C6" s="1">
        <f t="shared" si="0"/>
        <v>35689</v>
      </c>
      <c r="D6">
        <v>312</v>
      </c>
      <c r="E6">
        <f>B6-D6</f>
        <v>71066</v>
      </c>
      <c r="G6" s="1">
        <f>$F$2*B6</f>
        <v>150.71279020433937</v>
      </c>
      <c r="H6" s="1">
        <f>B6-G6</f>
        <v>71227.287209795657</v>
      </c>
      <c r="I6">
        <f t="shared" si="1"/>
        <v>2.0701627219361027</v>
      </c>
    </row>
    <row r="7" spans="1:9" x14ac:dyDescent="0.2">
      <c r="A7" t="s">
        <v>52</v>
      </c>
      <c r="B7">
        <v>40654</v>
      </c>
      <c r="C7" s="1">
        <f t="shared" si="0"/>
        <v>20327</v>
      </c>
      <c r="D7">
        <v>137</v>
      </c>
      <c r="E7">
        <f>B7-D7</f>
        <v>40517</v>
      </c>
      <c r="G7" s="1">
        <f t="shared" ref="G7:G9" si="2">$F$2*B7</f>
        <v>85.83986344485993</v>
      </c>
      <c r="H7" s="1">
        <f t="shared" ref="H7:H9" si="3">B7-G7</f>
        <v>40568.16013655514</v>
      </c>
      <c r="I7">
        <f t="shared" si="1"/>
        <v>1.5959950831935243</v>
      </c>
    </row>
    <row r="8" spans="1:9" x14ac:dyDescent="0.2">
      <c r="A8" t="s">
        <v>53</v>
      </c>
      <c r="B8">
        <v>88685</v>
      </c>
      <c r="C8" s="1">
        <f t="shared" si="0"/>
        <v>44342.5</v>
      </c>
      <c r="D8">
        <v>248</v>
      </c>
      <c r="E8">
        <f>B8-D8</f>
        <v>88437</v>
      </c>
      <c r="G8" s="1">
        <f t="shared" si="2"/>
        <v>187.25607048771101</v>
      </c>
      <c r="H8" s="1">
        <f t="shared" si="3"/>
        <v>88497.743929512289</v>
      </c>
      <c r="I8">
        <f t="shared" si="1"/>
        <v>1.3243896411693388</v>
      </c>
    </row>
    <row r="9" spans="1:9" x14ac:dyDescent="0.2">
      <c r="A9" t="s">
        <v>54</v>
      </c>
      <c r="B9">
        <v>296099</v>
      </c>
      <c r="C9" s="1">
        <f t="shared" si="0"/>
        <v>148049.5</v>
      </c>
      <c r="D9">
        <v>1167</v>
      </c>
      <c r="E9">
        <f>B9-D9</f>
        <v>294932</v>
      </c>
      <c r="G9" s="1">
        <f t="shared" si="2"/>
        <v>625.20533591183107</v>
      </c>
      <c r="H9" s="1">
        <f t="shared" si="3"/>
        <v>295473.79466408817</v>
      </c>
      <c r="I9">
        <f t="shared" si="1"/>
        <v>1.8665867563302034</v>
      </c>
    </row>
    <row r="14" spans="1:9" x14ac:dyDescent="0.2">
      <c r="E14">
        <v>415</v>
      </c>
      <c r="F14">
        <v>428</v>
      </c>
      <c r="G14">
        <f>SUM(E14/F14)</f>
        <v>0.96962616822429903</v>
      </c>
    </row>
    <row r="15" spans="1:9" x14ac:dyDescent="0.2">
      <c r="E15">
        <v>339</v>
      </c>
      <c r="F15">
        <v>561</v>
      </c>
      <c r="G15">
        <f t="shared" ref="G15:G21" si="4">SUM(E15/F15)</f>
        <v>0.60427807486631013</v>
      </c>
    </row>
    <row r="16" spans="1:9" x14ac:dyDescent="0.2">
      <c r="E16">
        <v>161</v>
      </c>
      <c r="F16">
        <v>310</v>
      </c>
      <c r="G16">
        <f t="shared" si="4"/>
        <v>0.51935483870967747</v>
      </c>
    </row>
    <row r="17" spans="5:7" x14ac:dyDescent="0.2">
      <c r="E17">
        <v>202</v>
      </c>
      <c r="F17">
        <v>249</v>
      </c>
      <c r="G17">
        <f t="shared" si="4"/>
        <v>0.8112449799196787</v>
      </c>
    </row>
    <row r="18" spans="5:7" x14ac:dyDescent="0.2">
      <c r="E18">
        <v>234</v>
      </c>
      <c r="F18">
        <v>312</v>
      </c>
      <c r="G18">
        <f t="shared" si="4"/>
        <v>0.75</v>
      </c>
    </row>
    <row r="19" spans="5:7" x14ac:dyDescent="0.2">
      <c r="E19">
        <v>159</v>
      </c>
      <c r="F19">
        <v>137</v>
      </c>
      <c r="G19">
        <f t="shared" si="4"/>
        <v>1.1605839416058394</v>
      </c>
    </row>
    <row r="20" spans="5:7" x14ac:dyDescent="0.2">
      <c r="E20">
        <v>190</v>
      </c>
      <c r="F20">
        <v>248</v>
      </c>
      <c r="G20">
        <f t="shared" si="4"/>
        <v>0.7661290322580645</v>
      </c>
    </row>
    <row r="21" spans="5:7" x14ac:dyDescent="0.2">
      <c r="E21">
        <v>830</v>
      </c>
      <c r="F21">
        <v>1167</v>
      </c>
      <c r="G21">
        <f t="shared" si="4"/>
        <v>0.71122536418166238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A54A-DF00-2D48-A817-7833EE7A6461}">
  <dimension ref="A1:M9"/>
  <sheetViews>
    <sheetView workbookViewId="0">
      <selection activeCell="I3" sqref="I3"/>
    </sheetView>
  </sheetViews>
  <sheetFormatPr baseColWidth="10" defaultRowHeight="16" x14ac:dyDescent="0.2"/>
  <cols>
    <col min="4" max="4" width="13.6640625" customWidth="1"/>
    <col min="7" max="7" width="13.6640625" bestFit="1" customWidth="1"/>
    <col min="12" max="12" width="11.6640625" bestFit="1" customWidth="1"/>
    <col min="13" max="13" width="12.6640625" bestFit="1" customWidth="1"/>
  </cols>
  <sheetData>
    <row r="1" spans="1:13" x14ac:dyDescent="0.2">
      <c r="A1" t="s">
        <v>11</v>
      </c>
      <c r="B1" t="s">
        <v>1</v>
      </c>
      <c r="C1" t="s">
        <v>2</v>
      </c>
      <c r="D1" t="s">
        <v>12</v>
      </c>
      <c r="E1" t="s">
        <v>7</v>
      </c>
      <c r="F1" t="s">
        <v>9</v>
      </c>
      <c r="G1" t="s">
        <v>8</v>
      </c>
      <c r="H1" t="s">
        <v>10</v>
      </c>
      <c r="I1" t="s">
        <v>50</v>
      </c>
    </row>
    <row r="2" spans="1:13" x14ac:dyDescent="0.2">
      <c r="A2" t="s">
        <v>0</v>
      </c>
      <c r="B2">
        <v>202702</v>
      </c>
      <c r="C2" s="1">
        <f>B2/2</f>
        <v>101351</v>
      </c>
      <c r="D2">
        <v>134</v>
      </c>
      <c r="E2" s="1">
        <f>C2-D2</f>
        <v>101217</v>
      </c>
      <c r="F2">
        <f>D2/C2</f>
        <v>1.3221379167447781E-3</v>
      </c>
      <c r="G2" s="1">
        <f>F2*C2</f>
        <v>134</v>
      </c>
      <c r="H2" s="1">
        <f>C2-G2</f>
        <v>101217</v>
      </c>
      <c r="I2">
        <f>D2/G2</f>
        <v>1</v>
      </c>
    </row>
    <row r="3" spans="1:13" x14ac:dyDescent="0.2">
      <c r="A3" t="s">
        <v>3</v>
      </c>
      <c r="B3">
        <v>158965</v>
      </c>
      <c r="C3" s="1">
        <f t="shared" ref="C3:C9" si="0">B3/2</f>
        <v>79482.5</v>
      </c>
      <c r="D3">
        <v>148</v>
      </c>
      <c r="E3" s="1">
        <f>C3-D3</f>
        <v>79334.5</v>
      </c>
      <c r="G3" s="1">
        <f>F2*C3</f>
        <v>105.08682696766682</v>
      </c>
      <c r="H3" s="1">
        <f t="shared" ref="H3:H9" si="1">C3-G3</f>
        <v>79377.413173032328</v>
      </c>
      <c r="I3">
        <f t="shared" ref="I3:I9" si="2">D3/G3</f>
        <v>1.4083592041991784</v>
      </c>
      <c r="L3" s="1"/>
      <c r="M3" s="1"/>
    </row>
    <row r="4" spans="1:13" x14ac:dyDescent="0.2">
      <c r="A4" t="s">
        <v>4</v>
      </c>
      <c r="B4">
        <v>69059</v>
      </c>
      <c r="C4" s="1">
        <f t="shared" si="0"/>
        <v>34529.5</v>
      </c>
      <c r="D4">
        <v>22</v>
      </c>
      <c r="E4" s="1">
        <f t="shared" ref="E4:E9" si="3">C4-D4</f>
        <v>34507.5</v>
      </c>
      <c r="G4" s="1">
        <f>F2*C4</f>
        <v>45.652761196238814</v>
      </c>
      <c r="H4" s="1">
        <f t="shared" si="1"/>
        <v>34483.847238803763</v>
      </c>
      <c r="I4">
        <f t="shared" si="2"/>
        <v>0.48189856261777458</v>
      </c>
      <c r="L4" s="1"/>
      <c r="M4" s="1"/>
    </row>
    <row r="5" spans="1:13" x14ac:dyDescent="0.2">
      <c r="A5" t="s">
        <v>5</v>
      </c>
      <c r="B5">
        <v>72917</v>
      </c>
      <c r="C5" s="1">
        <f t="shared" si="0"/>
        <v>36458.5</v>
      </c>
      <c r="D5">
        <v>37</v>
      </c>
      <c r="E5" s="1">
        <f t="shared" si="3"/>
        <v>36421.5</v>
      </c>
      <c r="G5" s="1">
        <f>F2*C5</f>
        <v>48.203165237639496</v>
      </c>
      <c r="H5" s="1">
        <f t="shared" si="1"/>
        <v>36410.296834762361</v>
      </c>
      <c r="I5">
        <f t="shared" si="2"/>
        <v>0.7675844483985983</v>
      </c>
      <c r="L5" s="1"/>
      <c r="M5" s="1"/>
    </row>
    <row r="6" spans="1:13" x14ac:dyDescent="0.2">
      <c r="A6" t="s">
        <v>6</v>
      </c>
      <c r="B6">
        <v>71378</v>
      </c>
      <c r="C6" s="1">
        <f t="shared" si="0"/>
        <v>35689</v>
      </c>
      <c r="D6">
        <v>37</v>
      </c>
      <c r="E6" s="1">
        <f t="shared" si="3"/>
        <v>35652</v>
      </c>
      <c r="G6" s="1">
        <f>$F$2*C6</f>
        <v>47.185780110704385</v>
      </c>
      <c r="H6" s="1">
        <f t="shared" si="1"/>
        <v>35641.814219889297</v>
      </c>
      <c r="I6">
        <f t="shared" si="2"/>
        <v>0.78413454038892372</v>
      </c>
      <c r="L6" s="1"/>
      <c r="M6" s="1"/>
    </row>
    <row r="7" spans="1:13" x14ac:dyDescent="0.2">
      <c r="A7" t="s">
        <v>52</v>
      </c>
      <c r="B7">
        <v>40654</v>
      </c>
      <c r="C7" s="1">
        <f t="shared" si="0"/>
        <v>20327</v>
      </c>
      <c r="D7">
        <v>35</v>
      </c>
      <c r="E7" s="1">
        <f t="shared" si="3"/>
        <v>20292</v>
      </c>
      <c r="G7" s="1">
        <f t="shared" ref="G7:G9" si="4">$F$2*C7</f>
        <v>26.875097433671105</v>
      </c>
      <c r="H7" s="1">
        <f t="shared" si="1"/>
        <v>20300.124902566327</v>
      </c>
      <c r="I7">
        <f t="shared" si="2"/>
        <v>1.3023208599106106</v>
      </c>
    </row>
    <row r="8" spans="1:13" x14ac:dyDescent="0.2">
      <c r="A8" t="s">
        <v>53</v>
      </c>
      <c r="B8">
        <v>88685</v>
      </c>
      <c r="C8" s="1">
        <f t="shared" si="0"/>
        <v>44342.5</v>
      </c>
      <c r="D8">
        <v>76</v>
      </c>
      <c r="E8" s="1">
        <f t="shared" si="3"/>
        <v>44266.5</v>
      </c>
      <c r="G8" s="1">
        <f t="shared" si="4"/>
        <v>58.62690057325532</v>
      </c>
      <c r="H8" s="1">
        <f t="shared" si="1"/>
        <v>44283.873099426746</v>
      </c>
      <c r="I8">
        <f t="shared" si="2"/>
        <v>1.2963332404897765</v>
      </c>
    </row>
    <row r="9" spans="1:13" x14ac:dyDescent="0.2">
      <c r="A9" t="s">
        <v>54</v>
      </c>
      <c r="B9">
        <v>296099</v>
      </c>
      <c r="C9" s="1">
        <f t="shared" si="0"/>
        <v>148049.5</v>
      </c>
      <c r="D9">
        <v>239</v>
      </c>
      <c r="E9" s="1">
        <f t="shared" si="3"/>
        <v>147810.5</v>
      </c>
      <c r="G9" s="1">
        <f t="shared" si="4"/>
        <v>195.74185750510603</v>
      </c>
      <c r="H9" s="1">
        <f t="shared" si="1"/>
        <v>147853.75814249489</v>
      </c>
      <c r="I9">
        <f t="shared" si="2"/>
        <v>1.2209958720442078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8108-BCB1-BC48-A719-8792052E26E9}">
  <dimension ref="A1:I9"/>
  <sheetViews>
    <sheetView workbookViewId="0">
      <selection activeCell="I9" sqref="I9"/>
    </sheetView>
  </sheetViews>
  <sheetFormatPr baseColWidth="10" defaultRowHeight="16" x14ac:dyDescent="0.2"/>
  <sheetData>
    <row r="1" spans="1:9" x14ac:dyDescent="0.2">
      <c r="A1" t="s">
        <v>11</v>
      </c>
      <c r="B1" t="s">
        <v>1</v>
      </c>
      <c r="C1" t="s">
        <v>2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50</v>
      </c>
    </row>
    <row r="2" spans="1:9" x14ac:dyDescent="0.2">
      <c r="A2" t="s">
        <v>0</v>
      </c>
      <c r="B2">
        <v>202702</v>
      </c>
      <c r="C2" s="1">
        <f>B2/2</f>
        <v>101351</v>
      </c>
      <c r="D2">
        <v>5394</v>
      </c>
      <c r="E2" s="1">
        <f>B2-D2</f>
        <v>197308</v>
      </c>
      <c r="F2">
        <f>D2/B2</f>
        <v>2.6610492249706467E-2</v>
      </c>
      <c r="G2" s="1">
        <f>$F$2*B2</f>
        <v>5394</v>
      </c>
      <c r="H2" s="1">
        <f>B2-G2</f>
        <v>197308</v>
      </c>
      <c r="I2">
        <f>D2/G2</f>
        <v>1</v>
      </c>
    </row>
    <row r="3" spans="1:9" x14ac:dyDescent="0.2">
      <c r="A3" t="s">
        <v>3</v>
      </c>
      <c r="B3">
        <v>158965</v>
      </c>
      <c r="C3" s="1">
        <f t="shared" ref="C3:C9" si="0">B3/2</f>
        <v>79482.5</v>
      </c>
      <c r="D3">
        <v>3300</v>
      </c>
      <c r="E3" s="1">
        <f t="shared" ref="E3:E9" si="1">B3-D3</f>
        <v>155665</v>
      </c>
      <c r="G3" s="1">
        <f t="shared" ref="G3:G9" si="2">$F$2*B3</f>
        <v>4230.1369004745884</v>
      </c>
      <c r="H3" s="1">
        <f t="shared" ref="H3:H9" si="3">B3-G3</f>
        <v>154734.86309952542</v>
      </c>
      <c r="I3">
        <f t="shared" ref="I3:I9" si="4">D3/G3</f>
        <v>0.78011659613894901</v>
      </c>
    </row>
    <row r="4" spans="1:9" x14ac:dyDescent="0.2">
      <c r="A4" t="s">
        <v>4</v>
      </c>
      <c r="B4">
        <v>69059</v>
      </c>
      <c r="C4" s="1">
        <f t="shared" si="0"/>
        <v>34529.5</v>
      </c>
      <c r="D4">
        <v>847</v>
      </c>
      <c r="E4" s="1">
        <f t="shared" si="1"/>
        <v>68212</v>
      </c>
      <c r="G4" s="1">
        <f t="shared" si="2"/>
        <v>1837.6939842724789</v>
      </c>
      <c r="H4" s="1">
        <f t="shared" si="3"/>
        <v>67221.306015727518</v>
      </c>
      <c r="I4">
        <f t="shared" si="4"/>
        <v>0.46090372349742287</v>
      </c>
    </row>
    <row r="5" spans="1:9" x14ac:dyDescent="0.2">
      <c r="A5" t="s">
        <v>5</v>
      </c>
      <c r="B5">
        <v>72917</v>
      </c>
      <c r="C5" s="1">
        <f t="shared" si="0"/>
        <v>36458.5</v>
      </c>
      <c r="D5">
        <v>909</v>
      </c>
      <c r="E5" s="1">
        <f t="shared" si="1"/>
        <v>72008</v>
      </c>
      <c r="G5" s="1">
        <f t="shared" si="2"/>
        <v>1940.3572633718463</v>
      </c>
      <c r="H5" s="1">
        <f t="shared" si="3"/>
        <v>70976.642736628157</v>
      </c>
      <c r="I5">
        <f t="shared" si="4"/>
        <v>0.46847042921383958</v>
      </c>
    </row>
    <row r="6" spans="1:9" x14ac:dyDescent="0.2">
      <c r="A6" t="s">
        <v>6</v>
      </c>
      <c r="B6">
        <v>71378</v>
      </c>
      <c r="C6" s="1">
        <f t="shared" si="0"/>
        <v>35689</v>
      </c>
      <c r="D6">
        <v>1298</v>
      </c>
      <c r="E6" s="1">
        <f t="shared" si="1"/>
        <v>70080</v>
      </c>
      <c r="G6" s="1">
        <f t="shared" si="2"/>
        <v>1899.4037157995481</v>
      </c>
      <c r="H6" s="1">
        <f t="shared" si="3"/>
        <v>69478.596284200452</v>
      </c>
      <c r="I6">
        <f t="shared" si="4"/>
        <v>0.6833723600743884</v>
      </c>
    </row>
    <row r="7" spans="1:9" x14ac:dyDescent="0.2">
      <c r="A7" t="s">
        <v>52</v>
      </c>
      <c r="B7">
        <v>40654</v>
      </c>
      <c r="C7" s="1">
        <f t="shared" si="0"/>
        <v>20327</v>
      </c>
      <c r="D7">
        <v>860</v>
      </c>
      <c r="E7" s="1">
        <f t="shared" si="1"/>
        <v>39794</v>
      </c>
      <c r="G7" s="1">
        <f t="shared" si="2"/>
        <v>1081.8229519195668</v>
      </c>
      <c r="H7" s="1">
        <f t="shared" si="3"/>
        <v>39572.177048080433</v>
      </c>
      <c r="I7">
        <f t="shared" si="4"/>
        <v>0.79495447797075469</v>
      </c>
    </row>
    <row r="8" spans="1:9" x14ac:dyDescent="0.2">
      <c r="A8" t="s">
        <v>53</v>
      </c>
      <c r="B8">
        <v>88685</v>
      </c>
      <c r="C8" s="1">
        <f t="shared" si="0"/>
        <v>44342.5</v>
      </c>
      <c r="D8">
        <v>905</v>
      </c>
      <c r="E8" s="1">
        <f t="shared" si="1"/>
        <v>87780</v>
      </c>
      <c r="G8" s="1">
        <f t="shared" si="2"/>
        <v>2359.9515051652179</v>
      </c>
      <c r="H8" s="1">
        <f t="shared" si="3"/>
        <v>86325.048494834788</v>
      </c>
      <c r="I8">
        <f t="shared" si="4"/>
        <v>0.38348245632133948</v>
      </c>
    </row>
    <row r="9" spans="1:9" x14ac:dyDescent="0.2">
      <c r="A9" t="s">
        <v>54</v>
      </c>
      <c r="B9">
        <v>296099</v>
      </c>
      <c r="C9" s="1">
        <f t="shared" si="0"/>
        <v>148049.5</v>
      </c>
      <c r="D9">
        <v>2830</v>
      </c>
      <c r="E9" s="1">
        <f t="shared" si="1"/>
        <v>293269</v>
      </c>
      <c r="G9" s="1">
        <f t="shared" si="2"/>
        <v>7879.3401446458347</v>
      </c>
      <c r="H9" s="1">
        <f t="shared" si="3"/>
        <v>288219.65985535417</v>
      </c>
      <c r="I9">
        <f t="shared" si="4"/>
        <v>0.3591671317709314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88BF-5FA1-1745-B289-A14CCD5C845C}">
  <dimension ref="A1:I10"/>
  <sheetViews>
    <sheetView workbookViewId="0">
      <selection activeCell="E2" sqref="E2"/>
    </sheetView>
  </sheetViews>
  <sheetFormatPr baseColWidth="10" defaultRowHeight="16" x14ac:dyDescent="0.2"/>
  <cols>
    <col min="7" max="7" width="11.6640625" bestFit="1" customWidth="1"/>
    <col min="8" max="8" width="12.6640625" bestFit="1" customWidth="1"/>
  </cols>
  <sheetData>
    <row r="1" spans="1:9" x14ac:dyDescent="0.2">
      <c r="A1" t="s">
        <v>11</v>
      </c>
      <c r="B1" t="s">
        <v>1</v>
      </c>
      <c r="C1" t="s">
        <v>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50</v>
      </c>
    </row>
    <row r="2" spans="1:9" x14ac:dyDescent="0.2">
      <c r="A2" t="s">
        <v>0</v>
      </c>
      <c r="B2">
        <v>202702</v>
      </c>
      <c r="C2" s="1">
        <f>B2/2</f>
        <v>101351</v>
      </c>
      <c r="D2">
        <v>21380</v>
      </c>
      <c r="E2">
        <f>B2-D2</f>
        <v>181322</v>
      </c>
      <c r="F2">
        <f>D2/B2</f>
        <v>0.10547503231344535</v>
      </c>
      <c r="G2">
        <f>F2*B2</f>
        <v>21380</v>
      </c>
      <c r="H2">
        <f>B2-G2</f>
        <v>181322</v>
      </c>
      <c r="I2">
        <f>D2/G2</f>
        <v>1</v>
      </c>
    </row>
    <row r="3" spans="1:9" x14ac:dyDescent="0.2">
      <c r="A3" t="s">
        <v>3</v>
      </c>
      <c r="B3">
        <v>158965</v>
      </c>
      <c r="C3" s="1">
        <f t="shared" ref="C3:C9" si="0">B3/2</f>
        <v>79482.5</v>
      </c>
      <c r="D3">
        <v>17495</v>
      </c>
      <c r="E3">
        <f>B3-D3</f>
        <v>141470</v>
      </c>
      <c r="G3" s="1">
        <f>F2*B3</f>
        <v>16766.838511706839</v>
      </c>
      <c r="H3" s="1">
        <f>B3-G3</f>
        <v>142198.16148829315</v>
      </c>
      <c r="I3">
        <f t="shared" ref="I3:I10" si="1">D3/G3</f>
        <v>1.0434286695004993</v>
      </c>
    </row>
    <row r="4" spans="1:9" x14ac:dyDescent="0.2">
      <c r="A4" t="s">
        <v>4</v>
      </c>
      <c r="B4">
        <v>69059</v>
      </c>
      <c r="C4" s="1">
        <f t="shared" si="0"/>
        <v>34529.5</v>
      </c>
      <c r="D4">
        <v>8555</v>
      </c>
      <c r="E4">
        <f>B4-D4</f>
        <v>60504</v>
      </c>
      <c r="G4" s="1">
        <f>F2*B4</f>
        <v>7284.000256534222</v>
      </c>
      <c r="H4" s="1">
        <f>B4-G4</f>
        <v>61774.999743465778</v>
      </c>
      <c r="I4">
        <f t="shared" si="1"/>
        <v>1.1744919959778433</v>
      </c>
    </row>
    <row r="5" spans="1:9" x14ac:dyDescent="0.2">
      <c r="A5" t="s">
        <v>5</v>
      </c>
      <c r="B5">
        <v>72917</v>
      </c>
      <c r="C5" s="1">
        <f t="shared" si="0"/>
        <v>36458.5</v>
      </c>
      <c r="D5">
        <v>8627</v>
      </c>
      <c r="E5">
        <f>B5-D5</f>
        <v>64290</v>
      </c>
      <c r="G5" s="1">
        <f>F2*B5</f>
        <v>7690.9229311994941</v>
      </c>
      <c r="H5" s="1">
        <f>B5-G5</f>
        <v>65226.077068800507</v>
      </c>
      <c r="I5">
        <f t="shared" si="1"/>
        <v>1.1217119293970761</v>
      </c>
    </row>
    <row r="6" spans="1:9" x14ac:dyDescent="0.2">
      <c r="A6" t="s">
        <v>6</v>
      </c>
      <c r="B6">
        <v>71378</v>
      </c>
      <c r="C6" s="1">
        <f t="shared" si="0"/>
        <v>35689</v>
      </c>
      <c r="D6">
        <v>7420</v>
      </c>
      <c r="E6">
        <f>B6-D6</f>
        <v>63958</v>
      </c>
      <c r="G6" s="1">
        <f>F2*B6</f>
        <v>7528.596856469102</v>
      </c>
      <c r="H6" s="1">
        <f>B6-G6</f>
        <v>63849.403143530901</v>
      </c>
      <c r="I6">
        <f t="shared" si="1"/>
        <v>0.98557541882777422</v>
      </c>
    </row>
    <row r="7" spans="1:9" x14ac:dyDescent="0.2">
      <c r="A7" t="s">
        <v>52</v>
      </c>
      <c r="B7">
        <v>40654</v>
      </c>
      <c r="C7" s="1">
        <f t="shared" si="0"/>
        <v>20327</v>
      </c>
      <c r="D7">
        <v>4149</v>
      </c>
      <c r="E7">
        <f t="shared" ref="E7:E9" si="2">B7-D7</f>
        <v>36505</v>
      </c>
      <c r="G7" s="1">
        <f>F2*B7</f>
        <v>4287.9819636708071</v>
      </c>
      <c r="H7" s="1">
        <f t="shared" ref="H7:H10" si="3">B7-G7</f>
        <v>36366.018036329195</v>
      </c>
      <c r="I7">
        <f t="shared" si="1"/>
        <v>0.96758802512503361</v>
      </c>
    </row>
    <row r="8" spans="1:9" x14ac:dyDescent="0.2">
      <c r="A8" t="s">
        <v>53</v>
      </c>
      <c r="B8">
        <v>88685</v>
      </c>
      <c r="C8" s="1">
        <f t="shared" si="0"/>
        <v>44342.5</v>
      </c>
      <c r="D8">
        <v>10275</v>
      </c>
      <c r="E8">
        <f t="shared" si="2"/>
        <v>78410</v>
      </c>
      <c r="G8" s="1">
        <f>F2*B8</f>
        <v>9354.0532407179016</v>
      </c>
      <c r="H8" s="1">
        <f t="shared" si="3"/>
        <v>79330.946759282102</v>
      </c>
      <c r="I8">
        <f t="shared" si="1"/>
        <v>1.0984542994980235</v>
      </c>
    </row>
    <row r="9" spans="1:9" x14ac:dyDescent="0.2">
      <c r="A9" t="s">
        <v>54</v>
      </c>
      <c r="B9">
        <v>296099</v>
      </c>
      <c r="C9" s="1">
        <f t="shared" si="0"/>
        <v>148049.5</v>
      </c>
      <c r="D9">
        <v>33865</v>
      </c>
      <c r="E9">
        <f t="shared" si="2"/>
        <v>262234</v>
      </c>
      <c r="G9" s="1">
        <f>F2*B9</f>
        <v>31231.051592978856</v>
      </c>
      <c r="H9" s="1">
        <f t="shared" si="3"/>
        <v>264867.94840702112</v>
      </c>
      <c r="I9">
        <f t="shared" si="1"/>
        <v>1.0843374869776492</v>
      </c>
    </row>
    <row r="10" spans="1:9" x14ac:dyDescent="0.2">
      <c r="H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780D-2A86-4E42-A04F-E47BACE0A866}">
  <dimension ref="A1:I9"/>
  <sheetViews>
    <sheetView workbookViewId="0">
      <selection activeCell="I4" sqref="I4"/>
    </sheetView>
  </sheetViews>
  <sheetFormatPr baseColWidth="10" defaultRowHeight="16" x14ac:dyDescent="0.2"/>
  <cols>
    <col min="7" max="7" width="11.6640625" bestFit="1" customWidth="1"/>
    <col min="8" max="8" width="12.6640625" bestFit="1" customWidth="1"/>
  </cols>
  <sheetData>
    <row r="1" spans="1:9" x14ac:dyDescent="0.2">
      <c r="A1" t="s">
        <v>11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50</v>
      </c>
    </row>
    <row r="2" spans="1:9" x14ac:dyDescent="0.2">
      <c r="A2" t="s">
        <v>0</v>
      </c>
      <c r="B2">
        <v>202702</v>
      </c>
      <c r="C2" s="1">
        <f>B2/2</f>
        <v>101351</v>
      </c>
      <c r="D2">
        <v>3769</v>
      </c>
      <c r="E2">
        <f>B2-D2</f>
        <v>198933</v>
      </c>
      <c r="F2">
        <f>D2/B2</f>
        <v>1.8593797791832345E-2</v>
      </c>
      <c r="G2">
        <f>F2*B2</f>
        <v>3769</v>
      </c>
      <c r="H2">
        <f>B2-G2</f>
        <v>198933</v>
      </c>
      <c r="I2">
        <f>D2/G2</f>
        <v>1</v>
      </c>
    </row>
    <row r="3" spans="1:9" x14ac:dyDescent="0.2">
      <c r="A3" t="s">
        <v>3</v>
      </c>
      <c r="B3">
        <v>158965</v>
      </c>
      <c r="C3" s="1">
        <f t="shared" ref="C3:C9" si="0">B3/2</f>
        <v>79482.5</v>
      </c>
      <c r="D3">
        <v>2865</v>
      </c>
      <c r="E3">
        <f>B3-D3</f>
        <v>156100</v>
      </c>
      <c r="G3" s="1">
        <f>F2*B3</f>
        <v>2955.7630659786287</v>
      </c>
      <c r="H3" s="1">
        <f>B3-G3</f>
        <v>156009.23693402138</v>
      </c>
      <c r="I3">
        <f t="shared" ref="I3:I9" si="1">D3/G3</f>
        <v>0.96929284792027881</v>
      </c>
    </row>
    <row r="4" spans="1:9" x14ac:dyDescent="0.2">
      <c r="A4" t="s">
        <v>4</v>
      </c>
      <c r="B4">
        <v>69059</v>
      </c>
      <c r="C4" s="1">
        <f t="shared" si="0"/>
        <v>34529.5</v>
      </c>
      <c r="D4">
        <v>1467</v>
      </c>
      <c r="E4">
        <f>B4-D4</f>
        <v>67592</v>
      </c>
      <c r="G4" s="1">
        <f>F2*B4</f>
        <v>1284.06908170615</v>
      </c>
      <c r="H4" s="1">
        <f>B4-G4</f>
        <v>67774.930918293845</v>
      </c>
      <c r="I4">
        <f t="shared" si="1"/>
        <v>1.1424618978059877</v>
      </c>
    </row>
    <row r="5" spans="1:9" x14ac:dyDescent="0.2">
      <c r="A5" t="s">
        <v>5</v>
      </c>
      <c r="B5">
        <v>72917</v>
      </c>
      <c r="C5" s="1">
        <f t="shared" si="0"/>
        <v>36458.5</v>
      </c>
      <c r="D5">
        <v>1291</v>
      </c>
      <c r="E5">
        <f>B5-D5</f>
        <v>71626</v>
      </c>
      <c r="G5" s="1">
        <f>F2*B5</f>
        <v>1355.8039535870391</v>
      </c>
      <c r="H5" s="1">
        <f>B5-G5</f>
        <v>71561.196046412966</v>
      </c>
      <c r="I5">
        <f t="shared" si="1"/>
        <v>0.95220256334583786</v>
      </c>
    </row>
    <row r="6" spans="1:9" x14ac:dyDescent="0.2">
      <c r="A6" t="s">
        <v>6</v>
      </c>
      <c r="B6">
        <v>71378</v>
      </c>
      <c r="C6" s="1">
        <f t="shared" si="0"/>
        <v>35689</v>
      </c>
      <c r="D6">
        <v>1315</v>
      </c>
      <c r="E6">
        <f>B6-D6</f>
        <v>70063</v>
      </c>
      <c r="G6" s="1">
        <f>F2*B6</f>
        <v>1327.188098785409</v>
      </c>
      <c r="H6" s="1">
        <f>B6-G6</f>
        <v>70050.811901214591</v>
      </c>
      <c r="I6">
        <f t="shared" si="1"/>
        <v>0.99081660030212515</v>
      </c>
    </row>
    <row r="7" spans="1:9" x14ac:dyDescent="0.2">
      <c r="A7" t="s">
        <v>52</v>
      </c>
      <c r="B7">
        <v>40654</v>
      </c>
      <c r="C7" s="1">
        <f t="shared" si="0"/>
        <v>20327</v>
      </c>
      <c r="D7">
        <v>711</v>
      </c>
      <c r="E7">
        <f>B7-D7</f>
        <v>39943</v>
      </c>
      <c r="G7" s="1">
        <f>F2*B7</f>
        <v>755.9122554291522</v>
      </c>
      <c r="H7" s="1">
        <f t="shared" ref="H7:H9" si="2">B7-G7</f>
        <v>39898.087744570847</v>
      </c>
      <c r="I7">
        <f t="shared" si="1"/>
        <v>0.94058535880774385</v>
      </c>
    </row>
    <row r="8" spans="1:9" x14ac:dyDescent="0.2">
      <c r="A8" t="s">
        <v>53</v>
      </c>
      <c r="B8">
        <v>88685</v>
      </c>
      <c r="C8" s="1">
        <f t="shared" si="0"/>
        <v>44342.5</v>
      </c>
      <c r="D8">
        <v>1594</v>
      </c>
      <c r="E8">
        <f>B8-D8</f>
        <v>87091</v>
      </c>
      <c r="G8" s="1">
        <f>F2*B8</f>
        <v>1648.9909571686514</v>
      </c>
      <c r="H8" s="1">
        <f t="shared" si="2"/>
        <v>87036.009042831342</v>
      </c>
      <c r="I8">
        <f t="shared" si="1"/>
        <v>0.96665175334674247</v>
      </c>
    </row>
    <row r="9" spans="1:9" x14ac:dyDescent="0.2">
      <c r="A9" t="s">
        <v>54</v>
      </c>
      <c r="B9">
        <v>296099</v>
      </c>
      <c r="C9" s="1">
        <f t="shared" si="0"/>
        <v>148049.5</v>
      </c>
      <c r="D9">
        <v>5634</v>
      </c>
      <c r="E9">
        <f>B9-D9</f>
        <v>290465</v>
      </c>
      <c r="G9" s="1">
        <f>F2*B9</f>
        <v>5505.6049323637653</v>
      </c>
      <c r="H9" s="1">
        <f t="shared" si="2"/>
        <v>290593.39506763621</v>
      </c>
      <c r="I9">
        <f t="shared" si="1"/>
        <v>1.0233207920316778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00C4-3E7E-144D-A618-C9C64C9B4D22}">
  <dimension ref="A1:M9"/>
  <sheetViews>
    <sheetView workbookViewId="0">
      <selection activeCell="I7" sqref="I7"/>
    </sheetView>
  </sheetViews>
  <sheetFormatPr baseColWidth="10" defaultRowHeight="16" x14ac:dyDescent="0.2"/>
  <cols>
    <col min="4" max="4" width="13.6640625" customWidth="1"/>
    <col min="7" max="7" width="13.6640625" bestFit="1" customWidth="1"/>
    <col min="8" max="8" width="13.83203125" customWidth="1"/>
    <col min="12" max="12" width="11.6640625" bestFit="1" customWidth="1"/>
    <col min="13" max="13" width="12.6640625" bestFit="1" customWidth="1"/>
  </cols>
  <sheetData>
    <row r="1" spans="1:13" x14ac:dyDescent="0.2">
      <c r="A1" t="s">
        <v>11</v>
      </c>
      <c r="B1" t="s">
        <v>1</v>
      </c>
      <c r="C1" t="s">
        <v>2</v>
      </c>
      <c r="D1" t="s">
        <v>28</v>
      </c>
      <c r="E1" t="s">
        <v>29</v>
      </c>
      <c r="F1" t="s">
        <v>31</v>
      </c>
      <c r="G1" t="s">
        <v>30</v>
      </c>
      <c r="H1" t="s">
        <v>32</v>
      </c>
      <c r="I1" t="s">
        <v>50</v>
      </c>
    </row>
    <row r="2" spans="1:13" x14ac:dyDescent="0.2">
      <c r="A2" t="s">
        <v>0</v>
      </c>
      <c r="B2">
        <v>202702</v>
      </c>
      <c r="C2" s="1">
        <f>B2/2</f>
        <v>101351</v>
      </c>
      <c r="D2">
        <v>761</v>
      </c>
      <c r="E2" s="1">
        <f>C2-D2</f>
        <v>100590</v>
      </c>
      <c r="F2">
        <f>D2/C2</f>
        <v>7.5085593630057918E-3</v>
      </c>
      <c r="G2" s="1">
        <f>F2*C2</f>
        <v>761</v>
      </c>
      <c r="H2" s="1">
        <f>C2-G2</f>
        <v>100590</v>
      </c>
      <c r="I2">
        <f>D2/G2</f>
        <v>1</v>
      </c>
    </row>
    <row r="3" spans="1:13" x14ac:dyDescent="0.2">
      <c r="A3" t="s">
        <v>3</v>
      </c>
      <c r="B3">
        <v>158965</v>
      </c>
      <c r="C3" s="1">
        <f t="shared" ref="C3:C9" si="0">B3/2</f>
        <v>79482.5</v>
      </c>
      <c r="D3">
        <v>733</v>
      </c>
      <c r="E3" s="1">
        <f>C3-D3</f>
        <v>78749.5</v>
      </c>
      <c r="G3" s="1">
        <f>F2*C3</f>
        <v>596.7990695701078</v>
      </c>
      <c r="H3" s="1">
        <f t="shared" ref="H3:H9" si="1">C3-G3</f>
        <v>78885.700930429899</v>
      </c>
      <c r="I3">
        <f t="shared" ref="I3:I9" si="2">D3/G3</f>
        <v>1.2282190730089473</v>
      </c>
      <c r="L3" s="1"/>
      <c r="M3" s="1"/>
    </row>
    <row r="4" spans="1:13" x14ac:dyDescent="0.2">
      <c r="A4" t="s">
        <v>4</v>
      </c>
      <c r="B4">
        <v>69059</v>
      </c>
      <c r="C4" s="1">
        <f t="shared" si="0"/>
        <v>34529.5</v>
      </c>
      <c r="D4">
        <v>274</v>
      </c>
      <c r="E4" s="1">
        <f t="shared" ref="E4:E9" si="3">C4-D4</f>
        <v>34255.5</v>
      </c>
      <c r="G4" s="1">
        <f>F2*C4</f>
        <v>259.26680052490849</v>
      </c>
      <c r="H4" s="1">
        <f t="shared" si="1"/>
        <v>34270.233199475093</v>
      </c>
      <c r="I4">
        <f t="shared" si="2"/>
        <v>1.0568264021666594</v>
      </c>
      <c r="L4" s="1"/>
      <c r="M4" s="1"/>
    </row>
    <row r="5" spans="1:13" x14ac:dyDescent="0.2">
      <c r="A5" t="s">
        <v>5</v>
      </c>
      <c r="B5">
        <v>72917</v>
      </c>
      <c r="C5" s="1">
        <f t="shared" si="0"/>
        <v>36458.5</v>
      </c>
      <c r="D5">
        <v>250</v>
      </c>
      <c r="E5" s="1">
        <f t="shared" si="3"/>
        <v>36208.5</v>
      </c>
      <c r="G5" s="1">
        <f>F2*C5</f>
        <v>273.75081153614667</v>
      </c>
      <c r="H5" s="1">
        <f t="shared" si="1"/>
        <v>36184.749188463851</v>
      </c>
      <c r="I5">
        <f t="shared" si="2"/>
        <v>0.91323930182025936</v>
      </c>
      <c r="L5" s="1"/>
      <c r="M5" s="1"/>
    </row>
    <row r="6" spans="1:13" x14ac:dyDescent="0.2">
      <c r="A6" t="s">
        <v>6</v>
      </c>
      <c r="B6">
        <v>71378</v>
      </c>
      <c r="C6" s="1">
        <f t="shared" si="0"/>
        <v>35689</v>
      </c>
      <c r="D6">
        <v>369</v>
      </c>
      <c r="E6" s="1">
        <f t="shared" si="3"/>
        <v>35320</v>
      </c>
      <c r="G6" s="1">
        <f>F2*C6</f>
        <v>267.9729751063137</v>
      </c>
      <c r="H6" s="1">
        <f t="shared" si="1"/>
        <v>35421.027024893687</v>
      </c>
      <c r="I6">
        <f t="shared" si="2"/>
        <v>1.3770045276155387</v>
      </c>
      <c r="L6" s="1"/>
      <c r="M6" s="1"/>
    </row>
    <row r="7" spans="1:13" x14ac:dyDescent="0.2">
      <c r="A7" t="s">
        <v>52</v>
      </c>
      <c r="B7">
        <v>40654</v>
      </c>
      <c r="C7" s="1">
        <f t="shared" si="0"/>
        <v>20327</v>
      </c>
      <c r="D7">
        <v>193</v>
      </c>
      <c r="E7" s="1">
        <f t="shared" si="3"/>
        <v>20134</v>
      </c>
      <c r="G7" s="1">
        <f>F2*C7</f>
        <v>152.62648617181873</v>
      </c>
      <c r="H7" s="1">
        <f t="shared" si="1"/>
        <v>20174.373513828181</v>
      </c>
      <c r="I7">
        <f t="shared" si="2"/>
        <v>1.2645249513425274</v>
      </c>
    </row>
    <row r="8" spans="1:13" x14ac:dyDescent="0.2">
      <c r="A8" t="s">
        <v>53</v>
      </c>
      <c r="B8">
        <v>88685</v>
      </c>
      <c r="C8" s="1">
        <f t="shared" si="0"/>
        <v>44342.5</v>
      </c>
      <c r="D8">
        <v>366</v>
      </c>
      <c r="E8" s="1">
        <f t="shared" si="3"/>
        <v>43976.5</v>
      </c>
      <c r="G8" s="1">
        <f>F2*C8</f>
        <v>332.94829355408433</v>
      </c>
      <c r="H8" s="1">
        <f t="shared" si="1"/>
        <v>44009.551706445913</v>
      </c>
      <c r="I8">
        <f t="shared" si="2"/>
        <v>1.0992697877892765</v>
      </c>
    </row>
    <row r="9" spans="1:13" x14ac:dyDescent="0.2">
      <c r="A9" t="s">
        <v>54</v>
      </c>
      <c r="B9">
        <v>296099</v>
      </c>
      <c r="C9" s="1">
        <f t="shared" si="0"/>
        <v>148049.5</v>
      </c>
      <c r="D9">
        <v>1569</v>
      </c>
      <c r="E9" s="1">
        <f t="shared" si="3"/>
        <v>146480.5</v>
      </c>
      <c r="G9" s="1">
        <f>F2*C9</f>
        <v>1111.638459413326</v>
      </c>
      <c r="H9" s="1">
        <f t="shared" si="1"/>
        <v>146937.86154058669</v>
      </c>
      <c r="I9">
        <f t="shared" si="2"/>
        <v>1.4114301162520495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9D5D-C955-104A-9EFE-2DA798BD6620}">
  <dimension ref="A1:I9"/>
  <sheetViews>
    <sheetView workbookViewId="0">
      <selection activeCell="B2" sqref="B2:B9"/>
    </sheetView>
  </sheetViews>
  <sheetFormatPr baseColWidth="10" defaultRowHeight="16" x14ac:dyDescent="0.2"/>
  <sheetData>
    <row r="1" spans="1:9" x14ac:dyDescent="0.2">
      <c r="A1" t="s">
        <v>11</v>
      </c>
      <c r="B1" t="s">
        <v>1</v>
      </c>
      <c r="C1" t="s">
        <v>2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</row>
    <row r="2" spans="1:9" x14ac:dyDescent="0.2">
      <c r="A2" t="s">
        <v>0</v>
      </c>
      <c r="B2">
        <v>202702</v>
      </c>
      <c r="C2" s="1">
        <f>B2/2</f>
        <v>101351</v>
      </c>
      <c r="D2">
        <v>389</v>
      </c>
      <c r="E2" s="1">
        <f>B2-D2</f>
        <v>202313</v>
      </c>
      <c r="F2">
        <f>D2/B2</f>
        <v>1.9190733194541741E-3</v>
      </c>
      <c r="G2" s="1">
        <f>$F$2*B2</f>
        <v>389</v>
      </c>
      <c r="H2" s="1">
        <f>B2-G2</f>
        <v>202313</v>
      </c>
      <c r="I2">
        <f>D2/G2</f>
        <v>1</v>
      </c>
    </row>
    <row r="3" spans="1:9" x14ac:dyDescent="0.2">
      <c r="A3" t="s">
        <v>3</v>
      </c>
      <c r="B3">
        <v>158965</v>
      </c>
      <c r="C3" s="1">
        <f t="shared" ref="C3:C9" si="0">B3/2</f>
        <v>79482.5</v>
      </c>
      <c r="D3">
        <v>300</v>
      </c>
      <c r="E3" s="1">
        <f t="shared" ref="E3:E9" si="1">B3-D3</f>
        <v>158665</v>
      </c>
      <c r="G3" s="1">
        <f t="shared" ref="G3:G9" si="2">$F$2*B3</f>
        <v>305.0654902270328</v>
      </c>
      <c r="H3" s="1">
        <f t="shared" ref="H3:H9" si="3">B3-G3</f>
        <v>158659.93450977295</v>
      </c>
      <c r="I3">
        <f t="shared" ref="I3:I9" si="4">D3/G3</f>
        <v>0.98339540069490328</v>
      </c>
    </row>
    <row r="4" spans="1:9" x14ac:dyDescent="0.2">
      <c r="A4" t="s">
        <v>4</v>
      </c>
      <c r="B4">
        <v>69059</v>
      </c>
      <c r="C4" s="1">
        <f t="shared" si="0"/>
        <v>34529.5</v>
      </c>
      <c r="D4">
        <v>91</v>
      </c>
      <c r="E4" s="1">
        <f t="shared" si="1"/>
        <v>68968</v>
      </c>
      <c r="G4" s="1">
        <f t="shared" si="2"/>
        <v>132.52928436818581</v>
      </c>
      <c r="H4" s="1">
        <f t="shared" si="3"/>
        <v>68926.470715631818</v>
      </c>
      <c r="I4">
        <f t="shared" si="4"/>
        <v>0.68664069555516982</v>
      </c>
    </row>
    <row r="5" spans="1:9" x14ac:dyDescent="0.2">
      <c r="A5" t="s">
        <v>5</v>
      </c>
      <c r="B5">
        <v>72917</v>
      </c>
      <c r="C5" s="1">
        <f t="shared" si="0"/>
        <v>36458.5</v>
      </c>
      <c r="D5">
        <v>106</v>
      </c>
      <c r="E5" s="1">
        <f t="shared" si="1"/>
        <v>72811</v>
      </c>
      <c r="G5" s="1">
        <f t="shared" si="2"/>
        <v>139.93306923464002</v>
      </c>
      <c r="H5" s="1">
        <f t="shared" si="3"/>
        <v>72777.066930765359</v>
      </c>
      <c r="I5">
        <f t="shared" si="4"/>
        <v>0.75750500278285915</v>
      </c>
    </row>
    <row r="6" spans="1:9" x14ac:dyDescent="0.2">
      <c r="A6" t="s">
        <v>6</v>
      </c>
      <c r="B6">
        <v>71378</v>
      </c>
      <c r="C6" s="1">
        <f t="shared" si="0"/>
        <v>35689</v>
      </c>
      <c r="D6">
        <v>100</v>
      </c>
      <c r="E6" s="1">
        <f t="shared" si="1"/>
        <v>71278</v>
      </c>
      <c r="G6" s="1">
        <f t="shared" si="2"/>
        <v>136.97961539600004</v>
      </c>
      <c r="H6" s="1">
        <f t="shared" si="3"/>
        <v>71241.020384603995</v>
      </c>
      <c r="I6">
        <f t="shared" si="4"/>
        <v>0.73003563129379401</v>
      </c>
    </row>
    <row r="7" spans="1:9" x14ac:dyDescent="0.2">
      <c r="A7" t="s">
        <v>52</v>
      </c>
      <c r="B7">
        <v>40654</v>
      </c>
      <c r="C7" s="1">
        <f t="shared" si="0"/>
        <v>20327</v>
      </c>
      <c r="D7">
        <v>80</v>
      </c>
      <c r="E7" s="1">
        <f t="shared" si="1"/>
        <v>40574</v>
      </c>
      <c r="G7" s="1">
        <f t="shared" si="2"/>
        <v>78.01800672908999</v>
      </c>
      <c r="H7" s="1">
        <f t="shared" si="3"/>
        <v>40575.981993270907</v>
      </c>
      <c r="I7">
        <f t="shared" si="4"/>
        <v>1.0254043054162136</v>
      </c>
    </row>
    <row r="8" spans="1:9" x14ac:dyDescent="0.2">
      <c r="A8" t="s">
        <v>53</v>
      </c>
      <c r="B8">
        <v>88685</v>
      </c>
      <c r="C8" s="1">
        <f t="shared" si="0"/>
        <v>44342.5</v>
      </c>
      <c r="D8">
        <v>112</v>
      </c>
      <c r="E8" s="1">
        <f t="shared" si="1"/>
        <v>88573</v>
      </c>
      <c r="G8" s="1">
        <f t="shared" si="2"/>
        <v>170.19301733579343</v>
      </c>
      <c r="H8" s="1">
        <f t="shared" si="3"/>
        <v>88514.806982664202</v>
      </c>
      <c r="I8">
        <f t="shared" si="4"/>
        <v>0.65807635209276705</v>
      </c>
    </row>
    <row r="9" spans="1:9" x14ac:dyDescent="0.2">
      <c r="A9" t="s">
        <v>54</v>
      </c>
      <c r="B9">
        <v>296099</v>
      </c>
      <c r="C9" s="1">
        <f t="shared" si="0"/>
        <v>148049.5</v>
      </c>
      <c r="D9">
        <v>447</v>
      </c>
      <c r="E9" s="1">
        <f t="shared" si="1"/>
        <v>295652</v>
      </c>
      <c r="G9" s="1">
        <f t="shared" si="2"/>
        <v>568.23569081706148</v>
      </c>
      <c r="H9" s="1">
        <f t="shared" si="3"/>
        <v>295530.76430918294</v>
      </c>
      <c r="I9">
        <f t="shared" si="4"/>
        <v>0.78664541355588269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5C54-3EC0-454C-8E3D-B9788BA479AE}">
  <dimension ref="A1:I9"/>
  <sheetViews>
    <sheetView workbookViewId="0">
      <selection activeCell="A2" sqref="A2:B9"/>
    </sheetView>
  </sheetViews>
  <sheetFormatPr baseColWidth="10" defaultRowHeight="16" x14ac:dyDescent="0.2"/>
  <sheetData>
    <row r="1" spans="1:9" x14ac:dyDescent="0.2">
      <c r="A1" t="s">
        <v>11</v>
      </c>
      <c r="B1" t="s">
        <v>1</v>
      </c>
      <c r="C1" t="s">
        <v>2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</row>
    <row r="2" spans="1:9" x14ac:dyDescent="0.2">
      <c r="A2" t="s">
        <v>0</v>
      </c>
      <c r="B2">
        <v>202702</v>
      </c>
      <c r="C2" s="1">
        <f>B2/2</f>
        <v>101351</v>
      </c>
      <c r="D2">
        <f>SUM(11,2)</f>
        <v>13</v>
      </c>
      <c r="E2" s="1">
        <f>B2-D2</f>
        <v>202689</v>
      </c>
      <c r="F2">
        <f>D2/B2</f>
        <v>6.4133555662992971E-5</v>
      </c>
      <c r="G2" s="1">
        <f>$F$2*B2</f>
        <v>13.000000000000002</v>
      </c>
      <c r="H2" s="1">
        <f>B2-G2</f>
        <v>202689</v>
      </c>
      <c r="I2">
        <f>D2/G2</f>
        <v>0.99999999999999989</v>
      </c>
    </row>
    <row r="3" spans="1:9" x14ac:dyDescent="0.2">
      <c r="A3" t="s">
        <v>3</v>
      </c>
      <c r="B3">
        <v>158965</v>
      </c>
      <c r="C3" s="1">
        <f t="shared" ref="C3:C9" si="0">B3/2</f>
        <v>79482.5</v>
      </c>
      <c r="D3">
        <v>63</v>
      </c>
      <c r="E3" s="1">
        <f t="shared" ref="E3:E9" si="1">B3-D3</f>
        <v>158902</v>
      </c>
      <c r="G3" s="1">
        <f>$F$2*B3</f>
        <v>10.194990675967677</v>
      </c>
      <c r="H3" s="1">
        <f t="shared" ref="H3:H9" si="2">B3-G3</f>
        <v>158954.80500932405</v>
      </c>
      <c r="I3">
        <f t="shared" ref="I3:I9" si="3">D3/G3</f>
        <v>6.1795054063666646</v>
      </c>
    </row>
    <row r="4" spans="1:9" x14ac:dyDescent="0.2">
      <c r="A4" t="s">
        <v>4</v>
      </c>
      <c r="B4">
        <v>69059</v>
      </c>
      <c r="C4" s="1">
        <f t="shared" si="0"/>
        <v>34529.5</v>
      </c>
      <c r="D4">
        <v>0</v>
      </c>
      <c r="E4" s="1">
        <f t="shared" si="1"/>
        <v>69059</v>
      </c>
      <c r="G4" s="1">
        <f t="shared" ref="G3:G9" si="4">$F$2*B4</f>
        <v>4.4289992205306312</v>
      </c>
      <c r="H4" s="1">
        <f t="shared" si="2"/>
        <v>69054.57100077947</v>
      </c>
      <c r="I4">
        <f t="shared" si="3"/>
        <v>0</v>
      </c>
    </row>
    <row r="5" spans="1:9" x14ac:dyDescent="0.2">
      <c r="A5" t="s">
        <v>5</v>
      </c>
      <c r="B5">
        <v>72917</v>
      </c>
      <c r="C5" s="1">
        <f t="shared" si="0"/>
        <v>36458.5</v>
      </c>
      <c r="D5">
        <v>0</v>
      </c>
      <c r="E5" s="1">
        <f t="shared" si="1"/>
        <v>72917</v>
      </c>
      <c r="G5" s="1">
        <f t="shared" si="4"/>
        <v>4.6764264782784588</v>
      </c>
      <c r="H5" s="1">
        <f>B5-G5</f>
        <v>72912.323573521717</v>
      </c>
      <c r="I5">
        <f t="shared" si="3"/>
        <v>0</v>
      </c>
    </row>
    <row r="6" spans="1:9" x14ac:dyDescent="0.2">
      <c r="A6" t="s">
        <v>6</v>
      </c>
      <c r="B6">
        <v>71378</v>
      </c>
      <c r="C6" s="1">
        <f t="shared" si="0"/>
        <v>35689</v>
      </c>
      <c r="D6">
        <v>14</v>
      </c>
      <c r="E6" s="1">
        <f t="shared" si="1"/>
        <v>71364</v>
      </c>
      <c r="G6" s="1">
        <f t="shared" si="4"/>
        <v>4.5777249361131123</v>
      </c>
      <c r="H6" s="1">
        <f t="shared" si="2"/>
        <v>71373.422275063887</v>
      </c>
      <c r="I6">
        <f t="shared" si="3"/>
        <v>3.0582877292507709</v>
      </c>
    </row>
    <row r="7" spans="1:9" x14ac:dyDescent="0.2">
      <c r="A7" t="s">
        <v>52</v>
      </c>
      <c r="B7">
        <v>40654</v>
      </c>
      <c r="C7" s="1">
        <f t="shared" si="0"/>
        <v>20327</v>
      </c>
      <c r="D7">
        <f>SUM(25,13)</f>
        <v>38</v>
      </c>
      <c r="E7" s="1">
        <f t="shared" si="1"/>
        <v>40616</v>
      </c>
      <c r="G7" s="1">
        <f t="shared" si="4"/>
        <v>2.6072855719233163</v>
      </c>
      <c r="H7" s="1">
        <f t="shared" si="2"/>
        <v>40651.392714428075</v>
      </c>
      <c r="I7">
        <f t="shared" si="3"/>
        <v>14.574544656406218</v>
      </c>
    </row>
    <row r="8" spans="1:9" x14ac:dyDescent="0.2">
      <c r="A8" t="s">
        <v>53</v>
      </c>
      <c r="B8">
        <v>88685</v>
      </c>
      <c r="C8" s="1">
        <f t="shared" si="0"/>
        <v>44342.5</v>
      </c>
      <c r="D8">
        <f>SUM(17,14)</f>
        <v>31</v>
      </c>
      <c r="E8" s="1">
        <f t="shared" si="1"/>
        <v>88654</v>
      </c>
      <c r="G8" s="1">
        <f t="shared" si="4"/>
        <v>5.687684383972532</v>
      </c>
      <c r="H8" s="1">
        <f t="shared" si="2"/>
        <v>88679.312315616029</v>
      </c>
      <c r="I8">
        <f t="shared" si="3"/>
        <v>5.4503727540430473</v>
      </c>
    </row>
    <row r="9" spans="1:9" x14ac:dyDescent="0.2">
      <c r="A9" t="s">
        <v>54</v>
      </c>
      <c r="B9">
        <v>296099</v>
      </c>
      <c r="C9" s="1">
        <f t="shared" si="0"/>
        <v>148049.5</v>
      </c>
      <c r="D9">
        <f>SUM(243,151)</f>
        <v>394</v>
      </c>
      <c r="E9" s="1">
        <f t="shared" si="1"/>
        <v>295705</v>
      </c>
      <c r="G9" s="1">
        <f t="shared" si="4"/>
        <v>18.989881698256557</v>
      </c>
      <c r="H9" s="1">
        <f t="shared" si="2"/>
        <v>296080.01011830173</v>
      </c>
      <c r="I9">
        <f t="shared" si="3"/>
        <v>20.747891232843898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3521-A2D6-474F-B23D-6F95A6DAA231}">
  <dimension ref="A1:M9"/>
  <sheetViews>
    <sheetView workbookViewId="0">
      <selection activeCell="B9" sqref="A2:B9"/>
    </sheetView>
  </sheetViews>
  <sheetFormatPr baseColWidth="10" defaultRowHeight="16" x14ac:dyDescent="0.2"/>
  <cols>
    <col min="4" max="4" width="13.6640625" customWidth="1"/>
    <col min="7" max="7" width="13.6640625" bestFit="1" customWidth="1"/>
    <col min="12" max="12" width="11.6640625" bestFit="1" customWidth="1"/>
    <col min="13" max="13" width="12.6640625" bestFit="1" customWidth="1"/>
  </cols>
  <sheetData>
    <row r="1" spans="1:13" x14ac:dyDescent="0.2">
      <c r="A1" t="s">
        <v>11</v>
      </c>
      <c r="B1" t="s">
        <v>1</v>
      </c>
      <c r="C1" t="s">
        <v>2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50</v>
      </c>
    </row>
    <row r="2" spans="1:13" x14ac:dyDescent="0.2">
      <c r="A2" t="s">
        <v>0</v>
      </c>
      <c r="B2">
        <v>202702</v>
      </c>
      <c r="C2" s="1">
        <f>B2/2</f>
        <v>101351</v>
      </c>
      <c r="D2">
        <v>1230</v>
      </c>
      <c r="E2" s="1">
        <f>C2-D2</f>
        <v>100121</v>
      </c>
      <c r="F2">
        <f>D2/C2</f>
        <v>1.2136042071612514E-2</v>
      </c>
      <c r="G2" s="1">
        <f>F2*C2</f>
        <v>1230</v>
      </c>
      <c r="H2" s="1">
        <f>C2-G2</f>
        <v>100121</v>
      </c>
      <c r="I2">
        <f>D2/G2</f>
        <v>1</v>
      </c>
    </row>
    <row r="3" spans="1:13" x14ac:dyDescent="0.2">
      <c r="A3" t="s">
        <v>3</v>
      </c>
      <c r="B3">
        <v>158965</v>
      </c>
      <c r="C3" s="1">
        <f t="shared" ref="C3:C9" si="0">B3/2</f>
        <v>79482.5</v>
      </c>
      <c r="D3">
        <v>1071</v>
      </c>
      <c r="E3" s="1">
        <f>C3-D3</f>
        <v>78411.5</v>
      </c>
      <c r="G3" s="1">
        <f>F2*C3</f>
        <v>964.60296395694161</v>
      </c>
      <c r="H3" s="1">
        <f t="shared" ref="H3:H9" si="1">C3-G3</f>
        <v>78517.897036043054</v>
      </c>
      <c r="I3">
        <f t="shared" ref="I3:I9" si="2">D3/G3</f>
        <v>1.1103013778918969</v>
      </c>
      <c r="L3" s="1"/>
      <c r="M3" s="1"/>
    </row>
    <row r="4" spans="1:13" x14ac:dyDescent="0.2">
      <c r="A4" t="s">
        <v>4</v>
      </c>
      <c r="B4">
        <v>69059</v>
      </c>
      <c r="C4" s="1">
        <f t="shared" si="0"/>
        <v>34529.5</v>
      </c>
      <c r="D4">
        <v>574</v>
      </c>
      <c r="E4" s="1">
        <f t="shared" ref="E4:E9" si="3">C4-D4</f>
        <v>33955.5</v>
      </c>
      <c r="G4" s="1">
        <f>F2*C4</f>
        <v>419.0514647117443</v>
      </c>
      <c r="H4" s="1">
        <f t="shared" si="1"/>
        <v>34110.448535288255</v>
      </c>
      <c r="I4">
        <f t="shared" si="2"/>
        <v>1.3697601567741593</v>
      </c>
      <c r="L4" s="1"/>
      <c r="M4" s="1"/>
    </row>
    <row r="5" spans="1:13" x14ac:dyDescent="0.2">
      <c r="A5" t="s">
        <v>5</v>
      </c>
      <c r="B5">
        <v>72917</v>
      </c>
      <c r="C5" s="1">
        <f t="shared" si="0"/>
        <v>36458.5</v>
      </c>
      <c r="D5">
        <v>505</v>
      </c>
      <c r="E5" s="1">
        <f t="shared" si="3"/>
        <v>35953.5</v>
      </c>
      <c r="G5" s="1">
        <f>F2*C5</f>
        <v>442.46188986788485</v>
      </c>
      <c r="H5" s="1">
        <f t="shared" si="1"/>
        <v>36016.038110132118</v>
      </c>
      <c r="I5">
        <f t="shared" si="2"/>
        <v>1.1413412354017394</v>
      </c>
      <c r="L5" s="1"/>
      <c r="M5" s="1"/>
    </row>
    <row r="6" spans="1:13" x14ac:dyDescent="0.2">
      <c r="A6" t="s">
        <v>6</v>
      </c>
      <c r="B6">
        <v>71378</v>
      </c>
      <c r="C6" s="1">
        <f t="shared" si="0"/>
        <v>35689</v>
      </c>
      <c r="D6">
        <v>510</v>
      </c>
      <c r="E6" s="1">
        <f t="shared" si="3"/>
        <v>35179</v>
      </c>
      <c r="G6" s="1">
        <f>$F$2*C6</f>
        <v>433.12320549377904</v>
      </c>
      <c r="H6" s="1">
        <f t="shared" si="1"/>
        <v>35255.876794506221</v>
      </c>
      <c r="I6">
        <f t="shared" si="2"/>
        <v>1.1774940560355756</v>
      </c>
      <c r="L6" s="1"/>
      <c r="M6" s="1"/>
    </row>
    <row r="7" spans="1:13" x14ac:dyDescent="0.2">
      <c r="A7" t="s">
        <v>52</v>
      </c>
      <c r="B7">
        <v>40654</v>
      </c>
      <c r="C7" s="1">
        <f t="shared" si="0"/>
        <v>20327</v>
      </c>
      <c r="D7">
        <v>313</v>
      </c>
      <c r="E7" s="1">
        <f t="shared" si="3"/>
        <v>20014</v>
      </c>
      <c r="G7" s="1">
        <f t="shared" ref="G7:G9" si="4">$F$2*C7</f>
        <v>246.68932718966758</v>
      </c>
      <c r="H7" s="1">
        <f t="shared" si="1"/>
        <v>20080.310672810334</v>
      </c>
      <c r="I7">
        <f t="shared" si="2"/>
        <v>1.2688023578715641</v>
      </c>
    </row>
    <row r="8" spans="1:13" x14ac:dyDescent="0.2">
      <c r="A8" t="s">
        <v>53</v>
      </c>
      <c r="B8">
        <v>88685</v>
      </c>
      <c r="C8" s="1">
        <f t="shared" si="0"/>
        <v>44342.5</v>
      </c>
      <c r="D8">
        <v>744</v>
      </c>
      <c r="E8" s="1">
        <f t="shared" si="3"/>
        <v>43598.5</v>
      </c>
      <c r="G8" s="1">
        <f t="shared" si="4"/>
        <v>538.14244556047788</v>
      </c>
      <c r="H8" s="1">
        <f t="shared" si="1"/>
        <v>43804.357554439521</v>
      </c>
      <c r="I8">
        <f t="shared" si="2"/>
        <v>1.3825335766353097</v>
      </c>
    </row>
    <row r="9" spans="1:13" x14ac:dyDescent="0.2">
      <c r="A9" t="s">
        <v>54</v>
      </c>
      <c r="B9">
        <v>296099</v>
      </c>
      <c r="C9" s="1">
        <f t="shared" si="0"/>
        <v>148049.5</v>
      </c>
      <c r="D9">
        <v>2597</v>
      </c>
      <c r="E9" s="1">
        <f t="shared" si="3"/>
        <v>145452.5</v>
      </c>
      <c r="G9" s="1">
        <f t="shared" si="4"/>
        <v>1796.734960681197</v>
      </c>
      <c r="H9" s="1">
        <f t="shared" si="1"/>
        <v>146252.76503931879</v>
      </c>
      <c r="I9">
        <f t="shared" si="2"/>
        <v>1.4453996036318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13AE-7C63-BB46-949E-2B64B7B2D9CC}">
  <dimension ref="A1:I9"/>
  <sheetViews>
    <sheetView tabSelected="1" workbookViewId="0">
      <selection activeCell="I9" sqref="I9"/>
    </sheetView>
  </sheetViews>
  <sheetFormatPr baseColWidth="10" defaultRowHeight="16" x14ac:dyDescent="0.2"/>
  <cols>
    <col min="7" max="7" width="11.6640625" bestFit="1" customWidth="1"/>
    <col min="8" max="8" width="12.6640625" bestFit="1" customWidth="1"/>
  </cols>
  <sheetData>
    <row r="1" spans="1:9" x14ac:dyDescent="0.2">
      <c r="A1" t="s">
        <v>11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50</v>
      </c>
    </row>
    <row r="2" spans="1:9" x14ac:dyDescent="0.2">
      <c r="A2" t="s">
        <v>0</v>
      </c>
      <c r="B2">
        <v>202702</v>
      </c>
      <c r="C2" s="1">
        <f>B2/2</f>
        <v>101351</v>
      </c>
      <c r="D2">
        <v>276</v>
      </c>
      <c r="E2">
        <f>B2-D2</f>
        <v>202426</v>
      </c>
      <c r="F2">
        <f>D2/B2</f>
        <v>1.3616047202296968E-3</v>
      </c>
      <c r="G2">
        <f>F2*B2</f>
        <v>276</v>
      </c>
      <c r="H2">
        <f>B2-G2</f>
        <v>202426</v>
      </c>
      <c r="I2">
        <f>D2/G2</f>
        <v>1</v>
      </c>
    </row>
    <row r="3" spans="1:9" x14ac:dyDescent="0.2">
      <c r="A3" t="s">
        <v>3</v>
      </c>
      <c r="B3">
        <v>158965</v>
      </c>
      <c r="C3" s="1">
        <f t="shared" ref="C3:C9" si="0">B3/2</f>
        <v>79482.5</v>
      </c>
      <c r="D3">
        <v>258</v>
      </c>
      <c r="E3">
        <f>B3-D3</f>
        <v>158707</v>
      </c>
      <c r="G3" s="1">
        <f>F2*B3</f>
        <v>216.44749435131376</v>
      </c>
      <c r="H3" s="1">
        <f>B3-G3</f>
        <v>158748.55250564869</v>
      </c>
      <c r="I3">
        <f t="shared" ref="I3:I9" si="1">D3/G3</f>
        <v>1.1919749903930179</v>
      </c>
    </row>
    <row r="4" spans="1:9" x14ac:dyDescent="0.2">
      <c r="A4" t="s">
        <v>4</v>
      </c>
      <c r="B4">
        <v>69059</v>
      </c>
      <c r="C4" s="1">
        <f t="shared" si="0"/>
        <v>34529.5</v>
      </c>
      <c r="D4">
        <v>113</v>
      </c>
      <c r="E4">
        <f>B4-D4</f>
        <v>68946</v>
      </c>
      <c r="G4" s="1">
        <f>F2*B4</f>
        <v>94.03106037434263</v>
      </c>
      <c r="H4" s="1">
        <f>B4-G4</f>
        <v>68964.968939625658</v>
      </c>
      <c r="I4">
        <f t="shared" si="1"/>
        <v>1.2017305723251552</v>
      </c>
    </row>
    <row r="5" spans="1:9" x14ac:dyDescent="0.2">
      <c r="A5" t="s">
        <v>5</v>
      </c>
      <c r="B5">
        <v>72917</v>
      </c>
      <c r="C5" s="1">
        <f t="shared" si="0"/>
        <v>36458.5</v>
      </c>
      <c r="D5">
        <v>117</v>
      </c>
      <c r="E5">
        <f>B5-D5</f>
        <v>72800</v>
      </c>
      <c r="G5" s="1">
        <f>F2*B5</f>
        <v>99.284131384988797</v>
      </c>
      <c r="H5" s="1">
        <f>B5-G5</f>
        <v>72817.715868615007</v>
      </c>
      <c r="I5">
        <f t="shared" si="1"/>
        <v>1.1784360538575427</v>
      </c>
    </row>
    <row r="6" spans="1:9" x14ac:dyDescent="0.2">
      <c r="A6" t="s">
        <v>6</v>
      </c>
      <c r="B6">
        <v>71378</v>
      </c>
      <c r="C6" s="1">
        <f t="shared" si="0"/>
        <v>35689</v>
      </c>
      <c r="D6">
        <v>119</v>
      </c>
      <c r="E6">
        <f>B6-D6</f>
        <v>71259</v>
      </c>
      <c r="G6" s="1">
        <f>$F$2*B6</f>
        <v>97.188621720555304</v>
      </c>
      <c r="H6" s="1">
        <f>B6-G6</f>
        <v>71280.811378279439</v>
      </c>
      <c r="I6">
        <f t="shared" si="1"/>
        <v>1.2244231669645296</v>
      </c>
    </row>
    <row r="7" spans="1:9" x14ac:dyDescent="0.2">
      <c r="A7" t="s">
        <v>52</v>
      </c>
      <c r="B7">
        <v>40654</v>
      </c>
      <c r="C7" s="1">
        <f t="shared" si="0"/>
        <v>20327</v>
      </c>
      <c r="D7">
        <v>49</v>
      </c>
      <c r="E7">
        <f>B7-D7</f>
        <v>40605</v>
      </c>
      <c r="G7" s="1">
        <f t="shared" ref="G7:G9" si="2">$F$2*B7</f>
        <v>55.354678296218097</v>
      </c>
      <c r="H7" s="1">
        <f t="shared" ref="H7:H9" si="3">B7-G7</f>
        <v>40598.645321703785</v>
      </c>
      <c r="I7">
        <f t="shared" si="1"/>
        <v>0.88520070043199484</v>
      </c>
    </row>
    <row r="8" spans="1:9" x14ac:dyDescent="0.2">
      <c r="A8" t="s">
        <v>53</v>
      </c>
      <c r="B8">
        <v>88685</v>
      </c>
      <c r="C8" s="1">
        <f t="shared" si="0"/>
        <v>44342.5</v>
      </c>
      <c r="D8">
        <v>124</v>
      </c>
      <c r="E8">
        <f>B8-D8</f>
        <v>88561</v>
      </c>
      <c r="G8" s="1">
        <f t="shared" si="2"/>
        <v>120.75391461357066</v>
      </c>
      <c r="H8" s="1">
        <f t="shared" si="3"/>
        <v>88564.246085386432</v>
      </c>
      <c r="I8">
        <f t="shared" si="1"/>
        <v>1.0268818232255017</v>
      </c>
    </row>
    <row r="9" spans="1:9" x14ac:dyDescent="0.2">
      <c r="A9" t="s">
        <v>54</v>
      </c>
      <c r="B9">
        <v>296099</v>
      </c>
      <c r="C9" s="1">
        <f t="shared" si="0"/>
        <v>148049.5</v>
      </c>
      <c r="D9">
        <v>519</v>
      </c>
      <c r="E9">
        <f>B9-D9</f>
        <v>295580</v>
      </c>
      <c r="G9" s="1">
        <f t="shared" si="2"/>
        <v>403.16979605529298</v>
      </c>
      <c r="H9" s="1">
        <f t="shared" si="3"/>
        <v>295695.8302039447</v>
      </c>
      <c r="I9">
        <f t="shared" si="1"/>
        <v>1.2872988132494465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A8DA-AF3F-E84C-B30C-A0247AD0DFCD}">
  <dimension ref="A1:M9"/>
  <sheetViews>
    <sheetView workbookViewId="0">
      <selection activeCell="D2" sqref="D2:D9"/>
    </sheetView>
  </sheetViews>
  <sheetFormatPr baseColWidth="10" defaultRowHeight="16" x14ac:dyDescent="0.2"/>
  <cols>
    <col min="4" max="4" width="13.6640625" customWidth="1"/>
    <col min="7" max="7" width="13.6640625" bestFit="1" customWidth="1"/>
    <col min="12" max="12" width="11.6640625" bestFit="1" customWidth="1"/>
    <col min="13" max="13" width="12.6640625" bestFit="1" customWidth="1"/>
  </cols>
  <sheetData>
    <row r="1" spans="1:13" x14ac:dyDescent="0.2">
      <c r="A1" t="s">
        <v>11</v>
      </c>
      <c r="B1" t="s">
        <v>1</v>
      </c>
      <c r="C1" t="s">
        <v>2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50</v>
      </c>
    </row>
    <row r="2" spans="1:13" x14ac:dyDescent="0.2">
      <c r="A2" t="s">
        <v>0</v>
      </c>
      <c r="B2">
        <v>202702</v>
      </c>
      <c r="C2" s="1">
        <f>B2/2</f>
        <v>101351</v>
      </c>
      <c r="D2">
        <v>415</v>
      </c>
      <c r="E2" s="1">
        <f>C2-D2</f>
        <v>100936</v>
      </c>
      <c r="F2">
        <f>D2/C2</f>
        <v>4.0946808615603203E-3</v>
      </c>
      <c r="G2" s="1">
        <f>F2*C2</f>
        <v>415</v>
      </c>
      <c r="H2" s="1">
        <f>C2-G2</f>
        <v>100936</v>
      </c>
      <c r="I2">
        <f>D2/G2</f>
        <v>1</v>
      </c>
    </row>
    <row r="3" spans="1:13" x14ac:dyDescent="0.2">
      <c r="A3" t="s">
        <v>3</v>
      </c>
      <c r="B3">
        <v>158965</v>
      </c>
      <c r="C3" s="1">
        <f t="shared" ref="C3:C9" si="0">B3/2</f>
        <v>79482.5</v>
      </c>
      <c r="D3">
        <v>339</v>
      </c>
      <c r="E3" s="1">
        <f>C3-D3</f>
        <v>79143.5</v>
      </c>
      <c r="G3" s="1">
        <f>F2*C3</f>
        <v>325.45547157896817</v>
      </c>
      <c r="H3" s="1">
        <f t="shared" ref="H3:H9" si="1">C3-G3</f>
        <v>79157.044528421029</v>
      </c>
      <c r="I3">
        <f t="shared" ref="I3:I9" si="2">D3/G3</f>
        <v>1.0416171476709846</v>
      </c>
      <c r="L3" s="1"/>
      <c r="M3" s="1"/>
    </row>
    <row r="4" spans="1:13" x14ac:dyDescent="0.2">
      <c r="A4" t="s">
        <v>4</v>
      </c>
      <c r="B4">
        <v>69059</v>
      </c>
      <c r="C4" s="1">
        <f t="shared" si="0"/>
        <v>34529.5</v>
      </c>
      <c r="D4">
        <v>161</v>
      </c>
      <c r="E4" s="1">
        <f t="shared" ref="E4:E9" si="3">C4-D4</f>
        <v>34368.5</v>
      </c>
      <c r="G4" s="1">
        <f>F2*C4</f>
        <v>141.38728280924707</v>
      </c>
      <c r="H4" s="1">
        <f t="shared" si="1"/>
        <v>34388.11271719075</v>
      </c>
      <c r="I4">
        <f t="shared" si="2"/>
        <v>1.1387162749086386</v>
      </c>
      <c r="L4" s="1"/>
      <c r="M4" s="1"/>
    </row>
    <row r="5" spans="1:13" x14ac:dyDescent="0.2">
      <c r="A5" t="s">
        <v>5</v>
      </c>
      <c r="B5">
        <v>72917</v>
      </c>
      <c r="C5" s="1">
        <f t="shared" si="0"/>
        <v>36458.5</v>
      </c>
      <c r="D5">
        <v>202</v>
      </c>
      <c r="E5" s="1">
        <f t="shared" si="3"/>
        <v>36256.5</v>
      </c>
      <c r="G5" s="1">
        <f>F2*C5</f>
        <v>149.28592219119693</v>
      </c>
      <c r="H5" s="1">
        <f t="shared" si="1"/>
        <v>36309.2140778088</v>
      </c>
      <c r="I5">
        <f t="shared" si="2"/>
        <v>1.3531081634160378</v>
      </c>
      <c r="L5" s="1"/>
      <c r="M5" s="1"/>
    </row>
    <row r="6" spans="1:13" x14ac:dyDescent="0.2">
      <c r="A6" t="s">
        <v>6</v>
      </c>
      <c r="B6">
        <v>71378</v>
      </c>
      <c r="C6" s="1">
        <f t="shared" si="0"/>
        <v>35689</v>
      </c>
      <c r="D6">
        <v>234</v>
      </c>
      <c r="E6" s="1">
        <f t="shared" si="3"/>
        <v>35455</v>
      </c>
      <c r="G6" s="1">
        <f>$F$2*C6</f>
        <v>146.13506526822627</v>
      </c>
      <c r="H6" s="1">
        <f t="shared" si="1"/>
        <v>35542.864934731777</v>
      </c>
      <c r="I6">
        <f t="shared" si="2"/>
        <v>1.6012583945578047</v>
      </c>
      <c r="L6" s="1"/>
      <c r="M6" s="1"/>
    </row>
    <row r="7" spans="1:13" x14ac:dyDescent="0.2">
      <c r="A7" t="s">
        <v>52</v>
      </c>
      <c r="B7">
        <v>40654</v>
      </c>
      <c r="C7" s="1">
        <f t="shared" si="0"/>
        <v>20327</v>
      </c>
      <c r="D7">
        <v>159</v>
      </c>
      <c r="E7" s="1">
        <f t="shared" si="3"/>
        <v>20168</v>
      </c>
      <c r="G7" s="1">
        <f t="shared" ref="G7:G9" si="4">$F$2*C7</f>
        <v>83.232577872936631</v>
      </c>
      <c r="H7" s="1">
        <f t="shared" si="1"/>
        <v>20243.767422127064</v>
      </c>
      <c r="I7">
        <f t="shared" si="2"/>
        <v>1.9103096895872957</v>
      </c>
    </row>
    <row r="8" spans="1:13" x14ac:dyDescent="0.2">
      <c r="A8" t="s">
        <v>53</v>
      </c>
      <c r="B8">
        <v>88685</v>
      </c>
      <c r="C8" s="1">
        <f t="shared" si="0"/>
        <v>44342.5</v>
      </c>
      <c r="D8">
        <v>190</v>
      </c>
      <c r="E8" s="1">
        <f t="shared" si="3"/>
        <v>44152.5</v>
      </c>
      <c r="G8" s="1">
        <f t="shared" si="4"/>
        <v>181.5683861037385</v>
      </c>
      <c r="H8" s="1">
        <f t="shared" si="1"/>
        <v>44160.93161389626</v>
      </c>
      <c r="I8">
        <f t="shared" si="2"/>
        <v>1.0464376760580123</v>
      </c>
    </row>
    <row r="9" spans="1:13" x14ac:dyDescent="0.2">
      <c r="A9" t="s">
        <v>54</v>
      </c>
      <c r="B9">
        <v>296099</v>
      </c>
      <c r="C9" s="1">
        <f t="shared" si="0"/>
        <v>148049.5</v>
      </c>
      <c r="D9">
        <v>830</v>
      </c>
      <c r="E9" s="1">
        <f t="shared" si="3"/>
        <v>147219.5</v>
      </c>
      <c r="G9" s="1">
        <f t="shared" si="4"/>
        <v>606.21545421357462</v>
      </c>
      <c r="H9" s="1">
        <f t="shared" si="1"/>
        <v>147443.28454578642</v>
      </c>
      <c r="I9">
        <f t="shared" si="2"/>
        <v>1.3691501828780239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Lemmas-tokens</vt:lpstr>
      <vt:lpstr>DET frequency</vt:lpstr>
      <vt:lpstr>Gerund no aux</vt:lpstr>
      <vt:lpstr>Gerund with aux</vt:lpstr>
      <vt:lpstr>Have</vt:lpstr>
      <vt:lpstr>it's-that's</vt:lpstr>
      <vt:lpstr>Past Participle</vt:lpstr>
      <vt:lpstr>Some</vt:lpstr>
      <vt:lpstr>That (ADP)</vt:lpstr>
      <vt:lpstr>That (DET)</vt:lpstr>
      <vt:lpstr>X's own</vt:lpstr>
      <vt:lpstr>PERS 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Dombrowski</dc:creator>
  <cp:lastModifiedBy>Quinn Dombrowski</cp:lastModifiedBy>
  <dcterms:created xsi:type="dcterms:W3CDTF">2019-04-13T02:07:34Z</dcterms:created>
  <dcterms:modified xsi:type="dcterms:W3CDTF">2020-02-18T17:21:25Z</dcterms:modified>
</cp:coreProperties>
</file>