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8"/>
  <workbookPr showInkAnnotation="0" codeName="ThisWorkbook" autoCompressPictures="0"/>
  <mc:AlternateContent xmlns:mc="http://schemas.openxmlformats.org/markup-compatibility/2006">
    <mc:Choice Requires="x15">
      <x15ac:absPath xmlns:x15ac="http://schemas.microsoft.com/office/spreadsheetml/2010/11/ac" url="/Users/michieldenhaan/Code/etdataset/nodes_source_analyses/energy/industry/"/>
    </mc:Choice>
  </mc:AlternateContent>
  <xr:revisionPtr revIDLastSave="0" documentId="13_ncr:1_{E2E5011C-A32B-8C42-8E62-DACC730F633F}" xr6:coauthVersionLast="47" xr6:coauthVersionMax="47" xr10:uidLastSave="{00000000-0000-0000-0000-000000000000}"/>
  <bookViews>
    <workbookView xWindow="20920" yWindow="780" windowWidth="25600" windowHeight="283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4" i="12" l="1"/>
  <c r="H8" i="13"/>
  <c r="H6" i="13" s="1"/>
  <c r="J23" i="13"/>
  <c r="H23" i="13" s="1"/>
  <c r="H7" i="13"/>
  <c r="J8" i="13"/>
  <c r="L12" i="13"/>
  <c r="L13" i="13"/>
  <c r="J17" i="13"/>
  <c r="H17" i="13" s="1"/>
  <c r="H16" i="13" s="1"/>
  <c r="E17" i="12" s="1"/>
  <c r="J18" i="13"/>
  <c r="J7" i="13"/>
  <c r="H13" i="13"/>
  <c r="E30" i="12" s="1"/>
  <c r="H12" i="13"/>
  <c r="E29" i="12" s="1"/>
  <c r="H11" i="13"/>
  <c r="E28" i="12"/>
  <c r="J16" i="13" l="1"/>
  <c r="H25" i="13"/>
  <c r="H21" i="13" s="1"/>
  <c r="H19" i="13"/>
  <c r="H22" i="13" l="1"/>
  <c r="H18" i="13" s="1"/>
  <c r="E22" i="12"/>
  <c r="E21" i="12"/>
</calcChain>
</file>

<file path=xl/sharedStrings.xml><?xml version="1.0" encoding="utf-8"?>
<sst xmlns="http://schemas.openxmlformats.org/spreadsheetml/2006/main" count="199" uniqueCount="141">
  <si>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</si>
  <si>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</si>
  <si>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</si>
  <si>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</si>
  <si>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</si>
  <si>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</si>
  <si>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</si>
  <si>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</si>
  <si>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</si>
  <si>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</si>
  <si>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</si>
  <si>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</si>
  <si>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</si>
  <si>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</si>
  <si>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</si>
  <si>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</si>
  <si>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</si>
  <si>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</si>
  <si>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</si>
  <si>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</si>
  <si>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</si>
  <si>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</si>
  <si>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</si>
  <si>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</si>
  <si>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EU</t>
  </si>
  <si>
    <t>Weighted average cost of capita</t>
  </si>
  <si>
    <t>Installation cost</t>
  </si>
  <si>
    <t>Technical lifetime of the plant</t>
  </si>
  <si>
    <t xml:space="preserve">Construction time of the plant </t>
  </si>
  <si>
    <t xml:space="preserve">Decmmmissioning cost </t>
  </si>
  <si>
    <t xml:space="preserve">       Electricity output capacity</t>
  </si>
  <si>
    <t>Type</t>
  </si>
  <si>
    <t>Date published</t>
  </si>
  <si>
    <t>Attribute</t>
  </si>
  <si>
    <t>euro</t>
  </si>
  <si>
    <t>availability</t>
  </si>
  <si>
    <t>free_co2_factor</t>
  </si>
  <si>
    <t>forecasting_error</t>
  </si>
  <si>
    <t>land_use_per_unit</t>
  </si>
  <si>
    <t>takes_part_in_ets</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</si>
  <si>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</si>
  <si>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</si>
  <si>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</si>
  <si>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</si>
  <si>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</si>
  <si>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</si>
  <si>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</si>
  <si>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</si>
  <si>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</si>
  <si>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</si>
  <si>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</si>
  <si>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Energymatters</t>
  </si>
  <si>
    <t>quintel/etsource@0277ad226491f5aae44c874b298cbcf694d2f6cb</t>
  </si>
  <si>
    <t>Investment cost with ccs</t>
  </si>
  <si>
    <t>Fixed operational and maintenance costs per year</t>
  </si>
  <si>
    <t>Variable operational and maintenance costs</t>
  </si>
  <si>
    <t>Variable operational and maintenance costs for ccs</t>
  </si>
  <si>
    <t>FLH</t>
  </si>
  <si>
    <t>GitHub Ticket</t>
  </si>
  <si>
    <t>Google maps</t>
  </si>
  <si>
    <t>2012</t>
  </si>
  <si>
    <t>2010</t>
  </si>
  <si>
    <t>GitHub</t>
  </si>
  <si>
    <t>Date retrived</t>
  </si>
  <si>
    <t xml:space="preserve">         Initial investment costs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</si>
  <si>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</si>
  <si>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</si>
  <si>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</si>
  <si>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</si>
  <si>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</si>
  <si>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</si>
  <si>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</si>
  <si>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</si>
  <si>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</si>
  <si>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</si>
  <si>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</si>
  <si>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</si>
  <si>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</si>
  <si>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</si>
  <si>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</si>
  <si>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</si>
  <si>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</si>
  <si>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Technical</t>
  </si>
  <si>
    <r>
      <t>M</t>
    </r>
    <r>
      <rPr>
        <sz val="12"/>
        <color theme="1"/>
        <rFont val="Calibri"/>
        <family val="2"/>
        <scheme val="minor"/>
      </rPr>
      <t>W</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</si>
  <si>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</si>
  <si>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</si>
  <si>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</si>
  <si>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</si>
  <si>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Parameter</t>
  </si>
  <si>
    <t>Costs</t>
  </si>
  <si>
    <t>MW</t>
  </si>
  <si>
    <t xml:space="preserve">  Initial investment costs </t>
  </si>
  <si>
    <r>
      <rPr>
        <sz val="12"/>
        <color theme="1"/>
        <rFont val="Calibri"/>
        <family val="2"/>
        <scheme val="minor"/>
      </rPr>
      <t xml:space="preserve"> </t>
    </r>
    <r>
      <rPr>
        <sz val="12"/>
        <color theme="1"/>
        <rFont val="Calibri"/>
        <family val="2"/>
        <scheme val="minor"/>
      </rPr>
      <t>Initial investment costs</t>
    </r>
  </si>
  <si>
    <t xml:space="preserve"> Fixed operational and maintenance costs </t>
  </si>
  <si>
    <t>Fixed operational and maintenance costs</t>
  </si>
  <si>
    <t>Full load hours</t>
  </si>
  <si>
    <t>Cost</t>
  </si>
  <si>
    <t xml:space="preserve">Total operational and maintenance costs </t>
  </si>
  <si>
    <t>industry_chp_turbine_gas_power_fuelmix.central_producer.ad</t>
  </si>
  <si>
    <t>http://www.iea-etsap.org/web/e-techds/pdf/e04-chp-gs-gct_adfinal.pdf</t>
  </si>
  <si>
    <t>iea-etsap</t>
  </si>
  <si>
    <r>
      <t>Moerdijk gas turbine plant is used for the calculation of land use. Dimensions are taken from</t>
    </r>
    <r>
      <rPr>
        <sz val="12"/>
        <color theme="1"/>
        <rFont val="Calibri"/>
        <family val="2"/>
        <scheme val="minor"/>
      </rPr>
      <t>:</t>
    </r>
  </si>
  <si>
    <t>Constructiont time: 18 months</t>
  </si>
  <si>
    <t>Moerdijk</t>
  </si>
  <si>
    <t>20.10.2014</t>
  </si>
  <si>
    <t>https://www.google.com/maps/place/Middenweg+36,+4782+PM+Moerdijk,+The+Netherlands/@51.6827777,4.5903138,1584m/data=!3m1!1e3!4m2!3m1!1s0x47c4249b2c8d2cc1:0x78741010c6d8f35?hl=en-US</t>
  </si>
  <si>
    <t xml:space="preserve">  </t>
  </si>
  <si>
    <t xml:space="preserve">    Land Use</t>
  </si>
  <si>
    <t>https://github.com/quintel/etsource/issues/272#issuecomment-17880519</t>
  </si>
  <si>
    <t>Comments</t>
  </si>
  <si>
    <r>
      <t>Production Elect</t>
    </r>
    <r>
      <rPr>
        <sz val="12"/>
        <color theme="1"/>
        <rFont val="Calibri"/>
        <family val="2"/>
        <scheme val="minor"/>
      </rPr>
      <t>r</t>
    </r>
    <r>
      <rPr>
        <sz val="12"/>
        <color theme="1"/>
        <rFont val="Calibri"/>
        <family val="2"/>
        <scheme val="minor"/>
      </rPr>
      <t>icity yearly</t>
    </r>
  </si>
  <si>
    <t>The calculations for fixed and variable operating and maintenance costs are described in detail in:</t>
  </si>
  <si>
    <t>Notes</t>
  </si>
  <si>
    <t>euro/KW</t>
  </si>
  <si>
    <t>KW</t>
  </si>
  <si>
    <t>Total O&amp;M</t>
  </si>
  <si>
    <t>Subject year</t>
  </si>
  <si>
    <t>The fixed O&amp;M cost : 1/3 of the total operational and maintenance costs</t>
  </si>
  <si>
    <t>The variable O&amp;M cost : 2/3 of the total operational and maintenance costs</t>
  </si>
  <si>
    <t>yr</t>
  </si>
  <si>
    <t>months</t>
  </si>
  <si>
    <t>p.5</t>
  </si>
  <si>
    <t xml:space="preserve">The ratio of fixed and variable O&amp;M costs is recommended by an expert from Energymatters. </t>
  </si>
  <si>
    <t>2013</t>
  </si>
  <si>
    <t xml:space="preserve">  Fixed operational and maintenance costs (ratio)</t>
  </si>
  <si>
    <t xml:space="preserve">  Variable operational and maintenance costs (ratio)</t>
  </si>
  <si>
    <t>Total operational and maintenance costs</t>
  </si>
  <si>
    <t>Output electricity</t>
  </si>
  <si>
    <t>ETM Library URL</t>
  </si>
  <si>
    <t>Data from Energymatters report is used for the initial investment and total operating and maintenance costs</t>
  </si>
  <si>
    <t xml:space="preserve">The total O&amp;M cost have remained the same as the Energymatters report. </t>
  </si>
  <si>
    <t>variable O&amp;M</t>
  </si>
  <si>
    <t>euro/MWh</t>
  </si>
  <si>
    <t>The variable  cost has remained the same as the Energymatters report,  the rest O&amp;M cost has allocated for fixed cost.</t>
  </si>
  <si>
    <t>http://refman.et-model.com/publications/1942</t>
  </si>
  <si>
    <t>http://refman.et-model.com/publications/1937</t>
  </si>
  <si>
    <r>
      <t xml:space="preserve">The ratio of O&amp;M cost is close to 1/3 and 2/3 in order to be consistent with the </t>
    </r>
    <r>
      <rPr>
        <sz val="12"/>
        <color theme="1"/>
        <rFont val="Calibri"/>
        <family val="2"/>
        <scheme val="minor"/>
      </rPr>
      <t>" energy_power_turbine_gas"</t>
    </r>
    <r>
      <rPr>
        <sz val="12"/>
        <color theme="1"/>
        <rFont val="Calibri"/>
        <family val="2"/>
        <scheme val="minor"/>
      </rPr>
      <t xml:space="preserve"> plant.</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</si>
  <si>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</si>
  <si>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</si>
  <si>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typical_input_capacity</t>
  </si>
  <si>
    <t>input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</si>
</sst>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6">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75">
    <xf numFmtId="0" fontId="0" fillId="0" borderId="0" xfId="0"/>
    <xf numFmtId="0" fontId="0" fillId="2" borderId="0" xfId="0" applyFill="1" applyBorder="1"/>
    <xf numFmtId="0" fontId="0" fillId="2" borderId="0" xfId="0" applyFill="1"/>
    <xf numFmtId="0" fontId="20" fillId="2" borderId="0" xfId="0" applyFont="1" applyFill="1"/>
    <xf numFmtId="0" fontId="0" fillId="2" borderId="12" xfId="0" applyFill="1" applyBorder="1"/>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49" fontId="22" fillId="2"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16" fillId="2" borderId="0" xfId="0" applyFont="1" applyFill="1"/>
    <xf numFmtId="0" fontId="16" fillId="2"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0" fillId="2" borderId="5" xfId="0" applyFont="1" applyFill="1" applyBorder="1"/>
    <xf numFmtId="0" fontId="21" fillId="2" borderId="0" xfId="0" applyFont="1" applyFill="1" applyBorder="1"/>
    <xf numFmtId="0" fontId="21" fillId="2" borderId="9" xfId="0" applyFont="1" applyFill="1" applyBorder="1"/>
    <xf numFmtId="0" fontId="0" fillId="2" borderId="15" xfId="0" applyFill="1" applyBorder="1"/>
    <xf numFmtId="0" fontId="21" fillId="2" borderId="4" xfId="0" applyFont="1" applyFill="1" applyBorder="1"/>
    <xf numFmtId="0" fontId="15" fillId="2" borderId="3" xfId="0" applyFont="1" applyFill="1" applyBorder="1"/>
    <xf numFmtId="0" fontId="15" fillId="0" borderId="0" xfId="0" applyFont="1" applyFill="1" applyBorder="1"/>
    <xf numFmtId="0" fontId="15" fillId="2" borderId="0" xfId="0" applyFont="1" applyFill="1" applyBorder="1"/>
    <xf numFmtId="0" fontId="15" fillId="2" borderId="18" xfId="0" applyFont="1" applyFill="1" applyBorder="1"/>
    <xf numFmtId="0" fontId="15" fillId="2" borderId="6" xfId="0" applyFont="1" applyFill="1" applyBorder="1"/>
    <xf numFmtId="0" fontId="22" fillId="0" borderId="0" xfId="0" applyFont="1" applyFill="1" applyBorder="1"/>
    <xf numFmtId="0" fontId="15" fillId="2" borderId="10" xfId="0" applyFont="1" applyFill="1" applyBorder="1"/>
    <xf numFmtId="0" fontId="15" fillId="2" borderId="11" xfId="0" applyFont="1" applyFill="1" applyBorder="1"/>
    <xf numFmtId="0" fontId="15" fillId="2" borderId="0" xfId="0" applyFont="1" applyFill="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5" fillId="2" borderId="2" xfId="0" applyFont="1" applyFill="1" applyBorder="1"/>
    <xf numFmtId="0" fontId="25" fillId="3" borderId="0" xfId="0" applyFont="1" applyFill="1" applyBorder="1"/>
    <xf numFmtId="0" fontId="15" fillId="2" borderId="7"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4" fillId="0" borderId="0" xfId="0" applyFont="1" applyFill="1" applyBorder="1"/>
    <xf numFmtId="164" fontId="15" fillId="2" borderId="18" xfId="0" applyNumberFormat="1" applyFont="1" applyFill="1" applyBorder="1"/>
    <xf numFmtId="0" fontId="26" fillId="0" borderId="0" xfId="177" applyFont="1" applyFill="1" applyBorder="1" applyAlignment="1" applyProtection="1"/>
    <xf numFmtId="0" fontId="13" fillId="0" borderId="0" xfId="0" applyFont="1" applyFill="1" applyBorder="1"/>
    <xf numFmtId="0" fontId="13" fillId="2" borderId="18" xfId="0" applyFont="1" applyFill="1" applyBorder="1"/>
    <xf numFmtId="2" fontId="15" fillId="2" borderId="18" xfId="0" applyNumberFormat="1" applyFont="1" applyFill="1" applyBorder="1"/>
    <xf numFmtId="0" fontId="12" fillId="2" borderId="0" xfId="0" applyFont="1" applyFill="1"/>
    <xf numFmtId="0" fontId="12" fillId="2" borderId="3" xfId="0" applyFont="1" applyFill="1" applyBorder="1"/>
    <xf numFmtId="0" fontId="12" fillId="2" borderId="4" xfId="0" applyFont="1" applyFill="1" applyBorder="1"/>
    <xf numFmtId="0" fontId="12" fillId="2" borderId="6" xfId="0" applyFont="1" applyFill="1" applyBorder="1"/>
    <xf numFmtId="0" fontId="12" fillId="2" borderId="0" xfId="0"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Border="1" applyAlignment="1">
      <alignment vertical="top"/>
    </xf>
    <xf numFmtId="0" fontId="27" fillId="0" borderId="0" xfId="0" applyFont="1" applyFill="1" applyBorder="1" applyAlignment="1">
      <alignment vertical="top"/>
    </xf>
    <xf numFmtId="0" fontId="27" fillId="2" borderId="0" xfId="0" applyFont="1" applyFill="1" applyBorder="1" applyAlignment="1">
      <alignment vertical="top" wrapText="1"/>
    </xf>
    <xf numFmtId="0" fontId="27" fillId="2" borderId="0" xfId="0" applyNumberFormat="1" applyFont="1" applyFill="1" applyBorder="1" applyAlignment="1">
      <alignment vertical="top" wrapText="1"/>
    </xf>
    <xf numFmtId="49" fontId="27" fillId="2" borderId="0" xfId="0" applyNumberFormat="1" applyFont="1" applyFill="1" applyBorder="1" applyAlignment="1">
      <alignment vertical="top" wrapText="1"/>
    </xf>
    <xf numFmtId="0" fontId="27" fillId="2" borderId="0" xfId="177" applyFont="1" applyFill="1" applyBorder="1" applyAlignment="1" applyProtection="1">
      <alignment vertical="top"/>
    </xf>
    <xf numFmtId="49" fontId="27" fillId="2" borderId="0" xfId="0" applyNumberFormat="1" applyFont="1" applyFill="1" applyBorder="1" applyAlignment="1">
      <alignment vertical="top"/>
    </xf>
    <xf numFmtId="2" fontId="12" fillId="2" borderId="0" xfId="0" applyNumberFormat="1" applyFont="1" applyFill="1"/>
    <xf numFmtId="2" fontId="12" fillId="2" borderId="4" xfId="0" applyNumberFormat="1"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Font="1" applyFill="1" applyBorder="1"/>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166" fontId="12" fillId="2" borderId="0" xfId="0" applyNumberFormat="1" applyFont="1" applyFill="1" applyBorder="1" applyAlignment="1" applyProtection="1">
      <alignment vertical="center"/>
    </xf>
    <xf numFmtId="1" fontId="12" fillId="2" borderId="18" xfId="0" applyNumberFormat="1" applyFont="1" applyFill="1" applyBorder="1" applyAlignment="1" applyProtection="1">
      <alignment vertical="center"/>
    </xf>
    <xf numFmtId="2" fontId="12" fillId="2" borderId="0" xfId="0" applyNumberFormat="1" applyFont="1" applyFill="1" applyBorder="1" applyAlignment="1" applyProtection="1">
      <alignment vertical="center"/>
    </xf>
    <xf numFmtId="10" fontId="12" fillId="0" borderId="0" xfId="0" applyNumberFormat="1" applyFont="1" applyFill="1" applyBorder="1" applyAlignment="1" applyProtection="1">
      <alignment horizontal="left" vertical="center" indent="2"/>
    </xf>
    <xf numFmtId="165" fontId="12" fillId="2" borderId="0" xfId="0" applyNumberFormat="1" applyFont="1" applyFill="1" applyBorder="1" applyAlignment="1" applyProtection="1">
      <alignment horizontal="right" vertical="center"/>
    </xf>
    <xf numFmtId="2" fontId="12" fillId="2" borderId="0" xfId="0" applyNumberFormat="1" applyFont="1" applyFill="1" applyBorder="1" applyAlignment="1" applyProtection="1">
      <alignment horizontal="right" vertical="center"/>
    </xf>
    <xf numFmtId="164" fontId="12" fillId="2" borderId="18" xfId="0" applyNumberFormat="1" applyFont="1" applyFill="1" applyBorder="1"/>
    <xf numFmtId="10" fontId="12" fillId="2" borderId="0" xfId="0" applyNumberFormat="1" applyFont="1" applyFill="1" applyBorder="1" applyAlignment="1" applyProtection="1">
      <alignment horizontal="left" vertical="center" indent="2"/>
    </xf>
    <xf numFmtId="2" fontId="12" fillId="2" borderId="0" xfId="0" applyNumberFormat="1" applyFont="1" applyFill="1" applyBorder="1"/>
    <xf numFmtId="164" fontId="12" fillId="0" borderId="0" xfId="0" applyNumberFormat="1" applyFont="1" applyFill="1" applyBorder="1" applyAlignment="1" applyProtection="1">
      <alignment horizontal="left" vertical="center" indent="2"/>
    </xf>
    <xf numFmtId="164" fontId="12" fillId="2" borderId="18"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indent="2"/>
    </xf>
    <xf numFmtId="1" fontId="12" fillId="2" borderId="21" xfId="0" applyNumberFormat="1" applyFont="1" applyFill="1" applyBorder="1" applyAlignment="1" applyProtection="1">
      <alignment horizontal="right" vertical="center"/>
    </xf>
    <xf numFmtId="2" fontId="12" fillId="2" borderId="18" xfId="0" applyNumberFormat="1" applyFont="1" applyFill="1" applyBorder="1" applyAlignment="1" applyProtection="1">
      <alignment horizontal="right" vertical="center"/>
    </xf>
    <xf numFmtId="3" fontId="12" fillId="0" borderId="0" xfId="0" applyNumberFormat="1" applyFont="1" applyFill="1" applyBorder="1" applyAlignment="1" applyProtection="1">
      <alignment horizontal="left" vertical="center" indent="2"/>
    </xf>
    <xf numFmtId="2" fontId="12" fillId="2" borderId="20" xfId="0" applyNumberFormat="1" applyFont="1" applyFill="1" applyBorder="1" applyAlignment="1" applyProtection="1">
      <alignment horizontal="right" vertical="center"/>
    </xf>
    <xf numFmtId="3" fontId="12" fillId="0" borderId="0" xfId="0" applyNumberFormat="1" applyFont="1" applyFill="1" applyBorder="1" applyAlignment="1" applyProtection="1">
      <alignment horizontal="left" vertical="center" indent="3"/>
    </xf>
    <xf numFmtId="3" fontId="12" fillId="0" borderId="11" xfId="0" applyNumberFormat="1" applyFont="1" applyFill="1" applyBorder="1" applyAlignment="1" applyProtection="1">
      <alignment horizontal="left" vertical="center" indent="3"/>
    </xf>
    <xf numFmtId="0" fontId="12" fillId="2" borderId="18" xfId="0" applyFont="1" applyFill="1" applyBorder="1"/>
    <xf numFmtId="2" fontId="12" fillId="2" borderId="21" xfId="0" applyNumberFormat="1" applyFont="1" applyFill="1" applyBorder="1" applyAlignment="1" applyProtection="1">
      <alignment horizontal="right" vertical="center"/>
    </xf>
    <xf numFmtId="0" fontId="21" fillId="2" borderId="17" xfId="0" applyFont="1" applyFill="1" applyBorder="1"/>
    <xf numFmtId="0" fontId="11" fillId="2" borderId="2" xfId="0" applyFont="1" applyFill="1" applyBorder="1"/>
    <xf numFmtId="0" fontId="21" fillId="2" borderId="7" xfId="0" applyFont="1" applyFill="1" applyBorder="1"/>
    <xf numFmtId="0" fontId="11" fillId="2" borderId="0" xfId="0" applyFont="1" applyFill="1" applyBorder="1"/>
    <xf numFmtId="0" fontId="30" fillId="2" borderId="0" xfId="0" applyFont="1" applyFill="1" applyBorder="1"/>
    <xf numFmtId="0" fontId="11" fillId="2" borderId="18" xfId="0" applyFont="1" applyFill="1" applyBorder="1"/>
    <xf numFmtId="0" fontId="11" fillId="4" borderId="0"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2" borderId="7" xfId="0" applyFont="1" applyFill="1" applyBorder="1"/>
    <xf numFmtId="0" fontId="11" fillId="8" borderId="0"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166" fontId="11" fillId="0"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xf>
    <xf numFmtId="0" fontId="11" fillId="2" borderId="0" xfId="0" applyNumberFormat="1" applyFont="1" applyFill="1" applyBorder="1" applyAlignment="1" applyProtection="1">
      <alignment horizontal="left" vertical="center"/>
    </xf>
    <xf numFmtId="0" fontId="11" fillId="0" borderId="0" xfId="0" applyFont="1" applyFill="1" applyBorder="1"/>
    <xf numFmtId="0" fontId="21" fillId="2" borderId="9" xfId="0" applyNumberFormat="1" applyFont="1" applyFill="1" applyBorder="1" applyAlignment="1" applyProtection="1">
      <alignment vertical="center"/>
    </xf>
    <xf numFmtId="2" fontId="21" fillId="2" borderId="9" xfId="0" applyNumberFormat="1" applyFont="1" applyFill="1" applyBorder="1" applyAlignment="1" applyProtection="1">
      <alignment vertical="center"/>
    </xf>
    <xf numFmtId="2" fontId="21" fillId="2" borderId="0" xfId="0" applyNumberFormat="1" applyFont="1" applyFill="1" applyBorder="1" applyAlignment="1" applyProtection="1">
      <alignment vertical="center"/>
    </xf>
    <xf numFmtId="166" fontId="11" fillId="2" borderId="0" xfId="0" applyNumberFormat="1" applyFont="1" applyFill="1" applyBorder="1" applyAlignment="1" applyProtection="1">
      <alignment vertical="center"/>
    </xf>
    <xf numFmtId="164" fontId="15" fillId="2" borderId="21" xfId="0" applyNumberFormat="1" applyFont="1" applyFill="1" applyBorder="1"/>
    <xf numFmtId="164" fontId="15" fillId="2" borderId="0" xfId="0" applyNumberFormat="1" applyFont="1" applyFill="1" applyBorder="1"/>
    <xf numFmtId="10" fontId="11" fillId="0" borderId="0" xfId="0" applyNumberFormat="1" applyFont="1" applyFill="1" applyBorder="1" applyAlignment="1" applyProtection="1">
      <alignment horizontal="left" vertical="center" indent="2"/>
    </xf>
    <xf numFmtId="0" fontId="21" fillId="2" borderId="16" xfId="0" applyFont="1" applyFill="1" applyBorder="1"/>
    <xf numFmtId="0" fontId="23" fillId="2" borderId="9" xfId="0" applyFont="1" applyFill="1" applyBorder="1"/>
    <xf numFmtId="0" fontId="20" fillId="2" borderId="19" xfId="0" applyFont="1" applyFill="1" applyBorder="1"/>
    <xf numFmtId="0" fontId="14" fillId="2" borderId="0" xfId="0" applyFont="1" applyFill="1" applyBorder="1"/>
    <xf numFmtId="0" fontId="22" fillId="2" borderId="0" xfId="0" applyFont="1" applyFill="1" applyBorder="1"/>
    <xf numFmtId="0" fontId="13" fillId="2" borderId="0" xfId="0" applyFont="1" applyFill="1" applyBorder="1"/>
    <xf numFmtId="0" fontId="0" fillId="2" borderId="5" xfId="0" applyFill="1" applyBorder="1"/>
    <xf numFmtId="0" fontId="17" fillId="2" borderId="5" xfId="0" applyFont="1" applyFill="1" applyBorder="1"/>
    <xf numFmtId="0" fontId="10" fillId="0" borderId="0" xfId="0" applyFont="1" applyFill="1" applyBorder="1"/>
    <xf numFmtId="10" fontId="10" fillId="0" borderId="0" xfId="0" applyNumberFormat="1" applyFont="1" applyFill="1" applyBorder="1" applyAlignment="1" applyProtection="1">
      <alignment horizontal="left" vertical="center" indent="2"/>
    </xf>
    <xf numFmtId="10" fontId="9" fillId="0" borderId="0" xfId="0" applyNumberFormat="1" applyFont="1" applyFill="1" applyBorder="1" applyAlignment="1" applyProtection="1">
      <alignment horizontal="left" vertical="center" indent="2"/>
    </xf>
    <xf numFmtId="164" fontId="12" fillId="2" borderId="18" xfId="0" applyNumberFormat="1" applyFont="1" applyFill="1" applyBorder="1" applyAlignment="1" applyProtection="1">
      <alignment vertical="center"/>
    </xf>
    <xf numFmtId="0" fontId="8" fillId="0" borderId="0" xfId="0" applyFont="1" applyFill="1" applyBorder="1"/>
    <xf numFmtId="10" fontId="8" fillId="0" borderId="0" xfId="0" applyNumberFormat="1" applyFont="1" applyFill="1" applyBorder="1" applyAlignment="1" applyProtection="1">
      <alignment horizontal="left" vertical="center" indent="2"/>
    </xf>
    <xf numFmtId="0" fontId="8" fillId="0" borderId="0" xfId="177" applyFont="1" applyFill="1" applyBorder="1" applyAlignment="1" applyProtection="1"/>
    <xf numFmtId="0" fontId="27" fillId="2" borderId="0" xfId="0" applyNumberFormat="1" applyFont="1" applyFill="1" applyBorder="1" applyAlignment="1">
      <alignment horizontal="left" vertical="top"/>
    </xf>
    <xf numFmtId="164" fontId="27" fillId="0" borderId="0" xfId="0" applyNumberFormat="1" applyFont="1" applyBorder="1" applyAlignment="1">
      <alignment horizontal="left" vertical="center" indent="2"/>
    </xf>
    <xf numFmtId="0" fontId="27" fillId="0" borderId="0" xfId="0" applyFont="1" applyBorder="1" applyAlignment="1">
      <alignment horizontal="left" vertical="center" indent="2"/>
    </xf>
    <xf numFmtId="0" fontId="27" fillId="2" borderId="6" xfId="0" applyFont="1" applyFill="1" applyBorder="1" applyAlignment="1">
      <alignment vertical="top"/>
    </xf>
    <xf numFmtId="0" fontId="7" fillId="2" borderId="18" xfId="0" applyFont="1" applyFill="1" applyBorder="1"/>
    <xf numFmtId="10" fontId="6" fillId="0" borderId="0" xfId="0" applyNumberFormat="1" applyFont="1" applyFill="1" applyBorder="1" applyAlignment="1" applyProtection="1">
      <alignment horizontal="left" vertical="center" indent="2"/>
    </xf>
    <xf numFmtId="0" fontId="5" fillId="2" borderId="0" xfId="0" applyNumberFormat="1" applyFont="1" applyFill="1" applyBorder="1" applyAlignment="1" applyProtection="1">
      <alignment horizontal="left" vertical="center"/>
    </xf>
    <xf numFmtId="1" fontId="15" fillId="2" borderId="18" xfId="0" applyNumberFormat="1" applyFont="1" applyFill="1" applyBorder="1"/>
    <xf numFmtId="0" fontId="4" fillId="2" borderId="0" xfId="0" applyFont="1" applyFill="1"/>
    <xf numFmtId="0" fontId="4" fillId="0" borderId="0" xfId="0" applyFont="1" applyFill="1" applyBorder="1"/>
    <xf numFmtId="0" fontId="4" fillId="2" borderId="3" xfId="0" applyFont="1" applyFill="1" applyBorder="1"/>
    <xf numFmtId="0" fontId="4" fillId="2" borderId="4" xfId="0" applyFont="1" applyFill="1" applyBorder="1"/>
    <xf numFmtId="0" fontId="4" fillId="2" borderId="6" xfId="0" applyFont="1" applyFill="1" applyBorder="1"/>
    <xf numFmtId="0" fontId="4" fillId="2" borderId="0" xfId="0" applyFont="1" applyFill="1" applyBorder="1"/>
    <xf numFmtId="166" fontId="4" fillId="0" borderId="0" xfId="0" applyNumberFormat="1" applyFont="1" applyFill="1" applyBorder="1" applyAlignment="1" applyProtection="1">
      <alignment vertical="center"/>
    </xf>
    <xf numFmtId="0" fontId="4" fillId="2" borderId="18" xfId="0" applyFont="1" applyFill="1" applyBorder="1"/>
    <xf numFmtId="0" fontId="3" fillId="2" borderId="0" xfId="0" applyFont="1" applyFill="1" applyBorder="1"/>
    <xf numFmtId="0" fontId="29" fillId="0" borderId="0" xfId="0" applyFont="1" applyFill="1" applyBorder="1"/>
    <xf numFmtId="0" fontId="3" fillId="0" borderId="0" xfId="0" applyFont="1" applyFill="1" applyBorder="1"/>
    <xf numFmtId="0" fontId="2" fillId="0" borderId="0" xfId="0" applyFont="1" applyFill="1" applyBorder="1"/>
    <xf numFmtId="0" fontId="31" fillId="0" borderId="0" xfId="0" applyFont="1"/>
    <xf numFmtId="0" fontId="29" fillId="12" borderId="17" xfId="0" applyFont="1" applyFill="1" applyBorder="1" applyAlignment="1">
      <alignment horizontal="left" vertical="top" wrapText="1"/>
    </xf>
    <xf numFmtId="0" fontId="29" fillId="12" borderId="2" xfId="0" applyFont="1" applyFill="1" applyBorder="1" applyAlignment="1">
      <alignment horizontal="left" vertical="top" wrapText="1"/>
    </xf>
    <xf numFmtId="0" fontId="29" fillId="12" borderId="13" xfId="0" applyFont="1" applyFill="1" applyBorder="1" applyAlignment="1">
      <alignment horizontal="left" vertical="top" wrapText="1"/>
    </xf>
    <xf numFmtId="0" fontId="29" fillId="12" borderId="7" xfId="0" applyFont="1" applyFill="1" applyBorder="1" applyAlignment="1">
      <alignment horizontal="left" vertical="top" wrapText="1"/>
    </xf>
    <xf numFmtId="0" fontId="29" fillId="12" borderId="0" xfId="0" applyFont="1" applyFill="1" applyBorder="1" applyAlignment="1">
      <alignment horizontal="left" vertical="top" wrapText="1"/>
    </xf>
    <xf numFmtId="0" fontId="29" fillId="12" borderId="8" xfId="0" applyFont="1" applyFill="1" applyBorder="1" applyAlignment="1">
      <alignment horizontal="left" vertical="top" wrapText="1"/>
    </xf>
    <xf numFmtId="0" fontId="29" fillId="12" borderId="1" xfId="0" applyFont="1" applyFill="1" applyBorder="1" applyAlignment="1">
      <alignment horizontal="left" vertical="top" wrapText="1"/>
    </xf>
    <xf numFmtId="0" fontId="29" fillId="12" borderId="9" xfId="0" applyFont="1" applyFill="1" applyBorder="1" applyAlignment="1">
      <alignment horizontal="left" vertical="top" wrapText="1"/>
    </xf>
    <xf numFmtId="0" fontId="29" fillId="12" borderId="14" xfId="0" applyFont="1" applyFill="1" applyBorder="1" applyAlignment="1">
      <alignment horizontal="left" vertical="top" wrapText="1"/>
    </xf>
    <xf numFmtId="0" fontId="1" fillId="0" borderId="0" xfId="0" applyFont="1" applyFill="1" applyBorder="1"/>
    <xf numFmtId="166" fontId="1" fillId="0" borderId="0" xfId="0" applyNumberFormat="1" applyFont="1" applyFill="1" applyBorder="1" applyAlignment="1" applyProtection="1">
      <alignment vertical="center"/>
    </xf>
    <xf numFmtId="2" fontId="12" fillId="2" borderId="18" xfId="0" applyNumberFormat="1" applyFont="1" applyFill="1" applyBorder="1" applyAlignment="1" applyProtection="1">
      <alignment vertical="center"/>
    </xf>
  </cellXfs>
  <cellStyles count="2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927100</xdr:colOff>
      <xdr:row>3</xdr:row>
      <xdr:rowOff>90040</xdr:rowOff>
    </xdr:from>
    <xdr:to>
      <xdr:col>13</xdr:col>
      <xdr:colOff>673100</xdr:colOff>
      <xdr:row>21</xdr:row>
      <xdr:rowOff>139699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4152900" y="661540"/>
          <a:ext cx="9461500" cy="3478659"/>
        </a:xfrm>
        <a:prstGeom prst="rect">
          <a:avLst/>
        </a:prstGeom>
      </xdr:spPr>
    </xdr:pic>
    <xdr:clientData/>
  </xdr:twoCellAnchor>
  <xdr:twoCellAnchor editAs="oneCell">
    <xdr:from>
      <xdr:col>5</xdr:col>
      <xdr:colOff>38100</xdr:colOff>
      <xdr:row>22</xdr:row>
      <xdr:rowOff>15776</xdr:rowOff>
    </xdr:from>
    <xdr:to>
      <xdr:col>13</xdr:col>
      <xdr:colOff>711200</xdr:colOff>
      <xdr:row>45</xdr:row>
      <xdr:rowOff>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343400" y="4206776"/>
          <a:ext cx="9309100" cy="4365724"/>
        </a:xfrm>
        <a:prstGeom prst="rect">
          <a:avLst/>
        </a:prstGeom>
      </xdr:spPr>
    </xdr:pic>
    <xdr:clientData/>
  </xdr:twoCellAnchor>
  <xdr:twoCellAnchor editAs="oneCell">
    <xdr:from>
      <xdr:col>4</xdr:col>
      <xdr:colOff>952500</xdr:colOff>
      <xdr:row>43</xdr:row>
      <xdr:rowOff>185858</xdr:rowOff>
    </xdr:from>
    <xdr:to>
      <xdr:col>11</xdr:col>
      <xdr:colOff>863600</xdr:colOff>
      <xdr:row>53</xdr:row>
      <xdr:rowOff>139699</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178300" y="8377358"/>
          <a:ext cx="7467600" cy="185884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www.google.com/maps/place/Middenweg+36,+4782+PM+Moerdijk,+The+Netherlands/@51.6827777,4.5903138,1584m/data=!3m1!1e3!4m2!3m1!1s0x47c4249b2c8d2cc1:0x78741010c6d8f35?hl=en-US" TargetMode="External"/><Relationship Id="rId1"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6640625" defaultRowHeight="16"/>
  <cols>
    <col min="1" max="1" width="4.83203125" style="40" customWidth="1"/>
    <col min="2" max="2" width="9.33203125" style="27" customWidth="1"/>
    <col min="3" max="3" width="42.1640625" style="27" customWidth="1"/>
    <col min="4" max="16384" width="10.6640625" style="27"/>
  </cols>
  <sheetData>
    <row r="1" spans="1:3" s="38" customFormat="1">
      <c r="A1" s="36"/>
      <c r="B1" s="37"/>
      <c r="C1" s="37"/>
    </row>
    <row r="2" spans="1:3" ht="21">
      <c r="A2" s="5"/>
      <c r="B2" s="39" t="s">
        <v>18</v>
      </c>
      <c r="C2" s="39"/>
    </row>
    <row r="3" spans="1:3">
      <c r="A3" s="5"/>
      <c r="B3" s="12"/>
      <c r="C3" s="12"/>
    </row>
    <row r="4" spans="1:3">
      <c r="A4" s="5"/>
      <c r="B4" s="6" t="s">
        <v>19</v>
      </c>
      <c r="C4" s="7" t="s">
        <v>98</v>
      </c>
    </row>
    <row r="5" spans="1:3">
      <c r="A5" s="5"/>
      <c r="B5" s="8" t="s">
        <v>80</v>
      </c>
      <c r="C5" s="9" t="s">
        <v>81</v>
      </c>
    </row>
    <row r="6" spans="1:3">
      <c r="A6" s="5"/>
      <c r="B6" s="10" t="s">
        <v>21</v>
      </c>
      <c r="C6" s="11" t="s">
        <v>22</v>
      </c>
    </row>
    <row r="7" spans="1:3">
      <c r="A7" s="5"/>
      <c r="B7" s="12"/>
      <c r="C7" s="12"/>
    </row>
    <row r="8" spans="1:3">
      <c r="A8" s="5"/>
      <c r="B8" s="12"/>
      <c r="C8" s="12"/>
    </row>
    <row r="9" spans="1:3">
      <c r="A9" s="5"/>
      <c r="B9" s="101" t="s">
        <v>65</v>
      </c>
      <c r="C9" s="102"/>
    </row>
    <row r="10" spans="1:3">
      <c r="A10" s="5"/>
      <c r="B10" s="103"/>
      <c r="C10" s="104"/>
    </row>
    <row r="11" spans="1:3">
      <c r="A11" s="5"/>
      <c r="B11" s="103" t="s">
        <v>66</v>
      </c>
      <c r="C11" s="105" t="s">
        <v>67</v>
      </c>
    </row>
    <row r="12" spans="1:3" ht="17" thickBot="1">
      <c r="A12" s="5"/>
      <c r="B12" s="103"/>
      <c r="C12" s="21" t="s">
        <v>68</v>
      </c>
    </row>
    <row r="13" spans="1:3" ht="17" thickBot="1">
      <c r="A13" s="5"/>
      <c r="B13" s="103"/>
      <c r="C13" s="106" t="s">
        <v>69</v>
      </c>
    </row>
    <row r="14" spans="1:3">
      <c r="A14" s="5"/>
      <c r="B14" s="103"/>
      <c r="C14" s="104" t="s">
        <v>70</v>
      </c>
    </row>
    <row r="15" spans="1:3">
      <c r="A15" s="5"/>
      <c r="B15" s="103"/>
      <c r="C15" s="104"/>
    </row>
    <row r="16" spans="1:3">
      <c r="A16" s="5"/>
      <c r="B16" s="103" t="s">
        <v>71</v>
      </c>
      <c r="C16" s="107" t="s">
        <v>72</v>
      </c>
    </row>
    <row r="17" spans="1:3">
      <c r="A17" s="5"/>
      <c r="B17" s="103"/>
      <c r="C17" s="108" t="s">
        <v>73</v>
      </c>
    </row>
    <row r="18" spans="1:3">
      <c r="A18" s="5"/>
      <c r="B18" s="103"/>
      <c r="C18" s="109" t="s">
        <v>74</v>
      </c>
    </row>
    <row r="19" spans="1:3">
      <c r="A19" s="5"/>
      <c r="B19" s="103"/>
      <c r="C19" s="110" t="s">
        <v>75</v>
      </c>
    </row>
    <row r="20" spans="1:3">
      <c r="A20" s="5"/>
      <c r="B20" s="111"/>
      <c r="C20" s="112" t="s">
        <v>76</v>
      </c>
    </row>
    <row r="21" spans="1:3">
      <c r="A21" s="5"/>
      <c r="B21" s="111"/>
      <c r="C21" s="113" t="s">
        <v>77</v>
      </c>
    </row>
    <row r="22" spans="1:3">
      <c r="A22" s="5"/>
      <c r="B22" s="111"/>
      <c r="C22" s="114" t="s">
        <v>78</v>
      </c>
    </row>
    <row r="23" spans="1:3">
      <c r="B23" s="111"/>
      <c r="C23" s="115" t="s">
        <v>79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54"/>
  <sheetViews>
    <sheetView tabSelected="1" topLeftCell="A6" workbookViewId="0">
      <selection activeCell="E15" sqref="E15"/>
    </sheetView>
  </sheetViews>
  <sheetFormatPr baseColWidth="10" defaultColWidth="10.6640625" defaultRowHeight="16"/>
  <cols>
    <col min="1" max="1" width="3.33203125" style="2" customWidth="1"/>
    <col min="2" max="2" width="3.6640625" style="2" customWidth="1"/>
    <col min="3" max="3" width="46" style="2" customWidth="1"/>
    <col min="4" max="4" width="14.5" style="2" customWidth="1"/>
    <col min="5" max="5" width="17.5" style="2" customWidth="1"/>
    <col min="6" max="6" width="4.5" style="2" customWidth="1"/>
    <col min="7" max="7" width="45" style="2" customWidth="1"/>
    <col min="8" max="8" width="5.1640625" style="2" customWidth="1"/>
    <col min="9" max="9" width="49.5" style="2" customWidth="1"/>
    <col min="10" max="10" width="5.5" style="2" customWidth="1"/>
    <col min="11" max="16384" width="10.6640625" style="2"/>
  </cols>
  <sheetData>
    <row r="1" spans="2:11">
      <c r="B1" s="13"/>
      <c r="C1" s="13"/>
      <c r="D1" s="14"/>
      <c r="E1" s="14"/>
      <c r="F1" s="14"/>
      <c r="G1" s="14"/>
      <c r="H1" s="13"/>
      <c r="I1" s="13"/>
    </row>
    <row r="2" spans="2:11">
      <c r="B2" s="163" t="s">
        <v>137</v>
      </c>
      <c r="C2" s="164"/>
      <c r="D2" s="164"/>
      <c r="E2" s="165"/>
      <c r="F2" s="14"/>
      <c r="G2" s="14"/>
      <c r="H2" s="13"/>
      <c r="I2" s="13"/>
    </row>
    <row r="3" spans="2:11">
      <c r="B3" s="166"/>
      <c r="C3" s="167"/>
      <c r="D3" s="167"/>
      <c r="E3" s="168"/>
      <c r="F3" s="14"/>
      <c r="G3" s="14"/>
      <c r="H3" s="13"/>
      <c r="I3" s="13"/>
    </row>
    <row r="4" spans="2:11">
      <c r="B4" s="166"/>
      <c r="C4" s="167"/>
      <c r="D4" s="167"/>
      <c r="E4" s="168"/>
      <c r="F4" s="14"/>
      <c r="G4" s="14"/>
      <c r="H4" s="13"/>
      <c r="I4" s="13"/>
    </row>
    <row r="5" spans="2:11">
      <c r="B5" s="169"/>
      <c r="C5" s="170"/>
      <c r="D5" s="170"/>
      <c r="E5" s="171"/>
      <c r="F5" s="14"/>
      <c r="G5" s="14"/>
      <c r="H5" s="13"/>
      <c r="I5" s="13"/>
    </row>
    <row r="6" spans="2:11" ht="17" thickBot="1">
      <c r="B6" s="13"/>
      <c r="C6" s="13"/>
      <c r="D6" s="14"/>
      <c r="E6" s="13"/>
      <c r="F6" s="13"/>
      <c r="G6" s="13"/>
      <c r="H6" s="13"/>
      <c r="I6" s="13"/>
    </row>
    <row r="7" spans="2:11">
      <c r="B7" s="25"/>
      <c r="C7" s="24"/>
      <c r="D7" s="24"/>
      <c r="E7" s="24"/>
      <c r="F7" s="24"/>
      <c r="G7" s="24"/>
      <c r="H7" s="24"/>
      <c r="I7" s="24"/>
      <c r="J7" s="23"/>
    </row>
    <row r="8" spans="2:11" s="3" customFormat="1" ht="18">
      <c r="B8" s="127"/>
      <c r="C8" s="22" t="s">
        <v>33</v>
      </c>
      <c r="D8" s="128" t="s">
        <v>15</v>
      </c>
      <c r="E8" s="22" t="s">
        <v>7</v>
      </c>
      <c r="F8" s="22"/>
      <c r="G8" s="22" t="s">
        <v>14</v>
      </c>
      <c r="H8" s="22"/>
      <c r="I8" s="22" t="s">
        <v>0</v>
      </c>
      <c r="J8" s="129"/>
    </row>
    <row r="9" spans="2:11" s="3" customFormat="1" ht="18">
      <c r="B9" s="34"/>
      <c r="C9" s="21"/>
      <c r="D9" s="41"/>
      <c r="E9" s="21"/>
      <c r="F9" s="21"/>
      <c r="G9" s="21"/>
      <c r="H9" s="21"/>
      <c r="I9" s="21"/>
      <c r="J9" s="20"/>
    </row>
    <row r="10" spans="2:11" s="3" customFormat="1" ht="19" thickBot="1">
      <c r="B10" s="34"/>
      <c r="C10" s="21" t="s">
        <v>82</v>
      </c>
      <c r="D10" s="41"/>
      <c r="E10" s="21"/>
      <c r="F10" s="21"/>
      <c r="G10" s="21"/>
      <c r="H10" s="21"/>
      <c r="I10" s="21"/>
      <c r="J10" s="20"/>
    </row>
    <row r="11" spans="2:11" ht="17" thickBot="1">
      <c r="B11" s="29"/>
      <c r="C11" s="43" t="s">
        <v>35</v>
      </c>
      <c r="D11" s="30" t="s">
        <v>5</v>
      </c>
      <c r="E11" s="48">
        <v>0.9</v>
      </c>
      <c r="F11" s="26"/>
      <c r="G11" s="26"/>
      <c r="H11" s="26"/>
      <c r="I11" s="28" t="s">
        <v>52</v>
      </c>
      <c r="J11" s="133"/>
      <c r="K11" s="1"/>
    </row>
    <row r="12" spans="2:11" ht="17" thickBot="1">
      <c r="B12" s="29"/>
      <c r="C12" s="43" t="s">
        <v>37</v>
      </c>
      <c r="D12" s="30" t="s">
        <v>5</v>
      </c>
      <c r="E12" s="44">
        <v>0</v>
      </c>
      <c r="F12" s="26"/>
      <c r="G12" s="26"/>
      <c r="H12" s="26"/>
      <c r="I12" s="28" t="s">
        <v>52</v>
      </c>
      <c r="J12" s="133"/>
      <c r="K12" s="1"/>
    </row>
    <row r="13" spans="2:11" ht="17" thickBot="1">
      <c r="B13" s="29"/>
      <c r="C13" s="43" t="s">
        <v>11</v>
      </c>
      <c r="D13" s="30" t="s">
        <v>5</v>
      </c>
      <c r="E13" s="44">
        <v>1</v>
      </c>
      <c r="F13" s="26"/>
      <c r="G13" s="26"/>
      <c r="H13" s="26"/>
      <c r="I13" s="28" t="s">
        <v>52</v>
      </c>
      <c r="J13" s="133"/>
      <c r="K13" s="1"/>
    </row>
    <row r="14" spans="2:11" ht="17" thickBot="1">
      <c r="B14" s="29"/>
      <c r="C14" s="43" t="s">
        <v>139</v>
      </c>
      <c r="D14" s="30" t="s">
        <v>90</v>
      </c>
      <c r="E14" s="48">
        <f>'Research data'!H6</f>
        <v>118.4</v>
      </c>
      <c r="F14" s="26"/>
      <c r="G14" s="172" t="s">
        <v>140</v>
      </c>
      <c r="H14" s="26"/>
      <c r="I14" s="28" t="s">
        <v>52</v>
      </c>
      <c r="J14" s="133"/>
    </row>
    <row r="15" spans="2:11">
      <c r="B15" s="29"/>
      <c r="C15" s="130"/>
      <c r="D15" s="131"/>
      <c r="E15" s="125"/>
      <c r="F15" s="27"/>
      <c r="G15" s="132"/>
      <c r="H15" s="27"/>
      <c r="I15" s="27"/>
      <c r="J15" s="133"/>
    </row>
    <row r="16" spans="2:11" ht="17" thickBot="1">
      <c r="B16" s="29"/>
      <c r="C16" s="21" t="s">
        <v>96</v>
      </c>
      <c r="D16" s="131"/>
      <c r="E16" s="125"/>
      <c r="F16" s="27"/>
      <c r="G16" s="132"/>
      <c r="H16" s="27"/>
      <c r="I16" s="27"/>
      <c r="J16" s="133"/>
    </row>
    <row r="17" spans="2:10" ht="17" thickBot="1">
      <c r="B17" s="29"/>
      <c r="C17" s="43" t="s">
        <v>40</v>
      </c>
      <c r="D17" s="30" t="s">
        <v>34</v>
      </c>
      <c r="E17" s="44">
        <f>'Research data'!H16</f>
        <v>38250000</v>
      </c>
      <c r="F17" s="26"/>
      <c r="G17" s="46" t="s">
        <v>9</v>
      </c>
      <c r="H17" s="26"/>
      <c r="I17" s="157" t="s">
        <v>51</v>
      </c>
      <c r="J17" s="134"/>
    </row>
    <row r="18" spans="2:10" ht="17" thickBot="1">
      <c r="B18" s="29"/>
      <c r="C18" s="43" t="s">
        <v>41</v>
      </c>
      <c r="D18" s="30" t="s">
        <v>34</v>
      </c>
      <c r="E18" s="44">
        <v>0</v>
      </c>
      <c r="F18" s="26"/>
      <c r="G18" s="46" t="s">
        <v>53</v>
      </c>
      <c r="H18" s="26"/>
      <c r="I18" s="28" t="s">
        <v>52</v>
      </c>
      <c r="J18" s="134"/>
    </row>
    <row r="19" spans="2:10" ht="17" thickBot="1">
      <c r="B19" s="29"/>
      <c r="C19" s="43" t="s">
        <v>13</v>
      </c>
      <c r="D19" s="30" t="s">
        <v>34</v>
      </c>
      <c r="E19" s="44">
        <v>0</v>
      </c>
      <c r="F19" s="26"/>
      <c r="G19" s="46" t="s">
        <v>26</v>
      </c>
      <c r="H19" s="26"/>
      <c r="I19" s="28" t="s">
        <v>52</v>
      </c>
      <c r="J19" s="133"/>
    </row>
    <row r="20" spans="2:10" ht="17" thickBot="1">
      <c r="B20" s="29"/>
      <c r="C20" s="43" t="s">
        <v>42</v>
      </c>
      <c r="D20" s="30" t="s">
        <v>34</v>
      </c>
      <c r="E20" s="44">
        <v>0</v>
      </c>
      <c r="F20" s="26"/>
      <c r="G20" s="46" t="s">
        <v>29</v>
      </c>
      <c r="H20" s="26"/>
      <c r="I20" s="28" t="s">
        <v>52</v>
      </c>
      <c r="J20" s="133"/>
    </row>
    <row r="21" spans="2:10" ht="17" thickBot="1">
      <c r="B21" s="29"/>
      <c r="C21" s="43" t="s">
        <v>43</v>
      </c>
      <c r="D21" s="30" t="s">
        <v>50</v>
      </c>
      <c r="E21" s="124">
        <f>'Research data'!H19</f>
        <v>315000</v>
      </c>
      <c r="F21" s="26"/>
      <c r="G21" s="46" t="s">
        <v>54</v>
      </c>
      <c r="H21" s="26"/>
      <c r="I21" s="28" t="s">
        <v>108</v>
      </c>
      <c r="J21" s="133"/>
    </row>
    <row r="22" spans="2:10" ht="17" thickBot="1">
      <c r="B22" s="29"/>
      <c r="C22" s="43" t="s">
        <v>44</v>
      </c>
      <c r="D22" s="30" t="s">
        <v>49</v>
      </c>
      <c r="E22" s="44">
        <f>'Research data'!H21</f>
        <v>157.5</v>
      </c>
      <c r="F22" s="26"/>
      <c r="G22" s="46" t="s">
        <v>55</v>
      </c>
      <c r="H22" s="26"/>
      <c r="I22" s="28" t="s">
        <v>108</v>
      </c>
      <c r="J22" s="133"/>
    </row>
    <row r="23" spans="2:10" ht="17" thickBot="1">
      <c r="B23" s="29"/>
      <c r="C23" s="43" t="s">
        <v>45</v>
      </c>
      <c r="D23" s="30" t="s">
        <v>49</v>
      </c>
      <c r="E23" s="44">
        <v>0</v>
      </c>
      <c r="F23" s="26"/>
      <c r="G23" s="46" t="s">
        <v>56</v>
      </c>
      <c r="H23" s="26"/>
      <c r="I23" s="28" t="s">
        <v>52</v>
      </c>
      <c r="J23" s="133"/>
    </row>
    <row r="24" spans="2:10" ht="17" thickBot="1">
      <c r="B24" s="29"/>
      <c r="C24" s="43" t="s">
        <v>48</v>
      </c>
      <c r="D24" s="30" t="s">
        <v>3</v>
      </c>
      <c r="E24" s="48">
        <v>0.04</v>
      </c>
      <c r="F24" s="26"/>
      <c r="G24" s="46" t="s">
        <v>25</v>
      </c>
      <c r="H24" s="26"/>
      <c r="I24" s="162" t="s">
        <v>138</v>
      </c>
      <c r="J24" s="133"/>
    </row>
    <row r="25" spans="2:10" ht="17" thickBot="1">
      <c r="B25" s="29"/>
      <c r="C25" s="43" t="s">
        <v>39</v>
      </c>
      <c r="D25" s="30" t="s">
        <v>12</v>
      </c>
      <c r="E25" s="44">
        <v>1</v>
      </c>
      <c r="F25" s="26"/>
      <c r="G25" s="26"/>
      <c r="H25" s="26"/>
      <c r="I25" s="28" t="s">
        <v>52</v>
      </c>
      <c r="J25" s="133"/>
    </row>
    <row r="26" spans="2:10">
      <c r="B26" s="29"/>
      <c r="C26" s="130"/>
      <c r="D26" s="131"/>
      <c r="E26" s="125"/>
      <c r="F26" s="27"/>
      <c r="G26" s="27"/>
      <c r="H26" s="27"/>
      <c r="I26" s="27"/>
      <c r="J26" s="133"/>
    </row>
    <row r="27" spans="2:10" ht="17" thickBot="1">
      <c r="B27" s="29"/>
      <c r="C27" s="21" t="s">
        <v>8</v>
      </c>
      <c r="D27" s="131"/>
      <c r="E27" s="125"/>
      <c r="F27" s="27"/>
      <c r="G27" s="132"/>
      <c r="H27" s="27"/>
      <c r="I27" s="27"/>
      <c r="J27" s="133"/>
    </row>
    <row r="28" spans="2:10" ht="17" thickBot="1">
      <c r="B28" s="29"/>
      <c r="C28" s="43" t="s">
        <v>38</v>
      </c>
      <c r="D28" s="30" t="s">
        <v>4</v>
      </c>
      <c r="E28" s="44">
        <f>'Research data'!H11</f>
        <v>0.1</v>
      </c>
      <c r="F28" s="26"/>
      <c r="G28" s="26" t="s">
        <v>16</v>
      </c>
      <c r="H28" s="26"/>
      <c r="I28" s="47" t="s">
        <v>103</v>
      </c>
      <c r="J28" s="133"/>
    </row>
    <row r="29" spans="2:10" ht="17" thickBot="1">
      <c r="B29" s="29"/>
      <c r="C29" s="43" t="s">
        <v>46</v>
      </c>
      <c r="D29" s="30" t="s">
        <v>2</v>
      </c>
      <c r="E29" s="44">
        <f>'Research data'!H12</f>
        <v>1.5</v>
      </c>
      <c r="F29" s="26"/>
      <c r="G29" s="46" t="s">
        <v>28</v>
      </c>
      <c r="H29" s="26"/>
      <c r="I29" s="146" t="s">
        <v>100</v>
      </c>
      <c r="J29" s="133"/>
    </row>
    <row r="30" spans="2:10" ht="17" thickBot="1">
      <c r="B30" s="29"/>
      <c r="C30" s="43" t="s">
        <v>47</v>
      </c>
      <c r="D30" s="30" t="s">
        <v>2</v>
      </c>
      <c r="E30" s="149">
        <f>'Research data'!H13</f>
        <v>25</v>
      </c>
      <c r="F30" s="26"/>
      <c r="G30" s="46" t="s">
        <v>27</v>
      </c>
      <c r="H30" s="26"/>
      <c r="I30" s="146" t="s">
        <v>100</v>
      </c>
      <c r="J30" s="133"/>
    </row>
    <row r="31" spans="2:10" ht="17" thickBot="1">
      <c r="B31" s="29"/>
      <c r="C31" s="43" t="s">
        <v>36</v>
      </c>
      <c r="D31" s="30" t="s">
        <v>5</v>
      </c>
      <c r="E31" s="44">
        <v>0</v>
      </c>
      <c r="F31" s="26"/>
      <c r="G31" s="26"/>
      <c r="H31" s="26"/>
      <c r="I31" s="28" t="s">
        <v>52</v>
      </c>
      <c r="J31" s="133"/>
    </row>
    <row r="32" spans="2:10" ht="20" customHeight="1" thickBot="1">
      <c r="B32" s="31"/>
      <c r="C32" s="32"/>
      <c r="D32" s="32"/>
      <c r="E32" s="32"/>
      <c r="F32" s="32"/>
      <c r="G32" s="32"/>
      <c r="H32" s="32"/>
      <c r="I32" s="32"/>
      <c r="J32" s="4"/>
    </row>
    <row r="33" spans="2:9">
      <c r="B33" s="33"/>
      <c r="C33" s="33"/>
      <c r="D33" s="33"/>
      <c r="E33" s="33"/>
      <c r="F33" s="33"/>
      <c r="G33" s="33"/>
      <c r="H33" s="33"/>
      <c r="I33" s="33"/>
    </row>
    <row r="34" spans="2:9">
      <c r="B34" s="13"/>
      <c r="C34" s="13"/>
      <c r="D34" s="13"/>
      <c r="E34" s="13"/>
      <c r="F34" s="13"/>
      <c r="G34" s="13"/>
      <c r="H34" s="13"/>
      <c r="I34" s="13"/>
    </row>
    <row r="35" spans="2:9">
      <c r="B35" s="13"/>
      <c r="F35" s="13"/>
      <c r="G35" s="13"/>
      <c r="H35" s="13"/>
      <c r="I35" s="13"/>
    </row>
    <row r="36" spans="2:9">
      <c r="B36" s="13"/>
      <c r="F36" s="13"/>
      <c r="G36" s="13"/>
      <c r="H36" s="13"/>
      <c r="I36" s="13"/>
    </row>
    <row r="37" spans="2:9">
      <c r="B37" s="13"/>
      <c r="F37" s="13"/>
      <c r="G37" s="13"/>
      <c r="H37" s="13"/>
      <c r="I37" s="13"/>
    </row>
    <row r="38" spans="2:9">
      <c r="B38" s="13"/>
      <c r="F38" s="13"/>
      <c r="G38" s="13"/>
      <c r="H38" s="13"/>
      <c r="I38" s="13"/>
    </row>
    <row r="39" spans="2:9">
      <c r="B39" s="13"/>
      <c r="F39" s="13"/>
      <c r="G39" s="13"/>
      <c r="H39" s="13"/>
      <c r="I39" s="13"/>
    </row>
    <row r="40" spans="2:9">
      <c r="B40" s="13"/>
      <c r="F40" s="13"/>
      <c r="G40" s="13"/>
      <c r="H40" s="13"/>
      <c r="I40" s="13"/>
    </row>
    <row r="41" spans="2:9">
      <c r="B41" s="13"/>
      <c r="C41" s="13"/>
      <c r="D41" s="13"/>
      <c r="E41" s="13"/>
      <c r="F41" s="13"/>
      <c r="G41" s="13"/>
      <c r="H41" s="13"/>
      <c r="I41" s="13"/>
    </row>
    <row r="42" spans="2:9">
      <c r="B42" s="13"/>
      <c r="C42" s="13"/>
      <c r="D42" s="13"/>
      <c r="E42" s="13"/>
      <c r="F42" s="13"/>
      <c r="G42" s="13"/>
      <c r="H42" s="13"/>
      <c r="I42" s="13"/>
    </row>
    <row r="43" spans="2:9">
      <c r="B43" s="13"/>
      <c r="C43" s="13"/>
      <c r="D43" s="13"/>
      <c r="E43" s="13"/>
      <c r="F43" s="13"/>
      <c r="G43" s="13"/>
      <c r="H43" s="13"/>
      <c r="I43" s="13"/>
    </row>
    <row r="44" spans="2:9">
      <c r="B44" s="13"/>
      <c r="C44" s="13"/>
      <c r="D44" s="13"/>
      <c r="E44" s="13"/>
      <c r="F44" s="13"/>
      <c r="G44" s="13"/>
      <c r="H44" s="13"/>
      <c r="I44" s="13"/>
    </row>
    <row r="45" spans="2:9">
      <c r="B45" s="13"/>
      <c r="C45" s="13"/>
      <c r="D45" s="13"/>
      <c r="E45" s="13"/>
      <c r="F45" s="13"/>
      <c r="G45" s="13"/>
      <c r="H45" s="13"/>
      <c r="I45" s="13"/>
    </row>
    <row r="46" spans="2:9">
      <c r="B46" s="13"/>
      <c r="C46" s="13"/>
      <c r="D46" s="13"/>
      <c r="E46" s="13"/>
      <c r="F46" s="13"/>
      <c r="G46" s="13"/>
      <c r="H46" s="13"/>
      <c r="I46" s="13"/>
    </row>
    <row r="47" spans="2:9">
      <c r="B47" s="13"/>
      <c r="C47" s="13"/>
      <c r="D47" s="13"/>
      <c r="E47" s="13"/>
      <c r="F47" s="13"/>
      <c r="G47" s="13"/>
      <c r="H47" s="13"/>
      <c r="I47" s="13"/>
    </row>
    <row r="48" spans="2:9">
      <c r="B48" s="13"/>
      <c r="C48" s="13"/>
      <c r="D48" s="13"/>
      <c r="E48" s="13"/>
      <c r="F48" s="13"/>
      <c r="G48" s="13"/>
      <c r="H48" s="13"/>
      <c r="I48" s="13"/>
    </row>
    <row r="49" spans="2:9">
      <c r="B49" s="13"/>
      <c r="C49" s="13"/>
      <c r="D49" s="13"/>
      <c r="E49" s="13"/>
      <c r="F49" s="13"/>
      <c r="G49" s="13"/>
      <c r="H49" s="13"/>
      <c r="I49" s="13"/>
    </row>
    <row r="50" spans="2:9">
      <c r="B50" s="13"/>
      <c r="C50" s="13"/>
      <c r="D50" s="13"/>
      <c r="E50" s="13"/>
      <c r="F50" s="13"/>
      <c r="G50" s="13"/>
      <c r="H50" s="13"/>
      <c r="I50" s="13"/>
    </row>
    <row r="51" spans="2:9">
      <c r="B51" s="13"/>
      <c r="C51" s="13"/>
      <c r="D51" s="13"/>
      <c r="E51" s="13"/>
      <c r="F51" s="13"/>
      <c r="G51" s="13"/>
      <c r="H51" s="13"/>
      <c r="I51" s="13"/>
    </row>
    <row r="52" spans="2:9">
      <c r="B52" s="13"/>
      <c r="C52" s="13"/>
      <c r="D52" s="13"/>
      <c r="E52" s="13"/>
      <c r="F52" s="13"/>
      <c r="G52" s="13"/>
      <c r="H52" s="13"/>
      <c r="I52" s="13"/>
    </row>
    <row r="53" spans="2:9">
      <c r="B53" s="13"/>
      <c r="C53" s="13"/>
      <c r="D53" s="13"/>
      <c r="E53" s="13"/>
      <c r="F53" s="13"/>
      <c r="G53" s="13"/>
      <c r="H53" s="13"/>
      <c r="I53" s="13"/>
    </row>
    <row r="54" spans="2:9">
      <c r="B54" s="13"/>
      <c r="C54" s="13"/>
      <c r="D54" s="13"/>
      <c r="E54" s="13"/>
      <c r="F54" s="13"/>
      <c r="G54" s="13"/>
      <c r="H54" s="13"/>
      <c r="I54" s="13"/>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P25"/>
  <sheetViews>
    <sheetView workbookViewId="0">
      <selection activeCell="J6" sqref="J6"/>
    </sheetView>
  </sheetViews>
  <sheetFormatPr baseColWidth="10" defaultColWidth="10.6640625" defaultRowHeight="16"/>
  <cols>
    <col min="1" max="1" width="3.5" style="49" customWidth="1"/>
    <col min="2" max="2" width="4.33203125" style="49" customWidth="1"/>
    <col min="3" max="3" width="35.83203125" style="49" customWidth="1"/>
    <col min="4" max="4" width="16.5" style="49" hidden="1" customWidth="1"/>
    <col min="5" max="5" width="13.83203125" style="49" hidden="1" customWidth="1"/>
    <col min="6" max="6" width="11.1640625" style="49" customWidth="1"/>
    <col min="7" max="7" width="2.5" style="49" customWidth="1"/>
    <col min="8" max="8" width="12.5" style="49" customWidth="1"/>
    <col min="9" max="9" width="2.83203125" style="49" customWidth="1"/>
    <col min="10" max="10" width="11.5" style="74" customWidth="1"/>
    <col min="11" max="11" width="2.5" style="74" customWidth="1"/>
    <col min="12" max="12" width="9.33203125" style="74" customWidth="1"/>
    <col min="13" max="13" width="2.83203125" style="74" customWidth="1"/>
    <col min="14" max="14" width="10" style="74" customWidth="1"/>
    <col min="15" max="15" width="2.83203125" style="49" customWidth="1"/>
    <col min="16" max="16" width="78.5" style="49" customWidth="1"/>
    <col min="17" max="16384" width="10.6640625" style="49"/>
  </cols>
  <sheetData>
    <row r="1" spans="2:16" ht="17" thickBot="1"/>
    <row r="2" spans="2:16">
      <c r="B2" s="50"/>
      <c r="C2" s="51"/>
      <c r="D2" s="51"/>
      <c r="E2" s="51"/>
      <c r="F2" s="51"/>
      <c r="G2" s="51"/>
      <c r="H2" s="51"/>
      <c r="I2" s="51"/>
      <c r="J2" s="75"/>
      <c r="K2" s="75"/>
      <c r="L2" s="75"/>
      <c r="M2" s="75"/>
      <c r="N2" s="75"/>
      <c r="O2" s="51"/>
      <c r="P2" s="51"/>
    </row>
    <row r="3" spans="2:16" s="35" customFormat="1">
      <c r="B3" s="34"/>
      <c r="C3" s="120" t="s">
        <v>88</v>
      </c>
      <c r="D3" s="15"/>
      <c r="E3" s="15"/>
      <c r="F3" s="120" t="s">
        <v>15</v>
      </c>
      <c r="G3" s="120"/>
      <c r="H3" s="120" t="s">
        <v>76</v>
      </c>
      <c r="I3" s="120"/>
      <c r="J3" s="121" t="s">
        <v>51</v>
      </c>
      <c r="K3" s="121"/>
      <c r="L3" s="121" t="s">
        <v>100</v>
      </c>
      <c r="M3" s="121"/>
      <c r="N3" s="121" t="s">
        <v>103</v>
      </c>
      <c r="O3" s="120"/>
      <c r="P3" s="120" t="s">
        <v>109</v>
      </c>
    </row>
    <row r="4" spans="2:16">
      <c r="B4" s="52"/>
      <c r="C4" s="76"/>
      <c r="D4" s="76"/>
      <c r="E4" s="76"/>
      <c r="F4" s="76"/>
      <c r="G4" s="76"/>
      <c r="H4" s="77"/>
      <c r="I4" s="77"/>
      <c r="J4" s="122"/>
      <c r="K4" s="122"/>
      <c r="L4" s="122"/>
      <c r="M4" s="122"/>
      <c r="N4" s="122"/>
      <c r="O4" s="122"/>
      <c r="P4" s="15"/>
    </row>
    <row r="5" spans="2:16" ht="17" thickBot="1">
      <c r="B5" s="52"/>
      <c r="C5" s="42" t="s">
        <v>82</v>
      </c>
      <c r="D5" s="42"/>
      <c r="E5" s="42"/>
      <c r="F5" s="42"/>
      <c r="G5" s="42"/>
      <c r="H5" s="16"/>
      <c r="I5" s="16"/>
      <c r="J5" s="16"/>
      <c r="K5" s="16"/>
      <c r="L5" s="16"/>
      <c r="M5" s="16"/>
      <c r="N5" s="16"/>
      <c r="O5" s="16"/>
      <c r="P5" s="78"/>
    </row>
    <row r="6" spans="2:16" ht="17" thickBot="1">
      <c r="B6" s="52"/>
      <c r="C6" s="92" t="s">
        <v>139</v>
      </c>
      <c r="D6" s="79"/>
      <c r="E6" s="79"/>
      <c r="F6" s="173" t="s">
        <v>90</v>
      </c>
      <c r="G6" s="123"/>
      <c r="H6" s="82">
        <f>ROUND(H7/H8,1)</f>
        <v>118.4</v>
      </c>
      <c r="I6" s="81"/>
      <c r="J6" s="83"/>
      <c r="K6" s="83"/>
      <c r="L6" s="83"/>
      <c r="M6" s="83"/>
      <c r="P6" s="78"/>
    </row>
    <row r="7" spans="2:16" ht="17" thickBot="1">
      <c r="B7" s="52"/>
      <c r="C7" s="79" t="s">
        <v>30</v>
      </c>
      <c r="D7" s="79"/>
      <c r="E7" s="79"/>
      <c r="F7" s="116" t="s">
        <v>83</v>
      </c>
      <c r="G7" s="123"/>
      <c r="H7" s="82">
        <f>ROUND(45,0)</f>
        <v>45</v>
      </c>
      <c r="I7" s="81"/>
      <c r="J7" s="82">
        <f>Notes!D12/1000</f>
        <v>45</v>
      </c>
      <c r="K7" s="83"/>
      <c r="L7" s="83"/>
      <c r="M7" s="83"/>
      <c r="P7" s="78"/>
    </row>
    <row r="8" spans="2:16" ht="17" thickBot="1">
      <c r="B8" s="52"/>
      <c r="C8" s="84" t="s">
        <v>127</v>
      </c>
      <c r="D8" s="79"/>
      <c r="E8" s="79"/>
      <c r="F8" s="156" t="s">
        <v>3</v>
      </c>
      <c r="G8" s="123"/>
      <c r="H8" s="174">
        <f>J8/100</f>
        <v>0.38</v>
      </c>
      <c r="I8" s="81"/>
      <c r="J8" s="82">
        <f>Notes!D14</f>
        <v>38</v>
      </c>
      <c r="K8" s="83"/>
      <c r="L8" s="83"/>
      <c r="M8" s="83"/>
      <c r="P8" s="78"/>
    </row>
    <row r="9" spans="2:16">
      <c r="B9" s="52"/>
      <c r="C9" s="88"/>
      <c r="D9" s="88"/>
      <c r="E9" s="88"/>
      <c r="F9" s="53"/>
      <c r="G9" s="53"/>
      <c r="H9" s="86"/>
      <c r="I9" s="86"/>
      <c r="J9" s="86"/>
      <c r="K9" s="86"/>
      <c r="L9" s="86"/>
      <c r="M9" s="86"/>
      <c r="P9" s="78"/>
    </row>
    <row r="10" spans="2:16" ht="17" thickBot="1">
      <c r="B10" s="52"/>
      <c r="C10" s="42" t="s">
        <v>8</v>
      </c>
      <c r="D10" s="42"/>
      <c r="E10" s="42"/>
      <c r="F10" s="42"/>
      <c r="G10" s="42"/>
      <c r="H10" s="17"/>
      <c r="I10" s="17"/>
      <c r="J10" s="18"/>
      <c r="K10" s="18"/>
      <c r="L10" s="18"/>
      <c r="M10" s="18"/>
      <c r="N10" s="89"/>
      <c r="P10" s="78"/>
    </row>
    <row r="11" spans="2:16" ht="17" thickBot="1">
      <c r="B11" s="52"/>
      <c r="C11" s="84" t="s">
        <v>16</v>
      </c>
      <c r="D11" s="84"/>
      <c r="E11" s="84"/>
      <c r="F11" s="80" t="s">
        <v>4</v>
      </c>
      <c r="G11" s="81"/>
      <c r="H11" s="91">
        <f>ROUND(0.1,1)</f>
        <v>0.1</v>
      </c>
      <c r="I11" s="85"/>
      <c r="J11" s="86"/>
      <c r="K11" s="86"/>
      <c r="L11" s="86"/>
      <c r="M11" s="86"/>
      <c r="N11" s="87">
        <v>0.1</v>
      </c>
      <c r="P11" s="141" t="s">
        <v>101</v>
      </c>
    </row>
    <row r="12" spans="2:16" ht="17" thickBot="1">
      <c r="B12" s="52"/>
      <c r="C12" s="90" t="s">
        <v>1</v>
      </c>
      <c r="D12" s="90"/>
      <c r="E12" s="90"/>
      <c r="F12" s="80" t="s">
        <v>2</v>
      </c>
      <c r="G12" s="81"/>
      <c r="H12" s="91">
        <f>ROUND(1.5,1)</f>
        <v>1.5</v>
      </c>
      <c r="I12" s="86"/>
      <c r="J12" s="86"/>
      <c r="K12" s="86"/>
      <c r="L12" s="138">
        <f>Notes!D50/12</f>
        <v>1.5</v>
      </c>
      <c r="M12" s="86"/>
      <c r="N12" s="77"/>
      <c r="P12" s="45" t="s">
        <v>59</v>
      </c>
    </row>
    <row r="13" spans="2:16" ht="17" thickBot="1">
      <c r="B13" s="52"/>
      <c r="C13" s="92" t="s">
        <v>6</v>
      </c>
      <c r="D13" s="92"/>
      <c r="E13" s="92"/>
      <c r="F13" s="80" t="s">
        <v>2</v>
      </c>
      <c r="G13" s="81"/>
      <c r="H13" s="93">
        <f>ROUND(25,0)</f>
        <v>25</v>
      </c>
      <c r="I13" s="86"/>
      <c r="J13" s="86"/>
      <c r="K13" s="86"/>
      <c r="L13" s="82">
        <f>Notes!D51</f>
        <v>25</v>
      </c>
      <c r="M13" s="86"/>
      <c r="N13" s="77"/>
      <c r="P13" s="139" t="s">
        <v>102</v>
      </c>
    </row>
    <row r="14" spans="2:16">
      <c r="B14" s="52"/>
      <c r="C14" s="42"/>
      <c r="D14" s="42"/>
      <c r="E14" s="42"/>
      <c r="F14" s="42"/>
      <c r="G14" s="42"/>
      <c r="H14" s="18"/>
      <c r="I14" s="18"/>
      <c r="J14" s="18"/>
      <c r="K14" s="18"/>
      <c r="L14" s="18"/>
      <c r="M14" s="18"/>
      <c r="N14" s="89"/>
      <c r="P14" s="78"/>
    </row>
    <row r="15" spans="2:16" ht="17" thickBot="1">
      <c r="B15" s="52"/>
      <c r="C15" s="19" t="s">
        <v>89</v>
      </c>
      <c r="D15" s="19"/>
      <c r="E15" s="19"/>
      <c r="F15" s="19"/>
      <c r="G15" s="42"/>
      <c r="H15" s="18"/>
      <c r="I15" s="18"/>
      <c r="J15" s="18"/>
      <c r="K15" s="18"/>
      <c r="L15" s="18"/>
      <c r="M15" s="18"/>
      <c r="N15" s="89"/>
      <c r="P15" s="135"/>
    </row>
    <row r="16" spans="2:16" ht="17" thickBot="1">
      <c r="B16" s="52"/>
      <c r="C16" s="126" t="s">
        <v>91</v>
      </c>
      <c r="D16" s="19"/>
      <c r="E16" s="19"/>
      <c r="F16" s="117" t="s">
        <v>34</v>
      </c>
      <c r="G16" s="118"/>
      <c r="H16" s="94">
        <f>ROUND(H17*H7*1000,2)</f>
        <v>38250000</v>
      </c>
      <c r="I16" s="18"/>
      <c r="J16" s="94">
        <f>J17*H7*1000</f>
        <v>38250000</v>
      </c>
      <c r="K16" s="86"/>
      <c r="L16" s="86"/>
      <c r="M16" s="86"/>
      <c r="N16" s="89"/>
      <c r="P16" s="159" t="s">
        <v>129</v>
      </c>
    </row>
    <row r="17" spans="2:16" ht="17" thickBot="1">
      <c r="B17" s="52"/>
      <c r="C17" s="126" t="s">
        <v>92</v>
      </c>
      <c r="D17" s="95"/>
      <c r="E17" s="95"/>
      <c r="F17" s="116" t="s">
        <v>84</v>
      </c>
      <c r="G17" s="123"/>
      <c r="H17" s="94">
        <f>J17</f>
        <v>850</v>
      </c>
      <c r="I17" s="86"/>
      <c r="J17" s="100">
        <f>Notes!D13</f>
        <v>850</v>
      </c>
      <c r="K17" s="86"/>
      <c r="L17" s="86"/>
      <c r="M17" s="86"/>
      <c r="N17" s="89"/>
      <c r="P17" s="159"/>
    </row>
    <row r="18" spans="2:16" ht="17" thickBot="1">
      <c r="B18" s="52"/>
      <c r="C18" s="140" t="s">
        <v>97</v>
      </c>
      <c r="D18" s="95"/>
      <c r="E18" s="95"/>
      <c r="F18" s="118" t="s">
        <v>50</v>
      </c>
      <c r="G18" s="123"/>
      <c r="H18" s="96">
        <f>H19+H22</f>
        <v>1260000</v>
      </c>
      <c r="I18" s="86"/>
      <c r="J18" s="100">
        <f>Notes!D32</f>
        <v>1260000</v>
      </c>
      <c r="K18" s="86"/>
      <c r="L18" s="86"/>
      <c r="M18" s="86"/>
      <c r="N18" s="89"/>
      <c r="P18" s="159" t="s">
        <v>111</v>
      </c>
    </row>
    <row r="19" spans="2:16" ht="17" thickBot="1">
      <c r="B19" s="52"/>
      <c r="C19" s="137" t="s">
        <v>93</v>
      </c>
      <c r="D19" s="42"/>
      <c r="E19" s="42"/>
      <c r="F19" s="148" t="s">
        <v>50</v>
      </c>
      <c r="G19" s="118"/>
      <c r="H19" s="96">
        <f>ROUND(H20*1000*H7,2)</f>
        <v>315000</v>
      </c>
      <c r="I19" s="18"/>
      <c r="J19" s="86"/>
      <c r="K19" s="86"/>
      <c r="L19" s="86"/>
      <c r="M19" s="86"/>
      <c r="N19" s="86"/>
      <c r="P19" s="45" t="s">
        <v>58</v>
      </c>
    </row>
    <row r="20" spans="2:16" ht="17" thickBot="1">
      <c r="B20" s="52"/>
      <c r="C20" s="126" t="s">
        <v>94</v>
      </c>
      <c r="D20" s="42"/>
      <c r="E20" s="42"/>
      <c r="F20" s="118" t="s">
        <v>85</v>
      </c>
      <c r="G20" s="118"/>
      <c r="H20" s="96">
        <v>7</v>
      </c>
      <c r="I20" s="18"/>
      <c r="J20" s="86"/>
      <c r="K20" s="86"/>
      <c r="L20" s="86"/>
      <c r="M20" s="86"/>
      <c r="N20" s="86"/>
      <c r="P20" s="151" t="s">
        <v>117</v>
      </c>
    </row>
    <row r="21" spans="2:16" ht="17" thickBot="1">
      <c r="B21" s="52"/>
      <c r="C21" s="136" t="s">
        <v>55</v>
      </c>
      <c r="D21" s="98"/>
      <c r="E21" s="98"/>
      <c r="F21" s="80" t="s">
        <v>49</v>
      </c>
      <c r="G21" s="81"/>
      <c r="H21" s="94">
        <f>ROUND(H23*H25/H24,2)</f>
        <v>157.5</v>
      </c>
      <c r="I21" s="86"/>
      <c r="J21" s="86"/>
      <c r="K21" s="86"/>
      <c r="L21" s="86"/>
      <c r="M21" s="86"/>
      <c r="N21" s="86"/>
      <c r="P21" s="151" t="s">
        <v>118</v>
      </c>
    </row>
    <row r="22" spans="2:16" ht="17" thickBot="1">
      <c r="B22" s="52"/>
      <c r="C22" s="126" t="s">
        <v>55</v>
      </c>
      <c r="D22" s="97"/>
      <c r="E22" s="97"/>
      <c r="F22" s="80" t="s">
        <v>50</v>
      </c>
      <c r="G22" s="81"/>
      <c r="H22" s="94">
        <f>H21*H24</f>
        <v>945000</v>
      </c>
      <c r="I22" s="86"/>
      <c r="J22" s="86"/>
      <c r="K22" s="86"/>
      <c r="L22" s="86"/>
      <c r="M22" s="86"/>
      <c r="N22" s="86"/>
      <c r="P22" s="151" t="s">
        <v>122</v>
      </c>
    </row>
    <row r="23" spans="2:16" ht="17" thickBot="1">
      <c r="B23" s="52"/>
      <c r="C23" s="126" t="s">
        <v>55</v>
      </c>
      <c r="D23" s="97"/>
      <c r="E23" s="97"/>
      <c r="F23" s="116" t="s">
        <v>86</v>
      </c>
      <c r="G23" s="123"/>
      <c r="H23" s="94">
        <f>J23</f>
        <v>3.5</v>
      </c>
      <c r="I23" s="86"/>
      <c r="J23" s="94">
        <f>Notes!D33</f>
        <v>3.5</v>
      </c>
      <c r="K23" s="86"/>
      <c r="L23" s="86"/>
      <c r="M23" s="86"/>
      <c r="N23" s="86"/>
      <c r="P23" s="161" t="s">
        <v>136</v>
      </c>
    </row>
    <row r="24" spans="2:16" ht="17" thickBot="1">
      <c r="B24" s="52"/>
      <c r="C24" s="126" t="s">
        <v>95</v>
      </c>
      <c r="D24" s="78"/>
      <c r="E24" s="78"/>
      <c r="F24" s="78" t="s">
        <v>57</v>
      </c>
      <c r="G24" s="53"/>
      <c r="H24" s="99">
        <v>6000</v>
      </c>
      <c r="I24" s="53"/>
      <c r="J24" s="77"/>
      <c r="K24" s="89"/>
      <c r="L24" s="89"/>
      <c r="M24" s="89"/>
      <c r="N24" s="89"/>
      <c r="P24" s="160" t="s">
        <v>133</v>
      </c>
    </row>
    <row r="25" spans="2:16" ht="17" thickBot="1">
      <c r="B25" s="52"/>
      <c r="C25" s="147" t="s">
        <v>110</v>
      </c>
      <c r="D25" s="78"/>
      <c r="E25" s="78"/>
      <c r="F25" s="119" t="s">
        <v>87</v>
      </c>
      <c r="G25" s="104"/>
      <c r="H25" s="99">
        <f>H24*H7</f>
        <v>270000</v>
      </c>
      <c r="I25" s="53"/>
      <c r="J25" s="77"/>
      <c r="K25" s="89"/>
      <c r="L25" s="89"/>
      <c r="M25" s="89"/>
      <c r="N25" s="89"/>
      <c r="P25" s="160" t="s">
        <v>130</v>
      </c>
    </row>
  </sheetData>
  <hyperlinks>
    <hyperlink ref="P19" r:id="rId1" location="issuecomment-18286997" xr:uid="{00000000-0004-0000-0200-000000000000}"/>
    <hyperlink ref="P12" r:id="rId2"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0"/>
  <sheetViews>
    <sheetView workbookViewId="0">
      <selection activeCell="I17" sqref="I17"/>
    </sheetView>
  </sheetViews>
  <sheetFormatPr baseColWidth="10" defaultColWidth="33.1640625" defaultRowHeight="16"/>
  <cols>
    <col min="1" max="1" width="3.5" style="54" customWidth="1"/>
    <col min="2" max="2" width="3.1640625" style="54" customWidth="1"/>
    <col min="3" max="3" width="33.33203125" style="54" customWidth="1"/>
    <col min="4" max="4" width="16.1640625" style="54" customWidth="1"/>
    <col min="5" max="5" width="10.33203125" style="54" customWidth="1"/>
    <col min="6" max="8" width="12.1640625" style="54" customWidth="1"/>
    <col min="9" max="9" width="39" style="55" customWidth="1"/>
    <col min="10" max="10" width="130.1640625" style="54" customWidth="1"/>
    <col min="11" max="16384" width="33.1640625" style="54"/>
  </cols>
  <sheetData>
    <row r="1" spans="2:10" ht="17" thickBot="1"/>
    <row r="2" spans="2:10">
      <c r="B2" s="56"/>
      <c r="C2" s="57"/>
      <c r="D2" s="57"/>
      <c r="E2" s="57"/>
      <c r="F2" s="57"/>
      <c r="G2" s="57"/>
      <c r="H2" s="57"/>
      <c r="I2" s="58"/>
      <c r="J2" s="57"/>
    </row>
    <row r="3" spans="2:10">
      <c r="B3" s="59"/>
      <c r="C3" s="60" t="s">
        <v>23</v>
      </c>
      <c r="D3" s="60"/>
      <c r="E3" s="60"/>
      <c r="F3" s="60"/>
      <c r="G3" s="60"/>
      <c r="H3" s="60"/>
      <c r="I3" s="61"/>
      <c r="J3" s="62"/>
    </row>
    <row r="4" spans="2:10">
      <c r="B4" s="59"/>
      <c r="C4" s="62"/>
      <c r="D4" s="62"/>
      <c r="E4" s="62"/>
      <c r="F4" s="62"/>
      <c r="G4" s="62"/>
      <c r="H4" s="62"/>
      <c r="I4" s="63"/>
      <c r="J4" s="62"/>
    </row>
    <row r="5" spans="2:10">
      <c r="B5" s="64"/>
      <c r="C5" s="65" t="s">
        <v>31</v>
      </c>
      <c r="D5" s="65" t="s">
        <v>0</v>
      </c>
      <c r="E5" s="65" t="s">
        <v>20</v>
      </c>
      <c r="F5" s="65" t="s">
        <v>32</v>
      </c>
      <c r="G5" s="65" t="s">
        <v>116</v>
      </c>
      <c r="H5" s="65" t="s">
        <v>63</v>
      </c>
      <c r="I5" s="66" t="s">
        <v>128</v>
      </c>
      <c r="J5" s="65" t="s">
        <v>17</v>
      </c>
    </row>
    <row r="6" spans="2:10">
      <c r="B6" s="59"/>
      <c r="C6" s="60"/>
      <c r="D6" s="60"/>
      <c r="E6" s="60"/>
      <c r="F6" s="60"/>
      <c r="G6" s="60"/>
      <c r="H6" s="60"/>
      <c r="I6" s="61"/>
      <c r="J6" s="60"/>
    </row>
    <row r="7" spans="2:10" ht="34">
      <c r="B7" s="59"/>
      <c r="C7" s="67"/>
      <c r="D7" s="67" t="s">
        <v>100</v>
      </c>
      <c r="E7" s="69" t="s">
        <v>24</v>
      </c>
      <c r="F7" s="70" t="s">
        <v>61</v>
      </c>
      <c r="G7" s="70">
        <v>2009</v>
      </c>
      <c r="H7" s="70"/>
      <c r="I7" s="71" t="s">
        <v>134</v>
      </c>
      <c r="J7" s="72" t="s">
        <v>99</v>
      </c>
    </row>
    <row r="8" spans="2:10">
      <c r="B8" s="59"/>
      <c r="C8" s="143" t="s">
        <v>1</v>
      </c>
      <c r="D8" s="67"/>
      <c r="E8" s="69"/>
      <c r="F8" s="71"/>
      <c r="G8" s="71"/>
      <c r="H8" s="71"/>
      <c r="I8" s="71"/>
      <c r="J8" s="67"/>
    </row>
    <row r="9" spans="2:10">
      <c r="B9" s="59"/>
      <c r="C9" s="144" t="s">
        <v>6</v>
      </c>
      <c r="D9" s="67"/>
      <c r="E9" s="69"/>
      <c r="F9" s="71"/>
      <c r="G9" s="71"/>
      <c r="H9" s="71"/>
      <c r="I9" s="71"/>
      <c r="J9" s="67"/>
    </row>
    <row r="10" spans="2:10">
      <c r="B10" s="59"/>
      <c r="C10" s="67"/>
      <c r="D10" s="67" t="s">
        <v>51</v>
      </c>
      <c r="E10" s="62" t="s">
        <v>10</v>
      </c>
      <c r="F10" s="63" t="s">
        <v>60</v>
      </c>
      <c r="G10" s="63" t="s">
        <v>60</v>
      </c>
      <c r="H10" s="63"/>
      <c r="I10" s="63" t="s">
        <v>135</v>
      </c>
      <c r="J10" s="72"/>
    </row>
    <row r="11" spans="2:10">
      <c r="B11" s="59"/>
      <c r="C11" s="68" t="s">
        <v>64</v>
      </c>
      <c r="D11" s="67"/>
      <c r="E11" s="62"/>
      <c r="F11" s="62"/>
      <c r="G11" s="62"/>
      <c r="H11" s="62"/>
      <c r="I11" s="63"/>
      <c r="J11" s="67"/>
    </row>
    <row r="12" spans="2:10">
      <c r="B12" s="59"/>
      <c r="C12" s="143" t="s">
        <v>126</v>
      </c>
      <c r="D12" s="67"/>
      <c r="E12" s="62"/>
      <c r="F12" s="62"/>
      <c r="G12" s="62"/>
      <c r="H12" s="62"/>
      <c r="I12" s="63"/>
      <c r="J12" s="67"/>
    </row>
    <row r="13" spans="2:10">
      <c r="B13" s="59"/>
      <c r="C13" s="143" t="s">
        <v>127</v>
      </c>
      <c r="D13" s="67"/>
      <c r="E13" s="62"/>
      <c r="F13" s="62"/>
      <c r="G13" s="62"/>
      <c r="H13" s="62"/>
      <c r="I13" s="63"/>
      <c r="J13" s="67"/>
    </row>
    <row r="14" spans="2:10">
      <c r="B14" s="59"/>
      <c r="C14" s="68"/>
      <c r="D14" s="67"/>
      <c r="E14" s="62"/>
      <c r="F14" s="62"/>
      <c r="G14" s="62"/>
      <c r="H14" s="62"/>
      <c r="I14" s="63"/>
      <c r="J14" s="67"/>
    </row>
    <row r="15" spans="2:10">
      <c r="B15" s="59"/>
      <c r="C15" s="67"/>
      <c r="D15" s="67" t="s">
        <v>62</v>
      </c>
      <c r="E15" s="62" t="s">
        <v>10</v>
      </c>
      <c r="F15" s="63">
        <v>2013</v>
      </c>
      <c r="G15" s="63" t="s">
        <v>123</v>
      </c>
      <c r="H15" s="63"/>
      <c r="I15" s="63"/>
      <c r="J15" s="72" t="s">
        <v>108</v>
      </c>
    </row>
    <row r="16" spans="2:10">
      <c r="B16" s="59"/>
      <c r="C16" s="143" t="s">
        <v>124</v>
      </c>
      <c r="D16" s="67"/>
      <c r="E16" s="62"/>
      <c r="F16" s="62"/>
      <c r="G16" s="62"/>
      <c r="H16" s="62"/>
      <c r="I16" s="63"/>
      <c r="J16" s="67"/>
    </row>
    <row r="17" spans="2:10">
      <c r="B17" s="59"/>
      <c r="C17" s="143" t="s">
        <v>125</v>
      </c>
      <c r="D17" s="62"/>
      <c r="E17" s="67"/>
      <c r="F17" s="67"/>
      <c r="G17" s="67"/>
      <c r="H17" s="67"/>
      <c r="I17" s="73"/>
      <c r="J17" s="67"/>
    </row>
    <row r="18" spans="2:10">
      <c r="B18" s="59"/>
      <c r="C18" s="67"/>
      <c r="D18" s="62"/>
      <c r="E18" s="67"/>
      <c r="F18" s="67"/>
      <c r="G18" s="67"/>
      <c r="H18" s="67"/>
      <c r="I18" s="73"/>
      <c r="J18" s="67"/>
    </row>
    <row r="19" spans="2:10">
      <c r="B19" s="145"/>
      <c r="C19" s="67"/>
      <c r="D19" s="62" t="s">
        <v>59</v>
      </c>
      <c r="E19" s="67" t="s">
        <v>10</v>
      </c>
      <c r="F19" s="142"/>
      <c r="G19" s="142"/>
      <c r="H19" s="67" t="s">
        <v>104</v>
      </c>
      <c r="I19" s="73"/>
      <c r="J19" s="72" t="s">
        <v>105</v>
      </c>
    </row>
    <row r="20" spans="2:10">
      <c r="B20" s="145" t="s">
        <v>106</v>
      </c>
      <c r="C20" s="143" t="s">
        <v>107</v>
      </c>
      <c r="D20" s="62" t="s">
        <v>103</v>
      </c>
      <c r="E20" s="67"/>
      <c r="F20" s="142"/>
      <c r="G20" s="142"/>
      <c r="H20" s="67"/>
      <c r="I20" s="73"/>
      <c r="J20" s="67"/>
    </row>
  </sheetData>
  <hyperlinks>
    <hyperlink ref="J19" r:id="rId1" xr:uid="{00000000-0004-0000-0300-000000000000}"/>
  </hyperlinks>
  <pageMargins left="0.75" right="0.75" top="1" bottom="1" header="0.5" footer="0.5"/>
  <pageSetup paperSize="9" orientation="portrait" horizontalDpi="4294967292" verticalDpi="4294967292"/>
  <ignoredErrors>
    <ignoredError sqref="F7 F10:G10 G1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54"/>
  <sheetViews>
    <sheetView topLeftCell="A4" workbookViewId="0">
      <selection activeCell="D36" sqref="D36"/>
    </sheetView>
  </sheetViews>
  <sheetFormatPr baseColWidth="10" defaultColWidth="10.6640625" defaultRowHeight="16"/>
  <cols>
    <col min="1" max="1" width="5.83203125" style="150" customWidth="1"/>
    <col min="2" max="2" width="4.5" style="150" customWidth="1"/>
    <col min="3" max="16384" width="10.6640625" style="150"/>
  </cols>
  <sheetData>
    <row r="1" spans="2:14" ht="17" thickBot="1"/>
    <row r="2" spans="2:14">
      <c r="B2" s="152"/>
      <c r="C2" s="153"/>
      <c r="D2" s="153"/>
      <c r="E2" s="153"/>
      <c r="F2" s="153"/>
      <c r="G2" s="153"/>
      <c r="H2" s="153"/>
      <c r="I2" s="153"/>
      <c r="J2" s="153"/>
      <c r="K2" s="153"/>
      <c r="L2" s="153"/>
      <c r="M2" s="153"/>
      <c r="N2" s="153"/>
    </row>
    <row r="3" spans="2:14" s="35" customFormat="1">
      <c r="B3" s="127"/>
      <c r="C3" s="22" t="s">
        <v>0</v>
      </c>
      <c r="D3" s="22" t="s">
        <v>112</v>
      </c>
      <c r="E3" s="22"/>
      <c r="F3" s="22"/>
      <c r="G3" s="22"/>
      <c r="H3" s="22"/>
      <c r="I3" s="22"/>
      <c r="J3" s="22"/>
      <c r="K3" s="22"/>
      <c r="L3" s="22"/>
      <c r="M3" s="22"/>
      <c r="N3" s="22"/>
    </row>
    <row r="4" spans="2:14">
      <c r="B4" s="154"/>
      <c r="C4" s="155"/>
      <c r="D4" s="155"/>
      <c r="E4" s="155"/>
      <c r="F4" s="155"/>
      <c r="G4" s="155"/>
      <c r="H4" s="155"/>
      <c r="I4" s="155"/>
      <c r="J4" s="155"/>
      <c r="K4" s="155"/>
      <c r="L4" s="155"/>
      <c r="M4" s="155"/>
      <c r="N4" s="155"/>
    </row>
    <row r="5" spans="2:14">
      <c r="B5" s="154"/>
      <c r="C5" s="155"/>
      <c r="D5" s="155"/>
      <c r="E5" s="155"/>
      <c r="F5" s="155"/>
      <c r="G5" s="155"/>
      <c r="H5" s="155"/>
      <c r="I5" s="155"/>
      <c r="J5" s="155"/>
      <c r="K5" s="155"/>
      <c r="L5" s="155"/>
      <c r="M5" s="155"/>
      <c r="N5" s="155"/>
    </row>
    <row r="6" spans="2:14">
      <c r="B6" s="154"/>
      <c r="C6" s="155" t="s">
        <v>51</v>
      </c>
      <c r="D6" s="155"/>
      <c r="E6" s="155"/>
      <c r="F6" s="155"/>
      <c r="G6" s="155"/>
      <c r="H6" s="155"/>
      <c r="I6" s="155"/>
      <c r="J6" s="155"/>
      <c r="K6" s="155"/>
      <c r="L6" s="155"/>
      <c r="M6" s="155"/>
      <c r="N6" s="155"/>
    </row>
    <row r="7" spans="2:14">
      <c r="B7" s="154"/>
      <c r="C7" s="155"/>
      <c r="D7" s="155"/>
      <c r="E7" s="155"/>
      <c r="F7" s="155"/>
      <c r="G7" s="155"/>
      <c r="H7" s="155"/>
      <c r="I7" s="155"/>
      <c r="J7" s="155"/>
      <c r="K7" s="155"/>
      <c r="L7" s="155"/>
      <c r="M7" s="155"/>
      <c r="N7" s="155"/>
    </row>
    <row r="8" spans="2:14">
      <c r="B8" s="154"/>
      <c r="C8" s="155"/>
      <c r="D8" s="155"/>
      <c r="E8" s="155"/>
      <c r="F8" s="155"/>
      <c r="G8" s="155"/>
      <c r="H8" s="155"/>
      <c r="I8" s="155"/>
      <c r="J8" s="155"/>
      <c r="K8" s="155"/>
      <c r="L8" s="155"/>
      <c r="M8" s="155"/>
      <c r="N8" s="155"/>
    </row>
    <row r="9" spans="2:14">
      <c r="B9" s="154"/>
      <c r="C9" s="155"/>
      <c r="D9" s="155"/>
      <c r="E9" s="155"/>
      <c r="F9" s="155"/>
      <c r="G9" s="155"/>
      <c r="H9" s="155"/>
      <c r="I9" s="155"/>
      <c r="J9" s="155"/>
      <c r="K9" s="155"/>
      <c r="L9" s="155"/>
      <c r="M9" s="155"/>
      <c r="N9" s="155"/>
    </row>
    <row r="10" spans="2:14">
      <c r="B10" s="154"/>
      <c r="C10" s="155"/>
      <c r="D10" s="155"/>
      <c r="E10" s="155"/>
      <c r="F10" s="155"/>
      <c r="G10" s="155"/>
      <c r="H10" s="155"/>
      <c r="I10" s="155"/>
      <c r="J10" s="155"/>
      <c r="K10" s="155"/>
      <c r="L10" s="155"/>
      <c r="M10" s="155"/>
      <c r="N10" s="155"/>
    </row>
    <row r="11" spans="2:14">
      <c r="B11" s="154"/>
      <c r="C11" s="155"/>
      <c r="D11" s="155"/>
      <c r="E11" s="155"/>
      <c r="F11" s="155"/>
      <c r="G11" s="155"/>
      <c r="H11" s="155"/>
      <c r="I11" s="155"/>
      <c r="J11" s="155"/>
      <c r="K11" s="155"/>
      <c r="L11" s="155"/>
      <c r="M11" s="155"/>
      <c r="N11" s="155"/>
    </row>
    <row r="12" spans="2:14">
      <c r="B12" s="154"/>
      <c r="C12" s="155"/>
      <c r="D12" s="155">
        <v>45000</v>
      </c>
      <c r="E12" s="155" t="s">
        <v>114</v>
      </c>
      <c r="F12" s="155"/>
      <c r="G12" s="155"/>
      <c r="H12" s="155"/>
      <c r="I12" s="155"/>
      <c r="J12" s="155"/>
      <c r="K12" s="155"/>
      <c r="L12" s="155"/>
      <c r="M12" s="155"/>
      <c r="N12" s="155"/>
    </row>
    <row r="13" spans="2:14">
      <c r="B13" s="154"/>
      <c r="C13" s="155"/>
      <c r="D13" s="155">
        <v>850</v>
      </c>
      <c r="E13" s="155" t="s">
        <v>113</v>
      </c>
      <c r="F13" s="155"/>
      <c r="G13" s="155"/>
      <c r="H13" s="155"/>
      <c r="I13" s="155"/>
      <c r="J13" s="155"/>
      <c r="K13" s="155"/>
      <c r="L13" s="155"/>
      <c r="M13" s="155"/>
      <c r="N13" s="155"/>
    </row>
    <row r="14" spans="2:14">
      <c r="B14" s="154"/>
      <c r="C14" s="155"/>
      <c r="D14" s="155">
        <v>38</v>
      </c>
      <c r="E14" s="155" t="s">
        <v>3</v>
      </c>
      <c r="F14" s="155"/>
      <c r="G14" s="155"/>
      <c r="H14" s="155"/>
      <c r="I14" s="155"/>
      <c r="J14" s="155"/>
      <c r="K14" s="155"/>
      <c r="L14" s="155"/>
      <c r="M14" s="155"/>
      <c r="N14" s="155"/>
    </row>
    <row r="15" spans="2:14">
      <c r="B15" s="154"/>
      <c r="C15" s="155"/>
      <c r="D15" s="155"/>
      <c r="E15" s="155"/>
      <c r="F15" s="155"/>
      <c r="G15" s="155"/>
      <c r="H15" s="155"/>
      <c r="I15" s="155"/>
      <c r="J15" s="155"/>
      <c r="K15" s="155"/>
      <c r="L15" s="155"/>
      <c r="M15" s="155"/>
      <c r="N15" s="155"/>
    </row>
    <row r="16" spans="2:14">
      <c r="B16" s="154"/>
      <c r="C16" s="155"/>
      <c r="D16" s="155"/>
      <c r="E16" s="155"/>
      <c r="F16" s="155"/>
      <c r="G16" s="155"/>
      <c r="H16" s="155"/>
      <c r="I16" s="155"/>
      <c r="J16" s="155"/>
      <c r="K16" s="155"/>
      <c r="L16" s="155"/>
      <c r="M16" s="155"/>
      <c r="N16" s="155"/>
    </row>
    <row r="17" spans="2:14">
      <c r="B17" s="154"/>
      <c r="C17" s="155"/>
      <c r="D17" s="155"/>
      <c r="E17" s="155"/>
      <c r="F17" s="155"/>
      <c r="G17" s="155"/>
      <c r="H17" s="155"/>
      <c r="I17" s="155"/>
      <c r="J17" s="155"/>
      <c r="K17" s="155"/>
      <c r="L17" s="155"/>
      <c r="M17" s="155"/>
      <c r="N17" s="155"/>
    </row>
    <row r="18" spans="2:14">
      <c r="B18" s="154"/>
      <c r="C18" s="155"/>
      <c r="D18" s="155"/>
      <c r="E18" s="155"/>
      <c r="F18" s="155"/>
      <c r="G18" s="155"/>
      <c r="H18" s="155"/>
      <c r="I18" s="155"/>
      <c r="J18" s="155"/>
      <c r="K18" s="155"/>
      <c r="L18" s="155"/>
      <c r="M18" s="155"/>
      <c r="N18" s="155"/>
    </row>
    <row r="19" spans="2:14">
      <c r="B19" s="154"/>
      <c r="C19" s="155"/>
      <c r="D19" s="155"/>
      <c r="E19" s="155"/>
      <c r="F19" s="155"/>
      <c r="G19" s="155"/>
      <c r="H19" s="155"/>
      <c r="I19" s="155"/>
      <c r="J19" s="155"/>
      <c r="K19" s="155"/>
      <c r="L19" s="155"/>
      <c r="M19" s="155"/>
      <c r="N19" s="155"/>
    </row>
    <row r="20" spans="2:14">
      <c r="B20" s="154"/>
      <c r="C20" s="155"/>
      <c r="D20" s="155"/>
      <c r="E20" s="155"/>
      <c r="F20" s="155"/>
      <c r="G20" s="155"/>
      <c r="H20" s="155"/>
      <c r="I20" s="155"/>
      <c r="J20" s="155"/>
      <c r="K20" s="155"/>
      <c r="L20" s="155"/>
      <c r="M20" s="155"/>
      <c r="N20" s="155"/>
    </row>
    <row r="21" spans="2:14">
      <c r="B21" s="154"/>
      <c r="C21" s="155"/>
      <c r="D21" s="155"/>
      <c r="E21" s="155"/>
      <c r="F21" s="155"/>
      <c r="G21" s="155"/>
      <c r="H21" s="155"/>
      <c r="I21" s="155"/>
      <c r="J21" s="155"/>
      <c r="K21" s="155"/>
      <c r="L21" s="155"/>
      <c r="M21" s="155"/>
      <c r="N21" s="155"/>
    </row>
    <row r="22" spans="2:14">
      <c r="B22" s="154"/>
      <c r="C22" s="155"/>
      <c r="D22" s="155"/>
      <c r="E22" s="155"/>
      <c r="F22" s="155"/>
      <c r="G22" s="155"/>
      <c r="H22" s="155"/>
      <c r="I22" s="155"/>
      <c r="J22" s="155"/>
      <c r="K22" s="155"/>
      <c r="L22" s="155"/>
      <c r="M22" s="155"/>
      <c r="N22" s="155"/>
    </row>
    <row r="23" spans="2:14">
      <c r="B23" s="154"/>
      <c r="C23" s="155"/>
      <c r="D23" s="155"/>
      <c r="E23" s="155"/>
      <c r="F23" s="155"/>
      <c r="G23" s="155"/>
      <c r="H23" s="155"/>
      <c r="I23" s="155"/>
      <c r="J23" s="155"/>
      <c r="K23" s="155"/>
      <c r="L23" s="155"/>
      <c r="M23" s="155"/>
      <c r="N23" s="155"/>
    </row>
    <row r="24" spans="2:14">
      <c r="B24" s="154"/>
      <c r="C24" s="155"/>
      <c r="D24" s="155"/>
      <c r="E24" s="155"/>
      <c r="F24" s="155"/>
      <c r="G24" s="155"/>
      <c r="H24" s="155"/>
      <c r="I24" s="155"/>
      <c r="J24" s="155"/>
      <c r="K24" s="155"/>
      <c r="L24" s="155"/>
      <c r="M24" s="155"/>
      <c r="N24" s="155"/>
    </row>
    <row r="25" spans="2:14">
      <c r="B25" s="154"/>
      <c r="C25" s="155"/>
      <c r="D25" s="155"/>
      <c r="E25" s="155"/>
      <c r="F25" s="155"/>
      <c r="G25" s="155"/>
      <c r="H25" s="155"/>
      <c r="I25" s="155"/>
      <c r="J25" s="155"/>
      <c r="K25" s="155"/>
      <c r="L25" s="155"/>
      <c r="M25" s="155"/>
      <c r="N25" s="155"/>
    </row>
    <row r="26" spans="2:14">
      <c r="B26" s="154"/>
      <c r="C26" s="155"/>
      <c r="D26" s="155"/>
      <c r="E26" s="155"/>
      <c r="F26" s="155"/>
      <c r="G26" s="155"/>
      <c r="H26" s="155"/>
      <c r="I26" s="155"/>
      <c r="J26" s="155"/>
      <c r="K26" s="155"/>
      <c r="L26" s="155"/>
      <c r="M26" s="155"/>
      <c r="N26" s="155"/>
    </row>
    <row r="27" spans="2:14">
      <c r="B27" s="154"/>
      <c r="C27" s="155"/>
      <c r="D27" s="155"/>
      <c r="E27" s="155"/>
      <c r="F27" s="155"/>
      <c r="G27" s="155"/>
      <c r="H27" s="155"/>
      <c r="I27" s="155"/>
      <c r="J27" s="155"/>
      <c r="K27" s="155"/>
      <c r="L27" s="155"/>
      <c r="M27" s="155"/>
      <c r="N27" s="155"/>
    </row>
    <row r="28" spans="2:14">
      <c r="B28" s="154"/>
      <c r="C28" s="155"/>
      <c r="D28" s="155"/>
      <c r="E28" s="155"/>
      <c r="F28" s="155"/>
      <c r="G28" s="155"/>
      <c r="H28" s="155"/>
      <c r="I28" s="155"/>
      <c r="J28" s="155"/>
      <c r="K28" s="155"/>
      <c r="L28" s="155"/>
      <c r="M28" s="155"/>
      <c r="N28" s="155"/>
    </row>
    <row r="29" spans="2:14">
      <c r="B29" s="154"/>
      <c r="C29" s="155"/>
      <c r="D29" s="155"/>
      <c r="E29" s="155"/>
      <c r="F29" s="155"/>
      <c r="G29" s="155"/>
      <c r="H29" s="155"/>
      <c r="I29" s="155"/>
      <c r="J29" s="155"/>
      <c r="K29" s="155"/>
      <c r="L29" s="155"/>
      <c r="M29" s="155"/>
      <c r="N29" s="155"/>
    </row>
    <row r="30" spans="2:14">
      <c r="B30" s="154"/>
      <c r="C30" s="155"/>
      <c r="D30" s="155"/>
      <c r="E30" s="155"/>
      <c r="F30" s="155"/>
      <c r="G30" s="155"/>
      <c r="H30" s="155"/>
      <c r="I30" s="155"/>
      <c r="J30" s="155"/>
      <c r="K30" s="155"/>
      <c r="L30" s="155"/>
      <c r="M30" s="155"/>
      <c r="N30" s="155"/>
    </row>
    <row r="31" spans="2:14">
      <c r="B31" s="154"/>
      <c r="C31" s="155"/>
      <c r="D31" s="155"/>
      <c r="E31" s="155"/>
      <c r="F31" s="155"/>
      <c r="G31" s="155"/>
      <c r="H31" s="155"/>
      <c r="I31" s="155"/>
      <c r="J31" s="155"/>
      <c r="K31" s="155"/>
      <c r="L31" s="155"/>
      <c r="M31" s="155"/>
      <c r="N31" s="155"/>
    </row>
    <row r="32" spans="2:14">
      <c r="B32" s="154"/>
      <c r="C32" s="155" t="s">
        <v>115</v>
      </c>
      <c r="D32" s="155">
        <v>1260000</v>
      </c>
      <c r="E32" s="155" t="s">
        <v>113</v>
      </c>
      <c r="F32" s="155"/>
      <c r="G32" s="155"/>
      <c r="H32" s="155"/>
      <c r="I32" s="155"/>
      <c r="J32" s="155"/>
      <c r="K32" s="155"/>
      <c r="L32" s="155"/>
      <c r="M32" s="155"/>
      <c r="N32" s="155"/>
    </row>
    <row r="33" spans="2:14">
      <c r="B33" s="154"/>
      <c r="C33" s="158" t="s">
        <v>131</v>
      </c>
      <c r="D33" s="155">
        <v>3.5</v>
      </c>
      <c r="E33" s="158" t="s">
        <v>132</v>
      </c>
      <c r="F33" s="155"/>
      <c r="G33" s="155"/>
      <c r="H33" s="155"/>
      <c r="I33" s="155"/>
      <c r="J33" s="155"/>
      <c r="K33" s="155"/>
      <c r="L33" s="155"/>
      <c r="M33" s="155"/>
      <c r="N33" s="155"/>
    </row>
    <row r="34" spans="2:14">
      <c r="B34" s="154"/>
      <c r="C34" s="155"/>
      <c r="D34" s="155"/>
      <c r="E34" s="155"/>
      <c r="F34" s="155"/>
      <c r="G34" s="155"/>
      <c r="H34" s="155"/>
      <c r="I34" s="155"/>
      <c r="J34" s="155"/>
      <c r="K34" s="155"/>
      <c r="L34" s="155"/>
      <c r="M34" s="155"/>
      <c r="N34" s="155"/>
    </row>
    <row r="35" spans="2:14">
      <c r="B35" s="154"/>
      <c r="C35" s="155"/>
      <c r="D35" s="155"/>
      <c r="E35" s="155"/>
      <c r="F35" s="155"/>
      <c r="G35" s="155"/>
      <c r="H35" s="155"/>
      <c r="I35" s="155"/>
      <c r="J35" s="155"/>
      <c r="K35" s="155"/>
      <c r="L35" s="155"/>
      <c r="M35" s="155"/>
      <c r="N35" s="155"/>
    </row>
    <row r="36" spans="2:14">
      <c r="B36" s="154"/>
      <c r="C36" s="155"/>
      <c r="D36" s="155"/>
      <c r="E36" s="155"/>
      <c r="F36" s="155"/>
      <c r="G36" s="155"/>
      <c r="H36" s="155"/>
      <c r="I36" s="155"/>
      <c r="J36" s="155"/>
      <c r="K36" s="155"/>
      <c r="L36" s="155"/>
      <c r="M36" s="155"/>
      <c r="N36" s="155"/>
    </row>
    <row r="37" spans="2:14">
      <c r="B37" s="154"/>
      <c r="C37" s="155"/>
      <c r="D37" s="155"/>
      <c r="E37" s="155"/>
      <c r="F37" s="155"/>
      <c r="G37" s="155"/>
      <c r="H37" s="155"/>
      <c r="I37" s="155"/>
      <c r="J37" s="155"/>
      <c r="K37" s="155"/>
      <c r="L37" s="155"/>
      <c r="M37" s="155"/>
      <c r="N37" s="155"/>
    </row>
    <row r="38" spans="2:14">
      <c r="B38" s="154"/>
      <c r="C38" s="155"/>
      <c r="D38" s="155"/>
      <c r="E38" s="155"/>
      <c r="F38" s="155"/>
      <c r="G38" s="155"/>
      <c r="H38" s="155"/>
      <c r="I38" s="155"/>
      <c r="J38" s="155"/>
      <c r="K38" s="155"/>
      <c r="L38" s="155"/>
      <c r="M38" s="155"/>
      <c r="N38" s="155"/>
    </row>
    <row r="39" spans="2:14">
      <c r="B39" s="154"/>
      <c r="C39" s="155"/>
      <c r="D39" s="155"/>
      <c r="E39" s="155"/>
      <c r="F39" s="155"/>
      <c r="G39" s="155"/>
      <c r="H39" s="155"/>
      <c r="I39" s="155"/>
      <c r="J39" s="155"/>
      <c r="K39" s="155"/>
      <c r="L39" s="155"/>
      <c r="M39" s="155"/>
      <c r="N39" s="155"/>
    </row>
    <row r="40" spans="2:14">
      <c r="B40" s="154"/>
      <c r="C40" s="155"/>
      <c r="D40" s="155"/>
      <c r="E40" s="155"/>
      <c r="F40" s="155"/>
      <c r="G40" s="155"/>
      <c r="H40" s="155"/>
      <c r="I40" s="155"/>
      <c r="J40" s="155"/>
      <c r="K40" s="155"/>
      <c r="L40" s="155"/>
      <c r="M40" s="155"/>
      <c r="N40" s="155"/>
    </row>
    <row r="41" spans="2:14">
      <c r="B41" s="154"/>
      <c r="C41" s="155"/>
      <c r="D41" s="155"/>
      <c r="E41" s="155"/>
      <c r="F41" s="155"/>
      <c r="G41" s="155"/>
      <c r="H41" s="155"/>
      <c r="I41" s="155"/>
      <c r="J41" s="155"/>
      <c r="K41" s="155"/>
      <c r="L41" s="155"/>
      <c r="M41" s="155"/>
      <c r="N41" s="155"/>
    </row>
    <row r="42" spans="2:14">
      <c r="B42" s="154"/>
      <c r="C42" s="155"/>
      <c r="D42" s="155"/>
      <c r="E42" s="155"/>
      <c r="F42" s="155"/>
      <c r="G42" s="155"/>
      <c r="H42" s="155"/>
      <c r="I42" s="155"/>
      <c r="J42" s="155"/>
      <c r="K42" s="155"/>
      <c r="L42" s="155"/>
      <c r="M42" s="155"/>
      <c r="N42" s="155"/>
    </row>
    <row r="43" spans="2:14">
      <c r="B43" s="154"/>
      <c r="C43" s="155"/>
      <c r="D43" s="155"/>
      <c r="E43" s="155"/>
      <c r="F43" s="155"/>
      <c r="G43" s="155"/>
      <c r="H43" s="155"/>
      <c r="I43" s="155"/>
      <c r="J43" s="155"/>
      <c r="K43" s="155"/>
      <c r="L43" s="155"/>
      <c r="M43" s="155"/>
      <c r="N43" s="155"/>
    </row>
    <row r="44" spans="2:14">
      <c r="B44" s="154"/>
      <c r="C44" s="155" t="s">
        <v>100</v>
      </c>
      <c r="D44" s="155"/>
      <c r="E44" s="155"/>
      <c r="F44" s="155"/>
      <c r="G44" s="155"/>
      <c r="H44" s="155"/>
      <c r="I44" s="155"/>
      <c r="J44" s="155"/>
      <c r="K44" s="155"/>
      <c r="L44" s="155"/>
      <c r="M44" s="155"/>
      <c r="N44" s="155"/>
    </row>
    <row r="45" spans="2:14">
      <c r="B45" s="154"/>
      <c r="C45" s="155" t="s">
        <v>121</v>
      </c>
      <c r="D45" s="155"/>
      <c r="E45" s="155"/>
      <c r="F45" s="155"/>
      <c r="G45" s="155"/>
      <c r="H45" s="155"/>
      <c r="I45" s="155"/>
      <c r="J45" s="155"/>
      <c r="K45" s="155"/>
      <c r="L45" s="155"/>
      <c r="M45" s="155"/>
      <c r="N45" s="155"/>
    </row>
    <row r="46" spans="2:14">
      <c r="B46" s="154"/>
      <c r="C46" s="155"/>
      <c r="D46" s="155"/>
      <c r="E46" s="155"/>
      <c r="F46" s="155"/>
      <c r="G46" s="155"/>
      <c r="H46" s="155"/>
      <c r="I46" s="155"/>
      <c r="J46" s="155"/>
      <c r="K46" s="155"/>
      <c r="L46" s="155"/>
      <c r="M46" s="155"/>
      <c r="N46" s="155"/>
    </row>
    <row r="47" spans="2:14">
      <c r="B47" s="154"/>
      <c r="C47" s="155"/>
      <c r="D47" s="155"/>
      <c r="E47" s="155"/>
      <c r="F47" s="155"/>
      <c r="G47" s="155"/>
      <c r="H47" s="155"/>
      <c r="I47" s="155"/>
      <c r="J47" s="155"/>
      <c r="K47" s="155"/>
      <c r="L47" s="155"/>
      <c r="M47" s="155"/>
      <c r="N47" s="155"/>
    </row>
    <row r="48" spans="2:14">
      <c r="B48" s="154"/>
      <c r="C48" s="155"/>
      <c r="D48" s="155"/>
      <c r="E48" s="155"/>
      <c r="F48" s="155"/>
      <c r="G48" s="155"/>
      <c r="H48" s="155"/>
      <c r="I48" s="155"/>
      <c r="J48" s="155"/>
      <c r="K48" s="155"/>
      <c r="L48" s="155"/>
      <c r="M48" s="155"/>
      <c r="N48" s="155"/>
    </row>
    <row r="49" spans="2:14">
      <c r="B49" s="154"/>
      <c r="C49" s="155"/>
      <c r="D49" s="155"/>
      <c r="E49" s="155"/>
      <c r="F49" s="155"/>
      <c r="G49" s="155"/>
      <c r="H49" s="155"/>
      <c r="I49" s="155"/>
      <c r="J49" s="155"/>
      <c r="K49" s="155"/>
      <c r="L49" s="155"/>
      <c r="M49" s="155"/>
      <c r="N49" s="155"/>
    </row>
    <row r="50" spans="2:14">
      <c r="B50" s="154"/>
      <c r="C50" s="155"/>
      <c r="D50" s="155">
        <v>18</v>
      </c>
      <c r="E50" s="155" t="s">
        <v>120</v>
      </c>
      <c r="F50" s="155"/>
      <c r="G50" s="155"/>
      <c r="H50" s="155"/>
      <c r="I50" s="155"/>
      <c r="J50" s="155"/>
      <c r="K50" s="155"/>
      <c r="L50" s="155"/>
      <c r="M50" s="155"/>
      <c r="N50" s="155"/>
    </row>
    <row r="51" spans="2:14">
      <c r="B51" s="154"/>
      <c r="C51" s="155"/>
      <c r="D51" s="155">
        <v>25</v>
      </c>
      <c r="E51" s="155" t="s">
        <v>119</v>
      </c>
      <c r="F51" s="155"/>
      <c r="G51" s="155"/>
      <c r="H51" s="155"/>
      <c r="I51" s="155"/>
      <c r="J51" s="155"/>
      <c r="K51" s="155"/>
      <c r="L51" s="155"/>
      <c r="M51" s="155"/>
      <c r="N51" s="155"/>
    </row>
    <row r="52" spans="2:14">
      <c r="B52" s="154"/>
      <c r="C52" s="155"/>
      <c r="D52" s="155"/>
      <c r="E52" s="155"/>
      <c r="F52" s="155"/>
      <c r="G52" s="155"/>
      <c r="H52" s="155"/>
      <c r="I52" s="155"/>
      <c r="J52" s="155"/>
      <c r="K52" s="155"/>
      <c r="L52" s="155"/>
      <c r="M52" s="155"/>
      <c r="N52" s="155"/>
    </row>
    <row r="53" spans="2:14">
      <c r="B53" s="154"/>
      <c r="C53" s="155"/>
      <c r="D53" s="155"/>
      <c r="E53" s="155"/>
      <c r="F53" s="155"/>
      <c r="G53" s="155"/>
      <c r="H53" s="155"/>
      <c r="I53" s="155"/>
      <c r="J53" s="155"/>
      <c r="K53" s="155"/>
      <c r="L53" s="155"/>
      <c r="M53" s="155"/>
      <c r="N53" s="155"/>
    </row>
    <row r="54" spans="2:14">
      <c r="B54" s="154"/>
      <c r="C54" s="155"/>
      <c r="D54" s="155"/>
      <c r="E54" s="155"/>
      <c r="F54" s="155"/>
      <c r="G54" s="155"/>
      <c r="H54" s="155"/>
      <c r="I54" s="155"/>
      <c r="J54" s="155"/>
      <c r="K54" s="155"/>
      <c r="L54" s="155"/>
      <c r="M54" s="155"/>
      <c r="N54" s="155"/>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2021-08-17T11:24:23Z</dcterms:modified>
</cp:coreProperties>
</file>