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autoCompressPictures="0"/>
  <mc:AlternateContent xmlns:mc="http://schemas.openxmlformats.org/markup-compatibility/2006">
    <mc:Choice Requires="x15">
      <x15ac:absPath xmlns:x15ac="http://schemas.microsoft.com/office/spreadsheetml/2010/11/ac" url="/Users/alexander/Git/etdataset/source_analyses/nl/2019/1_chp/"/>
    </mc:Choice>
  </mc:AlternateContent>
  <xr:revisionPtr revIDLastSave="0" documentId="13_ncr:1_{9D7DA653-43AB-CA43-8BC9-745AF715643E}" xr6:coauthVersionLast="47" xr6:coauthVersionMax="47" xr10:uidLastSave="{00000000-0000-0000-0000-000000000000}"/>
  <bookViews>
    <workbookView xWindow="14020" yWindow="-42700" windowWidth="38400" windowHeight="42700" activeTab="6" xr2:uid="{00000000-000D-0000-FFFF-FFFF00000000}"/>
  </bookViews>
  <sheets>
    <sheet name="Cover sheet" sheetId="5" r:id="rId1"/>
    <sheet name="Changelog" sheetId="6" r:id="rId2"/>
    <sheet name="Omschrijving" sheetId="8" r:id="rId3"/>
    <sheet name="CBS data 2019 (voorlopig)" sheetId="1" r:id="rId4"/>
    <sheet name="CBS data 2019 (edited)" sheetId="10" r:id="rId5"/>
    <sheet name="CBS data 2019 II (voorlopig)" sheetId="11" r:id="rId6"/>
    <sheet name="CHP - Results by machine" sheetId="4" r:id="rId7"/>
    <sheet name="technical_specs" sheetId="7" r:id="rId8"/>
  </sheets>
  <externalReferences>
    <externalReference r:id="rId9"/>
  </externalReferences>
  <definedNames>
    <definedName name="_xlnm._FilterDatabase" localSheetId="4" hidden="1">'CBS data 2019 (edited)'!$A$3:$O$403</definedName>
    <definedName name="_xlnm._FilterDatabase" localSheetId="3" hidden="1">'CBS data 2019 (voorlopig)'!$A$3:$O$394</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63" i="4" l="1"/>
  <c r="N63" i="4"/>
  <c r="H63" i="4"/>
  <c r="E63" i="4"/>
  <c r="D63" i="4"/>
  <c r="O59" i="4"/>
  <c r="N59" i="4"/>
  <c r="E59" i="4"/>
  <c r="D59" i="4"/>
  <c r="O56" i="4"/>
  <c r="N56" i="4"/>
  <c r="N60" i="4" s="1"/>
  <c r="E56" i="4"/>
  <c r="D56" i="4"/>
  <c r="E45" i="4"/>
  <c r="D45" i="4"/>
  <c r="O44" i="4"/>
  <c r="N44" i="4"/>
  <c r="E44" i="4"/>
  <c r="D44" i="4"/>
  <c r="O43" i="4"/>
  <c r="N43" i="4"/>
  <c r="E43" i="4"/>
  <c r="D43" i="4"/>
  <c r="O42" i="4"/>
  <c r="N42" i="4"/>
  <c r="E42" i="4"/>
  <c r="D42" i="4"/>
  <c r="E38" i="4"/>
  <c r="D38" i="4" s="1"/>
  <c r="O37" i="4"/>
  <c r="N37" i="4"/>
  <c r="E37" i="4"/>
  <c r="D37" i="4"/>
  <c r="O36" i="4"/>
  <c r="N36" i="4"/>
  <c r="N50" i="4" s="1"/>
  <c r="E36" i="4"/>
  <c r="D36" i="4"/>
  <c r="O35" i="4"/>
  <c r="N35" i="4"/>
  <c r="N49" i="4" s="1"/>
  <c r="E35" i="4"/>
  <c r="D35" i="4"/>
  <c r="E25" i="4"/>
  <c r="D25" i="4"/>
  <c r="M25" i="4" s="1"/>
  <c r="E24" i="4"/>
  <c r="O23" i="4"/>
  <c r="N23" i="4"/>
  <c r="N29" i="4" s="1"/>
  <c r="E23" i="4"/>
  <c r="D23" i="4"/>
  <c r="D24" i="4" s="1"/>
  <c r="O13" i="4"/>
  <c r="N13" i="4"/>
  <c r="N31" i="4" s="1"/>
  <c r="E13" i="4"/>
  <c r="D13" i="4"/>
  <c r="E12" i="4"/>
  <c r="D12" i="4"/>
  <c r="O11" i="4"/>
  <c r="N11" i="4"/>
  <c r="E11" i="4"/>
  <c r="D11" i="4"/>
  <c r="M63" i="4"/>
  <c r="M59" i="4"/>
  <c r="O58" i="4"/>
  <c r="N58" i="4"/>
  <c r="M58" i="4"/>
  <c r="E58" i="4"/>
  <c r="D58" i="4"/>
  <c r="O57" i="4"/>
  <c r="O60" i="4" s="1"/>
  <c r="N57" i="4"/>
  <c r="M57" i="4"/>
  <c r="M56" i="4"/>
  <c r="M60" i="4" s="1"/>
  <c r="E60" i="4"/>
  <c r="N52" i="4"/>
  <c r="O45" i="4"/>
  <c r="O52" i="4" s="1"/>
  <c r="N45" i="4"/>
  <c r="E46" i="4"/>
  <c r="E52" i="4"/>
  <c r="O51" i="4"/>
  <c r="N51" i="4"/>
  <c r="E51" i="4"/>
  <c r="O50" i="4"/>
  <c r="E50" i="4"/>
  <c r="F36" i="4"/>
  <c r="E39" i="4"/>
  <c r="D49" i="4"/>
  <c r="O30" i="4"/>
  <c r="N30" i="4"/>
  <c r="O26" i="4"/>
  <c r="E26" i="4"/>
  <c r="O20" i="4"/>
  <c r="N20" i="4"/>
  <c r="M19" i="4"/>
  <c r="M18" i="4"/>
  <c r="M17" i="4"/>
  <c r="O31" i="4"/>
  <c r="E31" i="4"/>
  <c r="M13" i="4"/>
  <c r="E30" i="4"/>
  <c r="O29" i="4"/>
  <c r="E14" i="4"/>
  <c r="N73" i="4"/>
  <c r="N75" i="4" s="1"/>
  <c r="I101" i="7"/>
  <c r="H101" i="7"/>
  <c r="I98" i="7"/>
  <c r="H98" i="7"/>
  <c r="I97" i="7"/>
  <c r="H97" i="7"/>
  <c r="I96" i="7"/>
  <c r="H96" i="7"/>
  <c r="I95" i="7"/>
  <c r="H95" i="7"/>
  <c r="I94" i="7"/>
  <c r="H94" i="7"/>
  <c r="I91" i="7"/>
  <c r="I90" i="7"/>
  <c r="I89" i="7"/>
  <c r="I88" i="7"/>
  <c r="I87" i="7"/>
  <c r="I86" i="7"/>
  <c r="I85" i="7"/>
  <c r="I84" i="7"/>
  <c r="I83" i="7"/>
  <c r="I82"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O70" i="4"/>
  <c r="N70" i="4"/>
  <c r="O403" i="10"/>
  <c r="N403" i="10"/>
  <c r="M403" i="10"/>
  <c r="L403" i="10"/>
  <c r="K403" i="10"/>
  <c r="J403" i="10"/>
  <c r="I403" i="10"/>
  <c r="H403" i="10"/>
  <c r="G403" i="10"/>
  <c r="F403" i="10"/>
  <c r="E403" i="10"/>
  <c r="D403" i="10"/>
  <c r="C403" i="10"/>
  <c r="B403" i="10"/>
  <c r="A403" i="10"/>
  <c r="O402" i="10"/>
  <c r="N402" i="10"/>
  <c r="M402" i="10"/>
  <c r="L402" i="10"/>
  <c r="K402" i="10"/>
  <c r="J402" i="10"/>
  <c r="I402" i="10"/>
  <c r="H402" i="10"/>
  <c r="G402" i="10"/>
  <c r="F402" i="10"/>
  <c r="E402" i="10"/>
  <c r="D402" i="10"/>
  <c r="C402" i="10"/>
  <c r="B402" i="10"/>
  <c r="A402" i="10"/>
  <c r="O401" i="10"/>
  <c r="N401" i="10"/>
  <c r="M401" i="10"/>
  <c r="L401" i="10"/>
  <c r="K401" i="10"/>
  <c r="J401" i="10"/>
  <c r="I401" i="10"/>
  <c r="H401" i="10"/>
  <c r="G401" i="10"/>
  <c r="F401" i="10"/>
  <c r="E401" i="10"/>
  <c r="D401" i="10"/>
  <c r="C401" i="10"/>
  <c r="B401" i="10"/>
  <c r="A401" i="10"/>
  <c r="O400" i="10"/>
  <c r="N400" i="10"/>
  <c r="M400" i="10"/>
  <c r="L400" i="10"/>
  <c r="K400" i="10"/>
  <c r="J400" i="10"/>
  <c r="I400" i="10"/>
  <c r="H400" i="10"/>
  <c r="G400" i="10"/>
  <c r="F400" i="10"/>
  <c r="E400" i="10"/>
  <c r="D400" i="10"/>
  <c r="C400" i="10"/>
  <c r="B400" i="10"/>
  <c r="A400" i="10"/>
  <c r="O399" i="10"/>
  <c r="N399" i="10"/>
  <c r="M399" i="10"/>
  <c r="L399" i="10"/>
  <c r="K399" i="10"/>
  <c r="J399" i="10"/>
  <c r="I399" i="10"/>
  <c r="H399" i="10"/>
  <c r="G399" i="10"/>
  <c r="F399" i="10"/>
  <c r="E399" i="10"/>
  <c r="D399" i="10"/>
  <c r="C399" i="10"/>
  <c r="B399" i="10"/>
  <c r="A399" i="10"/>
  <c r="O398" i="10"/>
  <c r="N398" i="10"/>
  <c r="M398" i="10"/>
  <c r="L398" i="10"/>
  <c r="K398" i="10"/>
  <c r="J398" i="10"/>
  <c r="I398" i="10"/>
  <c r="H398" i="10"/>
  <c r="G398" i="10"/>
  <c r="F398" i="10"/>
  <c r="E398" i="10"/>
  <c r="D398" i="10"/>
  <c r="C398" i="10"/>
  <c r="B398" i="10"/>
  <c r="A398" i="10"/>
  <c r="O397" i="10"/>
  <c r="N397" i="10"/>
  <c r="M397" i="10"/>
  <c r="L397" i="10"/>
  <c r="K397" i="10"/>
  <c r="J397" i="10"/>
  <c r="I397" i="10"/>
  <c r="H397" i="10"/>
  <c r="G397" i="10"/>
  <c r="F397" i="10"/>
  <c r="E397" i="10"/>
  <c r="D397" i="10"/>
  <c r="C397" i="10"/>
  <c r="B397" i="10"/>
  <c r="A397" i="10"/>
  <c r="O396" i="10"/>
  <c r="N396" i="10"/>
  <c r="M396" i="10"/>
  <c r="L396" i="10"/>
  <c r="K396" i="10"/>
  <c r="J396" i="10"/>
  <c r="I396" i="10"/>
  <c r="H396" i="10"/>
  <c r="G396" i="10"/>
  <c r="F396" i="10"/>
  <c r="E396" i="10"/>
  <c r="D396" i="10"/>
  <c r="C396" i="10"/>
  <c r="B396" i="10"/>
  <c r="A396" i="10"/>
  <c r="O395" i="10"/>
  <c r="N395" i="10"/>
  <c r="M395" i="10"/>
  <c r="L395" i="10"/>
  <c r="K395" i="10"/>
  <c r="J395" i="10"/>
  <c r="I395" i="10"/>
  <c r="H395" i="10"/>
  <c r="G395" i="10"/>
  <c r="F395" i="10"/>
  <c r="E395" i="10"/>
  <c r="D395" i="10"/>
  <c r="C395" i="10"/>
  <c r="B395" i="10"/>
  <c r="A395" i="10"/>
  <c r="O394" i="10"/>
  <c r="N394" i="10"/>
  <c r="M394" i="10"/>
  <c r="L394" i="10"/>
  <c r="K394" i="10"/>
  <c r="J394" i="10"/>
  <c r="I394" i="10"/>
  <c r="H394" i="10"/>
  <c r="G394" i="10"/>
  <c r="F394" i="10"/>
  <c r="E394" i="10"/>
  <c r="D394" i="10"/>
  <c r="C394" i="10"/>
  <c r="B394" i="10"/>
  <c r="A394" i="10"/>
  <c r="O393" i="10"/>
  <c r="N393" i="10"/>
  <c r="M393" i="10"/>
  <c r="L393" i="10"/>
  <c r="K393" i="10"/>
  <c r="J393" i="10"/>
  <c r="I393" i="10"/>
  <c r="H393" i="10"/>
  <c r="G393" i="10"/>
  <c r="F393" i="10"/>
  <c r="E393" i="10"/>
  <c r="D393" i="10"/>
  <c r="C393" i="10"/>
  <c r="B393" i="10"/>
  <c r="A393" i="10"/>
  <c r="O392" i="10"/>
  <c r="N392" i="10"/>
  <c r="M392" i="10"/>
  <c r="L392" i="10"/>
  <c r="K392" i="10"/>
  <c r="J392" i="10"/>
  <c r="I392" i="10"/>
  <c r="H392" i="10"/>
  <c r="G392" i="10"/>
  <c r="F392" i="10"/>
  <c r="E392" i="10"/>
  <c r="D392" i="10"/>
  <c r="C392" i="10"/>
  <c r="B392" i="10"/>
  <c r="A392" i="10"/>
  <c r="O391" i="10"/>
  <c r="N391" i="10"/>
  <c r="M391" i="10"/>
  <c r="L391" i="10"/>
  <c r="K391" i="10"/>
  <c r="J391" i="10"/>
  <c r="I391" i="10"/>
  <c r="H391" i="10"/>
  <c r="G391" i="10"/>
  <c r="F391" i="10"/>
  <c r="E391" i="10"/>
  <c r="D391" i="10"/>
  <c r="C391" i="10"/>
  <c r="B391" i="10"/>
  <c r="A391" i="10"/>
  <c r="O390" i="10"/>
  <c r="N390" i="10"/>
  <c r="M390" i="10"/>
  <c r="L390" i="10"/>
  <c r="K390" i="10"/>
  <c r="J390" i="10"/>
  <c r="I390" i="10"/>
  <c r="H390" i="10"/>
  <c r="G390" i="10"/>
  <c r="F390" i="10"/>
  <c r="E390" i="10"/>
  <c r="D390" i="10"/>
  <c r="C390" i="10"/>
  <c r="B390" i="10"/>
  <c r="A390" i="10"/>
  <c r="O389" i="10"/>
  <c r="N389" i="10"/>
  <c r="M389" i="10"/>
  <c r="L389" i="10"/>
  <c r="K389" i="10"/>
  <c r="J389" i="10"/>
  <c r="I389" i="10"/>
  <c r="H389" i="10"/>
  <c r="G389" i="10"/>
  <c r="F389" i="10"/>
  <c r="E389" i="10"/>
  <c r="D389" i="10"/>
  <c r="C389" i="10"/>
  <c r="B389" i="10"/>
  <c r="A389" i="10"/>
  <c r="O388" i="10"/>
  <c r="N388" i="10"/>
  <c r="M388" i="10"/>
  <c r="L388" i="10"/>
  <c r="K388" i="10"/>
  <c r="J388" i="10"/>
  <c r="I388" i="10"/>
  <c r="H388" i="10"/>
  <c r="G388" i="10"/>
  <c r="F388" i="10"/>
  <c r="E388" i="10"/>
  <c r="D388" i="10"/>
  <c r="C388" i="10"/>
  <c r="B388" i="10"/>
  <c r="A388" i="10"/>
  <c r="O387" i="10"/>
  <c r="N387" i="10"/>
  <c r="M387" i="10"/>
  <c r="L387" i="10"/>
  <c r="K387" i="10"/>
  <c r="J387" i="10"/>
  <c r="I387" i="10"/>
  <c r="H387" i="10"/>
  <c r="G387" i="10"/>
  <c r="F387" i="10"/>
  <c r="E387" i="10"/>
  <c r="D387" i="10"/>
  <c r="C387" i="10"/>
  <c r="B387" i="10"/>
  <c r="A387" i="10"/>
  <c r="O386" i="10"/>
  <c r="N386" i="10"/>
  <c r="M386" i="10"/>
  <c r="L386" i="10"/>
  <c r="K386" i="10"/>
  <c r="J386" i="10"/>
  <c r="I386" i="10"/>
  <c r="H386" i="10"/>
  <c r="G386" i="10"/>
  <c r="F386" i="10"/>
  <c r="E386" i="10"/>
  <c r="D386" i="10"/>
  <c r="C386" i="10"/>
  <c r="B386" i="10"/>
  <c r="A386" i="10"/>
  <c r="O385" i="10"/>
  <c r="N385" i="10"/>
  <c r="M385" i="10"/>
  <c r="L385" i="10"/>
  <c r="K385" i="10"/>
  <c r="J385" i="10"/>
  <c r="I385" i="10"/>
  <c r="H385" i="10"/>
  <c r="G385" i="10"/>
  <c r="F385" i="10"/>
  <c r="E385" i="10"/>
  <c r="D385" i="10"/>
  <c r="C385" i="10"/>
  <c r="B385" i="10"/>
  <c r="A385" i="10"/>
  <c r="O384" i="10"/>
  <c r="N384" i="10"/>
  <c r="M384" i="10"/>
  <c r="L384" i="10"/>
  <c r="K384" i="10"/>
  <c r="J384" i="10"/>
  <c r="I384" i="10"/>
  <c r="H384" i="10"/>
  <c r="G384" i="10"/>
  <c r="F384" i="10"/>
  <c r="E384" i="10"/>
  <c r="D384" i="10"/>
  <c r="C384" i="10"/>
  <c r="B384" i="10"/>
  <c r="A384" i="10"/>
  <c r="O383" i="10"/>
  <c r="N383" i="10"/>
  <c r="M383" i="10"/>
  <c r="L383" i="10"/>
  <c r="K383" i="10"/>
  <c r="J383" i="10"/>
  <c r="I383" i="10"/>
  <c r="H383" i="10"/>
  <c r="G383" i="10"/>
  <c r="F383" i="10"/>
  <c r="E383" i="10"/>
  <c r="D383" i="10"/>
  <c r="C383" i="10"/>
  <c r="B383" i="10"/>
  <c r="A383" i="10"/>
  <c r="O382" i="10"/>
  <c r="N382" i="10"/>
  <c r="M382" i="10"/>
  <c r="L382" i="10"/>
  <c r="K382" i="10"/>
  <c r="J382" i="10"/>
  <c r="I382" i="10"/>
  <c r="H382" i="10"/>
  <c r="G382" i="10"/>
  <c r="F382" i="10"/>
  <c r="E382" i="10"/>
  <c r="D382" i="10"/>
  <c r="C382" i="10"/>
  <c r="B382" i="10"/>
  <c r="A382" i="10"/>
  <c r="O381" i="10"/>
  <c r="N381" i="10"/>
  <c r="M381" i="10"/>
  <c r="L381" i="10"/>
  <c r="K381" i="10"/>
  <c r="J381" i="10"/>
  <c r="I381" i="10"/>
  <c r="H381" i="10"/>
  <c r="G381" i="10"/>
  <c r="F381" i="10"/>
  <c r="E381" i="10"/>
  <c r="D381" i="10"/>
  <c r="C381" i="10"/>
  <c r="B381" i="10"/>
  <c r="A381" i="10"/>
  <c r="O380" i="10"/>
  <c r="N380" i="10"/>
  <c r="M380" i="10"/>
  <c r="L380" i="10"/>
  <c r="K380" i="10"/>
  <c r="J380" i="10"/>
  <c r="I380" i="10"/>
  <c r="H380" i="10"/>
  <c r="G380" i="10"/>
  <c r="F380" i="10"/>
  <c r="E380" i="10"/>
  <c r="D380" i="10"/>
  <c r="C380" i="10"/>
  <c r="B380" i="10"/>
  <c r="A380" i="10"/>
  <c r="O379" i="10"/>
  <c r="N379" i="10"/>
  <c r="M379" i="10"/>
  <c r="L379" i="10"/>
  <c r="K379" i="10"/>
  <c r="J379" i="10"/>
  <c r="I379" i="10"/>
  <c r="H379" i="10"/>
  <c r="G379" i="10"/>
  <c r="F379" i="10"/>
  <c r="E379" i="10"/>
  <c r="D379" i="10"/>
  <c r="C379" i="10"/>
  <c r="B379" i="10"/>
  <c r="A379" i="10"/>
  <c r="O378" i="10"/>
  <c r="N378" i="10"/>
  <c r="M378" i="10"/>
  <c r="L378" i="10"/>
  <c r="K378" i="10"/>
  <c r="J378" i="10"/>
  <c r="I378" i="10"/>
  <c r="H378" i="10"/>
  <c r="G378" i="10"/>
  <c r="F378" i="10"/>
  <c r="E378" i="10"/>
  <c r="D378" i="10"/>
  <c r="C378" i="10"/>
  <c r="B378" i="10"/>
  <c r="A378" i="10"/>
  <c r="O377" i="10"/>
  <c r="N377" i="10"/>
  <c r="M377" i="10"/>
  <c r="L377" i="10"/>
  <c r="K377" i="10"/>
  <c r="J377" i="10"/>
  <c r="I377" i="10"/>
  <c r="H377" i="10"/>
  <c r="G377" i="10"/>
  <c r="F377" i="10"/>
  <c r="E377" i="10"/>
  <c r="D377" i="10"/>
  <c r="C377" i="10"/>
  <c r="B377" i="10"/>
  <c r="A377" i="10"/>
  <c r="O376" i="10"/>
  <c r="N376" i="10"/>
  <c r="M376" i="10"/>
  <c r="L376" i="10"/>
  <c r="K376" i="10"/>
  <c r="J376" i="10"/>
  <c r="I376" i="10"/>
  <c r="H376" i="10"/>
  <c r="G376" i="10"/>
  <c r="F376" i="10"/>
  <c r="E376" i="10"/>
  <c r="D376" i="10"/>
  <c r="C376" i="10"/>
  <c r="B376" i="10"/>
  <c r="A376" i="10"/>
  <c r="O375" i="10"/>
  <c r="N375" i="10"/>
  <c r="M375" i="10"/>
  <c r="L375" i="10"/>
  <c r="K375" i="10"/>
  <c r="J375" i="10"/>
  <c r="I375" i="10"/>
  <c r="H375" i="10"/>
  <c r="G375" i="10"/>
  <c r="F375" i="10"/>
  <c r="E375" i="10"/>
  <c r="D375" i="10"/>
  <c r="C375" i="10"/>
  <c r="B375" i="10"/>
  <c r="A375" i="10"/>
  <c r="O374" i="10"/>
  <c r="N374" i="10"/>
  <c r="M374" i="10"/>
  <c r="L374" i="10"/>
  <c r="K374" i="10"/>
  <c r="J374" i="10"/>
  <c r="I374" i="10"/>
  <c r="H374" i="10"/>
  <c r="G374" i="10"/>
  <c r="F374" i="10"/>
  <c r="E374" i="10"/>
  <c r="D374" i="10"/>
  <c r="C374" i="10"/>
  <c r="B374" i="10"/>
  <c r="A374" i="10"/>
  <c r="O373" i="10"/>
  <c r="N373" i="10"/>
  <c r="M373" i="10"/>
  <c r="L373" i="10"/>
  <c r="K373" i="10"/>
  <c r="J373" i="10"/>
  <c r="I373" i="10"/>
  <c r="H373" i="10"/>
  <c r="G373" i="10"/>
  <c r="F373" i="10"/>
  <c r="E373" i="10"/>
  <c r="D373" i="10"/>
  <c r="C373" i="10"/>
  <c r="B373" i="10"/>
  <c r="A373" i="10"/>
  <c r="O372" i="10"/>
  <c r="N372" i="10"/>
  <c r="M372" i="10"/>
  <c r="L372" i="10"/>
  <c r="K372" i="10"/>
  <c r="J372" i="10"/>
  <c r="I372" i="10"/>
  <c r="H372" i="10"/>
  <c r="G372" i="10"/>
  <c r="F372" i="10"/>
  <c r="E372" i="10"/>
  <c r="D372" i="10"/>
  <c r="C372" i="10"/>
  <c r="B372" i="10"/>
  <c r="A372" i="10"/>
  <c r="O371" i="10"/>
  <c r="N371" i="10"/>
  <c r="M371" i="10"/>
  <c r="L371" i="10"/>
  <c r="K371" i="10"/>
  <c r="J371" i="10"/>
  <c r="I371" i="10"/>
  <c r="H371" i="10"/>
  <c r="G371" i="10"/>
  <c r="F371" i="10"/>
  <c r="E371" i="10"/>
  <c r="D371" i="10"/>
  <c r="C371" i="10"/>
  <c r="B371" i="10"/>
  <c r="A371" i="10"/>
  <c r="O370" i="10"/>
  <c r="N370" i="10"/>
  <c r="M370" i="10"/>
  <c r="L370" i="10"/>
  <c r="K370" i="10"/>
  <c r="J370" i="10"/>
  <c r="I370" i="10"/>
  <c r="H370" i="10"/>
  <c r="G370" i="10"/>
  <c r="F370" i="10"/>
  <c r="E370" i="10"/>
  <c r="D370" i="10"/>
  <c r="C370" i="10"/>
  <c r="B370" i="10"/>
  <c r="A370" i="10"/>
  <c r="O369" i="10"/>
  <c r="N369" i="10"/>
  <c r="M369" i="10"/>
  <c r="L369" i="10"/>
  <c r="K369" i="10"/>
  <c r="J369" i="10"/>
  <c r="I369" i="10"/>
  <c r="H369" i="10"/>
  <c r="G369" i="10"/>
  <c r="F369" i="10"/>
  <c r="E369" i="10"/>
  <c r="D369" i="10"/>
  <c r="C369" i="10"/>
  <c r="B369" i="10"/>
  <c r="A369" i="10"/>
  <c r="O368" i="10"/>
  <c r="N368" i="10"/>
  <c r="M368" i="10"/>
  <c r="L368" i="10"/>
  <c r="K368" i="10"/>
  <c r="J368" i="10"/>
  <c r="I368" i="10"/>
  <c r="H368" i="10"/>
  <c r="G368" i="10"/>
  <c r="F368" i="10"/>
  <c r="E368" i="10"/>
  <c r="D368" i="10"/>
  <c r="C368" i="10"/>
  <c r="B368" i="10"/>
  <c r="A368" i="10"/>
  <c r="O367" i="10"/>
  <c r="N367" i="10"/>
  <c r="M367" i="10"/>
  <c r="L367" i="10"/>
  <c r="K367" i="10"/>
  <c r="J367" i="10"/>
  <c r="I367" i="10"/>
  <c r="H367" i="10"/>
  <c r="G367" i="10"/>
  <c r="F367" i="10"/>
  <c r="E367" i="10"/>
  <c r="D367" i="10"/>
  <c r="C367" i="10"/>
  <c r="B367" i="10"/>
  <c r="A367" i="10"/>
  <c r="O366" i="10"/>
  <c r="N366" i="10"/>
  <c r="M366" i="10"/>
  <c r="L366" i="10"/>
  <c r="K366" i="10"/>
  <c r="J366" i="10"/>
  <c r="I366" i="10"/>
  <c r="H366" i="10"/>
  <c r="G366" i="10"/>
  <c r="F366" i="10"/>
  <c r="E366" i="10"/>
  <c r="D366" i="10"/>
  <c r="C366" i="10"/>
  <c r="B366" i="10"/>
  <c r="A366" i="10"/>
  <c r="O365" i="10"/>
  <c r="N365" i="10"/>
  <c r="M365" i="10"/>
  <c r="L365" i="10"/>
  <c r="K365" i="10"/>
  <c r="J365" i="10"/>
  <c r="I365" i="10"/>
  <c r="H365" i="10"/>
  <c r="G365" i="10"/>
  <c r="F365" i="10"/>
  <c r="E365" i="10"/>
  <c r="D365" i="10"/>
  <c r="C365" i="10"/>
  <c r="B365" i="10"/>
  <c r="A365" i="10"/>
  <c r="O364" i="10"/>
  <c r="N364" i="10"/>
  <c r="M364" i="10"/>
  <c r="L364" i="10"/>
  <c r="K364" i="10"/>
  <c r="J364" i="10"/>
  <c r="I364" i="10"/>
  <c r="H364" i="10"/>
  <c r="G364" i="10"/>
  <c r="F364" i="10"/>
  <c r="E364" i="10"/>
  <c r="D364" i="10"/>
  <c r="C364" i="10"/>
  <c r="B364" i="10"/>
  <c r="A364" i="10"/>
  <c r="O363" i="10"/>
  <c r="N363" i="10"/>
  <c r="M363" i="10"/>
  <c r="L363" i="10"/>
  <c r="K363" i="10"/>
  <c r="J363" i="10"/>
  <c r="I363" i="10"/>
  <c r="H363" i="10"/>
  <c r="G363" i="10"/>
  <c r="F363" i="10"/>
  <c r="E363" i="10"/>
  <c r="D363" i="10"/>
  <c r="C363" i="10"/>
  <c r="B363" i="10"/>
  <c r="A363" i="10"/>
  <c r="O362" i="10"/>
  <c r="N362" i="10"/>
  <c r="M362" i="10"/>
  <c r="L362" i="10"/>
  <c r="K362" i="10"/>
  <c r="J362" i="10"/>
  <c r="I362" i="10"/>
  <c r="H362" i="10"/>
  <c r="G362" i="10"/>
  <c r="F362" i="10"/>
  <c r="E362" i="10"/>
  <c r="D362" i="10"/>
  <c r="C362" i="10"/>
  <c r="B362" i="10"/>
  <c r="A362" i="10"/>
  <c r="O361" i="10"/>
  <c r="N361" i="10"/>
  <c r="M361" i="10"/>
  <c r="L361" i="10"/>
  <c r="K361" i="10"/>
  <c r="J361" i="10"/>
  <c r="I361" i="10"/>
  <c r="H361" i="10"/>
  <c r="G361" i="10"/>
  <c r="F361" i="10"/>
  <c r="E361" i="10"/>
  <c r="D361" i="10"/>
  <c r="C361" i="10"/>
  <c r="B361" i="10"/>
  <c r="A361" i="10"/>
  <c r="O360" i="10"/>
  <c r="N360" i="10"/>
  <c r="M360" i="10"/>
  <c r="L360" i="10"/>
  <c r="K360" i="10"/>
  <c r="J360" i="10"/>
  <c r="I360" i="10"/>
  <c r="H360" i="10"/>
  <c r="G360" i="10"/>
  <c r="F360" i="10"/>
  <c r="E360" i="10"/>
  <c r="D360" i="10"/>
  <c r="C360" i="10"/>
  <c r="B360" i="10"/>
  <c r="A360" i="10"/>
  <c r="O359" i="10"/>
  <c r="N359" i="10"/>
  <c r="M359" i="10"/>
  <c r="L359" i="10"/>
  <c r="K359" i="10"/>
  <c r="J359" i="10"/>
  <c r="I359" i="10"/>
  <c r="H359" i="10"/>
  <c r="G359" i="10"/>
  <c r="F359" i="10"/>
  <c r="E359" i="10"/>
  <c r="D359" i="10"/>
  <c r="C359" i="10"/>
  <c r="B359" i="10"/>
  <c r="A359" i="10"/>
  <c r="O358" i="10"/>
  <c r="N358" i="10"/>
  <c r="M358" i="10"/>
  <c r="L358" i="10"/>
  <c r="K358" i="10"/>
  <c r="J358" i="10"/>
  <c r="I358" i="10"/>
  <c r="H358" i="10"/>
  <c r="G358" i="10"/>
  <c r="F358" i="10"/>
  <c r="E358" i="10"/>
  <c r="D358" i="10"/>
  <c r="C358" i="10"/>
  <c r="B358" i="10"/>
  <c r="A358" i="10"/>
  <c r="O357" i="10"/>
  <c r="N357" i="10"/>
  <c r="M357" i="10"/>
  <c r="L357" i="10"/>
  <c r="K357" i="10"/>
  <c r="J357" i="10"/>
  <c r="I357" i="10"/>
  <c r="H357" i="10"/>
  <c r="G357" i="10"/>
  <c r="F357" i="10"/>
  <c r="E357" i="10"/>
  <c r="D357" i="10"/>
  <c r="C357" i="10"/>
  <c r="B357" i="10"/>
  <c r="A357" i="10"/>
  <c r="O356" i="10"/>
  <c r="N356" i="10"/>
  <c r="M356" i="10"/>
  <c r="L356" i="10"/>
  <c r="K356" i="10"/>
  <c r="J356" i="10"/>
  <c r="I356" i="10"/>
  <c r="H356" i="10"/>
  <c r="G356" i="10"/>
  <c r="F356" i="10"/>
  <c r="E356" i="10"/>
  <c r="D356" i="10"/>
  <c r="C356" i="10"/>
  <c r="B356" i="10"/>
  <c r="A356" i="10"/>
  <c r="O355" i="10"/>
  <c r="N355" i="10"/>
  <c r="M355" i="10"/>
  <c r="L355" i="10"/>
  <c r="K355" i="10"/>
  <c r="J355" i="10"/>
  <c r="I355" i="10"/>
  <c r="H355" i="10"/>
  <c r="G355" i="10"/>
  <c r="F355" i="10"/>
  <c r="E355" i="10"/>
  <c r="D355" i="10"/>
  <c r="C355" i="10"/>
  <c r="B355" i="10"/>
  <c r="A355" i="10"/>
  <c r="O354" i="10"/>
  <c r="N354" i="10"/>
  <c r="M354" i="10"/>
  <c r="L354" i="10"/>
  <c r="K354" i="10"/>
  <c r="J354" i="10"/>
  <c r="I354" i="10"/>
  <c r="H354" i="10"/>
  <c r="G354" i="10"/>
  <c r="F354" i="10"/>
  <c r="E354" i="10"/>
  <c r="D354" i="10"/>
  <c r="C354" i="10"/>
  <c r="B354" i="10"/>
  <c r="A354" i="10"/>
  <c r="O353" i="10"/>
  <c r="N353" i="10"/>
  <c r="M353" i="10"/>
  <c r="L353" i="10"/>
  <c r="K353" i="10"/>
  <c r="J353" i="10"/>
  <c r="I353" i="10"/>
  <c r="H353" i="10"/>
  <c r="G353" i="10"/>
  <c r="F353" i="10"/>
  <c r="E353" i="10"/>
  <c r="D353" i="10"/>
  <c r="C353" i="10"/>
  <c r="B353" i="10"/>
  <c r="A353" i="10"/>
  <c r="O352" i="10"/>
  <c r="N352" i="10"/>
  <c r="M352" i="10"/>
  <c r="L352" i="10"/>
  <c r="K352" i="10"/>
  <c r="J352" i="10"/>
  <c r="I352" i="10"/>
  <c r="H352" i="10"/>
  <c r="G352" i="10"/>
  <c r="F352" i="10"/>
  <c r="E352" i="10"/>
  <c r="D352" i="10"/>
  <c r="C352" i="10"/>
  <c r="B352" i="10"/>
  <c r="A352" i="10"/>
  <c r="O351" i="10"/>
  <c r="N351" i="10"/>
  <c r="M351" i="10"/>
  <c r="L351" i="10"/>
  <c r="K351" i="10"/>
  <c r="J351" i="10"/>
  <c r="I351" i="10"/>
  <c r="H351" i="10"/>
  <c r="G351" i="10"/>
  <c r="F351" i="10"/>
  <c r="E351" i="10"/>
  <c r="D351" i="10"/>
  <c r="C351" i="10"/>
  <c r="B351" i="10"/>
  <c r="A351" i="10"/>
  <c r="O350" i="10"/>
  <c r="N350" i="10"/>
  <c r="M350" i="10"/>
  <c r="L350" i="10"/>
  <c r="K350" i="10"/>
  <c r="J350" i="10"/>
  <c r="I350" i="10"/>
  <c r="H350" i="10"/>
  <c r="G350" i="10"/>
  <c r="F350" i="10"/>
  <c r="E350" i="10"/>
  <c r="D350" i="10"/>
  <c r="C350" i="10"/>
  <c r="B350" i="10"/>
  <c r="A350" i="10"/>
  <c r="O349" i="10"/>
  <c r="N349" i="10"/>
  <c r="M349" i="10"/>
  <c r="L349" i="10"/>
  <c r="K349" i="10"/>
  <c r="J349" i="10"/>
  <c r="I349" i="10"/>
  <c r="H349" i="10"/>
  <c r="G349" i="10"/>
  <c r="F349" i="10"/>
  <c r="E349" i="10"/>
  <c r="D349" i="10"/>
  <c r="C349" i="10"/>
  <c r="B349" i="10"/>
  <c r="A349" i="10"/>
  <c r="O348" i="10"/>
  <c r="N348" i="10"/>
  <c r="M348" i="10"/>
  <c r="L348" i="10"/>
  <c r="K348" i="10"/>
  <c r="J348" i="10"/>
  <c r="I348" i="10"/>
  <c r="H348" i="10"/>
  <c r="G348" i="10"/>
  <c r="F348" i="10"/>
  <c r="E348" i="10"/>
  <c r="D348" i="10"/>
  <c r="C348" i="10"/>
  <c r="B348" i="10"/>
  <c r="A348" i="10"/>
  <c r="O347" i="10"/>
  <c r="N347" i="10"/>
  <c r="M347" i="10"/>
  <c r="L347" i="10"/>
  <c r="K347" i="10"/>
  <c r="J347" i="10"/>
  <c r="I347" i="10"/>
  <c r="H347" i="10"/>
  <c r="G347" i="10"/>
  <c r="F347" i="10"/>
  <c r="E347" i="10"/>
  <c r="D347" i="10"/>
  <c r="C347" i="10"/>
  <c r="B347" i="10"/>
  <c r="A347" i="10"/>
  <c r="O346" i="10"/>
  <c r="N346" i="10"/>
  <c r="M346" i="10"/>
  <c r="L346" i="10"/>
  <c r="K346" i="10"/>
  <c r="J346" i="10"/>
  <c r="I346" i="10"/>
  <c r="H346" i="10"/>
  <c r="G346" i="10"/>
  <c r="F346" i="10"/>
  <c r="E346" i="10"/>
  <c r="D346" i="10"/>
  <c r="C346" i="10"/>
  <c r="B346" i="10"/>
  <c r="A346" i="10"/>
  <c r="O345" i="10"/>
  <c r="N345" i="10"/>
  <c r="M345" i="10"/>
  <c r="L345" i="10"/>
  <c r="K345" i="10"/>
  <c r="J345" i="10"/>
  <c r="I345" i="10"/>
  <c r="H345" i="10"/>
  <c r="G345" i="10"/>
  <c r="F345" i="10"/>
  <c r="E345" i="10"/>
  <c r="D345" i="10"/>
  <c r="C345" i="10"/>
  <c r="B345" i="10"/>
  <c r="A345" i="10"/>
  <c r="O344" i="10"/>
  <c r="N344" i="10"/>
  <c r="M344" i="10"/>
  <c r="L344" i="10"/>
  <c r="K344" i="10"/>
  <c r="J344" i="10"/>
  <c r="I344" i="10"/>
  <c r="H344" i="10"/>
  <c r="G344" i="10"/>
  <c r="F344" i="10"/>
  <c r="E344" i="10"/>
  <c r="D344" i="10"/>
  <c r="C344" i="10"/>
  <c r="B344" i="10"/>
  <c r="A344" i="10"/>
  <c r="O343" i="10"/>
  <c r="N343" i="10"/>
  <c r="M343" i="10"/>
  <c r="L343" i="10"/>
  <c r="K343" i="10"/>
  <c r="J343" i="10"/>
  <c r="I343" i="10"/>
  <c r="H343" i="10"/>
  <c r="G343" i="10"/>
  <c r="F343" i="10"/>
  <c r="E343" i="10"/>
  <c r="D343" i="10"/>
  <c r="C343" i="10"/>
  <c r="B343" i="10"/>
  <c r="A343" i="10"/>
  <c r="O342" i="10"/>
  <c r="N342" i="10"/>
  <c r="M342" i="10"/>
  <c r="L342" i="10"/>
  <c r="K342" i="10"/>
  <c r="J342" i="10"/>
  <c r="I342" i="10"/>
  <c r="H342" i="10"/>
  <c r="G342" i="10"/>
  <c r="F342" i="10"/>
  <c r="E342" i="10"/>
  <c r="D342" i="10"/>
  <c r="C342" i="10"/>
  <c r="B342" i="10"/>
  <c r="A342" i="10"/>
  <c r="O341" i="10"/>
  <c r="N341" i="10"/>
  <c r="M341" i="10"/>
  <c r="L341" i="10"/>
  <c r="K341" i="10"/>
  <c r="J341" i="10"/>
  <c r="I341" i="10"/>
  <c r="H341" i="10"/>
  <c r="G341" i="10"/>
  <c r="F341" i="10"/>
  <c r="E341" i="10"/>
  <c r="D341" i="10"/>
  <c r="C341" i="10"/>
  <c r="B341" i="10"/>
  <c r="A341" i="10"/>
  <c r="O340" i="10"/>
  <c r="N340" i="10"/>
  <c r="M340" i="10"/>
  <c r="L340" i="10"/>
  <c r="K340" i="10"/>
  <c r="J340" i="10"/>
  <c r="I340" i="10"/>
  <c r="H340" i="10"/>
  <c r="G340" i="10"/>
  <c r="F340" i="10"/>
  <c r="E340" i="10"/>
  <c r="D340" i="10"/>
  <c r="C340" i="10"/>
  <c r="B340" i="10"/>
  <c r="A340" i="10"/>
  <c r="O339" i="10"/>
  <c r="N339" i="10"/>
  <c r="M339" i="10"/>
  <c r="L339" i="10"/>
  <c r="K339" i="10"/>
  <c r="J339" i="10"/>
  <c r="I339" i="10"/>
  <c r="H339" i="10"/>
  <c r="G339" i="10"/>
  <c r="F339" i="10"/>
  <c r="E339" i="10"/>
  <c r="D339" i="10"/>
  <c r="C339" i="10"/>
  <c r="B339" i="10"/>
  <c r="A339" i="10"/>
  <c r="O338" i="10"/>
  <c r="N338" i="10"/>
  <c r="M338" i="10"/>
  <c r="L338" i="10"/>
  <c r="K338" i="10"/>
  <c r="J338" i="10"/>
  <c r="I338" i="10"/>
  <c r="H338" i="10"/>
  <c r="G338" i="10"/>
  <c r="F338" i="10"/>
  <c r="E338" i="10"/>
  <c r="D338" i="10"/>
  <c r="C338" i="10"/>
  <c r="B338" i="10"/>
  <c r="A338" i="10"/>
  <c r="O337" i="10"/>
  <c r="N337" i="10"/>
  <c r="M337" i="10"/>
  <c r="L337" i="10"/>
  <c r="K337" i="10"/>
  <c r="J337" i="10"/>
  <c r="I337" i="10"/>
  <c r="H337" i="10"/>
  <c r="G337" i="10"/>
  <c r="F337" i="10"/>
  <c r="E337" i="10"/>
  <c r="D337" i="10"/>
  <c r="C337" i="10"/>
  <c r="B337" i="10"/>
  <c r="A337" i="10"/>
  <c r="O336" i="10"/>
  <c r="N336" i="10"/>
  <c r="M336" i="10"/>
  <c r="L336" i="10"/>
  <c r="K336" i="10"/>
  <c r="J336" i="10"/>
  <c r="I336" i="10"/>
  <c r="H336" i="10"/>
  <c r="G336" i="10"/>
  <c r="F336" i="10"/>
  <c r="E336" i="10"/>
  <c r="D336" i="10"/>
  <c r="C336" i="10"/>
  <c r="B336" i="10"/>
  <c r="A336" i="10"/>
  <c r="O335" i="10"/>
  <c r="N335" i="10"/>
  <c r="M335" i="10"/>
  <c r="L335" i="10"/>
  <c r="K335" i="10"/>
  <c r="J335" i="10"/>
  <c r="I335" i="10"/>
  <c r="H335" i="10"/>
  <c r="G335" i="10"/>
  <c r="F335" i="10"/>
  <c r="E335" i="10"/>
  <c r="D335" i="10"/>
  <c r="C335" i="10"/>
  <c r="B335" i="10"/>
  <c r="A335" i="10"/>
  <c r="O334" i="10"/>
  <c r="N334" i="10"/>
  <c r="M334" i="10"/>
  <c r="L334" i="10"/>
  <c r="K334" i="10"/>
  <c r="J334" i="10"/>
  <c r="I334" i="10"/>
  <c r="H334" i="10"/>
  <c r="G334" i="10"/>
  <c r="F334" i="10"/>
  <c r="E334" i="10"/>
  <c r="D334" i="10"/>
  <c r="C334" i="10"/>
  <c r="B334" i="10"/>
  <c r="A334" i="10"/>
  <c r="O333" i="10"/>
  <c r="N333" i="10"/>
  <c r="M333" i="10"/>
  <c r="L333" i="10"/>
  <c r="K333" i="10"/>
  <c r="J333" i="10"/>
  <c r="I333" i="10"/>
  <c r="H333" i="10"/>
  <c r="G333" i="10"/>
  <c r="F333" i="10"/>
  <c r="E333" i="10"/>
  <c r="D333" i="10"/>
  <c r="C333" i="10"/>
  <c r="B333" i="10"/>
  <c r="A333" i="10"/>
  <c r="O332" i="10"/>
  <c r="N332" i="10"/>
  <c r="M332" i="10"/>
  <c r="L332" i="10"/>
  <c r="K332" i="10"/>
  <c r="J332" i="10"/>
  <c r="I332" i="10"/>
  <c r="H332" i="10"/>
  <c r="G332" i="10"/>
  <c r="F332" i="10"/>
  <c r="E332" i="10"/>
  <c r="D332" i="10"/>
  <c r="C332" i="10"/>
  <c r="B332" i="10"/>
  <c r="A332" i="10"/>
  <c r="O331" i="10"/>
  <c r="N331" i="10"/>
  <c r="M331" i="10"/>
  <c r="L331" i="10"/>
  <c r="K331" i="10"/>
  <c r="J331" i="10"/>
  <c r="I331" i="10"/>
  <c r="H331" i="10"/>
  <c r="G331" i="10"/>
  <c r="F331" i="10"/>
  <c r="E331" i="10"/>
  <c r="D331" i="10"/>
  <c r="C331" i="10"/>
  <c r="B331" i="10"/>
  <c r="A331" i="10"/>
  <c r="O330" i="10"/>
  <c r="N330" i="10"/>
  <c r="M330" i="10"/>
  <c r="L330" i="10"/>
  <c r="K330" i="10"/>
  <c r="J330" i="10"/>
  <c r="I330" i="10"/>
  <c r="H330" i="10"/>
  <c r="G330" i="10"/>
  <c r="F330" i="10"/>
  <c r="E330" i="10"/>
  <c r="D330" i="10"/>
  <c r="C330" i="10"/>
  <c r="B330" i="10"/>
  <c r="A330" i="10"/>
  <c r="O329" i="10"/>
  <c r="N329" i="10"/>
  <c r="M329" i="10"/>
  <c r="L329" i="10"/>
  <c r="K329" i="10"/>
  <c r="J329" i="10"/>
  <c r="I329" i="10"/>
  <c r="H329" i="10"/>
  <c r="G329" i="10"/>
  <c r="F329" i="10"/>
  <c r="E329" i="10"/>
  <c r="D329" i="10"/>
  <c r="C329" i="10"/>
  <c r="B329" i="10"/>
  <c r="A329" i="10"/>
  <c r="O328" i="10"/>
  <c r="N328" i="10"/>
  <c r="M328" i="10"/>
  <c r="L328" i="10"/>
  <c r="K328" i="10"/>
  <c r="J328" i="10"/>
  <c r="I328" i="10"/>
  <c r="H328" i="10"/>
  <c r="G328" i="10"/>
  <c r="F328" i="10"/>
  <c r="E328" i="10"/>
  <c r="D328" i="10"/>
  <c r="C328" i="10"/>
  <c r="B328" i="10"/>
  <c r="A328" i="10"/>
  <c r="O327" i="10"/>
  <c r="N327" i="10"/>
  <c r="M327" i="10"/>
  <c r="L327" i="10"/>
  <c r="K327" i="10"/>
  <c r="J327" i="10"/>
  <c r="I327" i="10"/>
  <c r="H327" i="10"/>
  <c r="G327" i="10"/>
  <c r="F327" i="10"/>
  <c r="E327" i="10"/>
  <c r="D327" i="10"/>
  <c r="C327" i="10"/>
  <c r="B327" i="10"/>
  <c r="A327" i="10"/>
  <c r="O326" i="10"/>
  <c r="N326" i="10"/>
  <c r="M326" i="10"/>
  <c r="L326" i="10"/>
  <c r="K326" i="10"/>
  <c r="J326" i="10"/>
  <c r="I326" i="10"/>
  <c r="H326" i="10"/>
  <c r="G326" i="10"/>
  <c r="F326" i="10"/>
  <c r="E326" i="10"/>
  <c r="D326" i="10"/>
  <c r="C326" i="10"/>
  <c r="B326" i="10"/>
  <c r="A326" i="10"/>
  <c r="O325" i="10"/>
  <c r="N325" i="10"/>
  <c r="M325" i="10"/>
  <c r="L325" i="10"/>
  <c r="K325" i="10"/>
  <c r="J325" i="10"/>
  <c r="I325" i="10"/>
  <c r="H325" i="10"/>
  <c r="G325" i="10"/>
  <c r="F325" i="10"/>
  <c r="E325" i="10"/>
  <c r="D325" i="10"/>
  <c r="C325" i="10"/>
  <c r="B325" i="10"/>
  <c r="A325" i="10"/>
  <c r="O324" i="10"/>
  <c r="N324" i="10"/>
  <c r="M324" i="10"/>
  <c r="L324" i="10"/>
  <c r="K324" i="10"/>
  <c r="J324" i="10"/>
  <c r="I324" i="10"/>
  <c r="H324" i="10"/>
  <c r="G324" i="10"/>
  <c r="F324" i="10"/>
  <c r="E324" i="10"/>
  <c r="D324" i="10"/>
  <c r="C324" i="10"/>
  <c r="B324" i="10"/>
  <c r="A324" i="10"/>
  <c r="O323" i="10"/>
  <c r="N323" i="10"/>
  <c r="M323" i="10"/>
  <c r="L323" i="10"/>
  <c r="K323" i="10"/>
  <c r="J323" i="10"/>
  <c r="I323" i="10"/>
  <c r="H323" i="10"/>
  <c r="G323" i="10"/>
  <c r="F323" i="10"/>
  <c r="E323" i="10"/>
  <c r="D323" i="10"/>
  <c r="C323" i="10"/>
  <c r="B323" i="10"/>
  <c r="A323" i="10"/>
  <c r="O322" i="10"/>
  <c r="N322" i="10"/>
  <c r="M322" i="10"/>
  <c r="L322" i="10"/>
  <c r="K322" i="10"/>
  <c r="J322" i="10"/>
  <c r="I322" i="10"/>
  <c r="H322" i="10"/>
  <c r="G322" i="10"/>
  <c r="F322" i="10"/>
  <c r="E322" i="10"/>
  <c r="D322" i="10"/>
  <c r="C322" i="10"/>
  <c r="B322" i="10"/>
  <c r="A322" i="10"/>
  <c r="O321" i="10"/>
  <c r="N321" i="10"/>
  <c r="M321" i="10"/>
  <c r="L321" i="10"/>
  <c r="K321" i="10"/>
  <c r="J321" i="10"/>
  <c r="I321" i="10"/>
  <c r="H321" i="10"/>
  <c r="G321" i="10"/>
  <c r="F321" i="10"/>
  <c r="E321" i="10"/>
  <c r="D321" i="10"/>
  <c r="C321" i="10"/>
  <c r="B321" i="10"/>
  <c r="A321" i="10"/>
  <c r="O320" i="10"/>
  <c r="N320" i="10"/>
  <c r="M320" i="10"/>
  <c r="L320" i="10"/>
  <c r="K320" i="10"/>
  <c r="J320" i="10"/>
  <c r="I320" i="10"/>
  <c r="H320" i="10"/>
  <c r="G320" i="10"/>
  <c r="F320" i="10"/>
  <c r="E320" i="10"/>
  <c r="D320" i="10"/>
  <c r="C320" i="10"/>
  <c r="B320" i="10"/>
  <c r="A320" i="10"/>
  <c r="O319" i="10"/>
  <c r="N319" i="10"/>
  <c r="M319" i="10"/>
  <c r="L319" i="10"/>
  <c r="K319" i="10"/>
  <c r="J319" i="10"/>
  <c r="I319" i="10"/>
  <c r="H319" i="10"/>
  <c r="G319" i="10"/>
  <c r="F319" i="10"/>
  <c r="E319" i="10"/>
  <c r="D319" i="10"/>
  <c r="C319" i="10"/>
  <c r="B319" i="10"/>
  <c r="A319" i="10"/>
  <c r="O318" i="10"/>
  <c r="N318" i="10"/>
  <c r="M318" i="10"/>
  <c r="L318" i="10"/>
  <c r="K318" i="10"/>
  <c r="J318" i="10"/>
  <c r="I318" i="10"/>
  <c r="H318" i="10"/>
  <c r="G318" i="10"/>
  <c r="F318" i="10"/>
  <c r="E318" i="10"/>
  <c r="D318" i="10"/>
  <c r="C318" i="10"/>
  <c r="B318" i="10"/>
  <c r="A318" i="10"/>
  <c r="O317" i="10"/>
  <c r="N317" i="10"/>
  <c r="M317" i="10"/>
  <c r="L317" i="10"/>
  <c r="K317" i="10"/>
  <c r="J317" i="10"/>
  <c r="I317" i="10"/>
  <c r="H317" i="10"/>
  <c r="G317" i="10"/>
  <c r="F317" i="10"/>
  <c r="E317" i="10"/>
  <c r="D317" i="10"/>
  <c r="C317" i="10"/>
  <c r="B317" i="10"/>
  <c r="A317" i="10"/>
  <c r="O316" i="10"/>
  <c r="N316" i="10"/>
  <c r="M316" i="10"/>
  <c r="L316" i="10"/>
  <c r="K316" i="10"/>
  <c r="J316" i="10"/>
  <c r="I316" i="10"/>
  <c r="H316" i="10"/>
  <c r="G316" i="10"/>
  <c r="F316" i="10"/>
  <c r="E316" i="10"/>
  <c r="D316" i="10"/>
  <c r="C316" i="10"/>
  <c r="B316" i="10"/>
  <c r="A316" i="10"/>
  <c r="O315" i="10"/>
  <c r="N315" i="10"/>
  <c r="M315" i="10"/>
  <c r="L315" i="10"/>
  <c r="K315" i="10"/>
  <c r="J315" i="10"/>
  <c r="I315" i="10"/>
  <c r="H315" i="10"/>
  <c r="G315" i="10"/>
  <c r="F315" i="10"/>
  <c r="E315" i="10"/>
  <c r="D315" i="10"/>
  <c r="C315" i="10"/>
  <c r="B315" i="10"/>
  <c r="A315" i="10"/>
  <c r="O314" i="10"/>
  <c r="N314" i="10"/>
  <c r="M314" i="10"/>
  <c r="L314" i="10"/>
  <c r="K314" i="10"/>
  <c r="J314" i="10"/>
  <c r="I314" i="10"/>
  <c r="H314" i="10"/>
  <c r="G314" i="10"/>
  <c r="F314" i="10"/>
  <c r="E314" i="10"/>
  <c r="D314" i="10"/>
  <c r="C314" i="10"/>
  <c r="B314" i="10"/>
  <c r="A314" i="10"/>
  <c r="O313" i="10"/>
  <c r="N313" i="10"/>
  <c r="M313" i="10"/>
  <c r="L313" i="10"/>
  <c r="K313" i="10"/>
  <c r="J313" i="10"/>
  <c r="I313" i="10"/>
  <c r="H313" i="10"/>
  <c r="G313" i="10"/>
  <c r="F313" i="10"/>
  <c r="E313" i="10"/>
  <c r="D313" i="10"/>
  <c r="C313" i="10"/>
  <c r="B313" i="10"/>
  <c r="A313" i="10"/>
  <c r="O312" i="10"/>
  <c r="N312" i="10"/>
  <c r="M312" i="10"/>
  <c r="L312" i="10"/>
  <c r="K312" i="10"/>
  <c r="J312" i="10"/>
  <c r="I312" i="10"/>
  <c r="H312" i="10"/>
  <c r="G312" i="10"/>
  <c r="F312" i="10"/>
  <c r="E312" i="10"/>
  <c r="D312" i="10"/>
  <c r="C312" i="10"/>
  <c r="B312" i="10"/>
  <c r="A312" i="10"/>
  <c r="O311" i="10"/>
  <c r="N311" i="10"/>
  <c r="M311" i="10"/>
  <c r="L311" i="10"/>
  <c r="K311" i="10"/>
  <c r="J311" i="10"/>
  <c r="I311" i="10"/>
  <c r="H311" i="10"/>
  <c r="G311" i="10"/>
  <c r="F311" i="10"/>
  <c r="E311" i="10"/>
  <c r="D311" i="10"/>
  <c r="C311" i="10"/>
  <c r="B311" i="10"/>
  <c r="A311" i="10"/>
  <c r="O310" i="10"/>
  <c r="N310" i="10"/>
  <c r="M310" i="10"/>
  <c r="L310" i="10"/>
  <c r="K310" i="10"/>
  <c r="J310" i="10"/>
  <c r="I310" i="10"/>
  <c r="H310" i="10"/>
  <c r="G310" i="10"/>
  <c r="F310" i="10"/>
  <c r="E310" i="10"/>
  <c r="D310" i="10"/>
  <c r="C310" i="10"/>
  <c r="B310" i="10"/>
  <c r="A310" i="10"/>
  <c r="O309" i="10"/>
  <c r="N309" i="10"/>
  <c r="M309" i="10"/>
  <c r="L309" i="10"/>
  <c r="K309" i="10"/>
  <c r="J309" i="10"/>
  <c r="I309" i="10"/>
  <c r="H309" i="10"/>
  <c r="G309" i="10"/>
  <c r="F309" i="10"/>
  <c r="E309" i="10"/>
  <c r="D309" i="10"/>
  <c r="C309" i="10"/>
  <c r="B309" i="10"/>
  <c r="A309" i="10"/>
  <c r="O308" i="10"/>
  <c r="N308" i="10"/>
  <c r="M308" i="10"/>
  <c r="L308" i="10"/>
  <c r="K308" i="10"/>
  <c r="J308" i="10"/>
  <c r="I308" i="10"/>
  <c r="H308" i="10"/>
  <c r="G308" i="10"/>
  <c r="F308" i="10"/>
  <c r="E308" i="10"/>
  <c r="D308" i="10"/>
  <c r="C308" i="10"/>
  <c r="B308" i="10"/>
  <c r="A308" i="10"/>
  <c r="O307" i="10"/>
  <c r="N307" i="10"/>
  <c r="M307" i="10"/>
  <c r="L307" i="10"/>
  <c r="K307" i="10"/>
  <c r="J307" i="10"/>
  <c r="I307" i="10"/>
  <c r="H307" i="10"/>
  <c r="G307" i="10"/>
  <c r="F307" i="10"/>
  <c r="E307" i="10"/>
  <c r="D307" i="10"/>
  <c r="C307" i="10"/>
  <c r="B307" i="10"/>
  <c r="A307" i="10"/>
  <c r="O306" i="10"/>
  <c r="N306" i="10"/>
  <c r="M306" i="10"/>
  <c r="L306" i="10"/>
  <c r="K306" i="10"/>
  <c r="J306" i="10"/>
  <c r="I306" i="10"/>
  <c r="H306" i="10"/>
  <c r="G306" i="10"/>
  <c r="F306" i="10"/>
  <c r="E306" i="10"/>
  <c r="D306" i="10"/>
  <c r="C306" i="10"/>
  <c r="B306" i="10"/>
  <c r="A306" i="10"/>
  <c r="O305" i="10"/>
  <c r="N305" i="10"/>
  <c r="M305" i="10"/>
  <c r="L305" i="10"/>
  <c r="K305" i="10"/>
  <c r="J305" i="10"/>
  <c r="I305" i="10"/>
  <c r="H305" i="10"/>
  <c r="G305" i="10"/>
  <c r="F305" i="10"/>
  <c r="E305" i="10"/>
  <c r="D305" i="10"/>
  <c r="C305" i="10"/>
  <c r="B305" i="10"/>
  <c r="A305" i="10"/>
  <c r="O304" i="10"/>
  <c r="N304" i="10"/>
  <c r="M304" i="10"/>
  <c r="L304" i="10"/>
  <c r="K304" i="10"/>
  <c r="J304" i="10"/>
  <c r="I304" i="10"/>
  <c r="H304" i="10"/>
  <c r="G304" i="10"/>
  <c r="F304" i="10"/>
  <c r="E304" i="10"/>
  <c r="D304" i="10"/>
  <c r="C304" i="10"/>
  <c r="B304" i="10"/>
  <c r="A304" i="10"/>
  <c r="O303" i="10"/>
  <c r="N303" i="10"/>
  <c r="M303" i="10"/>
  <c r="L303" i="10"/>
  <c r="K303" i="10"/>
  <c r="J303" i="10"/>
  <c r="I303" i="10"/>
  <c r="H303" i="10"/>
  <c r="G303" i="10"/>
  <c r="F303" i="10"/>
  <c r="E303" i="10"/>
  <c r="D303" i="10"/>
  <c r="C303" i="10"/>
  <c r="B303" i="10"/>
  <c r="A303" i="10"/>
  <c r="O302" i="10"/>
  <c r="N302" i="10"/>
  <c r="M302" i="10"/>
  <c r="L302" i="10"/>
  <c r="K302" i="10"/>
  <c r="J302" i="10"/>
  <c r="I302" i="10"/>
  <c r="H302" i="10"/>
  <c r="G302" i="10"/>
  <c r="F302" i="10"/>
  <c r="E302" i="10"/>
  <c r="D302" i="10"/>
  <c r="C302" i="10"/>
  <c r="B302" i="10"/>
  <c r="A302" i="10"/>
  <c r="O301" i="10"/>
  <c r="N301" i="10"/>
  <c r="M301" i="10"/>
  <c r="L301" i="10"/>
  <c r="K301" i="10"/>
  <c r="J301" i="10"/>
  <c r="I301" i="10"/>
  <c r="H301" i="10"/>
  <c r="G301" i="10"/>
  <c r="F301" i="10"/>
  <c r="E301" i="10"/>
  <c r="D301" i="10"/>
  <c r="C301" i="10"/>
  <c r="B301" i="10"/>
  <c r="A301" i="10"/>
  <c r="O300" i="10"/>
  <c r="N300" i="10"/>
  <c r="M300" i="10"/>
  <c r="L300" i="10"/>
  <c r="K300" i="10"/>
  <c r="J300" i="10"/>
  <c r="I300" i="10"/>
  <c r="H300" i="10"/>
  <c r="G300" i="10"/>
  <c r="F300" i="10"/>
  <c r="E300" i="10"/>
  <c r="D300" i="10"/>
  <c r="C300" i="10"/>
  <c r="B300" i="10"/>
  <c r="A300" i="10"/>
  <c r="O299" i="10"/>
  <c r="N299" i="10"/>
  <c r="M299" i="10"/>
  <c r="L299" i="10"/>
  <c r="K299" i="10"/>
  <c r="J299" i="10"/>
  <c r="I299" i="10"/>
  <c r="H299" i="10"/>
  <c r="G299" i="10"/>
  <c r="F299" i="10"/>
  <c r="E299" i="10"/>
  <c r="D299" i="10"/>
  <c r="C299" i="10"/>
  <c r="B299" i="10"/>
  <c r="A299" i="10"/>
  <c r="O298" i="10"/>
  <c r="N298" i="10"/>
  <c r="M298" i="10"/>
  <c r="L298" i="10"/>
  <c r="K298" i="10"/>
  <c r="J298" i="10"/>
  <c r="I298" i="10"/>
  <c r="H298" i="10"/>
  <c r="G298" i="10"/>
  <c r="F298" i="10"/>
  <c r="E298" i="10"/>
  <c r="D298" i="10"/>
  <c r="C298" i="10"/>
  <c r="B298" i="10"/>
  <c r="A298" i="10"/>
  <c r="O297" i="10"/>
  <c r="N297" i="10"/>
  <c r="M297" i="10"/>
  <c r="L297" i="10"/>
  <c r="K297" i="10"/>
  <c r="J297" i="10"/>
  <c r="I297" i="10"/>
  <c r="H297" i="10"/>
  <c r="G297" i="10"/>
  <c r="F297" i="10"/>
  <c r="E297" i="10"/>
  <c r="D297" i="10"/>
  <c r="C297" i="10"/>
  <c r="B297" i="10"/>
  <c r="A297" i="10"/>
  <c r="O296" i="10"/>
  <c r="N296" i="10"/>
  <c r="M296" i="10"/>
  <c r="L296" i="10"/>
  <c r="K296" i="10"/>
  <c r="J296" i="10"/>
  <c r="I296" i="10"/>
  <c r="H296" i="10"/>
  <c r="G296" i="10"/>
  <c r="F296" i="10"/>
  <c r="E296" i="10"/>
  <c r="D296" i="10"/>
  <c r="C296" i="10"/>
  <c r="B296" i="10"/>
  <c r="A296" i="10"/>
  <c r="O295" i="10"/>
  <c r="N295" i="10"/>
  <c r="M295" i="10"/>
  <c r="L295" i="10"/>
  <c r="K295" i="10"/>
  <c r="J295" i="10"/>
  <c r="I295" i="10"/>
  <c r="H295" i="10"/>
  <c r="G295" i="10"/>
  <c r="F295" i="10"/>
  <c r="E295" i="10"/>
  <c r="D295" i="10"/>
  <c r="C295" i="10"/>
  <c r="B295" i="10"/>
  <c r="A295" i="10"/>
  <c r="O294" i="10"/>
  <c r="N294" i="10"/>
  <c r="M294" i="10"/>
  <c r="L294" i="10"/>
  <c r="K294" i="10"/>
  <c r="J294" i="10"/>
  <c r="I294" i="10"/>
  <c r="H294" i="10"/>
  <c r="G294" i="10"/>
  <c r="F294" i="10"/>
  <c r="E294" i="10"/>
  <c r="D294" i="10"/>
  <c r="C294" i="10"/>
  <c r="B294" i="10"/>
  <c r="A294" i="10"/>
  <c r="O293" i="10"/>
  <c r="N293" i="10"/>
  <c r="M293" i="10"/>
  <c r="L293" i="10"/>
  <c r="K293" i="10"/>
  <c r="J293" i="10"/>
  <c r="I293" i="10"/>
  <c r="H293" i="10"/>
  <c r="G293" i="10"/>
  <c r="F293" i="10"/>
  <c r="E293" i="10"/>
  <c r="D293" i="10"/>
  <c r="C293" i="10"/>
  <c r="B293" i="10"/>
  <c r="A293" i="10"/>
  <c r="O292" i="10"/>
  <c r="N292" i="10"/>
  <c r="M292" i="10"/>
  <c r="L292" i="10"/>
  <c r="K292" i="10"/>
  <c r="J292" i="10"/>
  <c r="I292" i="10"/>
  <c r="H292" i="10"/>
  <c r="G292" i="10"/>
  <c r="F292" i="10"/>
  <c r="E292" i="10"/>
  <c r="D292" i="10"/>
  <c r="C292" i="10"/>
  <c r="B292" i="10"/>
  <c r="A292" i="10"/>
  <c r="O291" i="10"/>
  <c r="N291" i="10"/>
  <c r="M291" i="10"/>
  <c r="L291" i="10"/>
  <c r="K291" i="10"/>
  <c r="J291" i="10"/>
  <c r="I291" i="10"/>
  <c r="H291" i="10"/>
  <c r="G291" i="10"/>
  <c r="F291" i="10"/>
  <c r="E291" i="10"/>
  <c r="D291" i="10"/>
  <c r="C291" i="10"/>
  <c r="B291" i="10"/>
  <c r="A291" i="10"/>
  <c r="O290" i="10"/>
  <c r="N290" i="10"/>
  <c r="M290" i="10"/>
  <c r="L290" i="10"/>
  <c r="K290" i="10"/>
  <c r="J290" i="10"/>
  <c r="I290" i="10"/>
  <c r="H290" i="10"/>
  <c r="G290" i="10"/>
  <c r="F290" i="10"/>
  <c r="E290" i="10"/>
  <c r="D290" i="10"/>
  <c r="C290" i="10"/>
  <c r="B290" i="10"/>
  <c r="A290" i="10"/>
  <c r="O289" i="10"/>
  <c r="N289" i="10"/>
  <c r="M289" i="10"/>
  <c r="L289" i="10"/>
  <c r="K289" i="10"/>
  <c r="J289" i="10"/>
  <c r="I289" i="10"/>
  <c r="H289" i="10"/>
  <c r="G289" i="10"/>
  <c r="F289" i="10"/>
  <c r="E289" i="10"/>
  <c r="D289" i="10"/>
  <c r="C289" i="10"/>
  <c r="B289" i="10"/>
  <c r="A289" i="10"/>
  <c r="O288" i="10"/>
  <c r="N288" i="10"/>
  <c r="M288" i="10"/>
  <c r="L288" i="10"/>
  <c r="K288" i="10"/>
  <c r="J288" i="10"/>
  <c r="I288" i="10"/>
  <c r="H288" i="10"/>
  <c r="G288" i="10"/>
  <c r="F288" i="10"/>
  <c r="E288" i="10"/>
  <c r="D288" i="10"/>
  <c r="C288" i="10"/>
  <c r="B288" i="10"/>
  <c r="A288" i="10"/>
  <c r="O287" i="10"/>
  <c r="N287" i="10"/>
  <c r="M287" i="10"/>
  <c r="L287" i="10"/>
  <c r="K287" i="10"/>
  <c r="J287" i="10"/>
  <c r="I287" i="10"/>
  <c r="H287" i="10"/>
  <c r="G287" i="10"/>
  <c r="F287" i="10"/>
  <c r="E287" i="10"/>
  <c r="D287" i="10"/>
  <c r="C287" i="10"/>
  <c r="B287" i="10"/>
  <c r="A287" i="10"/>
  <c r="O286" i="10"/>
  <c r="N286" i="10"/>
  <c r="M286" i="10"/>
  <c r="L286" i="10"/>
  <c r="K286" i="10"/>
  <c r="J286" i="10"/>
  <c r="I286" i="10"/>
  <c r="H286" i="10"/>
  <c r="G286" i="10"/>
  <c r="F286" i="10"/>
  <c r="E286" i="10"/>
  <c r="D286" i="10"/>
  <c r="C286" i="10"/>
  <c r="B286" i="10"/>
  <c r="A286" i="10"/>
  <c r="O285" i="10"/>
  <c r="N285" i="10"/>
  <c r="M285" i="10"/>
  <c r="L285" i="10"/>
  <c r="K285" i="10"/>
  <c r="J285" i="10"/>
  <c r="I285" i="10"/>
  <c r="H285" i="10"/>
  <c r="G285" i="10"/>
  <c r="F285" i="10"/>
  <c r="E285" i="10"/>
  <c r="D285" i="10"/>
  <c r="C285" i="10"/>
  <c r="B285" i="10"/>
  <c r="A285" i="10"/>
  <c r="O284" i="10"/>
  <c r="N284" i="10"/>
  <c r="M284" i="10"/>
  <c r="L284" i="10"/>
  <c r="K284" i="10"/>
  <c r="J284" i="10"/>
  <c r="I284" i="10"/>
  <c r="H284" i="10"/>
  <c r="G284" i="10"/>
  <c r="F284" i="10"/>
  <c r="E284" i="10"/>
  <c r="D284" i="10"/>
  <c r="C284" i="10"/>
  <c r="B284" i="10"/>
  <c r="A284" i="10"/>
  <c r="O283" i="10"/>
  <c r="N283" i="10"/>
  <c r="M283" i="10"/>
  <c r="L283" i="10"/>
  <c r="K283" i="10"/>
  <c r="J283" i="10"/>
  <c r="I283" i="10"/>
  <c r="H283" i="10"/>
  <c r="G283" i="10"/>
  <c r="F283" i="10"/>
  <c r="E283" i="10"/>
  <c r="D283" i="10"/>
  <c r="C283" i="10"/>
  <c r="B283" i="10"/>
  <c r="A283" i="10"/>
  <c r="O282" i="10"/>
  <c r="N282" i="10"/>
  <c r="M282" i="10"/>
  <c r="L282" i="10"/>
  <c r="K282" i="10"/>
  <c r="J282" i="10"/>
  <c r="I282" i="10"/>
  <c r="H282" i="10"/>
  <c r="G282" i="10"/>
  <c r="F282" i="10"/>
  <c r="E282" i="10"/>
  <c r="D282" i="10"/>
  <c r="C282" i="10"/>
  <c r="B282" i="10"/>
  <c r="A282" i="10"/>
  <c r="O281" i="10"/>
  <c r="N281" i="10"/>
  <c r="M281" i="10"/>
  <c r="L281" i="10"/>
  <c r="K281" i="10"/>
  <c r="J281" i="10"/>
  <c r="I281" i="10"/>
  <c r="H281" i="10"/>
  <c r="G281" i="10"/>
  <c r="F281" i="10"/>
  <c r="E281" i="10"/>
  <c r="D281" i="10"/>
  <c r="C281" i="10"/>
  <c r="B281" i="10"/>
  <c r="A281" i="10"/>
  <c r="O280" i="10"/>
  <c r="N280" i="10"/>
  <c r="M280" i="10"/>
  <c r="L280" i="10"/>
  <c r="K280" i="10"/>
  <c r="J280" i="10"/>
  <c r="I280" i="10"/>
  <c r="H280" i="10"/>
  <c r="G280" i="10"/>
  <c r="F280" i="10"/>
  <c r="E280" i="10"/>
  <c r="D280" i="10"/>
  <c r="C280" i="10"/>
  <c r="B280" i="10"/>
  <c r="A280" i="10"/>
  <c r="O279" i="10"/>
  <c r="N279" i="10"/>
  <c r="M279" i="10"/>
  <c r="L279" i="10"/>
  <c r="K279" i="10"/>
  <c r="J279" i="10"/>
  <c r="I279" i="10"/>
  <c r="H279" i="10"/>
  <c r="G279" i="10"/>
  <c r="F279" i="10"/>
  <c r="E279" i="10"/>
  <c r="D279" i="10"/>
  <c r="C279" i="10"/>
  <c r="B279" i="10"/>
  <c r="A279" i="10"/>
  <c r="O278" i="10"/>
  <c r="N278" i="10"/>
  <c r="M278" i="10"/>
  <c r="L278" i="10"/>
  <c r="K278" i="10"/>
  <c r="J278" i="10"/>
  <c r="I278" i="10"/>
  <c r="H278" i="10"/>
  <c r="G278" i="10"/>
  <c r="F278" i="10"/>
  <c r="E278" i="10"/>
  <c r="D278" i="10"/>
  <c r="C278" i="10"/>
  <c r="B278" i="10"/>
  <c r="A278" i="10"/>
  <c r="O277" i="10"/>
  <c r="N277" i="10"/>
  <c r="M277" i="10"/>
  <c r="L277" i="10"/>
  <c r="K277" i="10"/>
  <c r="J277" i="10"/>
  <c r="I277" i="10"/>
  <c r="H277" i="10"/>
  <c r="G277" i="10"/>
  <c r="F277" i="10"/>
  <c r="E277" i="10"/>
  <c r="D277" i="10"/>
  <c r="C277" i="10"/>
  <c r="B277" i="10"/>
  <c r="A277" i="10"/>
  <c r="O276" i="10"/>
  <c r="N276" i="10"/>
  <c r="M276" i="10"/>
  <c r="L276" i="10"/>
  <c r="K276" i="10"/>
  <c r="J276" i="10"/>
  <c r="I276" i="10"/>
  <c r="H276" i="10"/>
  <c r="G276" i="10"/>
  <c r="F276" i="10"/>
  <c r="E276" i="10"/>
  <c r="D276" i="10"/>
  <c r="C276" i="10"/>
  <c r="B276" i="10"/>
  <c r="A276" i="10"/>
  <c r="O275" i="10"/>
  <c r="N275" i="10"/>
  <c r="M275" i="10"/>
  <c r="L275" i="10"/>
  <c r="K275" i="10"/>
  <c r="J275" i="10"/>
  <c r="I275" i="10"/>
  <c r="H275" i="10"/>
  <c r="G275" i="10"/>
  <c r="F275" i="10"/>
  <c r="E275" i="10"/>
  <c r="D275" i="10"/>
  <c r="C275" i="10"/>
  <c r="B275" i="10"/>
  <c r="A275" i="10"/>
  <c r="O274" i="10"/>
  <c r="N274" i="10"/>
  <c r="M274" i="10"/>
  <c r="L274" i="10"/>
  <c r="K274" i="10"/>
  <c r="J274" i="10"/>
  <c r="I274" i="10"/>
  <c r="H274" i="10"/>
  <c r="G274" i="10"/>
  <c r="F274" i="10"/>
  <c r="E274" i="10"/>
  <c r="D274" i="10"/>
  <c r="C274" i="10"/>
  <c r="B274" i="10"/>
  <c r="A274" i="10"/>
  <c r="O273" i="10"/>
  <c r="N273" i="10"/>
  <c r="M273" i="10"/>
  <c r="L273" i="10"/>
  <c r="K273" i="10"/>
  <c r="J273" i="10"/>
  <c r="I273" i="10"/>
  <c r="H273" i="10"/>
  <c r="G273" i="10"/>
  <c r="F273" i="10"/>
  <c r="E273" i="10"/>
  <c r="D273" i="10"/>
  <c r="C273" i="10"/>
  <c r="B273" i="10"/>
  <c r="A273" i="10"/>
  <c r="O272" i="10"/>
  <c r="N272" i="10"/>
  <c r="M272" i="10"/>
  <c r="L272" i="10"/>
  <c r="K272" i="10"/>
  <c r="J272" i="10"/>
  <c r="I272" i="10"/>
  <c r="H272" i="10"/>
  <c r="G272" i="10"/>
  <c r="F272" i="10"/>
  <c r="E272" i="10"/>
  <c r="D272" i="10"/>
  <c r="C272" i="10"/>
  <c r="B272" i="10"/>
  <c r="A272" i="10"/>
  <c r="O271" i="10"/>
  <c r="N271" i="10"/>
  <c r="M271" i="10"/>
  <c r="L271" i="10"/>
  <c r="K271" i="10"/>
  <c r="J271" i="10"/>
  <c r="I271" i="10"/>
  <c r="H271" i="10"/>
  <c r="G271" i="10"/>
  <c r="F271" i="10"/>
  <c r="E271" i="10"/>
  <c r="D271" i="10"/>
  <c r="C271" i="10"/>
  <c r="B271" i="10"/>
  <c r="A271" i="10"/>
  <c r="O270" i="10"/>
  <c r="N270" i="10"/>
  <c r="M270" i="10"/>
  <c r="L270" i="10"/>
  <c r="K270" i="10"/>
  <c r="J270" i="10"/>
  <c r="I270" i="10"/>
  <c r="H270" i="10"/>
  <c r="G270" i="10"/>
  <c r="F270" i="10"/>
  <c r="E270" i="10"/>
  <c r="D270" i="10"/>
  <c r="C270" i="10"/>
  <c r="B270" i="10"/>
  <c r="A270" i="10"/>
  <c r="O269" i="10"/>
  <c r="N269" i="10"/>
  <c r="M269" i="10"/>
  <c r="L269" i="10"/>
  <c r="K269" i="10"/>
  <c r="J269" i="10"/>
  <c r="I269" i="10"/>
  <c r="H269" i="10"/>
  <c r="G269" i="10"/>
  <c r="F269" i="10"/>
  <c r="E269" i="10"/>
  <c r="D269" i="10"/>
  <c r="C269" i="10"/>
  <c r="B269" i="10"/>
  <c r="A269" i="10"/>
  <c r="O268" i="10"/>
  <c r="N268" i="10"/>
  <c r="M268" i="10"/>
  <c r="L268" i="10"/>
  <c r="K268" i="10"/>
  <c r="J268" i="10"/>
  <c r="I268" i="10"/>
  <c r="H268" i="10"/>
  <c r="G268" i="10"/>
  <c r="F268" i="10"/>
  <c r="E268" i="10"/>
  <c r="D268" i="10"/>
  <c r="C268" i="10"/>
  <c r="B268" i="10"/>
  <c r="A268" i="10"/>
  <c r="O267" i="10"/>
  <c r="N267" i="10"/>
  <c r="M267" i="10"/>
  <c r="L267" i="10"/>
  <c r="K267" i="10"/>
  <c r="J267" i="10"/>
  <c r="I267" i="10"/>
  <c r="H267" i="10"/>
  <c r="G267" i="10"/>
  <c r="F267" i="10"/>
  <c r="E267" i="10"/>
  <c r="D267" i="10"/>
  <c r="C267" i="10"/>
  <c r="B267" i="10"/>
  <c r="A267" i="10"/>
  <c r="O266" i="10"/>
  <c r="N266" i="10"/>
  <c r="M266" i="10"/>
  <c r="L266" i="10"/>
  <c r="K266" i="10"/>
  <c r="J266" i="10"/>
  <c r="I266" i="10"/>
  <c r="H266" i="10"/>
  <c r="G266" i="10"/>
  <c r="F266" i="10"/>
  <c r="E266" i="10"/>
  <c r="D266" i="10"/>
  <c r="C266" i="10"/>
  <c r="B266" i="10"/>
  <c r="A266" i="10"/>
  <c r="O265" i="10"/>
  <c r="N265" i="10"/>
  <c r="M265" i="10"/>
  <c r="L265" i="10"/>
  <c r="K265" i="10"/>
  <c r="J265" i="10"/>
  <c r="I265" i="10"/>
  <c r="H265" i="10"/>
  <c r="G265" i="10"/>
  <c r="F265" i="10"/>
  <c r="E265" i="10"/>
  <c r="D265" i="10"/>
  <c r="C265" i="10"/>
  <c r="B265" i="10"/>
  <c r="A265" i="10"/>
  <c r="O264" i="10"/>
  <c r="N264" i="10"/>
  <c r="M264" i="10"/>
  <c r="L264" i="10"/>
  <c r="K264" i="10"/>
  <c r="J264" i="10"/>
  <c r="I264" i="10"/>
  <c r="H264" i="10"/>
  <c r="G264" i="10"/>
  <c r="F264" i="10"/>
  <c r="E264" i="10"/>
  <c r="D264" i="10"/>
  <c r="C264" i="10"/>
  <c r="B264" i="10"/>
  <c r="A264" i="10"/>
  <c r="O263" i="10"/>
  <c r="N263" i="10"/>
  <c r="M263" i="10"/>
  <c r="L263" i="10"/>
  <c r="K263" i="10"/>
  <c r="J263" i="10"/>
  <c r="I263" i="10"/>
  <c r="H263" i="10"/>
  <c r="G263" i="10"/>
  <c r="F263" i="10"/>
  <c r="E263" i="10"/>
  <c r="D263" i="10"/>
  <c r="C263" i="10"/>
  <c r="B263" i="10"/>
  <c r="A263" i="10"/>
  <c r="O262" i="10"/>
  <c r="N262" i="10"/>
  <c r="M262" i="10"/>
  <c r="L262" i="10"/>
  <c r="K262" i="10"/>
  <c r="J262" i="10"/>
  <c r="I262" i="10"/>
  <c r="H262" i="10"/>
  <c r="G262" i="10"/>
  <c r="F262" i="10"/>
  <c r="E262" i="10"/>
  <c r="D262" i="10"/>
  <c r="C262" i="10"/>
  <c r="B262" i="10"/>
  <c r="A262" i="10"/>
  <c r="O261" i="10"/>
  <c r="N261" i="10"/>
  <c r="M261" i="10"/>
  <c r="L261" i="10"/>
  <c r="K261" i="10"/>
  <c r="J261" i="10"/>
  <c r="I261" i="10"/>
  <c r="H261" i="10"/>
  <c r="G261" i="10"/>
  <c r="F261" i="10"/>
  <c r="E261" i="10"/>
  <c r="D261" i="10"/>
  <c r="C261" i="10"/>
  <c r="B261" i="10"/>
  <c r="A261" i="10"/>
  <c r="O260" i="10"/>
  <c r="N260" i="10"/>
  <c r="M260" i="10"/>
  <c r="L260" i="10"/>
  <c r="K260" i="10"/>
  <c r="J260" i="10"/>
  <c r="I260" i="10"/>
  <c r="H260" i="10"/>
  <c r="G260" i="10"/>
  <c r="F260" i="10"/>
  <c r="E260" i="10"/>
  <c r="D260" i="10"/>
  <c r="C260" i="10"/>
  <c r="B260" i="10"/>
  <c r="A260" i="10"/>
  <c r="O259" i="10"/>
  <c r="N259" i="10"/>
  <c r="M259" i="10"/>
  <c r="L259" i="10"/>
  <c r="K259" i="10"/>
  <c r="J259" i="10"/>
  <c r="I259" i="10"/>
  <c r="H259" i="10"/>
  <c r="G259" i="10"/>
  <c r="F259" i="10"/>
  <c r="E259" i="10"/>
  <c r="D259" i="10"/>
  <c r="C259" i="10"/>
  <c r="B259" i="10"/>
  <c r="A259" i="10"/>
  <c r="O258" i="10"/>
  <c r="N258" i="10"/>
  <c r="M258" i="10"/>
  <c r="L258" i="10"/>
  <c r="K258" i="10"/>
  <c r="J258" i="10"/>
  <c r="I258" i="10"/>
  <c r="H258" i="10"/>
  <c r="G258" i="10"/>
  <c r="F258" i="10"/>
  <c r="E258" i="10"/>
  <c r="D258" i="10"/>
  <c r="C258" i="10"/>
  <c r="B258" i="10"/>
  <c r="A258" i="10"/>
  <c r="O257" i="10"/>
  <c r="N257" i="10"/>
  <c r="M257" i="10"/>
  <c r="L257" i="10"/>
  <c r="K257" i="10"/>
  <c r="J257" i="10"/>
  <c r="I257" i="10"/>
  <c r="H257" i="10"/>
  <c r="G257" i="10"/>
  <c r="F257" i="10"/>
  <c r="E257" i="10"/>
  <c r="D257" i="10"/>
  <c r="C257" i="10"/>
  <c r="B257" i="10"/>
  <c r="A257" i="10"/>
  <c r="O256" i="10"/>
  <c r="N256" i="10"/>
  <c r="M256" i="10"/>
  <c r="L256" i="10"/>
  <c r="K256" i="10"/>
  <c r="J256" i="10"/>
  <c r="I256" i="10"/>
  <c r="H256" i="10"/>
  <c r="G256" i="10"/>
  <c r="F256" i="10"/>
  <c r="E256" i="10"/>
  <c r="D256" i="10"/>
  <c r="C256" i="10"/>
  <c r="B256" i="10"/>
  <c r="A256" i="10"/>
  <c r="O255" i="10"/>
  <c r="N255" i="10"/>
  <c r="M255" i="10"/>
  <c r="L255" i="10"/>
  <c r="K255" i="10"/>
  <c r="J255" i="10"/>
  <c r="I255" i="10"/>
  <c r="H255" i="10"/>
  <c r="G255" i="10"/>
  <c r="F255" i="10"/>
  <c r="E255" i="10"/>
  <c r="D255" i="10"/>
  <c r="C255" i="10"/>
  <c r="B255" i="10"/>
  <c r="A255" i="10"/>
  <c r="O254" i="10"/>
  <c r="N254" i="10"/>
  <c r="M254" i="10"/>
  <c r="L254" i="10"/>
  <c r="K254" i="10"/>
  <c r="J254" i="10"/>
  <c r="I254" i="10"/>
  <c r="H254" i="10"/>
  <c r="G254" i="10"/>
  <c r="F254" i="10"/>
  <c r="E254" i="10"/>
  <c r="D254" i="10"/>
  <c r="C254" i="10"/>
  <c r="B254" i="10"/>
  <c r="A254" i="10"/>
  <c r="O253" i="10"/>
  <c r="N253" i="10"/>
  <c r="M253" i="10"/>
  <c r="L253" i="10"/>
  <c r="K253" i="10"/>
  <c r="J253" i="10"/>
  <c r="I253" i="10"/>
  <c r="H253" i="10"/>
  <c r="G253" i="10"/>
  <c r="F253" i="10"/>
  <c r="E253" i="10"/>
  <c r="D253" i="10"/>
  <c r="C253" i="10"/>
  <c r="B253" i="10"/>
  <c r="A253" i="10"/>
  <c r="O252" i="10"/>
  <c r="N252" i="10"/>
  <c r="M252" i="10"/>
  <c r="L252" i="10"/>
  <c r="K252" i="10"/>
  <c r="J252" i="10"/>
  <c r="I252" i="10"/>
  <c r="H252" i="10"/>
  <c r="G252" i="10"/>
  <c r="F252" i="10"/>
  <c r="E252" i="10"/>
  <c r="D252" i="10"/>
  <c r="C252" i="10"/>
  <c r="B252" i="10"/>
  <c r="A252" i="10"/>
  <c r="O251" i="10"/>
  <c r="N251" i="10"/>
  <c r="M251" i="10"/>
  <c r="L251" i="10"/>
  <c r="K251" i="10"/>
  <c r="J251" i="10"/>
  <c r="I251" i="10"/>
  <c r="H251" i="10"/>
  <c r="G251" i="10"/>
  <c r="F251" i="10"/>
  <c r="E251" i="10"/>
  <c r="D251" i="10"/>
  <c r="C251" i="10"/>
  <c r="B251" i="10"/>
  <c r="A251" i="10"/>
  <c r="O250" i="10"/>
  <c r="N250" i="10"/>
  <c r="M250" i="10"/>
  <c r="L250" i="10"/>
  <c r="K250" i="10"/>
  <c r="J250" i="10"/>
  <c r="I250" i="10"/>
  <c r="H250" i="10"/>
  <c r="G250" i="10"/>
  <c r="F250" i="10"/>
  <c r="E250" i="10"/>
  <c r="D250" i="10"/>
  <c r="C250" i="10"/>
  <c r="B250" i="10"/>
  <c r="A250" i="10"/>
  <c r="O249" i="10"/>
  <c r="N249" i="10"/>
  <c r="M249" i="10"/>
  <c r="L249" i="10"/>
  <c r="K249" i="10"/>
  <c r="J249" i="10"/>
  <c r="I249" i="10"/>
  <c r="H249" i="10"/>
  <c r="G249" i="10"/>
  <c r="F249" i="10"/>
  <c r="E249" i="10"/>
  <c r="D249" i="10"/>
  <c r="C249" i="10"/>
  <c r="B249" i="10"/>
  <c r="A249" i="10"/>
  <c r="O248" i="10"/>
  <c r="N248" i="10"/>
  <c r="M248" i="10"/>
  <c r="L248" i="10"/>
  <c r="K248" i="10"/>
  <c r="J248" i="10"/>
  <c r="I248" i="10"/>
  <c r="H248" i="10"/>
  <c r="G248" i="10"/>
  <c r="F248" i="10"/>
  <c r="E248" i="10"/>
  <c r="D248" i="10"/>
  <c r="C248" i="10"/>
  <c r="B248" i="10"/>
  <c r="A248" i="10"/>
  <c r="O247" i="10"/>
  <c r="N247" i="10"/>
  <c r="M247" i="10"/>
  <c r="L247" i="10"/>
  <c r="K247" i="10"/>
  <c r="J247" i="10"/>
  <c r="I247" i="10"/>
  <c r="H247" i="10"/>
  <c r="G247" i="10"/>
  <c r="F247" i="10"/>
  <c r="E247" i="10"/>
  <c r="D247" i="10"/>
  <c r="C247" i="10"/>
  <c r="B247" i="10"/>
  <c r="A247" i="10"/>
  <c r="O246" i="10"/>
  <c r="N246" i="10"/>
  <c r="M246" i="10"/>
  <c r="L246" i="10"/>
  <c r="K246" i="10"/>
  <c r="J246" i="10"/>
  <c r="I246" i="10"/>
  <c r="H246" i="10"/>
  <c r="G246" i="10"/>
  <c r="F246" i="10"/>
  <c r="E246" i="10"/>
  <c r="D246" i="10"/>
  <c r="C246" i="10"/>
  <c r="B246" i="10"/>
  <c r="A246" i="10"/>
  <c r="O245" i="10"/>
  <c r="N245" i="10"/>
  <c r="M245" i="10"/>
  <c r="L245" i="10"/>
  <c r="K245" i="10"/>
  <c r="J245" i="10"/>
  <c r="I245" i="10"/>
  <c r="H245" i="10"/>
  <c r="G245" i="10"/>
  <c r="F245" i="10"/>
  <c r="E245" i="10"/>
  <c r="D245" i="10"/>
  <c r="C245" i="10"/>
  <c r="B245" i="10"/>
  <c r="A245" i="10"/>
  <c r="O244" i="10"/>
  <c r="N244" i="10"/>
  <c r="M244" i="10"/>
  <c r="L244" i="10"/>
  <c r="K244" i="10"/>
  <c r="J244" i="10"/>
  <c r="I244" i="10"/>
  <c r="H244" i="10"/>
  <c r="G244" i="10"/>
  <c r="F244" i="10"/>
  <c r="E244" i="10"/>
  <c r="D244" i="10"/>
  <c r="C244" i="10"/>
  <c r="B244" i="10"/>
  <c r="A244" i="10"/>
  <c r="O243" i="10"/>
  <c r="N243" i="10"/>
  <c r="M243" i="10"/>
  <c r="L243" i="10"/>
  <c r="K243" i="10"/>
  <c r="J243" i="10"/>
  <c r="I243" i="10"/>
  <c r="H243" i="10"/>
  <c r="G243" i="10"/>
  <c r="F243" i="10"/>
  <c r="E243" i="10"/>
  <c r="D243" i="10"/>
  <c r="C243" i="10"/>
  <c r="B243" i="10"/>
  <c r="A243" i="10"/>
  <c r="O242" i="10"/>
  <c r="N242" i="10"/>
  <c r="M242" i="10"/>
  <c r="L242" i="10"/>
  <c r="K242" i="10"/>
  <c r="J242" i="10"/>
  <c r="I242" i="10"/>
  <c r="H242" i="10"/>
  <c r="G242" i="10"/>
  <c r="F242" i="10"/>
  <c r="E242" i="10"/>
  <c r="D242" i="10"/>
  <c r="C242" i="10"/>
  <c r="B242" i="10"/>
  <c r="A242" i="10"/>
  <c r="O241" i="10"/>
  <c r="N241" i="10"/>
  <c r="M241" i="10"/>
  <c r="L241" i="10"/>
  <c r="K241" i="10"/>
  <c r="J241" i="10"/>
  <c r="I241" i="10"/>
  <c r="H241" i="10"/>
  <c r="G241" i="10"/>
  <c r="F241" i="10"/>
  <c r="E241" i="10"/>
  <c r="D241" i="10"/>
  <c r="C241" i="10"/>
  <c r="B241" i="10"/>
  <c r="A241" i="10"/>
  <c r="O240" i="10"/>
  <c r="N240" i="10"/>
  <c r="M240" i="10"/>
  <c r="L240" i="10"/>
  <c r="K240" i="10"/>
  <c r="J240" i="10"/>
  <c r="I240" i="10"/>
  <c r="H240" i="10"/>
  <c r="G240" i="10"/>
  <c r="F240" i="10"/>
  <c r="E240" i="10"/>
  <c r="D240" i="10"/>
  <c r="C240" i="10"/>
  <c r="B240" i="10"/>
  <c r="A240" i="10"/>
  <c r="O239" i="10"/>
  <c r="N239" i="10"/>
  <c r="M239" i="10"/>
  <c r="L239" i="10"/>
  <c r="K239" i="10"/>
  <c r="J239" i="10"/>
  <c r="I239" i="10"/>
  <c r="H239" i="10"/>
  <c r="G239" i="10"/>
  <c r="F239" i="10"/>
  <c r="E239" i="10"/>
  <c r="D239" i="10"/>
  <c r="C239" i="10"/>
  <c r="B239" i="10"/>
  <c r="A239" i="10"/>
  <c r="O238" i="10"/>
  <c r="N238" i="10"/>
  <c r="M238" i="10"/>
  <c r="L238" i="10"/>
  <c r="K238" i="10"/>
  <c r="J238" i="10"/>
  <c r="I238" i="10"/>
  <c r="H238" i="10"/>
  <c r="G238" i="10"/>
  <c r="F238" i="10"/>
  <c r="E238" i="10"/>
  <c r="D238" i="10"/>
  <c r="C238" i="10"/>
  <c r="B238" i="10"/>
  <c r="A238" i="10"/>
  <c r="O237" i="10"/>
  <c r="N237" i="10"/>
  <c r="M237" i="10"/>
  <c r="L237" i="10"/>
  <c r="K237" i="10"/>
  <c r="J237" i="10"/>
  <c r="I237" i="10"/>
  <c r="H237" i="10"/>
  <c r="G237" i="10"/>
  <c r="F237" i="10"/>
  <c r="E237" i="10"/>
  <c r="D237" i="10"/>
  <c r="C237" i="10"/>
  <c r="B237" i="10"/>
  <c r="A237" i="10"/>
  <c r="O236" i="10"/>
  <c r="N236" i="10"/>
  <c r="M236" i="10"/>
  <c r="L236" i="10"/>
  <c r="K236" i="10"/>
  <c r="J236" i="10"/>
  <c r="I236" i="10"/>
  <c r="H236" i="10"/>
  <c r="G236" i="10"/>
  <c r="F236" i="10"/>
  <c r="E236" i="10"/>
  <c r="D236" i="10"/>
  <c r="C236" i="10"/>
  <c r="B236" i="10"/>
  <c r="A236" i="10"/>
  <c r="O235" i="10"/>
  <c r="N235" i="10"/>
  <c r="M235" i="10"/>
  <c r="L235" i="10"/>
  <c r="K235" i="10"/>
  <c r="J235" i="10"/>
  <c r="I235" i="10"/>
  <c r="H235" i="10"/>
  <c r="G235" i="10"/>
  <c r="F235" i="10"/>
  <c r="E235" i="10"/>
  <c r="D235" i="10"/>
  <c r="C235" i="10"/>
  <c r="B235" i="10"/>
  <c r="A235" i="10"/>
  <c r="O234" i="10"/>
  <c r="N234" i="10"/>
  <c r="M234" i="10"/>
  <c r="L234" i="10"/>
  <c r="K234" i="10"/>
  <c r="J234" i="10"/>
  <c r="I234" i="10"/>
  <c r="H234" i="10"/>
  <c r="G234" i="10"/>
  <c r="F234" i="10"/>
  <c r="E234" i="10"/>
  <c r="D234" i="10"/>
  <c r="C234" i="10"/>
  <c r="B234" i="10"/>
  <c r="A234" i="10"/>
  <c r="O233" i="10"/>
  <c r="N233" i="10"/>
  <c r="M233" i="10"/>
  <c r="L233" i="10"/>
  <c r="K233" i="10"/>
  <c r="J233" i="10"/>
  <c r="I233" i="10"/>
  <c r="H233" i="10"/>
  <c r="G233" i="10"/>
  <c r="F233" i="10"/>
  <c r="E233" i="10"/>
  <c r="D233" i="10"/>
  <c r="C233" i="10"/>
  <c r="B233" i="10"/>
  <c r="A233" i="10"/>
  <c r="O232" i="10"/>
  <c r="N232" i="10"/>
  <c r="M232" i="10"/>
  <c r="L232" i="10"/>
  <c r="K232" i="10"/>
  <c r="J232" i="10"/>
  <c r="I232" i="10"/>
  <c r="H232" i="10"/>
  <c r="G232" i="10"/>
  <c r="F232" i="10"/>
  <c r="E232" i="10"/>
  <c r="D232" i="10"/>
  <c r="C232" i="10"/>
  <c r="B232" i="10"/>
  <c r="A232" i="10"/>
  <c r="O231" i="10"/>
  <c r="N231" i="10"/>
  <c r="M231" i="10"/>
  <c r="L231" i="10"/>
  <c r="K231" i="10"/>
  <c r="J231" i="10"/>
  <c r="I231" i="10"/>
  <c r="H231" i="10"/>
  <c r="G231" i="10"/>
  <c r="F231" i="10"/>
  <c r="E231" i="10"/>
  <c r="D231" i="10"/>
  <c r="C231" i="10"/>
  <c r="B231" i="10"/>
  <c r="A231" i="10"/>
  <c r="O230" i="10"/>
  <c r="N230" i="10"/>
  <c r="M230" i="10"/>
  <c r="L230" i="10"/>
  <c r="K230" i="10"/>
  <c r="J230" i="10"/>
  <c r="I230" i="10"/>
  <c r="H230" i="10"/>
  <c r="G230" i="10"/>
  <c r="F230" i="10"/>
  <c r="E230" i="10"/>
  <c r="D230" i="10"/>
  <c r="C230" i="10"/>
  <c r="B230" i="10"/>
  <c r="A230" i="10"/>
  <c r="O229" i="10"/>
  <c r="N229" i="10"/>
  <c r="M229" i="10"/>
  <c r="L229" i="10"/>
  <c r="K229" i="10"/>
  <c r="J229" i="10"/>
  <c r="I229" i="10"/>
  <c r="H229" i="10"/>
  <c r="G229" i="10"/>
  <c r="F229" i="10"/>
  <c r="E229" i="10"/>
  <c r="D229" i="10"/>
  <c r="C229" i="10"/>
  <c r="B229" i="10"/>
  <c r="A229" i="10"/>
  <c r="O228" i="10"/>
  <c r="N228" i="10"/>
  <c r="M228" i="10"/>
  <c r="L228" i="10"/>
  <c r="K228" i="10"/>
  <c r="J228" i="10"/>
  <c r="I228" i="10"/>
  <c r="H228" i="10"/>
  <c r="G228" i="10"/>
  <c r="F228" i="10"/>
  <c r="E228" i="10"/>
  <c r="D228" i="10"/>
  <c r="C228" i="10"/>
  <c r="B228" i="10"/>
  <c r="A228" i="10"/>
  <c r="O227" i="10"/>
  <c r="N227" i="10"/>
  <c r="M227" i="10"/>
  <c r="L227" i="10"/>
  <c r="K227" i="10"/>
  <c r="J227" i="10"/>
  <c r="I227" i="10"/>
  <c r="H227" i="10"/>
  <c r="G227" i="10"/>
  <c r="F227" i="10"/>
  <c r="E227" i="10"/>
  <c r="D227" i="10"/>
  <c r="C227" i="10"/>
  <c r="B227" i="10"/>
  <c r="A227" i="10"/>
  <c r="O226" i="10"/>
  <c r="N226" i="10"/>
  <c r="M226" i="10"/>
  <c r="L226" i="10"/>
  <c r="K226" i="10"/>
  <c r="J226" i="10"/>
  <c r="I226" i="10"/>
  <c r="H226" i="10"/>
  <c r="G226" i="10"/>
  <c r="F226" i="10"/>
  <c r="E226" i="10"/>
  <c r="D226" i="10"/>
  <c r="C226" i="10"/>
  <c r="B226" i="10"/>
  <c r="A226" i="10"/>
  <c r="O225" i="10"/>
  <c r="N225" i="10"/>
  <c r="M225" i="10"/>
  <c r="L225" i="10"/>
  <c r="K225" i="10"/>
  <c r="J225" i="10"/>
  <c r="I225" i="10"/>
  <c r="H225" i="10"/>
  <c r="G225" i="10"/>
  <c r="F225" i="10"/>
  <c r="E225" i="10"/>
  <c r="D225" i="10"/>
  <c r="C225" i="10"/>
  <c r="B225" i="10"/>
  <c r="A225" i="10"/>
  <c r="O224" i="10"/>
  <c r="N224" i="10"/>
  <c r="M224" i="10"/>
  <c r="L224" i="10"/>
  <c r="K224" i="10"/>
  <c r="J224" i="10"/>
  <c r="I224" i="10"/>
  <c r="H224" i="10"/>
  <c r="G224" i="10"/>
  <c r="F224" i="10"/>
  <c r="E224" i="10"/>
  <c r="D224" i="10"/>
  <c r="C224" i="10"/>
  <c r="B224" i="10"/>
  <c r="A224" i="10"/>
  <c r="O223" i="10"/>
  <c r="N223" i="10"/>
  <c r="M223" i="10"/>
  <c r="L223" i="10"/>
  <c r="K223" i="10"/>
  <c r="J223" i="10"/>
  <c r="I223" i="10"/>
  <c r="H223" i="10"/>
  <c r="G223" i="10"/>
  <c r="F223" i="10"/>
  <c r="E223" i="10"/>
  <c r="D223" i="10"/>
  <c r="C223" i="10"/>
  <c r="B223" i="10"/>
  <c r="A223" i="10"/>
  <c r="O222" i="10"/>
  <c r="N222" i="10"/>
  <c r="M222" i="10"/>
  <c r="L222" i="10"/>
  <c r="K222" i="10"/>
  <c r="J222" i="10"/>
  <c r="I222" i="10"/>
  <c r="H222" i="10"/>
  <c r="G222" i="10"/>
  <c r="F222" i="10"/>
  <c r="E222" i="10"/>
  <c r="D222" i="10"/>
  <c r="C222" i="10"/>
  <c r="B222" i="10"/>
  <c r="A222" i="10"/>
  <c r="O221" i="10"/>
  <c r="N221" i="10"/>
  <c r="M221" i="10"/>
  <c r="L221" i="10"/>
  <c r="K221" i="10"/>
  <c r="J221" i="10"/>
  <c r="I221" i="10"/>
  <c r="H221" i="10"/>
  <c r="G221" i="10"/>
  <c r="F221" i="10"/>
  <c r="E221" i="10"/>
  <c r="D221" i="10"/>
  <c r="C221" i="10"/>
  <c r="B221" i="10"/>
  <c r="A221" i="10"/>
  <c r="O220" i="10"/>
  <c r="N220" i="10"/>
  <c r="M220" i="10"/>
  <c r="L220" i="10"/>
  <c r="K220" i="10"/>
  <c r="J220" i="10"/>
  <c r="I220" i="10"/>
  <c r="H220" i="10"/>
  <c r="G220" i="10"/>
  <c r="F220" i="10"/>
  <c r="E220" i="10"/>
  <c r="D220" i="10"/>
  <c r="C220" i="10"/>
  <c r="B220" i="10"/>
  <c r="A220" i="10"/>
  <c r="O219" i="10"/>
  <c r="N219" i="10"/>
  <c r="M219" i="10"/>
  <c r="L219" i="10"/>
  <c r="K219" i="10"/>
  <c r="J219" i="10"/>
  <c r="I219" i="10"/>
  <c r="H219" i="10"/>
  <c r="G219" i="10"/>
  <c r="F219" i="10"/>
  <c r="E219" i="10"/>
  <c r="D219" i="10"/>
  <c r="C219" i="10"/>
  <c r="B219" i="10"/>
  <c r="A219" i="10"/>
  <c r="O218" i="10"/>
  <c r="N218" i="10"/>
  <c r="M218" i="10"/>
  <c r="L218" i="10"/>
  <c r="K218" i="10"/>
  <c r="J218" i="10"/>
  <c r="I218" i="10"/>
  <c r="H218" i="10"/>
  <c r="G218" i="10"/>
  <c r="F218" i="10"/>
  <c r="E218" i="10"/>
  <c r="D218" i="10"/>
  <c r="C218" i="10"/>
  <c r="B218" i="10"/>
  <c r="A218" i="10"/>
  <c r="O217" i="10"/>
  <c r="N217" i="10"/>
  <c r="M217" i="10"/>
  <c r="L217" i="10"/>
  <c r="K217" i="10"/>
  <c r="J217" i="10"/>
  <c r="I217" i="10"/>
  <c r="H217" i="10"/>
  <c r="G217" i="10"/>
  <c r="F217" i="10"/>
  <c r="E217" i="10"/>
  <c r="D217" i="10"/>
  <c r="C217" i="10"/>
  <c r="B217" i="10"/>
  <c r="A217" i="10"/>
  <c r="O216" i="10"/>
  <c r="N216" i="10"/>
  <c r="M216" i="10"/>
  <c r="L216" i="10"/>
  <c r="K216" i="10"/>
  <c r="J216" i="10"/>
  <c r="I216" i="10"/>
  <c r="H216" i="10"/>
  <c r="G216" i="10"/>
  <c r="F216" i="10"/>
  <c r="E216" i="10"/>
  <c r="D216" i="10"/>
  <c r="C216" i="10"/>
  <c r="B216" i="10"/>
  <c r="A216" i="10"/>
  <c r="O215" i="10"/>
  <c r="N215" i="10"/>
  <c r="M215" i="10"/>
  <c r="L215" i="10"/>
  <c r="K215" i="10"/>
  <c r="J215" i="10"/>
  <c r="I215" i="10"/>
  <c r="H215" i="10"/>
  <c r="G215" i="10"/>
  <c r="F215" i="10"/>
  <c r="E215" i="10"/>
  <c r="D215" i="10"/>
  <c r="C215" i="10"/>
  <c r="B215" i="10"/>
  <c r="A215" i="10"/>
  <c r="O214" i="10"/>
  <c r="N214" i="10"/>
  <c r="M214" i="10"/>
  <c r="L214" i="10"/>
  <c r="K214" i="10"/>
  <c r="J214" i="10"/>
  <c r="I214" i="10"/>
  <c r="H214" i="10"/>
  <c r="G214" i="10"/>
  <c r="F214" i="10"/>
  <c r="E214" i="10"/>
  <c r="D214" i="10"/>
  <c r="C214" i="10"/>
  <c r="B214" i="10"/>
  <c r="A214" i="10"/>
  <c r="O213" i="10"/>
  <c r="N213" i="10"/>
  <c r="M213" i="10"/>
  <c r="L213" i="10"/>
  <c r="K213" i="10"/>
  <c r="J213" i="10"/>
  <c r="I213" i="10"/>
  <c r="H213" i="10"/>
  <c r="G213" i="10"/>
  <c r="F213" i="10"/>
  <c r="E213" i="10"/>
  <c r="D213" i="10"/>
  <c r="C213" i="10"/>
  <c r="B213" i="10"/>
  <c r="A213" i="10"/>
  <c r="O212" i="10"/>
  <c r="N212" i="10"/>
  <c r="M212" i="10"/>
  <c r="L212" i="10"/>
  <c r="K212" i="10"/>
  <c r="J212" i="10"/>
  <c r="I212" i="10"/>
  <c r="H212" i="10"/>
  <c r="G212" i="10"/>
  <c r="F212" i="10"/>
  <c r="E212" i="10"/>
  <c r="D212" i="10"/>
  <c r="C212" i="10"/>
  <c r="B212" i="10"/>
  <c r="A212" i="10"/>
  <c r="O211" i="10"/>
  <c r="N211" i="10"/>
  <c r="M211" i="10"/>
  <c r="L211" i="10"/>
  <c r="K211" i="10"/>
  <c r="J211" i="10"/>
  <c r="I211" i="10"/>
  <c r="H211" i="10"/>
  <c r="G211" i="10"/>
  <c r="F211" i="10"/>
  <c r="E211" i="10"/>
  <c r="D211" i="10"/>
  <c r="C211" i="10"/>
  <c r="B211" i="10"/>
  <c r="A211" i="10"/>
  <c r="O210" i="10"/>
  <c r="N210" i="10"/>
  <c r="M210" i="10"/>
  <c r="L210" i="10"/>
  <c r="K210" i="10"/>
  <c r="J210" i="10"/>
  <c r="I210" i="10"/>
  <c r="H210" i="10"/>
  <c r="G210" i="10"/>
  <c r="F210" i="10"/>
  <c r="E210" i="10"/>
  <c r="D210" i="10"/>
  <c r="C210" i="10"/>
  <c r="B210" i="10"/>
  <c r="A210" i="10"/>
  <c r="O209" i="10"/>
  <c r="N209" i="10"/>
  <c r="M209" i="10"/>
  <c r="L209" i="10"/>
  <c r="K209" i="10"/>
  <c r="J209" i="10"/>
  <c r="I209" i="10"/>
  <c r="H209" i="10"/>
  <c r="G209" i="10"/>
  <c r="F209" i="10"/>
  <c r="E209" i="10"/>
  <c r="D209" i="10"/>
  <c r="C209" i="10"/>
  <c r="B209" i="10"/>
  <c r="A209" i="10"/>
  <c r="O208" i="10"/>
  <c r="N208" i="10"/>
  <c r="M208" i="10"/>
  <c r="L208" i="10"/>
  <c r="K208" i="10"/>
  <c r="J208" i="10"/>
  <c r="I208" i="10"/>
  <c r="H208" i="10"/>
  <c r="G208" i="10"/>
  <c r="F208" i="10"/>
  <c r="E208" i="10"/>
  <c r="D208" i="10"/>
  <c r="C208" i="10"/>
  <c r="B208" i="10"/>
  <c r="A208" i="10"/>
  <c r="O207" i="10"/>
  <c r="N207" i="10"/>
  <c r="M207" i="10"/>
  <c r="L207" i="10"/>
  <c r="K207" i="10"/>
  <c r="J207" i="10"/>
  <c r="I207" i="10"/>
  <c r="H207" i="10"/>
  <c r="G207" i="10"/>
  <c r="F207" i="10"/>
  <c r="E207" i="10"/>
  <c r="D207" i="10"/>
  <c r="C207" i="10"/>
  <c r="B207" i="10"/>
  <c r="A207" i="10"/>
  <c r="O206" i="10"/>
  <c r="N206" i="10"/>
  <c r="M206" i="10"/>
  <c r="L206" i="10"/>
  <c r="K206" i="10"/>
  <c r="J206" i="10"/>
  <c r="I206" i="10"/>
  <c r="H206" i="10"/>
  <c r="G206" i="10"/>
  <c r="F206" i="10"/>
  <c r="E206" i="10"/>
  <c r="D206" i="10"/>
  <c r="C206" i="10"/>
  <c r="B206" i="10"/>
  <c r="A206" i="10"/>
  <c r="O205" i="10"/>
  <c r="N205" i="10"/>
  <c r="M205" i="10"/>
  <c r="L205" i="10"/>
  <c r="K205" i="10"/>
  <c r="J205" i="10"/>
  <c r="I205" i="10"/>
  <c r="H205" i="10"/>
  <c r="G205" i="10"/>
  <c r="F205" i="10"/>
  <c r="E205" i="10"/>
  <c r="D205" i="10"/>
  <c r="C205" i="10"/>
  <c r="B205" i="10"/>
  <c r="A205" i="10"/>
  <c r="O204" i="10"/>
  <c r="N204" i="10"/>
  <c r="M204" i="10"/>
  <c r="L204" i="10"/>
  <c r="K204" i="10"/>
  <c r="J204" i="10"/>
  <c r="I204" i="10"/>
  <c r="H204" i="10"/>
  <c r="G204" i="10"/>
  <c r="F204" i="10"/>
  <c r="E204" i="10"/>
  <c r="D204" i="10"/>
  <c r="C204" i="10"/>
  <c r="B204" i="10"/>
  <c r="A204" i="10"/>
  <c r="O203" i="10"/>
  <c r="N203" i="10"/>
  <c r="M203" i="10"/>
  <c r="L203" i="10"/>
  <c r="K203" i="10"/>
  <c r="J203" i="10"/>
  <c r="I203" i="10"/>
  <c r="H203" i="10"/>
  <c r="G203" i="10"/>
  <c r="F203" i="10"/>
  <c r="E203" i="10"/>
  <c r="D203" i="10"/>
  <c r="C203" i="10"/>
  <c r="B203" i="10"/>
  <c r="A203" i="10"/>
  <c r="O202" i="10"/>
  <c r="N202" i="10"/>
  <c r="M202" i="10"/>
  <c r="L202" i="10"/>
  <c r="K202" i="10"/>
  <c r="J202" i="10"/>
  <c r="I202" i="10"/>
  <c r="H202" i="10"/>
  <c r="G202" i="10"/>
  <c r="F202" i="10"/>
  <c r="E202" i="10"/>
  <c r="D202" i="10"/>
  <c r="C202" i="10"/>
  <c r="B202" i="10"/>
  <c r="A202" i="10"/>
  <c r="O201" i="10"/>
  <c r="N201" i="10"/>
  <c r="M201" i="10"/>
  <c r="L201" i="10"/>
  <c r="K201" i="10"/>
  <c r="J201" i="10"/>
  <c r="I201" i="10"/>
  <c r="H201" i="10"/>
  <c r="G201" i="10"/>
  <c r="F201" i="10"/>
  <c r="E201" i="10"/>
  <c r="D201" i="10"/>
  <c r="C201" i="10"/>
  <c r="B201" i="10"/>
  <c r="A201" i="10"/>
  <c r="O200" i="10"/>
  <c r="N200" i="10"/>
  <c r="M200" i="10"/>
  <c r="L200" i="10"/>
  <c r="K200" i="10"/>
  <c r="J200" i="10"/>
  <c r="I200" i="10"/>
  <c r="H200" i="10"/>
  <c r="G200" i="10"/>
  <c r="F200" i="10"/>
  <c r="E200" i="10"/>
  <c r="D200" i="10"/>
  <c r="C200" i="10"/>
  <c r="B200" i="10"/>
  <c r="A200" i="10"/>
  <c r="O199" i="10"/>
  <c r="N199" i="10"/>
  <c r="M199" i="10"/>
  <c r="L199" i="10"/>
  <c r="K199" i="10"/>
  <c r="J199" i="10"/>
  <c r="I199" i="10"/>
  <c r="H199" i="10"/>
  <c r="G199" i="10"/>
  <c r="F199" i="10"/>
  <c r="E199" i="10"/>
  <c r="D199" i="10"/>
  <c r="C199" i="10"/>
  <c r="B199" i="10"/>
  <c r="A199" i="10"/>
  <c r="O198" i="10"/>
  <c r="N198" i="10"/>
  <c r="M198" i="10"/>
  <c r="L198" i="10"/>
  <c r="K198" i="10"/>
  <c r="J198" i="10"/>
  <c r="I198" i="10"/>
  <c r="H198" i="10"/>
  <c r="G198" i="10"/>
  <c r="F198" i="10"/>
  <c r="E198" i="10"/>
  <c r="D198" i="10"/>
  <c r="C198" i="10"/>
  <c r="B198" i="10"/>
  <c r="A198" i="10"/>
  <c r="O197" i="10"/>
  <c r="N197" i="10"/>
  <c r="M197" i="10"/>
  <c r="L197" i="10"/>
  <c r="K197" i="10"/>
  <c r="J197" i="10"/>
  <c r="I197" i="10"/>
  <c r="H197" i="10"/>
  <c r="G197" i="10"/>
  <c r="F197" i="10"/>
  <c r="E197" i="10"/>
  <c r="D197" i="10"/>
  <c r="C197" i="10"/>
  <c r="B197" i="10"/>
  <c r="A197" i="10"/>
  <c r="O196" i="10"/>
  <c r="N196" i="10"/>
  <c r="M196" i="10"/>
  <c r="L196" i="10"/>
  <c r="K196" i="10"/>
  <c r="J196" i="10"/>
  <c r="I196" i="10"/>
  <c r="H196" i="10"/>
  <c r="G196" i="10"/>
  <c r="F196" i="10"/>
  <c r="E196" i="10"/>
  <c r="D196" i="10"/>
  <c r="C196" i="10"/>
  <c r="B196" i="10"/>
  <c r="A196" i="10"/>
  <c r="O195" i="10"/>
  <c r="N195" i="10"/>
  <c r="M195" i="10"/>
  <c r="L195" i="10"/>
  <c r="K195" i="10"/>
  <c r="J195" i="10"/>
  <c r="I195" i="10"/>
  <c r="H195" i="10"/>
  <c r="G195" i="10"/>
  <c r="F195" i="10"/>
  <c r="E195" i="10"/>
  <c r="D195" i="10"/>
  <c r="C195" i="10"/>
  <c r="B195" i="10"/>
  <c r="A195" i="10"/>
  <c r="O194" i="10"/>
  <c r="N194" i="10"/>
  <c r="M194" i="10"/>
  <c r="L194" i="10"/>
  <c r="K194" i="10"/>
  <c r="J194" i="10"/>
  <c r="I194" i="10"/>
  <c r="H194" i="10"/>
  <c r="G194" i="10"/>
  <c r="F194" i="10"/>
  <c r="E194" i="10"/>
  <c r="D194" i="10"/>
  <c r="C194" i="10"/>
  <c r="B194" i="10"/>
  <c r="A194" i="10"/>
  <c r="O193" i="10"/>
  <c r="N193" i="10"/>
  <c r="M193" i="10"/>
  <c r="L193" i="10"/>
  <c r="K193" i="10"/>
  <c r="J193" i="10"/>
  <c r="I193" i="10"/>
  <c r="H193" i="10"/>
  <c r="G193" i="10"/>
  <c r="F193" i="10"/>
  <c r="E193" i="10"/>
  <c r="D193" i="10"/>
  <c r="C193" i="10"/>
  <c r="B193" i="10"/>
  <c r="A193" i="10"/>
  <c r="O192" i="10"/>
  <c r="N192" i="10"/>
  <c r="M192" i="10"/>
  <c r="L192" i="10"/>
  <c r="K192" i="10"/>
  <c r="J192" i="10"/>
  <c r="I192" i="10"/>
  <c r="H192" i="10"/>
  <c r="G192" i="10"/>
  <c r="F192" i="10"/>
  <c r="E192" i="10"/>
  <c r="D192" i="10"/>
  <c r="C192" i="10"/>
  <c r="B192" i="10"/>
  <c r="A192" i="10"/>
  <c r="O191" i="10"/>
  <c r="N191" i="10"/>
  <c r="M191" i="10"/>
  <c r="L191" i="10"/>
  <c r="K191" i="10"/>
  <c r="J191" i="10"/>
  <c r="I191" i="10"/>
  <c r="H191" i="10"/>
  <c r="G191" i="10"/>
  <c r="F191" i="10"/>
  <c r="E191" i="10"/>
  <c r="D191" i="10"/>
  <c r="C191" i="10"/>
  <c r="B191" i="10"/>
  <c r="A191" i="10"/>
  <c r="O190" i="10"/>
  <c r="N190" i="10"/>
  <c r="M190" i="10"/>
  <c r="L190" i="10"/>
  <c r="K190" i="10"/>
  <c r="J190" i="10"/>
  <c r="I190" i="10"/>
  <c r="H190" i="10"/>
  <c r="G190" i="10"/>
  <c r="F190" i="10"/>
  <c r="E190" i="10"/>
  <c r="D190" i="10"/>
  <c r="C190" i="10"/>
  <c r="B190" i="10"/>
  <c r="A190" i="10"/>
  <c r="O189" i="10"/>
  <c r="N189" i="10"/>
  <c r="M189" i="10"/>
  <c r="L189" i="10"/>
  <c r="K189" i="10"/>
  <c r="J189" i="10"/>
  <c r="I189" i="10"/>
  <c r="H189" i="10"/>
  <c r="G189" i="10"/>
  <c r="F189" i="10"/>
  <c r="E189" i="10"/>
  <c r="D189" i="10"/>
  <c r="C189" i="10"/>
  <c r="B189" i="10"/>
  <c r="A189" i="10"/>
  <c r="O188" i="10"/>
  <c r="N188" i="10"/>
  <c r="M188" i="10"/>
  <c r="L188" i="10"/>
  <c r="K188" i="10"/>
  <c r="J188" i="10"/>
  <c r="I188" i="10"/>
  <c r="H188" i="10"/>
  <c r="G188" i="10"/>
  <c r="F188" i="10"/>
  <c r="E188" i="10"/>
  <c r="D188" i="10"/>
  <c r="C188" i="10"/>
  <c r="B188" i="10"/>
  <c r="A188" i="10"/>
  <c r="O187" i="10"/>
  <c r="N187" i="10"/>
  <c r="M187" i="10"/>
  <c r="L187" i="10"/>
  <c r="K187" i="10"/>
  <c r="J187" i="10"/>
  <c r="I187" i="10"/>
  <c r="H187" i="10"/>
  <c r="G187" i="10"/>
  <c r="F187" i="10"/>
  <c r="E187" i="10"/>
  <c r="D187" i="10"/>
  <c r="C187" i="10"/>
  <c r="B187" i="10"/>
  <c r="A187" i="10"/>
  <c r="O186" i="10"/>
  <c r="N186" i="10"/>
  <c r="M186" i="10"/>
  <c r="L186" i="10"/>
  <c r="K186" i="10"/>
  <c r="J186" i="10"/>
  <c r="I186" i="10"/>
  <c r="H186" i="10"/>
  <c r="G186" i="10"/>
  <c r="F186" i="10"/>
  <c r="E186" i="10"/>
  <c r="D186" i="10"/>
  <c r="C186" i="10"/>
  <c r="B186" i="10"/>
  <c r="A186" i="10"/>
  <c r="O185" i="10"/>
  <c r="N185" i="10"/>
  <c r="M185" i="10"/>
  <c r="L185" i="10"/>
  <c r="K185" i="10"/>
  <c r="J185" i="10"/>
  <c r="I185" i="10"/>
  <c r="H185" i="10"/>
  <c r="G185" i="10"/>
  <c r="F185" i="10"/>
  <c r="E185" i="10"/>
  <c r="D185" i="10"/>
  <c r="C185" i="10"/>
  <c r="B185" i="10"/>
  <c r="A185" i="10"/>
  <c r="O184" i="10"/>
  <c r="N184" i="10"/>
  <c r="M184" i="10"/>
  <c r="L184" i="10"/>
  <c r="K184" i="10"/>
  <c r="J184" i="10"/>
  <c r="I184" i="10"/>
  <c r="H184" i="10"/>
  <c r="G184" i="10"/>
  <c r="F184" i="10"/>
  <c r="E184" i="10"/>
  <c r="D184" i="10"/>
  <c r="C184" i="10"/>
  <c r="B184" i="10"/>
  <c r="A184" i="10"/>
  <c r="O183" i="10"/>
  <c r="N183" i="10"/>
  <c r="M183" i="10"/>
  <c r="L183" i="10"/>
  <c r="K183" i="10"/>
  <c r="J183" i="10"/>
  <c r="I183" i="10"/>
  <c r="H183" i="10"/>
  <c r="G183" i="10"/>
  <c r="F183" i="10"/>
  <c r="E183" i="10"/>
  <c r="D183" i="10"/>
  <c r="C183" i="10"/>
  <c r="B183" i="10"/>
  <c r="A183" i="10"/>
  <c r="O182" i="10"/>
  <c r="N182" i="10"/>
  <c r="M182" i="10"/>
  <c r="L182" i="10"/>
  <c r="K182" i="10"/>
  <c r="J182" i="10"/>
  <c r="I182" i="10"/>
  <c r="H182" i="10"/>
  <c r="G182" i="10"/>
  <c r="F182" i="10"/>
  <c r="E182" i="10"/>
  <c r="D182" i="10"/>
  <c r="C182" i="10"/>
  <c r="B182" i="10"/>
  <c r="A182" i="10"/>
  <c r="O181" i="10"/>
  <c r="N181" i="10"/>
  <c r="M181" i="10"/>
  <c r="L181" i="10"/>
  <c r="K181" i="10"/>
  <c r="J181" i="10"/>
  <c r="I181" i="10"/>
  <c r="H181" i="10"/>
  <c r="G181" i="10"/>
  <c r="F181" i="10"/>
  <c r="E181" i="10"/>
  <c r="D181" i="10"/>
  <c r="C181" i="10"/>
  <c r="B181" i="10"/>
  <c r="A181" i="10"/>
  <c r="O180" i="10"/>
  <c r="N180" i="10"/>
  <c r="M180" i="10"/>
  <c r="L180" i="10"/>
  <c r="K180" i="10"/>
  <c r="J180" i="10"/>
  <c r="I180" i="10"/>
  <c r="H180" i="10"/>
  <c r="G180" i="10"/>
  <c r="F180" i="10"/>
  <c r="E180" i="10"/>
  <c r="D180" i="10"/>
  <c r="C180" i="10"/>
  <c r="B180" i="10"/>
  <c r="A180" i="10"/>
  <c r="O179" i="10"/>
  <c r="N179" i="10"/>
  <c r="M179" i="10"/>
  <c r="L179" i="10"/>
  <c r="K179" i="10"/>
  <c r="J179" i="10"/>
  <c r="I179" i="10"/>
  <c r="H179" i="10"/>
  <c r="G179" i="10"/>
  <c r="F179" i="10"/>
  <c r="E179" i="10"/>
  <c r="D179" i="10"/>
  <c r="C179" i="10"/>
  <c r="B179" i="10"/>
  <c r="A179" i="10"/>
  <c r="O178" i="10"/>
  <c r="N178" i="10"/>
  <c r="M178" i="10"/>
  <c r="L178" i="10"/>
  <c r="K178" i="10"/>
  <c r="J178" i="10"/>
  <c r="I178" i="10"/>
  <c r="H178" i="10"/>
  <c r="G178" i="10"/>
  <c r="F178" i="10"/>
  <c r="E178" i="10"/>
  <c r="D178" i="10"/>
  <c r="C178" i="10"/>
  <c r="B178" i="10"/>
  <c r="A178" i="10"/>
  <c r="O177" i="10"/>
  <c r="N177" i="10"/>
  <c r="M177" i="10"/>
  <c r="L177" i="10"/>
  <c r="K177" i="10"/>
  <c r="J177" i="10"/>
  <c r="I177" i="10"/>
  <c r="H177" i="10"/>
  <c r="G177" i="10"/>
  <c r="F177" i="10"/>
  <c r="E177" i="10"/>
  <c r="D177" i="10"/>
  <c r="C177" i="10"/>
  <c r="B177" i="10"/>
  <c r="A177" i="10"/>
  <c r="O176" i="10"/>
  <c r="N176" i="10"/>
  <c r="M176" i="10"/>
  <c r="L176" i="10"/>
  <c r="K176" i="10"/>
  <c r="J176" i="10"/>
  <c r="I176" i="10"/>
  <c r="H176" i="10"/>
  <c r="G176" i="10"/>
  <c r="F176" i="10"/>
  <c r="E176" i="10"/>
  <c r="D176" i="10"/>
  <c r="C176" i="10"/>
  <c r="B176" i="10"/>
  <c r="A176" i="10"/>
  <c r="O175" i="10"/>
  <c r="N175" i="10"/>
  <c r="M175" i="10"/>
  <c r="L175" i="10"/>
  <c r="K175" i="10"/>
  <c r="J175" i="10"/>
  <c r="I175" i="10"/>
  <c r="H175" i="10"/>
  <c r="G175" i="10"/>
  <c r="F175" i="10"/>
  <c r="E175" i="10"/>
  <c r="D175" i="10"/>
  <c r="C175" i="10"/>
  <c r="B175" i="10"/>
  <c r="A175" i="10"/>
  <c r="O174" i="10"/>
  <c r="N174" i="10"/>
  <c r="M174" i="10"/>
  <c r="L174" i="10"/>
  <c r="K174" i="10"/>
  <c r="J174" i="10"/>
  <c r="I174" i="10"/>
  <c r="H174" i="10"/>
  <c r="G174" i="10"/>
  <c r="F174" i="10"/>
  <c r="E174" i="10"/>
  <c r="D174" i="10"/>
  <c r="C174" i="10"/>
  <c r="B174" i="10"/>
  <c r="A174" i="10"/>
  <c r="O173" i="10"/>
  <c r="N173" i="10"/>
  <c r="M173" i="10"/>
  <c r="L173" i="10"/>
  <c r="K173" i="10"/>
  <c r="J173" i="10"/>
  <c r="I173" i="10"/>
  <c r="H173" i="10"/>
  <c r="G173" i="10"/>
  <c r="F173" i="10"/>
  <c r="E173" i="10"/>
  <c r="D173" i="10"/>
  <c r="C173" i="10"/>
  <c r="B173" i="10"/>
  <c r="A173" i="10"/>
  <c r="O172" i="10"/>
  <c r="N172" i="10"/>
  <c r="M172" i="10"/>
  <c r="L172" i="10"/>
  <c r="K172" i="10"/>
  <c r="J172" i="10"/>
  <c r="I172" i="10"/>
  <c r="H172" i="10"/>
  <c r="G172" i="10"/>
  <c r="F172" i="10"/>
  <c r="E172" i="10"/>
  <c r="D172" i="10"/>
  <c r="C172" i="10"/>
  <c r="B172" i="10"/>
  <c r="A172" i="10"/>
  <c r="O171" i="10"/>
  <c r="N171" i="10"/>
  <c r="M171" i="10"/>
  <c r="L171" i="10"/>
  <c r="K171" i="10"/>
  <c r="J171" i="10"/>
  <c r="I171" i="10"/>
  <c r="H171" i="10"/>
  <c r="G171" i="10"/>
  <c r="F171" i="10"/>
  <c r="E171" i="10"/>
  <c r="D171" i="10"/>
  <c r="C171" i="10"/>
  <c r="B171" i="10"/>
  <c r="A171" i="10"/>
  <c r="O170" i="10"/>
  <c r="N170" i="10"/>
  <c r="M170" i="10"/>
  <c r="L170" i="10"/>
  <c r="K170" i="10"/>
  <c r="J170" i="10"/>
  <c r="I170" i="10"/>
  <c r="H170" i="10"/>
  <c r="G170" i="10"/>
  <c r="F170" i="10"/>
  <c r="E170" i="10"/>
  <c r="D170" i="10"/>
  <c r="C170" i="10"/>
  <c r="B170" i="10"/>
  <c r="A170" i="10"/>
  <c r="O169" i="10"/>
  <c r="N169" i="10"/>
  <c r="M169" i="10"/>
  <c r="L169" i="10"/>
  <c r="K169" i="10"/>
  <c r="J169" i="10"/>
  <c r="I169" i="10"/>
  <c r="H169" i="10"/>
  <c r="G169" i="10"/>
  <c r="F169" i="10"/>
  <c r="E169" i="10"/>
  <c r="D169" i="10"/>
  <c r="C169" i="10"/>
  <c r="B169" i="10"/>
  <c r="A169" i="10"/>
  <c r="O168" i="10"/>
  <c r="N168" i="10"/>
  <c r="M168" i="10"/>
  <c r="L168" i="10"/>
  <c r="K168" i="10"/>
  <c r="J168" i="10"/>
  <c r="I168" i="10"/>
  <c r="H168" i="10"/>
  <c r="G168" i="10"/>
  <c r="F168" i="10"/>
  <c r="E168" i="10"/>
  <c r="D168" i="10"/>
  <c r="C168" i="10"/>
  <c r="B168" i="10"/>
  <c r="A168" i="10"/>
  <c r="O167" i="10"/>
  <c r="N167" i="10"/>
  <c r="M167" i="10"/>
  <c r="L167" i="10"/>
  <c r="K167" i="10"/>
  <c r="J167" i="10"/>
  <c r="I167" i="10"/>
  <c r="H167" i="10"/>
  <c r="G167" i="10"/>
  <c r="F167" i="10"/>
  <c r="E167" i="10"/>
  <c r="D167" i="10"/>
  <c r="C167" i="10"/>
  <c r="B167" i="10"/>
  <c r="A167" i="10"/>
  <c r="O166" i="10"/>
  <c r="N166" i="10"/>
  <c r="M166" i="10"/>
  <c r="L166" i="10"/>
  <c r="K166" i="10"/>
  <c r="J166" i="10"/>
  <c r="I166" i="10"/>
  <c r="H166" i="10"/>
  <c r="G166" i="10"/>
  <c r="F166" i="10"/>
  <c r="E166" i="10"/>
  <c r="D166" i="10"/>
  <c r="C166" i="10"/>
  <c r="B166" i="10"/>
  <c r="A166" i="10"/>
  <c r="O165" i="10"/>
  <c r="N165" i="10"/>
  <c r="M165" i="10"/>
  <c r="L165" i="10"/>
  <c r="K165" i="10"/>
  <c r="J165" i="10"/>
  <c r="I165" i="10"/>
  <c r="H165" i="10"/>
  <c r="G165" i="10"/>
  <c r="F165" i="10"/>
  <c r="E165" i="10"/>
  <c r="D165" i="10"/>
  <c r="C165" i="10"/>
  <c r="B165" i="10"/>
  <c r="A165" i="10"/>
  <c r="O164" i="10"/>
  <c r="N164" i="10"/>
  <c r="M164" i="10"/>
  <c r="L164" i="10"/>
  <c r="K164" i="10"/>
  <c r="J164" i="10"/>
  <c r="I164" i="10"/>
  <c r="H164" i="10"/>
  <c r="G164" i="10"/>
  <c r="F164" i="10"/>
  <c r="E164" i="10"/>
  <c r="D164" i="10"/>
  <c r="C164" i="10"/>
  <c r="B164" i="10"/>
  <c r="A164" i="10"/>
  <c r="O163" i="10"/>
  <c r="N163" i="10"/>
  <c r="M163" i="10"/>
  <c r="L163" i="10"/>
  <c r="K163" i="10"/>
  <c r="J163" i="10"/>
  <c r="I163" i="10"/>
  <c r="H163" i="10"/>
  <c r="G163" i="10"/>
  <c r="F163" i="10"/>
  <c r="E163" i="10"/>
  <c r="D163" i="10"/>
  <c r="C163" i="10"/>
  <c r="B163" i="10"/>
  <c r="A163" i="10"/>
  <c r="O162" i="10"/>
  <c r="N162" i="10"/>
  <c r="M162" i="10"/>
  <c r="L162" i="10"/>
  <c r="K162" i="10"/>
  <c r="J162" i="10"/>
  <c r="I162" i="10"/>
  <c r="H162" i="10"/>
  <c r="G162" i="10"/>
  <c r="F162" i="10"/>
  <c r="E162" i="10"/>
  <c r="D162" i="10"/>
  <c r="C162" i="10"/>
  <c r="B162" i="10"/>
  <c r="A162" i="10"/>
  <c r="O161" i="10"/>
  <c r="N161" i="10"/>
  <c r="M161" i="10"/>
  <c r="L161" i="10"/>
  <c r="K161" i="10"/>
  <c r="J161" i="10"/>
  <c r="I161" i="10"/>
  <c r="H161" i="10"/>
  <c r="G161" i="10"/>
  <c r="F161" i="10"/>
  <c r="E161" i="10"/>
  <c r="D161" i="10"/>
  <c r="C161" i="10"/>
  <c r="B161" i="10"/>
  <c r="A161" i="10"/>
  <c r="O160" i="10"/>
  <c r="N160" i="10"/>
  <c r="M160" i="10"/>
  <c r="L160" i="10"/>
  <c r="K160" i="10"/>
  <c r="J160" i="10"/>
  <c r="I160" i="10"/>
  <c r="H160" i="10"/>
  <c r="G160" i="10"/>
  <c r="F160" i="10"/>
  <c r="E160" i="10"/>
  <c r="D160" i="10"/>
  <c r="C160" i="10"/>
  <c r="B160" i="10"/>
  <c r="A160" i="10"/>
  <c r="O159" i="10"/>
  <c r="N159" i="10"/>
  <c r="M159" i="10"/>
  <c r="L159" i="10"/>
  <c r="K159" i="10"/>
  <c r="J159" i="10"/>
  <c r="I159" i="10"/>
  <c r="H159" i="10"/>
  <c r="G159" i="10"/>
  <c r="F159" i="10"/>
  <c r="E159" i="10"/>
  <c r="D159" i="10"/>
  <c r="C159" i="10"/>
  <c r="B159" i="10"/>
  <c r="A159" i="10"/>
  <c r="O158" i="10"/>
  <c r="N158" i="10"/>
  <c r="M158" i="10"/>
  <c r="L158" i="10"/>
  <c r="K158" i="10"/>
  <c r="J158" i="10"/>
  <c r="I158" i="10"/>
  <c r="H158" i="10"/>
  <c r="G158" i="10"/>
  <c r="F158" i="10"/>
  <c r="E158" i="10"/>
  <c r="D158" i="10"/>
  <c r="C158" i="10"/>
  <c r="B158" i="10"/>
  <c r="A158" i="10"/>
  <c r="O157" i="10"/>
  <c r="N157" i="10"/>
  <c r="M157" i="10"/>
  <c r="L157" i="10"/>
  <c r="K157" i="10"/>
  <c r="J157" i="10"/>
  <c r="I157" i="10"/>
  <c r="H157" i="10"/>
  <c r="G157" i="10"/>
  <c r="F157" i="10"/>
  <c r="E157" i="10"/>
  <c r="D157" i="10"/>
  <c r="C157" i="10"/>
  <c r="B157" i="10"/>
  <c r="A157" i="10"/>
  <c r="O156" i="10"/>
  <c r="N156" i="10"/>
  <c r="M156" i="10"/>
  <c r="L156" i="10"/>
  <c r="K156" i="10"/>
  <c r="J156" i="10"/>
  <c r="I156" i="10"/>
  <c r="H156" i="10"/>
  <c r="G156" i="10"/>
  <c r="F156" i="10"/>
  <c r="E156" i="10"/>
  <c r="D156" i="10"/>
  <c r="C156" i="10"/>
  <c r="B156" i="10"/>
  <c r="A156" i="10"/>
  <c r="O155" i="10"/>
  <c r="N155" i="10"/>
  <c r="M155" i="10"/>
  <c r="L155" i="10"/>
  <c r="K155" i="10"/>
  <c r="J155" i="10"/>
  <c r="I155" i="10"/>
  <c r="H155" i="10"/>
  <c r="G155" i="10"/>
  <c r="F155" i="10"/>
  <c r="E155" i="10"/>
  <c r="D155" i="10"/>
  <c r="C155" i="10"/>
  <c r="B155" i="10"/>
  <c r="A155" i="10"/>
  <c r="O154" i="10"/>
  <c r="N154" i="10"/>
  <c r="M154" i="10"/>
  <c r="L154" i="10"/>
  <c r="K154" i="10"/>
  <c r="J154" i="10"/>
  <c r="I154" i="10"/>
  <c r="H154" i="10"/>
  <c r="G154" i="10"/>
  <c r="F154" i="10"/>
  <c r="E154" i="10"/>
  <c r="D154" i="10"/>
  <c r="C154" i="10"/>
  <c r="B154" i="10"/>
  <c r="A154" i="10"/>
  <c r="O153" i="10"/>
  <c r="N153" i="10"/>
  <c r="M153" i="10"/>
  <c r="L153" i="10"/>
  <c r="K153" i="10"/>
  <c r="J153" i="10"/>
  <c r="I153" i="10"/>
  <c r="H153" i="10"/>
  <c r="G153" i="10"/>
  <c r="F153" i="10"/>
  <c r="E153" i="10"/>
  <c r="D153" i="10"/>
  <c r="C153" i="10"/>
  <c r="B153" i="10"/>
  <c r="A153" i="10"/>
  <c r="O152" i="10"/>
  <c r="N152" i="10"/>
  <c r="M152" i="10"/>
  <c r="L152" i="10"/>
  <c r="K152" i="10"/>
  <c r="J152" i="10"/>
  <c r="I152" i="10"/>
  <c r="H152" i="10"/>
  <c r="G152" i="10"/>
  <c r="F152" i="10"/>
  <c r="E152" i="10"/>
  <c r="D152" i="10"/>
  <c r="C152" i="10"/>
  <c r="B152" i="10"/>
  <c r="A152" i="10"/>
  <c r="O151" i="10"/>
  <c r="N151" i="10"/>
  <c r="M151" i="10"/>
  <c r="L151" i="10"/>
  <c r="K151" i="10"/>
  <c r="J151" i="10"/>
  <c r="I151" i="10"/>
  <c r="H151" i="10"/>
  <c r="G151" i="10"/>
  <c r="F151" i="10"/>
  <c r="E151" i="10"/>
  <c r="D151" i="10"/>
  <c r="C151" i="10"/>
  <c r="B151" i="10"/>
  <c r="A151" i="10"/>
  <c r="O150" i="10"/>
  <c r="N150" i="10"/>
  <c r="M150" i="10"/>
  <c r="L150" i="10"/>
  <c r="K150" i="10"/>
  <c r="J150" i="10"/>
  <c r="I150" i="10"/>
  <c r="H150" i="10"/>
  <c r="G150" i="10"/>
  <c r="F150" i="10"/>
  <c r="E150" i="10"/>
  <c r="D150" i="10"/>
  <c r="C150" i="10"/>
  <c r="B150" i="10"/>
  <c r="A150" i="10"/>
  <c r="O149" i="10"/>
  <c r="N149" i="10"/>
  <c r="M149" i="10"/>
  <c r="L149" i="10"/>
  <c r="K149" i="10"/>
  <c r="J149" i="10"/>
  <c r="I149" i="10"/>
  <c r="H149" i="10"/>
  <c r="G149" i="10"/>
  <c r="F149" i="10"/>
  <c r="E149" i="10"/>
  <c r="D149" i="10"/>
  <c r="C149" i="10"/>
  <c r="B149" i="10"/>
  <c r="A149" i="10"/>
  <c r="O148" i="10"/>
  <c r="N148" i="10"/>
  <c r="M148" i="10"/>
  <c r="L148" i="10"/>
  <c r="K148" i="10"/>
  <c r="J148" i="10"/>
  <c r="I148" i="10"/>
  <c r="H148" i="10"/>
  <c r="G148" i="10"/>
  <c r="F148" i="10"/>
  <c r="E148" i="10"/>
  <c r="D148" i="10"/>
  <c r="C148" i="10"/>
  <c r="B148" i="10"/>
  <c r="A148" i="10"/>
  <c r="O147" i="10"/>
  <c r="N147" i="10"/>
  <c r="M147" i="10"/>
  <c r="L147" i="10"/>
  <c r="K147" i="10"/>
  <c r="J147" i="10"/>
  <c r="I147" i="10"/>
  <c r="H147" i="10"/>
  <c r="G147" i="10"/>
  <c r="F147" i="10"/>
  <c r="E147" i="10"/>
  <c r="D147" i="10"/>
  <c r="C147" i="10"/>
  <c r="B147" i="10"/>
  <c r="A147" i="10"/>
  <c r="O146" i="10"/>
  <c r="N146" i="10"/>
  <c r="M146" i="10"/>
  <c r="L146" i="10"/>
  <c r="K146" i="10"/>
  <c r="J146" i="10"/>
  <c r="I146" i="10"/>
  <c r="H146" i="10"/>
  <c r="G146" i="10"/>
  <c r="F146" i="10"/>
  <c r="E146" i="10"/>
  <c r="D146" i="10"/>
  <c r="C146" i="10"/>
  <c r="B146" i="10"/>
  <c r="A146" i="10"/>
  <c r="O145" i="10"/>
  <c r="N145" i="10"/>
  <c r="M145" i="10"/>
  <c r="L145" i="10"/>
  <c r="K145" i="10"/>
  <c r="J145" i="10"/>
  <c r="I145" i="10"/>
  <c r="H145" i="10"/>
  <c r="G145" i="10"/>
  <c r="F145" i="10"/>
  <c r="E145" i="10"/>
  <c r="D145" i="10"/>
  <c r="C145" i="10"/>
  <c r="B145" i="10"/>
  <c r="A145" i="10"/>
  <c r="O144" i="10"/>
  <c r="N144" i="10"/>
  <c r="M144" i="10"/>
  <c r="L144" i="10"/>
  <c r="K144" i="10"/>
  <c r="J144" i="10"/>
  <c r="I144" i="10"/>
  <c r="H144" i="10"/>
  <c r="G144" i="10"/>
  <c r="F144" i="10"/>
  <c r="E144" i="10"/>
  <c r="D144" i="10"/>
  <c r="C144" i="10"/>
  <c r="B144" i="10"/>
  <c r="A144" i="10"/>
  <c r="O143" i="10"/>
  <c r="N143" i="10"/>
  <c r="M143" i="10"/>
  <c r="L143" i="10"/>
  <c r="K143" i="10"/>
  <c r="J143" i="10"/>
  <c r="I143" i="10"/>
  <c r="H143" i="10"/>
  <c r="G143" i="10"/>
  <c r="F143" i="10"/>
  <c r="E143" i="10"/>
  <c r="D143" i="10"/>
  <c r="C143" i="10"/>
  <c r="B143" i="10"/>
  <c r="A143" i="10"/>
  <c r="O142" i="10"/>
  <c r="N142" i="10"/>
  <c r="M142" i="10"/>
  <c r="L142" i="10"/>
  <c r="K142" i="10"/>
  <c r="J142" i="10"/>
  <c r="I142" i="10"/>
  <c r="H142" i="10"/>
  <c r="G142" i="10"/>
  <c r="F142" i="10"/>
  <c r="E142" i="10"/>
  <c r="D142" i="10"/>
  <c r="C142" i="10"/>
  <c r="B142" i="10"/>
  <c r="A142" i="10"/>
  <c r="O141" i="10"/>
  <c r="N141" i="10"/>
  <c r="M141" i="10"/>
  <c r="L141" i="10"/>
  <c r="K141" i="10"/>
  <c r="J141" i="10"/>
  <c r="I141" i="10"/>
  <c r="H141" i="10"/>
  <c r="G141" i="10"/>
  <c r="F141" i="10"/>
  <c r="E141" i="10"/>
  <c r="D141" i="10"/>
  <c r="C141" i="10"/>
  <c r="B141" i="10"/>
  <c r="A141" i="10"/>
  <c r="O140" i="10"/>
  <c r="N140" i="10"/>
  <c r="M140" i="10"/>
  <c r="L140" i="10"/>
  <c r="K140" i="10"/>
  <c r="J140" i="10"/>
  <c r="I140" i="10"/>
  <c r="H140" i="10"/>
  <c r="G140" i="10"/>
  <c r="F140" i="10"/>
  <c r="E140" i="10"/>
  <c r="D140" i="10"/>
  <c r="C140" i="10"/>
  <c r="B140" i="10"/>
  <c r="A140" i="10"/>
  <c r="O139" i="10"/>
  <c r="N139" i="10"/>
  <c r="M139" i="10"/>
  <c r="L139" i="10"/>
  <c r="K139" i="10"/>
  <c r="J139" i="10"/>
  <c r="I139" i="10"/>
  <c r="H139" i="10"/>
  <c r="G139" i="10"/>
  <c r="F139" i="10"/>
  <c r="E139" i="10"/>
  <c r="D139" i="10"/>
  <c r="C139" i="10"/>
  <c r="B139" i="10"/>
  <c r="A139" i="10"/>
  <c r="O138" i="10"/>
  <c r="N138" i="10"/>
  <c r="M138" i="10"/>
  <c r="L138" i="10"/>
  <c r="K138" i="10"/>
  <c r="J138" i="10"/>
  <c r="I138" i="10"/>
  <c r="H138" i="10"/>
  <c r="G138" i="10"/>
  <c r="F138" i="10"/>
  <c r="E138" i="10"/>
  <c r="D138" i="10"/>
  <c r="C138" i="10"/>
  <c r="B138" i="10"/>
  <c r="A138" i="10"/>
  <c r="O137" i="10"/>
  <c r="N137" i="10"/>
  <c r="M137" i="10"/>
  <c r="L137" i="10"/>
  <c r="K137" i="10"/>
  <c r="J137" i="10"/>
  <c r="I137" i="10"/>
  <c r="H137" i="10"/>
  <c r="G137" i="10"/>
  <c r="F137" i="10"/>
  <c r="E137" i="10"/>
  <c r="D137" i="10"/>
  <c r="C137" i="10"/>
  <c r="B137" i="10"/>
  <c r="A137" i="10"/>
  <c r="O136" i="10"/>
  <c r="N136" i="10"/>
  <c r="M136" i="10"/>
  <c r="L136" i="10"/>
  <c r="K136" i="10"/>
  <c r="J136" i="10"/>
  <c r="I136" i="10"/>
  <c r="H136" i="10"/>
  <c r="G136" i="10"/>
  <c r="F136" i="10"/>
  <c r="E136" i="10"/>
  <c r="D136" i="10"/>
  <c r="C136" i="10"/>
  <c r="B136" i="10"/>
  <c r="A136" i="10"/>
  <c r="O135" i="10"/>
  <c r="N135" i="10"/>
  <c r="M135" i="10"/>
  <c r="L135" i="10"/>
  <c r="K135" i="10"/>
  <c r="J135" i="10"/>
  <c r="I135" i="10"/>
  <c r="H135" i="10"/>
  <c r="G135" i="10"/>
  <c r="F135" i="10"/>
  <c r="E135" i="10"/>
  <c r="D135" i="10"/>
  <c r="C135" i="10"/>
  <c r="B135" i="10"/>
  <c r="A135" i="10"/>
  <c r="O134" i="10"/>
  <c r="N134" i="10"/>
  <c r="M134" i="10"/>
  <c r="L134" i="10"/>
  <c r="K134" i="10"/>
  <c r="J134" i="10"/>
  <c r="I134" i="10"/>
  <c r="H134" i="10"/>
  <c r="G134" i="10"/>
  <c r="F134" i="10"/>
  <c r="E134" i="10"/>
  <c r="D134" i="10"/>
  <c r="C134" i="10"/>
  <c r="B134" i="10"/>
  <c r="A134" i="10"/>
  <c r="O133" i="10"/>
  <c r="N133" i="10"/>
  <c r="M133" i="10"/>
  <c r="L133" i="10"/>
  <c r="K133" i="10"/>
  <c r="J133" i="10"/>
  <c r="I133" i="10"/>
  <c r="H133" i="10"/>
  <c r="G133" i="10"/>
  <c r="F133" i="10"/>
  <c r="E133" i="10"/>
  <c r="D133" i="10"/>
  <c r="C133" i="10"/>
  <c r="B133" i="10"/>
  <c r="A133" i="10"/>
  <c r="O132" i="10"/>
  <c r="N132" i="10"/>
  <c r="M132" i="10"/>
  <c r="L132" i="10"/>
  <c r="K132" i="10"/>
  <c r="J132" i="10"/>
  <c r="I132" i="10"/>
  <c r="H132" i="10"/>
  <c r="G132" i="10"/>
  <c r="F132" i="10"/>
  <c r="E132" i="10"/>
  <c r="D132" i="10"/>
  <c r="C132" i="10"/>
  <c r="B132" i="10"/>
  <c r="A132" i="10"/>
  <c r="O131" i="10"/>
  <c r="N131" i="10"/>
  <c r="M131" i="10"/>
  <c r="L131" i="10"/>
  <c r="K131" i="10"/>
  <c r="J131" i="10"/>
  <c r="I131" i="10"/>
  <c r="H131" i="10"/>
  <c r="G131" i="10"/>
  <c r="F131" i="10"/>
  <c r="E131" i="10"/>
  <c r="D131" i="10"/>
  <c r="C131" i="10"/>
  <c r="B131" i="10"/>
  <c r="A131" i="10"/>
  <c r="O130" i="10"/>
  <c r="N130" i="10"/>
  <c r="M130" i="10"/>
  <c r="L130" i="10"/>
  <c r="K130" i="10"/>
  <c r="J130" i="10"/>
  <c r="I130" i="10"/>
  <c r="H130" i="10"/>
  <c r="G130" i="10"/>
  <c r="F130" i="10"/>
  <c r="E130" i="10"/>
  <c r="D130" i="10"/>
  <c r="C130" i="10"/>
  <c r="B130" i="10"/>
  <c r="A130" i="10"/>
  <c r="O129" i="10"/>
  <c r="N129" i="10"/>
  <c r="M129" i="10"/>
  <c r="L129" i="10"/>
  <c r="K129" i="10"/>
  <c r="J129" i="10"/>
  <c r="I129" i="10"/>
  <c r="H129" i="10"/>
  <c r="G129" i="10"/>
  <c r="F129" i="10"/>
  <c r="E129" i="10"/>
  <c r="D129" i="10"/>
  <c r="C129" i="10"/>
  <c r="B129" i="10"/>
  <c r="A129" i="10"/>
  <c r="O128" i="10"/>
  <c r="N128" i="10"/>
  <c r="M128" i="10"/>
  <c r="L128" i="10"/>
  <c r="K128" i="10"/>
  <c r="J128" i="10"/>
  <c r="I128" i="10"/>
  <c r="H128" i="10"/>
  <c r="G128" i="10"/>
  <c r="F128" i="10"/>
  <c r="E128" i="10"/>
  <c r="D128" i="10"/>
  <c r="C128" i="10"/>
  <c r="B128" i="10"/>
  <c r="A128" i="10"/>
  <c r="O127" i="10"/>
  <c r="N127" i="10"/>
  <c r="M127" i="10"/>
  <c r="L127" i="10"/>
  <c r="K127" i="10"/>
  <c r="J127" i="10"/>
  <c r="I127" i="10"/>
  <c r="H127" i="10"/>
  <c r="G127" i="10"/>
  <c r="F127" i="10"/>
  <c r="E127" i="10"/>
  <c r="D127" i="10"/>
  <c r="C127" i="10"/>
  <c r="B127" i="10"/>
  <c r="A127" i="10"/>
  <c r="O126" i="10"/>
  <c r="N126" i="10"/>
  <c r="M126" i="10"/>
  <c r="L126" i="10"/>
  <c r="K126" i="10"/>
  <c r="J126" i="10"/>
  <c r="I126" i="10"/>
  <c r="H126" i="10"/>
  <c r="G126" i="10"/>
  <c r="F126" i="10"/>
  <c r="E126" i="10"/>
  <c r="D126" i="10"/>
  <c r="C126" i="10"/>
  <c r="B126" i="10"/>
  <c r="A126" i="10"/>
  <c r="O125" i="10"/>
  <c r="N125" i="10"/>
  <c r="M125" i="10"/>
  <c r="L125" i="10"/>
  <c r="K125" i="10"/>
  <c r="J125" i="10"/>
  <c r="I125" i="10"/>
  <c r="H125" i="10"/>
  <c r="G125" i="10"/>
  <c r="F125" i="10"/>
  <c r="E125" i="10"/>
  <c r="D125" i="10"/>
  <c r="C125" i="10"/>
  <c r="B125" i="10"/>
  <c r="A125" i="10"/>
  <c r="O124" i="10"/>
  <c r="N124" i="10"/>
  <c r="M124" i="10"/>
  <c r="L124" i="10"/>
  <c r="K124" i="10"/>
  <c r="J124" i="10"/>
  <c r="I124" i="10"/>
  <c r="H124" i="10"/>
  <c r="G124" i="10"/>
  <c r="F124" i="10"/>
  <c r="E124" i="10"/>
  <c r="D124" i="10"/>
  <c r="C124" i="10"/>
  <c r="B124" i="10"/>
  <c r="A124" i="10"/>
  <c r="O123" i="10"/>
  <c r="N123" i="10"/>
  <c r="M123" i="10"/>
  <c r="L123" i="10"/>
  <c r="K123" i="10"/>
  <c r="J123" i="10"/>
  <c r="I123" i="10"/>
  <c r="H123" i="10"/>
  <c r="G123" i="10"/>
  <c r="F123" i="10"/>
  <c r="E123" i="10"/>
  <c r="D123" i="10"/>
  <c r="C123" i="10"/>
  <c r="B123" i="10"/>
  <c r="A123" i="10"/>
  <c r="O122" i="10"/>
  <c r="N122" i="10"/>
  <c r="M122" i="10"/>
  <c r="L122" i="10"/>
  <c r="K122" i="10"/>
  <c r="J122" i="10"/>
  <c r="I122" i="10"/>
  <c r="H122" i="10"/>
  <c r="G122" i="10"/>
  <c r="F122" i="10"/>
  <c r="E122" i="10"/>
  <c r="D122" i="10"/>
  <c r="C122" i="10"/>
  <c r="B122" i="10"/>
  <c r="A122" i="10"/>
  <c r="O121" i="10"/>
  <c r="N121" i="10"/>
  <c r="M121" i="10"/>
  <c r="L121" i="10"/>
  <c r="K121" i="10"/>
  <c r="J121" i="10"/>
  <c r="I121" i="10"/>
  <c r="H121" i="10"/>
  <c r="G121" i="10"/>
  <c r="F121" i="10"/>
  <c r="E121" i="10"/>
  <c r="D121" i="10"/>
  <c r="C121" i="10"/>
  <c r="B121" i="10"/>
  <c r="A121" i="10"/>
  <c r="O120" i="10"/>
  <c r="N120" i="10"/>
  <c r="M120" i="10"/>
  <c r="L120" i="10"/>
  <c r="K120" i="10"/>
  <c r="J120" i="10"/>
  <c r="I120" i="10"/>
  <c r="H120" i="10"/>
  <c r="G120" i="10"/>
  <c r="F120" i="10"/>
  <c r="E120" i="10"/>
  <c r="D120" i="10"/>
  <c r="C120" i="10"/>
  <c r="B120" i="10"/>
  <c r="A120" i="10"/>
  <c r="O119" i="10"/>
  <c r="N119" i="10"/>
  <c r="M119" i="10"/>
  <c r="L119" i="10"/>
  <c r="K119" i="10"/>
  <c r="J119" i="10"/>
  <c r="I119" i="10"/>
  <c r="H119" i="10"/>
  <c r="G119" i="10"/>
  <c r="F119" i="10"/>
  <c r="E119" i="10"/>
  <c r="D119" i="10"/>
  <c r="C119" i="10"/>
  <c r="B119" i="10"/>
  <c r="A119" i="10"/>
  <c r="O118" i="10"/>
  <c r="N118" i="10"/>
  <c r="M118" i="10"/>
  <c r="L118" i="10"/>
  <c r="K118" i="10"/>
  <c r="J118" i="10"/>
  <c r="I118" i="10"/>
  <c r="H118" i="10"/>
  <c r="G118" i="10"/>
  <c r="F118" i="10"/>
  <c r="E118" i="10"/>
  <c r="D118" i="10"/>
  <c r="C118" i="10"/>
  <c r="B118" i="10"/>
  <c r="A118" i="10"/>
  <c r="O117" i="10"/>
  <c r="N117" i="10"/>
  <c r="M117" i="10"/>
  <c r="L117" i="10"/>
  <c r="K117" i="10"/>
  <c r="J117" i="10"/>
  <c r="I117" i="10"/>
  <c r="H117" i="10"/>
  <c r="G117" i="10"/>
  <c r="F117" i="10"/>
  <c r="E117" i="10"/>
  <c r="D117" i="10"/>
  <c r="C117" i="10"/>
  <c r="B117" i="10"/>
  <c r="A117" i="10"/>
  <c r="O116" i="10"/>
  <c r="N116" i="10"/>
  <c r="M116" i="10"/>
  <c r="L116" i="10"/>
  <c r="K116" i="10"/>
  <c r="J116" i="10"/>
  <c r="I116" i="10"/>
  <c r="H116" i="10"/>
  <c r="G116" i="10"/>
  <c r="F116" i="10"/>
  <c r="E116" i="10"/>
  <c r="D116" i="10"/>
  <c r="C116" i="10"/>
  <c r="B116" i="10"/>
  <c r="A116" i="10"/>
  <c r="O115" i="10"/>
  <c r="N115" i="10"/>
  <c r="M115" i="10"/>
  <c r="L115" i="10"/>
  <c r="K115" i="10"/>
  <c r="J115" i="10"/>
  <c r="I115" i="10"/>
  <c r="H115" i="10"/>
  <c r="G115" i="10"/>
  <c r="F115" i="10"/>
  <c r="E115" i="10"/>
  <c r="D115" i="10"/>
  <c r="C115" i="10"/>
  <c r="B115" i="10"/>
  <c r="A115" i="10"/>
  <c r="O114" i="10"/>
  <c r="N114" i="10"/>
  <c r="M114" i="10"/>
  <c r="L114" i="10"/>
  <c r="K114" i="10"/>
  <c r="J114" i="10"/>
  <c r="I114" i="10"/>
  <c r="H114" i="10"/>
  <c r="G114" i="10"/>
  <c r="F114" i="10"/>
  <c r="E114" i="10"/>
  <c r="D114" i="10"/>
  <c r="C114" i="10"/>
  <c r="B114" i="10"/>
  <c r="A114" i="10"/>
  <c r="O113" i="10"/>
  <c r="N113" i="10"/>
  <c r="M113" i="10"/>
  <c r="L113" i="10"/>
  <c r="K113" i="10"/>
  <c r="J113" i="10"/>
  <c r="I113" i="10"/>
  <c r="H113" i="10"/>
  <c r="G113" i="10"/>
  <c r="F113" i="10"/>
  <c r="E113" i="10"/>
  <c r="D113" i="10"/>
  <c r="C113" i="10"/>
  <c r="B113" i="10"/>
  <c r="A113" i="10"/>
  <c r="O112" i="10"/>
  <c r="N112" i="10"/>
  <c r="M112" i="10"/>
  <c r="L112" i="10"/>
  <c r="K112" i="10"/>
  <c r="J112" i="10"/>
  <c r="I112" i="10"/>
  <c r="H112" i="10"/>
  <c r="G112" i="10"/>
  <c r="F112" i="10"/>
  <c r="E112" i="10"/>
  <c r="D112" i="10"/>
  <c r="C112" i="10"/>
  <c r="B112" i="10"/>
  <c r="A112" i="10"/>
  <c r="O111" i="10"/>
  <c r="N111" i="10"/>
  <c r="M111" i="10"/>
  <c r="L111" i="10"/>
  <c r="K111" i="10"/>
  <c r="J111" i="10"/>
  <c r="I111" i="10"/>
  <c r="H111" i="10"/>
  <c r="G111" i="10"/>
  <c r="F111" i="10"/>
  <c r="E111" i="10"/>
  <c r="D111" i="10"/>
  <c r="C111" i="10"/>
  <c r="B111" i="10"/>
  <c r="A111" i="10"/>
  <c r="O110" i="10"/>
  <c r="N110" i="10"/>
  <c r="M110" i="10"/>
  <c r="L110" i="10"/>
  <c r="K110" i="10"/>
  <c r="J110" i="10"/>
  <c r="I110" i="10"/>
  <c r="H110" i="10"/>
  <c r="G110" i="10"/>
  <c r="F110" i="10"/>
  <c r="E110" i="10"/>
  <c r="D110" i="10"/>
  <c r="C110" i="10"/>
  <c r="B110" i="10"/>
  <c r="A110" i="10"/>
  <c r="O109" i="10"/>
  <c r="N109" i="10"/>
  <c r="M109" i="10"/>
  <c r="L109" i="10"/>
  <c r="K109" i="10"/>
  <c r="J109" i="10"/>
  <c r="I109" i="10"/>
  <c r="H109" i="10"/>
  <c r="G109" i="10"/>
  <c r="F109" i="10"/>
  <c r="E109" i="10"/>
  <c r="D109" i="10"/>
  <c r="C109" i="10"/>
  <c r="B109" i="10"/>
  <c r="A109" i="10"/>
  <c r="O108" i="10"/>
  <c r="N108" i="10"/>
  <c r="M108" i="10"/>
  <c r="L108" i="10"/>
  <c r="K108" i="10"/>
  <c r="J108" i="10"/>
  <c r="I108" i="10"/>
  <c r="H108" i="10"/>
  <c r="G108" i="10"/>
  <c r="F108" i="10"/>
  <c r="E108" i="10"/>
  <c r="D108" i="10"/>
  <c r="C108" i="10"/>
  <c r="B108" i="10"/>
  <c r="A108" i="10"/>
  <c r="O107" i="10"/>
  <c r="N107" i="10"/>
  <c r="M107" i="10"/>
  <c r="L107" i="10"/>
  <c r="K107" i="10"/>
  <c r="J107" i="10"/>
  <c r="I107" i="10"/>
  <c r="H107" i="10"/>
  <c r="G107" i="10"/>
  <c r="F107" i="10"/>
  <c r="E107" i="10"/>
  <c r="D107" i="10"/>
  <c r="C107" i="10"/>
  <c r="B107" i="10"/>
  <c r="A107" i="10"/>
  <c r="O106" i="10"/>
  <c r="N106" i="10"/>
  <c r="M106" i="10"/>
  <c r="L106" i="10"/>
  <c r="K106" i="10"/>
  <c r="J106" i="10"/>
  <c r="I106" i="10"/>
  <c r="H106" i="10"/>
  <c r="G106" i="10"/>
  <c r="F106" i="10"/>
  <c r="E106" i="10"/>
  <c r="D106" i="10"/>
  <c r="C106" i="10"/>
  <c r="B106" i="10"/>
  <c r="A106" i="10"/>
  <c r="O105" i="10"/>
  <c r="N105" i="10"/>
  <c r="M105" i="10"/>
  <c r="L105" i="10"/>
  <c r="K105" i="10"/>
  <c r="J105" i="10"/>
  <c r="I105" i="10"/>
  <c r="H105" i="10"/>
  <c r="G105" i="10"/>
  <c r="F105" i="10"/>
  <c r="E105" i="10"/>
  <c r="D105" i="10"/>
  <c r="C105" i="10"/>
  <c r="B105" i="10"/>
  <c r="A105" i="10"/>
  <c r="O104" i="10"/>
  <c r="N104" i="10"/>
  <c r="M104" i="10"/>
  <c r="L104" i="10"/>
  <c r="K104" i="10"/>
  <c r="J104" i="10"/>
  <c r="I104" i="10"/>
  <c r="H104" i="10"/>
  <c r="G104" i="10"/>
  <c r="F104" i="10"/>
  <c r="E104" i="10"/>
  <c r="D104" i="10"/>
  <c r="C104" i="10"/>
  <c r="B104" i="10"/>
  <c r="A104" i="10"/>
  <c r="O103" i="10"/>
  <c r="N103" i="10"/>
  <c r="M103" i="10"/>
  <c r="L103" i="10"/>
  <c r="K103" i="10"/>
  <c r="J103" i="10"/>
  <c r="I103" i="10"/>
  <c r="H103" i="10"/>
  <c r="G103" i="10"/>
  <c r="F103" i="10"/>
  <c r="E103" i="10"/>
  <c r="D103" i="10"/>
  <c r="C103" i="10"/>
  <c r="B103" i="10"/>
  <c r="A103" i="10"/>
  <c r="O102" i="10"/>
  <c r="N102" i="10"/>
  <c r="M102" i="10"/>
  <c r="L102" i="10"/>
  <c r="K102" i="10"/>
  <c r="J102" i="10"/>
  <c r="I102" i="10"/>
  <c r="H102" i="10"/>
  <c r="G102" i="10"/>
  <c r="F102" i="10"/>
  <c r="E102" i="10"/>
  <c r="D102" i="10"/>
  <c r="C102" i="10"/>
  <c r="B102" i="10"/>
  <c r="A102" i="10"/>
  <c r="O101" i="10"/>
  <c r="N101" i="10"/>
  <c r="M101" i="10"/>
  <c r="L101" i="10"/>
  <c r="K101" i="10"/>
  <c r="J101" i="10"/>
  <c r="I101" i="10"/>
  <c r="H101" i="10"/>
  <c r="G101" i="10"/>
  <c r="F101" i="10"/>
  <c r="E101" i="10"/>
  <c r="D101" i="10"/>
  <c r="C101" i="10"/>
  <c r="B101" i="10"/>
  <c r="A101" i="10"/>
  <c r="O100" i="10"/>
  <c r="N100" i="10"/>
  <c r="M100" i="10"/>
  <c r="L100" i="10"/>
  <c r="K100" i="10"/>
  <c r="J100" i="10"/>
  <c r="I100" i="10"/>
  <c r="H100" i="10"/>
  <c r="G100" i="10"/>
  <c r="F100" i="10"/>
  <c r="E100" i="10"/>
  <c r="D100" i="10"/>
  <c r="C100" i="10"/>
  <c r="B100" i="10"/>
  <c r="A100" i="10"/>
  <c r="O99" i="10"/>
  <c r="N99" i="10"/>
  <c r="M99" i="10"/>
  <c r="L99" i="10"/>
  <c r="K99" i="10"/>
  <c r="J99" i="10"/>
  <c r="I99" i="10"/>
  <c r="H99" i="10"/>
  <c r="G99" i="10"/>
  <c r="F99" i="10"/>
  <c r="E99" i="10"/>
  <c r="D99" i="10"/>
  <c r="C99" i="10"/>
  <c r="B99" i="10"/>
  <c r="A99" i="10"/>
  <c r="O98" i="10"/>
  <c r="N98" i="10"/>
  <c r="M98" i="10"/>
  <c r="L98" i="10"/>
  <c r="K98" i="10"/>
  <c r="J98" i="10"/>
  <c r="I98" i="10"/>
  <c r="H98" i="10"/>
  <c r="G98" i="10"/>
  <c r="F98" i="10"/>
  <c r="E98" i="10"/>
  <c r="D98" i="10"/>
  <c r="C98" i="10"/>
  <c r="B98" i="10"/>
  <c r="A98" i="10"/>
  <c r="O97" i="10"/>
  <c r="N97" i="10"/>
  <c r="M97" i="10"/>
  <c r="L97" i="10"/>
  <c r="K97" i="10"/>
  <c r="J97" i="10"/>
  <c r="I97" i="10"/>
  <c r="H97" i="10"/>
  <c r="G97" i="10"/>
  <c r="F97" i="10"/>
  <c r="E97" i="10"/>
  <c r="D97" i="10"/>
  <c r="C97" i="10"/>
  <c r="B97" i="10"/>
  <c r="A97" i="10"/>
  <c r="O96" i="10"/>
  <c r="N96" i="10"/>
  <c r="M96" i="10"/>
  <c r="L96" i="10"/>
  <c r="K96" i="10"/>
  <c r="J96" i="10"/>
  <c r="I96" i="10"/>
  <c r="H96" i="10"/>
  <c r="G96" i="10"/>
  <c r="F96" i="10"/>
  <c r="E96" i="10"/>
  <c r="D96" i="10"/>
  <c r="C96" i="10"/>
  <c r="B96" i="10"/>
  <c r="A96" i="10"/>
  <c r="O95" i="10"/>
  <c r="N95" i="10"/>
  <c r="M95" i="10"/>
  <c r="L95" i="10"/>
  <c r="K95" i="10"/>
  <c r="J95" i="10"/>
  <c r="I95" i="10"/>
  <c r="H95" i="10"/>
  <c r="G95" i="10"/>
  <c r="F95" i="10"/>
  <c r="E95" i="10"/>
  <c r="D95" i="10"/>
  <c r="C95" i="10"/>
  <c r="B95" i="10"/>
  <c r="A95" i="10"/>
  <c r="O94" i="10"/>
  <c r="N94" i="10"/>
  <c r="M94" i="10"/>
  <c r="L94" i="10"/>
  <c r="K94" i="10"/>
  <c r="J94" i="10"/>
  <c r="I94" i="10"/>
  <c r="H94" i="10"/>
  <c r="G94" i="10"/>
  <c r="F94" i="10"/>
  <c r="E94" i="10"/>
  <c r="D94" i="10"/>
  <c r="C94" i="10"/>
  <c r="B94" i="10"/>
  <c r="A94" i="10"/>
  <c r="O93" i="10"/>
  <c r="N93" i="10"/>
  <c r="M93" i="10"/>
  <c r="L93" i="10"/>
  <c r="K93" i="10"/>
  <c r="J93" i="10"/>
  <c r="I93" i="10"/>
  <c r="H93" i="10"/>
  <c r="G93" i="10"/>
  <c r="F93" i="10"/>
  <c r="E93" i="10"/>
  <c r="D93" i="10"/>
  <c r="C93" i="10"/>
  <c r="B93" i="10"/>
  <c r="A93" i="10"/>
  <c r="O92" i="10"/>
  <c r="N92" i="10"/>
  <c r="M92" i="10"/>
  <c r="L92" i="10"/>
  <c r="K92" i="10"/>
  <c r="J92" i="10"/>
  <c r="I92" i="10"/>
  <c r="H92" i="10"/>
  <c r="G92" i="10"/>
  <c r="F92" i="10"/>
  <c r="E92" i="10"/>
  <c r="D92" i="10"/>
  <c r="C92" i="10"/>
  <c r="B92" i="10"/>
  <c r="A92" i="10"/>
  <c r="O91" i="10"/>
  <c r="N91" i="10"/>
  <c r="M91" i="10"/>
  <c r="L91" i="10"/>
  <c r="K91" i="10"/>
  <c r="J91" i="10"/>
  <c r="I91" i="10"/>
  <c r="H91" i="10"/>
  <c r="G91" i="10"/>
  <c r="F91" i="10"/>
  <c r="E91" i="10"/>
  <c r="D91" i="10"/>
  <c r="C91" i="10"/>
  <c r="B91" i="10"/>
  <c r="A91" i="10"/>
  <c r="O90" i="10"/>
  <c r="N90" i="10"/>
  <c r="M90" i="10"/>
  <c r="L90" i="10"/>
  <c r="K90" i="10"/>
  <c r="J90" i="10"/>
  <c r="I90" i="10"/>
  <c r="H90" i="10"/>
  <c r="G90" i="10"/>
  <c r="F90" i="10"/>
  <c r="E90" i="10"/>
  <c r="D90" i="10"/>
  <c r="C90" i="10"/>
  <c r="B90" i="10"/>
  <c r="A90" i="10"/>
  <c r="O89" i="10"/>
  <c r="N89" i="10"/>
  <c r="M89" i="10"/>
  <c r="L89" i="10"/>
  <c r="K89" i="10"/>
  <c r="J89" i="10"/>
  <c r="I89" i="10"/>
  <c r="H89" i="10"/>
  <c r="G89" i="10"/>
  <c r="F89" i="10"/>
  <c r="E89" i="10"/>
  <c r="D89" i="10"/>
  <c r="C89" i="10"/>
  <c r="B89" i="10"/>
  <c r="A89" i="10"/>
  <c r="O88" i="10"/>
  <c r="N88" i="10"/>
  <c r="M88" i="10"/>
  <c r="L88" i="10"/>
  <c r="K88" i="10"/>
  <c r="J88" i="10"/>
  <c r="I88" i="10"/>
  <c r="H88" i="10"/>
  <c r="G88" i="10"/>
  <c r="F88" i="10"/>
  <c r="E88" i="10"/>
  <c r="D88" i="10"/>
  <c r="C88" i="10"/>
  <c r="B88" i="10"/>
  <c r="A88" i="10"/>
  <c r="O87" i="10"/>
  <c r="N87" i="10"/>
  <c r="M87" i="10"/>
  <c r="L87" i="10"/>
  <c r="K87" i="10"/>
  <c r="J87" i="10"/>
  <c r="I87" i="10"/>
  <c r="H87" i="10"/>
  <c r="G87" i="10"/>
  <c r="F87" i="10"/>
  <c r="E87" i="10"/>
  <c r="D87" i="10"/>
  <c r="C87" i="10"/>
  <c r="B87" i="10"/>
  <c r="A87" i="10"/>
  <c r="O86" i="10"/>
  <c r="N86" i="10"/>
  <c r="M86" i="10"/>
  <c r="L86" i="10"/>
  <c r="K86" i="10"/>
  <c r="J86" i="10"/>
  <c r="I86" i="10"/>
  <c r="H86" i="10"/>
  <c r="G86" i="10"/>
  <c r="F86" i="10"/>
  <c r="E86" i="10"/>
  <c r="D86" i="10"/>
  <c r="C86" i="10"/>
  <c r="B86" i="10"/>
  <c r="A86" i="10"/>
  <c r="O85" i="10"/>
  <c r="N85" i="10"/>
  <c r="M85" i="10"/>
  <c r="L85" i="10"/>
  <c r="K85" i="10"/>
  <c r="J85" i="10"/>
  <c r="I85" i="10"/>
  <c r="H85" i="10"/>
  <c r="G85" i="10"/>
  <c r="F85" i="10"/>
  <c r="E85" i="10"/>
  <c r="D85" i="10"/>
  <c r="C85" i="10"/>
  <c r="B85" i="10"/>
  <c r="A85" i="10"/>
  <c r="O84" i="10"/>
  <c r="N84" i="10"/>
  <c r="M84" i="10"/>
  <c r="L84" i="10"/>
  <c r="K84" i="10"/>
  <c r="J84" i="10"/>
  <c r="I84" i="10"/>
  <c r="H84" i="10"/>
  <c r="G84" i="10"/>
  <c r="F84" i="10"/>
  <c r="E84" i="10"/>
  <c r="D84" i="10"/>
  <c r="C84" i="10"/>
  <c r="B84" i="10"/>
  <c r="A84" i="10"/>
  <c r="O83" i="10"/>
  <c r="N83" i="10"/>
  <c r="M83" i="10"/>
  <c r="L83" i="10"/>
  <c r="K83" i="10"/>
  <c r="J83" i="10"/>
  <c r="I83" i="10"/>
  <c r="H83" i="10"/>
  <c r="G83" i="10"/>
  <c r="F83" i="10"/>
  <c r="E83" i="10"/>
  <c r="D83" i="10"/>
  <c r="C83" i="10"/>
  <c r="B83" i="10"/>
  <c r="A83" i="10"/>
  <c r="O82" i="10"/>
  <c r="N82" i="10"/>
  <c r="M82" i="10"/>
  <c r="L82" i="10"/>
  <c r="K82" i="10"/>
  <c r="J82" i="10"/>
  <c r="I82" i="10"/>
  <c r="H82" i="10"/>
  <c r="G82" i="10"/>
  <c r="F82" i="10"/>
  <c r="E82" i="10"/>
  <c r="D82" i="10"/>
  <c r="C82" i="10"/>
  <c r="B82" i="10"/>
  <c r="A82" i="10"/>
  <c r="O81" i="10"/>
  <c r="N81" i="10"/>
  <c r="M81" i="10"/>
  <c r="L81" i="10"/>
  <c r="K81" i="10"/>
  <c r="J81" i="10"/>
  <c r="I81" i="10"/>
  <c r="H81" i="10"/>
  <c r="G81" i="10"/>
  <c r="F81" i="10"/>
  <c r="E81" i="10"/>
  <c r="D81" i="10"/>
  <c r="C81" i="10"/>
  <c r="B81" i="10"/>
  <c r="A81" i="10"/>
  <c r="O80" i="10"/>
  <c r="N80" i="10"/>
  <c r="M80" i="10"/>
  <c r="L80" i="10"/>
  <c r="K80" i="10"/>
  <c r="J80" i="10"/>
  <c r="I80" i="10"/>
  <c r="H80" i="10"/>
  <c r="G80" i="10"/>
  <c r="F80" i="10"/>
  <c r="E80" i="10"/>
  <c r="D80" i="10"/>
  <c r="C80" i="10"/>
  <c r="B80" i="10"/>
  <c r="A80" i="10"/>
  <c r="O79" i="10"/>
  <c r="N79" i="10"/>
  <c r="M79" i="10"/>
  <c r="L79" i="10"/>
  <c r="K79" i="10"/>
  <c r="J79" i="10"/>
  <c r="I79" i="10"/>
  <c r="H79" i="10"/>
  <c r="G79" i="10"/>
  <c r="F79" i="10"/>
  <c r="E79" i="10"/>
  <c r="D79" i="10"/>
  <c r="C79" i="10"/>
  <c r="B79" i="10"/>
  <c r="A79" i="10"/>
  <c r="O78" i="10"/>
  <c r="N78" i="10"/>
  <c r="M78" i="10"/>
  <c r="L78" i="10"/>
  <c r="K78" i="10"/>
  <c r="J78" i="10"/>
  <c r="I78" i="10"/>
  <c r="H78" i="10"/>
  <c r="G78" i="10"/>
  <c r="F78" i="10"/>
  <c r="E78" i="10"/>
  <c r="D78" i="10"/>
  <c r="C78" i="10"/>
  <c r="B78" i="10"/>
  <c r="A78" i="10"/>
  <c r="O77" i="10"/>
  <c r="N77" i="10"/>
  <c r="M77" i="10"/>
  <c r="L77" i="10"/>
  <c r="K77" i="10"/>
  <c r="J77" i="10"/>
  <c r="I77" i="10"/>
  <c r="H77" i="10"/>
  <c r="G77" i="10"/>
  <c r="F77" i="10"/>
  <c r="E77" i="10"/>
  <c r="D77" i="10"/>
  <c r="C77" i="10"/>
  <c r="B77" i="10"/>
  <c r="A77" i="10"/>
  <c r="O76" i="10"/>
  <c r="N76" i="10"/>
  <c r="M76" i="10"/>
  <c r="L76" i="10"/>
  <c r="K76" i="10"/>
  <c r="J76" i="10"/>
  <c r="I76" i="10"/>
  <c r="H76" i="10"/>
  <c r="G76" i="10"/>
  <c r="F76" i="10"/>
  <c r="E76" i="10"/>
  <c r="D76" i="10"/>
  <c r="C76" i="10"/>
  <c r="B76" i="10"/>
  <c r="A76" i="10"/>
  <c r="O75" i="10"/>
  <c r="N75" i="10"/>
  <c r="M75" i="10"/>
  <c r="L75" i="10"/>
  <c r="K75" i="10"/>
  <c r="J75" i="10"/>
  <c r="I75" i="10"/>
  <c r="H75" i="10"/>
  <c r="G75" i="10"/>
  <c r="F75" i="10"/>
  <c r="E75" i="10"/>
  <c r="D75" i="10"/>
  <c r="C75" i="10"/>
  <c r="B75" i="10"/>
  <c r="A75" i="10"/>
  <c r="O74" i="10"/>
  <c r="N74" i="10"/>
  <c r="M74" i="10"/>
  <c r="L74" i="10"/>
  <c r="K74" i="10"/>
  <c r="J74" i="10"/>
  <c r="I74" i="10"/>
  <c r="H74" i="10"/>
  <c r="G74" i="10"/>
  <c r="F74" i="10"/>
  <c r="E74" i="10"/>
  <c r="D74" i="10"/>
  <c r="C74" i="10"/>
  <c r="B74" i="10"/>
  <c r="A74" i="10"/>
  <c r="O73" i="10"/>
  <c r="N73" i="10"/>
  <c r="M73" i="10"/>
  <c r="L73" i="10"/>
  <c r="K73" i="10"/>
  <c r="J73" i="10"/>
  <c r="I73" i="10"/>
  <c r="H73" i="10"/>
  <c r="G73" i="10"/>
  <c r="F73" i="10"/>
  <c r="E73" i="10"/>
  <c r="D73" i="10"/>
  <c r="C73" i="10"/>
  <c r="B73" i="10"/>
  <c r="A73" i="10"/>
  <c r="O72" i="10"/>
  <c r="N72" i="10"/>
  <c r="M72" i="10"/>
  <c r="L72" i="10"/>
  <c r="K72" i="10"/>
  <c r="J72" i="10"/>
  <c r="I72" i="10"/>
  <c r="H72" i="10"/>
  <c r="G72" i="10"/>
  <c r="F72" i="10"/>
  <c r="E72" i="10"/>
  <c r="D72" i="10"/>
  <c r="C72" i="10"/>
  <c r="B72" i="10"/>
  <c r="A72" i="10"/>
  <c r="O71" i="10"/>
  <c r="N71" i="10"/>
  <c r="M71" i="10"/>
  <c r="L71" i="10"/>
  <c r="K71" i="10"/>
  <c r="J71" i="10"/>
  <c r="I71" i="10"/>
  <c r="H71" i="10"/>
  <c r="G71" i="10"/>
  <c r="F71" i="10"/>
  <c r="E71" i="10"/>
  <c r="D71" i="10"/>
  <c r="C71" i="10"/>
  <c r="B71" i="10"/>
  <c r="A71" i="10"/>
  <c r="O70" i="10"/>
  <c r="N70" i="10"/>
  <c r="M70" i="10"/>
  <c r="L70" i="10"/>
  <c r="K70" i="10"/>
  <c r="J70" i="10"/>
  <c r="I70" i="10"/>
  <c r="H70" i="10"/>
  <c r="G70" i="10"/>
  <c r="F70" i="10"/>
  <c r="E70" i="10"/>
  <c r="D70" i="10"/>
  <c r="C70" i="10"/>
  <c r="B70" i="10"/>
  <c r="A70" i="10"/>
  <c r="O69" i="10"/>
  <c r="N69" i="10"/>
  <c r="M69" i="10"/>
  <c r="L69" i="10"/>
  <c r="K69" i="10"/>
  <c r="J69" i="10"/>
  <c r="I69" i="10"/>
  <c r="H69" i="10"/>
  <c r="G69" i="10"/>
  <c r="F69" i="10"/>
  <c r="E69" i="10"/>
  <c r="D69" i="10"/>
  <c r="C69" i="10"/>
  <c r="B69" i="10"/>
  <c r="A69" i="10"/>
  <c r="O68" i="10"/>
  <c r="N68" i="10"/>
  <c r="M68" i="10"/>
  <c r="L68" i="10"/>
  <c r="K68" i="10"/>
  <c r="J68" i="10"/>
  <c r="I68" i="10"/>
  <c r="H68" i="10"/>
  <c r="G68" i="10"/>
  <c r="F68" i="10"/>
  <c r="E68" i="10"/>
  <c r="D68" i="10"/>
  <c r="C68" i="10"/>
  <c r="B68" i="10"/>
  <c r="A68" i="10"/>
  <c r="O67" i="10"/>
  <c r="N67" i="10"/>
  <c r="M67" i="10"/>
  <c r="L67" i="10"/>
  <c r="K67" i="10"/>
  <c r="J67" i="10"/>
  <c r="I67" i="10"/>
  <c r="H67" i="10"/>
  <c r="G67" i="10"/>
  <c r="F67" i="10"/>
  <c r="E67" i="10"/>
  <c r="D67" i="10"/>
  <c r="C67" i="10"/>
  <c r="B67" i="10"/>
  <c r="A67" i="10"/>
  <c r="O63" i="10"/>
  <c r="N63" i="10"/>
  <c r="M63" i="10"/>
  <c r="L63" i="10"/>
  <c r="K63" i="10"/>
  <c r="J63" i="10"/>
  <c r="I63" i="10"/>
  <c r="H63" i="10"/>
  <c r="G63" i="10"/>
  <c r="F63" i="10"/>
  <c r="E63" i="10"/>
  <c r="D63" i="10"/>
  <c r="C63" i="10"/>
  <c r="B63" i="10"/>
  <c r="A63" i="10"/>
  <c r="O62" i="10"/>
  <c r="N62" i="10"/>
  <c r="M62" i="10"/>
  <c r="L62" i="10"/>
  <c r="K62" i="10"/>
  <c r="J62" i="10"/>
  <c r="I62" i="10"/>
  <c r="H62" i="10"/>
  <c r="G62" i="10"/>
  <c r="F62" i="10"/>
  <c r="E62" i="10"/>
  <c r="D62" i="10"/>
  <c r="C62" i="10"/>
  <c r="B62" i="10"/>
  <c r="A62" i="10"/>
  <c r="O61" i="10"/>
  <c r="N61" i="10"/>
  <c r="M61" i="10"/>
  <c r="L61" i="10"/>
  <c r="K61" i="10"/>
  <c r="J61" i="10"/>
  <c r="I61" i="10"/>
  <c r="H61" i="10"/>
  <c r="G61" i="10"/>
  <c r="F61" i="10"/>
  <c r="E61" i="10"/>
  <c r="D61" i="10"/>
  <c r="C61" i="10"/>
  <c r="B61" i="10"/>
  <c r="A61" i="10"/>
  <c r="O60" i="10"/>
  <c r="N60" i="10"/>
  <c r="M60" i="10"/>
  <c r="L60" i="10"/>
  <c r="K60" i="10"/>
  <c r="J60" i="10"/>
  <c r="I60" i="10"/>
  <c r="H60" i="10"/>
  <c r="G60" i="10"/>
  <c r="F60" i="10"/>
  <c r="E60" i="10"/>
  <c r="D60" i="10"/>
  <c r="C60" i="10"/>
  <c r="B60" i="10"/>
  <c r="A60" i="10"/>
  <c r="O59" i="10"/>
  <c r="N59" i="10"/>
  <c r="M59" i="10"/>
  <c r="L59" i="10"/>
  <c r="K59" i="10"/>
  <c r="J59" i="10"/>
  <c r="I59" i="10"/>
  <c r="H59" i="10"/>
  <c r="G59" i="10"/>
  <c r="F59" i="10"/>
  <c r="E59" i="10"/>
  <c r="D59" i="10"/>
  <c r="C59" i="10"/>
  <c r="B59" i="10"/>
  <c r="A59" i="10"/>
  <c r="O58" i="10"/>
  <c r="N58" i="10"/>
  <c r="M58" i="10"/>
  <c r="L58" i="10"/>
  <c r="K58" i="10"/>
  <c r="J58" i="10"/>
  <c r="I58" i="10"/>
  <c r="H58" i="10"/>
  <c r="G58" i="10"/>
  <c r="F58" i="10"/>
  <c r="E58" i="10"/>
  <c r="D58" i="10"/>
  <c r="C58" i="10"/>
  <c r="B58" i="10"/>
  <c r="A58" i="10"/>
  <c r="O57" i="10"/>
  <c r="N57" i="10"/>
  <c r="M57" i="10"/>
  <c r="L57" i="10"/>
  <c r="K57" i="10"/>
  <c r="J57" i="10"/>
  <c r="I57" i="10"/>
  <c r="H57" i="10"/>
  <c r="G57" i="10"/>
  <c r="F57" i="10"/>
  <c r="E57" i="10"/>
  <c r="D57" i="10"/>
  <c r="C57" i="10"/>
  <c r="B57" i="10"/>
  <c r="A57" i="10"/>
  <c r="O56" i="10"/>
  <c r="N56" i="10"/>
  <c r="M56" i="10"/>
  <c r="L56" i="10"/>
  <c r="K56" i="10"/>
  <c r="J56" i="10"/>
  <c r="I56" i="10"/>
  <c r="H56" i="10"/>
  <c r="G56" i="10"/>
  <c r="F56" i="10"/>
  <c r="E56" i="10"/>
  <c r="D56" i="10"/>
  <c r="C56" i="10"/>
  <c r="B56" i="10"/>
  <c r="A56" i="10"/>
  <c r="O55" i="10"/>
  <c r="N55" i="10"/>
  <c r="M55" i="10"/>
  <c r="L55" i="10"/>
  <c r="K55" i="10"/>
  <c r="J55" i="10"/>
  <c r="I55" i="10"/>
  <c r="H55" i="10"/>
  <c r="G55" i="10"/>
  <c r="F55" i="10"/>
  <c r="E55" i="10"/>
  <c r="D55" i="10"/>
  <c r="C55" i="10"/>
  <c r="B55" i="10"/>
  <c r="A55" i="10"/>
  <c r="O54" i="10"/>
  <c r="N54" i="10"/>
  <c r="M54" i="10"/>
  <c r="L54" i="10"/>
  <c r="K54" i="10"/>
  <c r="J54" i="10"/>
  <c r="I54" i="10"/>
  <c r="H54" i="10"/>
  <c r="G54" i="10"/>
  <c r="F54" i="10"/>
  <c r="E54" i="10"/>
  <c r="D54" i="10"/>
  <c r="C54" i="10"/>
  <c r="B54" i="10"/>
  <c r="A54" i="10"/>
  <c r="O50" i="10"/>
  <c r="N50" i="10"/>
  <c r="M50" i="10"/>
  <c r="L50" i="10"/>
  <c r="K50" i="10"/>
  <c r="J50" i="10"/>
  <c r="I50" i="10"/>
  <c r="H50" i="10"/>
  <c r="G50" i="10"/>
  <c r="F50" i="10"/>
  <c r="E50" i="10"/>
  <c r="D50" i="10"/>
  <c r="C50" i="10"/>
  <c r="B50" i="10"/>
  <c r="A50" i="10"/>
  <c r="O49" i="10"/>
  <c r="N49" i="10"/>
  <c r="M49" i="10"/>
  <c r="L49" i="10"/>
  <c r="K49" i="10"/>
  <c r="J49" i="10"/>
  <c r="I49" i="10"/>
  <c r="H49" i="10"/>
  <c r="G49" i="10"/>
  <c r="F49" i="10"/>
  <c r="E49" i="10"/>
  <c r="D49" i="10"/>
  <c r="C49" i="10"/>
  <c r="B49" i="10"/>
  <c r="A49" i="10"/>
  <c r="O48" i="10"/>
  <c r="N48" i="10"/>
  <c r="M48" i="10"/>
  <c r="L48" i="10"/>
  <c r="K48" i="10"/>
  <c r="J48" i="10"/>
  <c r="I48" i="10"/>
  <c r="H48" i="10"/>
  <c r="G48" i="10"/>
  <c r="F48" i="10"/>
  <c r="E48" i="10"/>
  <c r="D48" i="10"/>
  <c r="C48" i="10"/>
  <c r="B48" i="10"/>
  <c r="A48" i="10"/>
  <c r="O47" i="10"/>
  <c r="N47" i="10"/>
  <c r="M47" i="10"/>
  <c r="L47" i="10"/>
  <c r="K47" i="10"/>
  <c r="J47" i="10"/>
  <c r="I47" i="10"/>
  <c r="H47" i="10"/>
  <c r="G47" i="10"/>
  <c r="F47" i="10"/>
  <c r="E47" i="10"/>
  <c r="D47" i="10"/>
  <c r="C47" i="10"/>
  <c r="B47" i="10"/>
  <c r="A47" i="10"/>
  <c r="O46" i="10"/>
  <c r="N46" i="10"/>
  <c r="M46" i="10"/>
  <c r="L46" i="10"/>
  <c r="K46" i="10"/>
  <c r="J46" i="10"/>
  <c r="I46" i="10"/>
  <c r="H46" i="10"/>
  <c r="G46" i="10"/>
  <c r="F46" i="10"/>
  <c r="E46" i="10"/>
  <c r="D46" i="10"/>
  <c r="C46" i="10"/>
  <c r="B46" i="10"/>
  <c r="A46" i="10"/>
  <c r="O45" i="10"/>
  <c r="N45" i="10"/>
  <c r="M45" i="10"/>
  <c r="L45" i="10"/>
  <c r="K45" i="10"/>
  <c r="J45" i="10"/>
  <c r="I45" i="10"/>
  <c r="H45" i="10"/>
  <c r="G45" i="10"/>
  <c r="F45" i="10"/>
  <c r="E45" i="10"/>
  <c r="D45" i="10"/>
  <c r="C45" i="10"/>
  <c r="B45" i="10"/>
  <c r="A45" i="10"/>
  <c r="O44" i="10"/>
  <c r="N44" i="10"/>
  <c r="M44" i="10"/>
  <c r="L44" i="10"/>
  <c r="K44" i="10"/>
  <c r="J44" i="10"/>
  <c r="I44" i="10"/>
  <c r="H44" i="10"/>
  <c r="G44" i="10"/>
  <c r="F44" i="10"/>
  <c r="E44" i="10"/>
  <c r="D44" i="10"/>
  <c r="C44" i="10"/>
  <c r="B44" i="10"/>
  <c r="A44" i="10"/>
  <c r="O43" i="10"/>
  <c r="N43" i="10"/>
  <c r="M43" i="10"/>
  <c r="L43" i="10"/>
  <c r="K43" i="10"/>
  <c r="J43" i="10"/>
  <c r="I43" i="10"/>
  <c r="H43" i="10"/>
  <c r="G43" i="10"/>
  <c r="F43" i="10"/>
  <c r="E43" i="10"/>
  <c r="D43" i="10"/>
  <c r="C43" i="10"/>
  <c r="B43" i="10"/>
  <c r="A43" i="10"/>
  <c r="O42" i="10"/>
  <c r="N42" i="10"/>
  <c r="M42" i="10"/>
  <c r="L42" i="10"/>
  <c r="K42" i="10"/>
  <c r="J42" i="10"/>
  <c r="I42" i="10"/>
  <c r="H42" i="10"/>
  <c r="G42" i="10"/>
  <c r="F42" i="10"/>
  <c r="E42" i="10"/>
  <c r="D42" i="10"/>
  <c r="C42" i="10"/>
  <c r="B42" i="10"/>
  <c r="A42" i="10"/>
  <c r="O41" i="10"/>
  <c r="N41" i="10"/>
  <c r="M41" i="10"/>
  <c r="L41" i="10"/>
  <c r="K41" i="10"/>
  <c r="J41" i="10"/>
  <c r="I41" i="10"/>
  <c r="H41" i="10"/>
  <c r="G41" i="10"/>
  <c r="F41" i="10"/>
  <c r="E41" i="10"/>
  <c r="D41" i="10"/>
  <c r="C41" i="10"/>
  <c r="B41" i="10"/>
  <c r="A41" i="10"/>
  <c r="K38" i="10"/>
  <c r="J38" i="10"/>
  <c r="I38" i="10"/>
  <c r="G38" i="10"/>
  <c r="O37" i="10"/>
  <c r="N37" i="10"/>
  <c r="M37" i="10"/>
  <c r="L37" i="10"/>
  <c r="K37" i="10"/>
  <c r="J37" i="10"/>
  <c r="I37" i="10"/>
  <c r="H37" i="10"/>
  <c r="G37" i="10"/>
  <c r="F37" i="10"/>
  <c r="E37" i="10"/>
  <c r="D37" i="10"/>
  <c r="C37" i="10"/>
  <c r="B37" i="10"/>
  <c r="A37" i="10"/>
  <c r="O36" i="10"/>
  <c r="N36" i="10"/>
  <c r="M36" i="10"/>
  <c r="L36" i="10"/>
  <c r="K36" i="10"/>
  <c r="J36" i="10"/>
  <c r="I36" i="10"/>
  <c r="H36" i="10"/>
  <c r="G36" i="10"/>
  <c r="F36" i="10"/>
  <c r="E36" i="10"/>
  <c r="D36" i="10"/>
  <c r="C36" i="10"/>
  <c r="B36" i="10"/>
  <c r="A36" i="10"/>
  <c r="O35" i="10"/>
  <c r="N35" i="10"/>
  <c r="M35" i="10"/>
  <c r="L35" i="10"/>
  <c r="K35" i="10"/>
  <c r="J35" i="10"/>
  <c r="I35" i="10"/>
  <c r="H35" i="10"/>
  <c r="G35" i="10"/>
  <c r="F35" i="10"/>
  <c r="E35" i="10"/>
  <c r="D35" i="10"/>
  <c r="C35" i="10"/>
  <c r="B35" i="10"/>
  <c r="A35" i="10"/>
  <c r="O34" i="10"/>
  <c r="N34" i="10"/>
  <c r="M34" i="10"/>
  <c r="L34" i="10"/>
  <c r="K34" i="10"/>
  <c r="J34" i="10"/>
  <c r="I34" i="10"/>
  <c r="H34" i="10"/>
  <c r="G34" i="10"/>
  <c r="F34" i="10"/>
  <c r="E34" i="10"/>
  <c r="D34" i="10"/>
  <c r="C34" i="10"/>
  <c r="B34" i="10"/>
  <c r="A34" i="10"/>
  <c r="O33" i="10"/>
  <c r="N33" i="10"/>
  <c r="M33" i="10"/>
  <c r="L33" i="10"/>
  <c r="K33" i="10"/>
  <c r="J33" i="10"/>
  <c r="I33" i="10"/>
  <c r="H33" i="10"/>
  <c r="G33" i="10"/>
  <c r="F33" i="10"/>
  <c r="E33" i="10"/>
  <c r="D33" i="10"/>
  <c r="C33" i="10"/>
  <c r="B33" i="10"/>
  <c r="A33" i="10"/>
  <c r="O32" i="10"/>
  <c r="N32" i="10"/>
  <c r="M32" i="10"/>
  <c r="L32" i="10"/>
  <c r="K32" i="10"/>
  <c r="J32" i="10"/>
  <c r="I32" i="10"/>
  <c r="H32" i="10"/>
  <c r="G32" i="10"/>
  <c r="F32" i="10"/>
  <c r="E32" i="10"/>
  <c r="D32" i="10"/>
  <c r="C32" i="10"/>
  <c r="B32" i="10"/>
  <c r="A32" i="10"/>
  <c r="O31" i="10"/>
  <c r="N31" i="10"/>
  <c r="M31" i="10"/>
  <c r="L31" i="10"/>
  <c r="K31" i="10"/>
  <c r="J31" i="10"/>
  <c r="I31" i="10"/>
  <c r="H31" i="10"/>
  <c r="G31" i="10"/>
  <c r="F31" i="10"/>
  <c r="E31" i="10"/>
  <c r="D31" i="10"/>
  <c r="C31" i="10"/>
  <c r="B31" i="10"/>
  <c r="A31" i="10"/>
  <c r="O30" i="10"/>
  <c r="N30" i="10"/>
  <c r="M30" i="10"/>
  <c r="L30" i="10"/>
  <c r="K30" i="10"/>
  <c r="J30" i="10"/>
  <c r="I30" i="10"/>
  <c r="H30" i="10"/>
  <c r="G30" i="10"/>
  <c r="F30" i="10"/>
  <c r="E30" i="10"/>
  <c r="D30" i="10"/>
  <c r="C30" i="10"/>
  <c r="B30" i="10"/>
  <c r="A30" i="10"/>
  <c r="O29" i="10"/>
  <c r="N29" i="10"/>
  <c r="M29" i="10"/>
  <c r="L29" i="10"/>
  <c r="K29" i="10"/>
  <c r="J29" i="10"/>
  <c r="I29" i="10"/>
  <c r="H29" i="10"/>
  <c r="G29" i="10"/>
  <c r="F29" i="10"/>
  <c r="E29" i="10"/>
  <c r="D29" i="10"/>
  <c r="C29" i="10"/>
  <c r="B29" i="10"/>
  <c r="A29" i="10"/>
  <c r="O28" i="10"/>
  <c r="N28" i="10"/>
  <c r="M28" i="10"/>
  <c r="L28" i="10"/>
  <c r="K28" i="10"/>
  <c r="J28" i="10"/>
  <c r="I28" i="10"/>
  <c r="H28" i="10"/>
  <c r="G28" i="10"/>
  <c r="F28" i="10"/>
  <c r="E28" i="10"/>
  <c r="D28" i="10"/>
  <c r="C28" i="10"/>
  <c r="B28" i="10"/>
  <c r="A28" i="10"/>
  <c r="O27" i="10"/>
  <c r="N27" i="10"/>
  <c r="M27" i="10"/>
  <c r="L27" i="10"/>
  <c r="K27" i="10"/>
  <c r="J27" i="10"/>
  <c r="I27" i="10"/>
  <c r="H27" i="10"/>
  <c r="G27" i="10"/>
  <c r="F27" i="10"/>
  <c r="E27" i="10"/>
  <c r="D27" i="10"/>
  <c r="C27" i="10"/>
  <c r="B27" i="10"/>
  <c r="A27" i="10"/>
  <c r="O26" i="10"/>
  <c r="N26" i="10"/>
  <c r="M26" i="10"/>
  <c r="L26" i="10"/>
  <c r="K26" i="10"/>
  <c r="J26" i="10"/>
  <c r="I26" i="10"/>
  <c r="H26" i="10"/>
  <c r="G26" i="10"/>
  <c r="F26" i="10"/>
  <c r="E26" i="10"/>
  <c r="D26" i="10"/>
  <c r="C26" i="10"/>
  <c r="B26" i="10"/>
  <c r="A26" i="10"/>
  <c r="O25" i="10"/>
  <c r="N25" i="10"/>
  <c r="M25" i="10"/>
  <c r="L25" i="10"/>
  <c r="K25" i="10"/>
  <c r="J25" i="10"/>
  <c r="I25" i="10"/>
  <c r="H25" i="10"/>
  <c r="G25" i="10"/>
  <c r="F25" i="10"/>
  <c r="E25" i="10"/>
  <c r="D25" i="10"/>
  <c r="C25" i="10"/>
  <c r="B25" i="10"/>
  <c r="A25" i="10"/>
  <c r="O24" i="10"/>
  <c r="N24" i="10"/>
  <c r="M24" i="10"/>
  <c r="L24" i="10"/>
  <c r="K24" i="10"/>
  <c r="J24" i="10"/>
  <c r="I24" i="10"/>
  <c r="H24" i="10"/>
  <c r="G24" i="10"/>
  <c r="F24" i="10"/>
  <c r="E24" i="10"/>
  <c r="D24" i="10"/>
  <c r="C24" i="10"/>
  <c r="B24" i="10"/>
  <c r="A24" i="10"/>
  <c r="O23" i="10"/>
  <c r="N23" i="10"/>
  <c r="M23" i="10"/>
  <c r="L23" i="10"/>
  <c r="K23" i="10"/>
  <c r="J23" i="10"/>
  <c r="I23" i="10"/>
  <c r="H23" i="10"/>
  <c r="G23" i="10"/>
  <c r="F23" i="10"/>
  <c r="E23" i="10"/>
  <c r="D23" i="10"/>
  <c r="C23" i="10"/>
  <c r="B23" i="10"/>
  <c r="A23" i="10"/>
  <c r="O22" i="10"/>
  <c r="N22" i="10"/>
  <c r="M22" i="10"/>
  <c r="L22" i="10"/>
  <c r="K22" i="10"/>
  <c r="J22" i="10"/>
  <c r="I22" i="10"/>
  <c r="H22" i="10"/>
  <c r="G22" i="10"/>
  <c r="F22" i="10"/>
  <c r="E22" i="10"/>
  <c r="D22" i="10"/>
  <c r="C22" i="10"/>
  <c r="B22" i="10"/>
  <c r="A22" i="10"/>
  <c r="O21" i="10"/>
  <c r="N21" i="10"/>
  <c r="M21" i="10"/>
  <c r="L21" i="10"/>
  <c r="K21" i="10"/>
  <c r="J21" i="10"/>
  <c r="I21" i="10"/>
  <c r="H21" i="10"/>
  <c r="G21" i="10"/>
  <c r="F21" i="10"/>
  <c r="E21" i="10"/>
  <c r="D21" i="10"/>
  <c r="C21" i="10"/>
  <c r="B21" i="10"/>
  <c r="A21" i="10"/>
  <c r="O20" i="10"/>
  <c r="N20" i="10"/>
  <c r="M20" i="10"/>
  <c r="L20" i="10"/>
  <c r="K20" i="10"/>
  <c r="J20" i="10"/>
  <c r="I20" i="10"/>
  <c r="H20" i="10"/>
  <c r="G20" i="10"/>
  <c r="F20" i="10"/>
  <c r="E20" i="10"/>
  <c r="D20" i="10"/>
  <c r="C20" i="10"/>
  <c r="B20" i="10"/>
  <c r="A20" i="10"/>
  <c r="O19" i="10"/>
  <c r="N19" i="10"/>
  <c r="M19" i="10"/>
  <c r="L19" i="10"/>
  <c r="K19" i="10"/>
  <c r="J19" i="10"/>
  <c r="I19" i="10"/>
  <c r="H19" i="10"/>
  <c r="G19" i="10"/>
  <c r="F19" i="10"/>
  <c r="E19" i="10"/>
  <c r="D19" i="10"/>
  <c r="C19" i="10"/>
  <c r="B19" i="10"/>
  <c r="A19" i="10"/>
  <c r="O18" i="10"/>
  <c r="N18" i="10"/>
  <c r="M18" i="10"/>
  <c r="L18" i="10"/>
  <c r="K18" i="10"/>
  <c r="J18" i="10"/>
  <c r="I18" i="10"/>
  <c r="H18" i="10"/>
  <c r="G18" i="10"/>
  <c r="F18" i="10"/>
  <c r="E18" i="10"/>
  <c r="D18" i="10"/>
  <c r="C18" i="10"/>
  <c r="B18" i="10"/>
  <c r="A18" i="10"/>
  <c r="O17" i="10"/>
  <c r="N17" i="10"/>
  <c r="M17" i="10"/>
  <c r="L17" i="10"/>
  <c r="K17" i="10"/>
  <c r="J17" i="10"/>
  <c r="I17" i="10"/>
  <c r="H17" i="10"/>
  <c r="G17" i="10"/>
  <c r="F17" i="10"/>
  <c r="E17" i="10"/>
  <c r="D17" i="10"/>
  <c r="C17" i="10"/>
  <c r="B17" i="10"/>
  <c r="A17" i="10"/>
  <c r="O16" i="10"/>
  <c r="N16" i="10"/>
  <c r="M16" i="10"/>
  <c r="L16" i="10"/>
  <c r="K16" i="10"/>
  <c r="J16" i="10"/>
  <c r="I16" i="10"/>
  <c r="H16" i="10"/>
  <c r="G16" i="10"/>
  <c r="F16" i="10"/>
  <c r="E16" i="10"/>
  <c r="D16" i="10"/>
  <c r="C16" i="10"/>
  <c r="B16" i="10"/>
  <c r="A16" i="10"/>
  <c r="O15" i="10"/>
  <c r="N15" i="10"/>
  <c r="M15" i="10"/>
  <c r="L15" i="10"/>
  <c r="K15" i="10"/>
  <c r="J15" i="10"/>
  <c r="I15" i="10"/>
  <c r="H15" i="10"/>
  <c r="G15" i="10"/>
  <c r="F15" i="10"/>
  <c r="E15" i="10"/>
  <c r="D15" i="10"/>
  <c r="C15" i="10"/>
  <c r="B15" i="10"/>
  <c r="A15" i="10"/>
  <c r="O14" i="10"/>
  <c r="N14" i="10"/>
  <c r="M14" i="10"/>
  <c r="L14" i="10"/>
  <c r="K14" i="10"/>
  <c r="J14" i="10"/>
  <c r="I14" i="10"/>
  <c r="H14" i="10"/>
  <c r="G14" i="10"/>
  <c r="F14" i="10"/>
  <c r="E14" i="10"/>
  <c r="D14" i="10"/>
  <c r="C14" i="10"/>
  <c r="B14" i="10"/>
  <c r="A14" i="10"/>
  <c r="O13" i="10"/>
  <c r="N13" i="10"/>
  <c r="M13" i="10"/>
  <c r="L13" i="10"/>
  <c r="K13" i="10"/>
  <c r="J13" i="10"/>
  <c r="I13" i="10"/>
  <c r="H13" i="10"/>
  <c r="G13" i="10"/>
  <c r="F13" i="10"/>
  <c r="E13" i="10"/>
  <c r="D13" i="10"/>
  <c r="C13" i="10"/>
  <c r="B13" i="10"/>
  <c r="A13" i="10"/>
  <c r="O12" i="10"/>
  <c r="N12" i="10"/>
  <c r="M12" i="10"/>
  <c r="L12" i="10"/>
  <c r="K12" i="10"/>
  <c r="J12" i="10"/>
  <c r="I12" i="10"/>
  <c r="H12" i="10"/>
  <c r="G12" i="10"/>
  <c r="F12" i="10"/>
  <c r="E12" i="10"/>
  <c r="D12" i="10"/>
  <c r="C12" i="10"/>
  <c r="B12" i="10"/>
  <c r="A12" i="10"/>
  <c r="O11" i="10"/>
  <c r="N11" i="10"/>
  <c r="M11" i="10"/>
  <c r="L11" i="10"/>
  <c r="K11" i="10"/>
  <c r="J11" i="10"/>
  <c r="I11" i="10"/>
  <c r="H11" i="10"/>
  <c r="G11" i="10"/>
  <c r="F11" i="10"/>
  <c r="E11" i="10"/>
  <c r="D11" i="10"/>
  <c r="C11" i="10"/>
  <c r="B11" i="10"/>
  <c r="A11" i="10"/>
  <c r="O10" i="10"/>
  <c r="N10" i="10"/>
  <c r="M10" i="10"/>
  <c r="L10" i="10"/>
  <c r="K10" i="10"/>
  <c r="J10" i="10"/>
  <c r="I10" i="10"/>
  <c r="H10" i="10"/>
  <c r="G10" i="10"/>
  <c r="F10" i="10"/>
  <c r="E10" i="10"/>
  <c r="D10" i="10"/>
  <c r="C10" i="10"/>
  <c r="B10" i="10"/>
  <c r="A10" i="10"/>
  <c r="O9" i="10"/>
  <c r="N9" i="10"/>
  <c r="M9" i="10"/>
  <c r="L9" i="10"/>
  <c r="K9" i="10"/>
  <c r="J9" i="10"/>
  <c r="I9" i="10"/>
  <c r="H9" i="10"/>
  <c r="G9" i="10"/>
  <c r="F9" i="10"/>
  <c r="E9" i="10"/>
  <c r="D9" i="10"/>
  <c r="C9" i="10"/>
  <c r="B9" i="10"/>
  <c r="A9" i="10"/>
  <c r="O8" i="10"/>
  <c r="N8" i="10"/>
  <c r="M8" i="10"/>
  <c r="L8" i="10"/>
  <c r="K8" i="10"/>
  <c r="J8" i="10"/>
  <c r="I8" i="10"/>
  <c r="H8" i="10"/>
  <c r="G8" i="10"/>
  <c r="F8" i="10"/>
  <c r="E8" i="10"/>
  <c r="D8" i="10"/>
  <c r="C8" i="10"/>
  <c r="B8" i="10"/>
  <c r="A8" i="10"/>
  <c r="O7" i="10"/>
  <c r="N7" i="10"/>
  <c r="M7" i="10"/>
  <c r="L7" i="10"/>
  <c r="K7" i="10"/>
  <c r="J7" i="10"/>
  <c r="I7" i="10"/>
  <c r="H7" i="10"/>
  <c r="G7" i="10"/>
  <c r="F7" i="10"/>
  <c r="E7" i="10"/>
  <c r="D7" i="10"/>
  <c r="C7" i="10"/>
  <c r="B7" i="10"/>
  <c r="A7" i="10"/>
  <c r="O6" i="10"/>
  <c r="N6" i="10"/>
  <c r="M6" i="10"/>
  <c r="L6" i="10"/>
  <c r="K6" i="10"/>
  <c r="J6" i="10"/>
  <c r="I6" i="10"/>
  <c r="H6" i="10"/>
  <c r="G6" i="10"/>
  <c r="F6" i="10"/>
  <c r="E6" i="10"/>
  <c r="D6" i="10"/>
  <c r="C6" i="10"/>
  <c r="B6" i="10"/>
  <c r="A6" i="10"/>
  <c r="O5" i="10"/>
  <c r="N5" i="10"/>
  <c r="M5" i="10"/>
  <c r="L5" i="10"/>
  <c r="K5" i="10"/>
  <c r="J5" i="10"/>
  <c r="I5" i="10"/>
  <c r="H5" i="10"/>
  <c r="G5" i="10"/>
  <c r="F5" i="10"/>
  <c r="E5" i="10"/>
  <c r="D5" i="10"/>
  <c r="C5" i="10"/>
  <c r="B5" i="10"/>
  <c r="A5" i="10"/>
  <c r="E39" i="10"/>
  <c r="D39" i="10" s="1"/>
  <c r="J39" i="10" s="1"/>
  <c r="F65" i="10"/>
  <c r="H66" i="10"/>
  <c r="D66" i="10" s="1"/>
  <c r="G64" i="10"/>
  <c r="D64" i="10" s="1"/>
  <c r="E65" i="10"/>
  <c r="D65" i="10" s="1"/>
  <c r="J65" i="10" s="1"/>
  <c r="F52" i="10"/>
  <c r="H53" i="10"/>
  <c r="D53" i="10" s="1"/>
  <c r="G51" i="10"/>
  <c r="D51" i="10" s="1"/>
  <c r="J51" i="10" s="1"/>
  <c r="J64" i="10" s="1"/>
  <c r="E52" i="10"/>
  <c r="D52" i="10" s="1"/>
  <c r="J52" i="10" s="1"/>
  <c r="M38" i="10"/>
  <c r="D38" i="10"/>
  <c r="H40" i="10"/>
  <c r="J40" i="10" s="1"/>
  <c r="F39" i="10"/>
  <c r="N32" i="4" l="1"/>
  <c r="N26" i="4"/>
  <c r="F44" i="4"/>
  <c r="F42" i="4"/>
  <c r="O32" i="4"/>
  <c r="M49" i="4"/>
  <c r="D51" i="4"/>
  <c r="D46" i="4"/>
  <c r="E53" i="4"/>
  <c r="F43" i="4"/>
  <c r="N14" i="4"/>
  <c r="M24" i="4"/>
  <c r="E29" i="4"/>
  <c r="E32" i="4" s="1"/>
  <c r="E49" i="4"/>
  <c r="O49" i="4"/>
  <c r="O53" i="4" s="1"/>
  <c r="O14" i="4"/>
  <c r="M23" i="4"/>
  <c r="M26" i="4" s="1"/>
  <c r="D31" i="4"/>
  <c r="M31" i="4" s="1"/>
  <c r="F35" i="4"/>
  <c r="D50" i="4"/>
  <c r="F49" i="4" s="1"/>
  <c r="N53" i="4"/>
  <c r="D60" i="4"/>
  <c r="D52" i="4"/>
  <c r="M52" i="4" s="1"/>
  <c r="F37" i="4"/>
  <c r="J53" i="10"/>
  <c r="D40" i="10"/>
  <c r="J66" i="10"/>
  <c r="D29" i="4" l="1"/>
  <c r="D14" i="4"/>
  <c r="M11" i="4"/>
  <c r="F11" i="4"/>
  <c r="F13" i="4"/>
  <c r="M51" i="4"/>
  <c r="F51" i="4"/>
  <c r="D26" i="4"/>
  <c r="F50" i="4"/>
  <c r="M50" i="4"/>
  <c r="M53" i="4" s="1"/>
  <c r="D39" i="4"/>
  <c r="D53" i="4" s="1"/>
  <c r="M12" i="4"/>
  <c r="D30" i="4"/>
  <c r="M30" i="4" s="1"/>
  <c r="M14" i="4" l="1"/>
  <c r="D32" i="4"/>
  <c r="M29" i="4"/>
  <c r="M32" i="4" s="1"/>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5" i="1"/>
  <c r="C5" i="5"/>
  <c r="O66" i="4" l="1"/>
  <c r="N66" i="4" l="1"/>
  <c r="M6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tc={C8F7BA6C-6A52-F44C-80E4-9206C64083D3}</author>
    <author>tc={1A6475C6-CF9D-C74B-8817-13EE8133B7C6}</author>
    <author>tc={DB8D6E26-869B-FD4D-B13C-82BDEED55B55}</author>
    <author>tc={AB48AE51-26EB-324C-89A6-1EB36847C161}</author>
    <author>tc={D23C4B6D-1718-B94A-B115-847146B24F9D}</author>
    <author>tc={625AD4EC-0F10-DD4A-A84F-5AEC1F0ECE05}</author>
  </authors>
  <commentList>
    <comment ref="L38" authorId="0" shapeId="0" xr:uid="{C8F7BA6C-6A52-F44C-80E4-9206C64083D3}">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38" authorId="1" shapeId="0" xr:uid="{1A6475C6-CF9D-C74B-8817-13EE8133B7C6}">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L51" authorId="2" shapeId="0" xr:uid="{DB8D6E26-869B-FD4D-B13C-82BDEED55B55}">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51" authorId="3" shapeId="0" xr:uid="{AB48AE51-26EB-324C-89A6-1EB36847C161}">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L64" authorId="4" shapeId="0" xr:uid="{D23C4B6D-1718-B94A-B115-847146B24F9D}">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64" authorId="5" shapeId="0" xr:uid="{625AD4EC-0F10-DD4A-A84F-5AEC1F0ECE05}">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tc={A3066FFA-4B61-4C4A-8543-7EDD63ACD815}</author>
    <author>tc={06DB6454-79DA-544E-A03A-F6830B263DE7}</author>
    <author>Alexander Wirtz</author>
    <author>tc={1949B302-ADA1-384D-93D5-79D0DA6D1A50}</author>
  </authors>
  <commentList>
    <comment ref="D44" authorId="0" shapeId="0" xr:uid="{A3066FFA-4B61-4C4A-8543-7EDD63ACD815}">
      <text>
        <t>[Threaded comment]
Your version of Excel allows you to read this threaded comment; however, any edits to it will get removed if the file is opened in a newer version of Excel. Learn more: https://go.microsoft.com/fwlink/?linkid=870924
Comment:
    including steam turbines (not coal)</t>
      </text>
    </comment>
    <comment ref="E44" authorId="1" shapeId="0" xr:uid="{06DB6454-79DA-544E-A03A-F6830B263DE7}">
      <text>
        <t>[Threaded comment]
Your version of Excel allows you to read this threaded comment; however, any edits to it will get removed if the file is opened in a newer version of Excel. Learn more: https://go.microsoft.com/fwlink/?linkid=870924
Comment:
    Including steam turbines (not coal)</t>
      </text>
    </comment>
    <comment ref="D46" authorId="2" shapeId="0" xr:uid="{61A30F39-2C1F-F149-93D0-E2832A32A067}">
      <text>
        <r>
          <rPr>
            <b/>
            <sz val="9"/>
            <color rgb="FF000000"/>
            <rFont val="Calibri"/>
            <family val="2"/>
          </rPr>
          <t>Alexander Wirtz:</t>
        </r>
        <r>
          <rPr>
            <sz val="9"/>
            <color rgb="FF000000"/>
            <rFont val="Calibri"/>
            <family val="2"/>
          </rPr>
          <t xml:space="preserve">
</t>
        </r>
        <r>
          <rPr>
            <sz val="9"/>
            <color rgb="FF000000"/>
            <rFont val="Calibri"/>
            <family val="2"/>
          </rPr>
          <t xml:space="preserve">production not easily corrected for biogas fuel use in food industry, so all production is taken
</t>
        </r>
        <r>
          <rPr>
            <sz val="9"/>
            <color rgb="FF000000"/>
            <rFont val="Calibri"/>
            <family val="2"/>
          </rPr>
          <t xml:space="preserve">
</t>
        </r>
      </text>
    </comment>
    <comment ref="E46" authorId="2" shapeId="0" xr:uid="{F17E2A61-6533-CA46-B195-1B5FB315DA2D}">
      <text>
        <r>
          <rPr>
            <b/>
            <sz val="9"/>
            <color indexed="81"/>
            <rFont val="Calibri"/>
            <family val="2"/>
          </rPr>
          <t>Alexander Wirtz:</t>
        </r>
        <r>
          <rPr>
            <sz val="9"/>
            <color indexed="81"/>
            <rFont val="Calibri"/>
            <family val="2"/>
          </rPr>
          <t xml:space="preserve">
Including 'other fuels for food industry even though that is most likely biogas
</t>
        </r>
      </text>
    </comment>
    <comment ref="D56" authorId="2" shapeId="0" xr:uid="{18BB1026-D8D6-2746-94F2-017B39F73BFA}">
      <text>
        <r>
          <rPr>
            <b/>
            <sz val="9"/>
            <color rgb="FF000000"/>
            <rFont val="Calibri"/>
            <family val="2"/>
          </rPr>
          <t>Alexander Wirtz:</t>
        </r>
        <r>
          <rPr>
            <sz val="9"/>
            <color rgb="FF000000"/>
            <rFont val="Calibri"/>
            <family val="2"/>
          </rPr>
          <t xml:space="preserve">
</t>
        </r>
        <r>
          <rPr>
            <sz val="9"/>
            <color rgb="FF000000"/>
            <rFont val="Calibri"/>
            <family val="2"/>
          </rPr>
          <t xml:space="preserve">including gas turbines and gas engines
</t>
        </r>
        <r>
          <rPr>
            <sz val="9"/>
            <color rgb="FF000000"/>
            <rFont val="Calibri"/>
            <family val="2"/>
          </rPr>
          <t xml:space="preserve">
</t>
        </r>
        <r>
          <rPr>
            <sz val="9"/>
            <color rgb="FF000000"/>
            <rFont val="Calibri"/>
            <family val="2"/>
          </rPr>
          <t xml:space="preserve">
</t>
        </r>
      </text>
    </comment>
    <comment ref="E56" authorId="2" shapeId="0" xr:uid="{B409A392-D408-5340-8324-558CB6E7F57C}">
      <text>
        <r>
          <rPr>
            <b/>
            <sz val="9"/>
            <color rgb="FF000000"/>
            <rFont val="Calibri"/>
            <family val="2"/>
          </rPr>
          <t>Alexander Wirtz:</t>
        </r>
        <r>
          <rPr>
            <sz val="9"/>
            <color rgb="FF000000"/>
            <rFont val="Calibri"/>
            <family val="2"/>
          </rPr>
          <t xml:space="preserve">
</t>
        </r>
        <r>
          <rPr>
            <sz val="9"/>
            <color rgb="FF000000"/>
            <rFont val="Calibri"/>
            <family val="2"/>
          </rPr>
          <t xml:space="preserve">including gas turbines
</t>
        </r>
        <r>
          <rPr>
            <sz val="9"/>
            <color rgb="FF000000"/>
            <rFont val="Calibri"/>
            <family val="2"/>
          </rPr>
          <t>and gas engines</t>
        </r>
      </text>
    </comment>
    <comment ref="E59" authorId="2" shapeId="0" xr:uid="{79EFD63E-BDE5-6441-8F2D-39CB0404AABF}">
      <text>
        <r>
          <rPr>
            <b/>
            <sz val="9"/>
            <color rgb="FF000000"/>
            <rFont val="Calibri"/>
            <family val="2"/>
          </rPr>
          <t>Alexander Wirtz:</t>
        </r>
        <r>
          <rPr>
            <sz val="9"/>
            <color rgb="FF000000"/>
            <rFont val="Calibri"/>
            <family val="2"/>
          </rPr>
          <t xml:space="preserve">
</t>
        </r>
        <r>
          <rPr>
            <sz val="9"/>
            <color rgb="FF000000"/>
            <rFont val="Calibri"/>
            <family val="2"/>
          </rPr>
          <t xml:space="preserve">includes coal input. assuming all coal chps co-fire
</t>
        </r>
      </text>
    </comment>
    <comment ref="D70" authorId="3" shapeId="0" xr:uid="{1949B302-ADA1-384D-93D5-79D0DA6D1A50}">
      <text>
        <t xml:space="preserve">[Threaded comment]
Your version of Excel allows you to read this threaded comment; however, any edits to it will get removed if the file is opened in a newer version of Excel. Learn more: https://go.microsoft.com/fwlink/?linkid=870924
Comment:
    from Eurostat Energy balance (see CHP analysis Results by fuel tab)
</t>
      </text>
    </comment>
  </commentList>
</comments>
</file>

<file path=xl/sharedStrings.xml><?xml version="1.0" encoding="utf-8"?>
<sst xmlns="http://schemas.openxmlformats.org/spreadsheetml/2006/main" count="1954" uniqueCount="422">
  <si>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</si>
  <si>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</si>
  <si>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</si>
  <si>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</si>
  <si>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</si>
  <si>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</si>
  <si>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</si>
  <si>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</si>
  <si>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</si>
  <si>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</si>
  <si>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</si>
  <si>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</si>
  <si>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</si>
  <si>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</si>
  <si>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</si>
  <si>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</si>
  <si>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</si>
  <si>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</si>
  <si>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</si>
  <si>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</si>
  <si>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</si>
  <si>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</si>
  <si>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</si>
  <si>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</si>
  <si>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</si>
  <si>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</si>
  <si>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</si>
  <si>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</si>
  <si>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</si>
  <si>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</si>
  <si>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</si>
  <si>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</si>
  <si>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</si>
  <si>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</si>
  <si>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</si>
  <si>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</si>
  <si>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</si>
  <si>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</si>
  <si>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</si>
  <si>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</si>
  <si>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</si>
  <si>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</si>
  <si>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</si>
  <si>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</si>
  <si>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</si>
  <si>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</si>
  <si>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</si>
  <si>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</si>
  <si>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</si>
  <si>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</si>
  <si>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</si>
  <si>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</si>
  <si>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</si>
  <si>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</si>
  <si>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</si>
  <si>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</si>
  <si>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</si>
  <si>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</si>
  <si>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</si>
  <si>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</si>
  <si>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</si>
  <si>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</si>
  <si>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</si>
  <si>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</si>
  <si>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</si>
  <si>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</si>
  <si>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</si>
  <si>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</si>
  <si>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</si>
  <si>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</si>
  <si>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</si>
  <si>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</si>
  <si>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</si>
  <si>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</si>
  <si>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</si>
  <si>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</si>
  <si>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</si>
  <si>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</si>
  <si>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</si>
  <si>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</si>
  <si>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</si>
  <si>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</si>
  <si>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</si>
  <si>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</si>
  <si>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</si>
  <si>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</si>
  <si>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</si>
  <si>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</si>
  <si>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</si>
  <si>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</si>
  <si>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</si>
  <si>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</si>
  <si>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</si>
  <si>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</si>
  <si>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</si>
  <si>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</si>
  <si>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</si>
  <si>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</si>
  <si>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</si>
  <si>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</si>
  <si>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</si>
  <si>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</si>
  <si>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</si>
  <si>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</si>
  <si>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</si>
  <si>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</si>
  <si>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</si>
  <si>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</si>
  <si>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</si>
  <si>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</si>
  <si>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</si>
  <si>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</si>
  <si>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</si>
  <si>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</si>
  <si>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</si>
  <si>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</si>
  <si>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</si>
  <si>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</si>
  <si>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</si>
  <si>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</si>
  <si>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</si>
  <si>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</si>
  <si>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</si>
  <si>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</si>
  <si>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</si>
  <si>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</si>
  <si>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</si>
  <si>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</si>
  <si>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</si>
  <si>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</si>
  <si>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</si>
  <si>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</si>
  <si>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</si>
  <si>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</si>
  <si>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</si>
  <si>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</si>
  <si>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</si>
  <si>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</si>
  <si>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</si>
  <si>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</si>
  <si>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</si>
  <si>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</si>
  <si>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</si>
  <si>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</si>
  <si>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</si>
  <si>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</si>
  <si>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</si>
  <si>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</si>
  <si>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</si>
  <si>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</si>
  <si>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</si>
  <si>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</si>
  <si>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</si>
  <si>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</si>
  <si>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</si>
  <si>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</si>
  <si>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</si>
  <si>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</si>
  <si>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</si>
  <si>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</si>
  <si>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</si>
  <si>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</si>
  <si>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</si>
  <si>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</si>
  <si>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</si>
  <si>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</si>
  <si>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</si>
  <si>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</si>
  <si>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</si>
  <si>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</si>
  <si>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</si>
  <si>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</si>
  <si>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</si>
  <si>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</si>
  <si>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</si>
  <si>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</si>
  <si>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</si>
  <si>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</si>
  <si>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</si>
  <si>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</si>
  <si>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</si>
  <si>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</si>
  <si>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</si>
  <si>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</si>
  <si>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</si>
  <si>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</si>
  <si>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</si>
  <si>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</si>
  <si>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</si>
  <si>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</si>
  <si>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</si>
  <si>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</si>
  <si>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</si>
  <si>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</si>
  <si>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</si>
  <si>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</si>
  <si>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</si>
  <si>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</si>
  <si>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</si>
  <si>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</si>
  <si>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</si>
  <si>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</si>
  <si>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</si>
  <si>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</si>
  <si>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</si>
  <si>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</si>
  <si>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</si>
  <si>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</si>
  <si>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</si>
  <si>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</si>
  <si>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</si>
  <si>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</si>
  <si>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</si>
  <si>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</si>
  <si>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</si>
  <si>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</si>
  <si>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</si>
  <si>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</si>
  <si>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</si>
  <si>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</si>
  <si>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</si>
  <si>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</si>
  <si>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</si>
  <si>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Biogas</t>
  </si>
  <si>
    <t>Wood pellets</t>
  </si>
  <si>
    <t>Services</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</si>
  <si>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</si>
  <si>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</si>
  <si>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</si>
  <si>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</si>
  <si>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</si>
  <si>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</si>
  <si>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</si>
  <si>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</si>
  <si>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</si>
  <si>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</si>
  <si>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</si>
  <si>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</si>
  <si>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</si>
  <si>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</si>
  <si>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</si>
  <si>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</si>
  <si>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r>
      <t>CHP source analysis</t>
    </r>
    <r>
      <rPr>
        <sz val="12"/>
        <color theme="1"/>
        <rFont val="Calibri"/>
        <family val="2"/>
        <scheme val="minor"/>
      </rPr>
      <t xml:space="preserve"> -</t>
    </r>
    <r>
      <rPr>
        <sz val="12"/>
        <color theme="1"/>
        <rFont val="Calibri"/>
        <family val="2"/>
        <scheme val="minor"/>
      </rPr>
      <t xml:space="preserve"> capacities and production</t>
    </r>
  </si>
  <si>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</si>
  <si>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</si>
  <si>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</si>
  <si>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Added analysis for the total capacity of CHPs and PPs [WT]</t>
  </si>
  <si>
    <t>Split based on fuel use</t>
  </si>
  <si>
    <t>converter attribute</t>
  </si>
  <si>
    <t>CBS Reported installed electrical cap (MW)</t>
  </si>
  <si>
    <t>Full load hours ETM (hrs/yr)</t>
  </si>
  <si>
    <t>Electricity production CBS (TJ)</t>
  </si>
  <si>
    <t>Total fuel input CBS (TJ)</t>
  </si>
  <si>
    <t>Total heat production CBS (TJ)</t>
  </si>
  <si>
    <t>Production split for CHP analysis</t>
  </si>
  <si>
    <t>Dec 8, 2015</t>
  </si>
  <si>
    <t>December 8, 2015</t>
  </si>
  <si>
    <t>Updated with 2013 data [AW]</t>
  </si>
  <si>
    <t xml:space="preserve">Source: </t>
  </si>
  <si>
    <t>Calc installed electrical capacity based on CBS and ETM FLH (MW)</t>
  </si>
  <si>
    <r>
      <t>This page shows the information CBS has on installed CHP capacities, fuel input and production, in a '</t>
    </r>
    <r>
      <rPr>
        <i/>
        <sz val="12"/>
        <color theme="1"/>
        <rFont val="Calibri"/>
        <family val="2"/>
        <scheme val="minor"/>
      </rPr>
      <t>Results by machine</t>
    </r>
    <r>
      <rPr>
        <sz val="12"/>
        <color theme="1"/>
        <rFont val="Calibri"/>
        <family val="2"/>
        <scheme val="minor"/>
      </rPr>
      <t xml:space="preserve">' format. It can be used to calculate the production splits for the gas technologies in CHPs in </t>
    </r>
    <r>
      <rPr>
        <i/>
        <sz val="12"/>
        <color theme="1"/>
        <rFont val="Calibri"/>
        <family val="2"/>
        <scheme val="minor"/>
      </rPr>
      <t>Industry</t>
    </r>
    <r>
      <rPr>
        <sz val="12"/>
        <color theme="1"/>
        <rFont val="Calibri"/>
        <family val="2"/>
        <scheme val="minor"/>
      </rPr>
      <t xml:space="preserve"> and </t>
    </r>
    <r>
      <rPr>
        <i/>
        <sz val="12"/>
        <color theme="1"/>
        <rFont val="Calibri"/>
        <family val="2"/>
        <scheme val="minor"/>
      </rPr>
      <t xml:space="preserve">Energy industry.
</t>
    </r>
    <r>
      <rPr>
        <sz val="12"/>
        <color theme="1"/>
        <rFont val="Calibri"/>
        <family val="2"/>
        <scheme val="minor"/>
      </rPr>
      <t>It can also be used to compare resulting installed capacities in the chp_analysis to the CBS reported installed capacities.</t>
    </r>
  </si>
  <si>
    <t>installed capacity reported by CBS for power plants is not reproduced by IEA statistics. See 2_chp_pp_source_analysis.xlsx for additional waste el. Prod capacity needed</t>
  </si>
  <si>
    <t>September 9, 2017</t>
  </si>
  <si>
    <t>Updated with 2015 data [AW]</t>
  </si>
  <si>
    <t>Everything in co-firing</t>
  </si>
  <si>
    <t>https://opendata.cbs.nl/statline/#/CBS/nl/dataset/37823WKK/table?dl=521AF</t>
  </si>
  <si>
    <t>2019*</t>
  </si>
  <si>
    <t>Centrale elektriciteitsproductie</t>
  </si>
  <si>
    <t>Decentrale elektriciteitsproductie</t>
  </si>
  <si>
    <t>energy_chp_local_engine_network_gas.central_producer</t>
  </si>
  <si>
    <t>energy_chp_local_engine_biogas.central_producer</t>
  </si>
  <si>
    <t>energy_chp_local_wood_pellets.central_producer</t>
  </si>
  <si>
    <t>This attribute is no longer used as of 2020.</t>
  </si>
  <si>
    <t>Heat network (local)</t>
  </si>
  <si>
    <t>includes steam turbines (not coal)</t>
  </si>
  <si>
    <t>MWth</t>
  </si>
  <si>
    <t>CBS Reported installed thermal cap (MW)</t>
  </si>
  <si>
    <t>Eurostat EB</t>
  </si>
  <si>
    <t>Main activity CHP coal electricity production</t>
  </si>
  <si>
    <t>https://nl.wikipedia.org/wiki/Lijst_van_elektriciteitscentrales_in_Nederland</t>
  </si>
  <si>
    <t>Quite few MW of these are probably not coal-fired: wikipedia mentions 600 Mwe for the Amer 9 and no other co-firing</t>
  </si>
  <si>
    <t>includes CCGT, gas turbines and gas engines</t>
  </si>
  <si>
    <t>Deficit Steam Turbine capacity</t>
  </si>
  <si>
    <t>waarvan st kolen</t>
  </si>
  <si>
    <t>waarvan st gas en olie</t>
  </si>
  <si>
    <t>waarvan st overig</t>
  </si>
  <si>
    <t>Elektriciteit en warmte; productie en inzet naar energiedrager</t>
  </si>
  <si>
    <t>Source:</t>
  </si>
  <si>
    <t>https://opendata.cbs.nl/statline/#/CBS/nl/dataset/80030ned/table?dl=52388</t>
  </si>
  <si>
    <t>Centrale/decentrale productie</t>
  </si>
  <si>
    <t>Energiedragers</t>
  </si>
  <si>
    <t>Bruto productie elektriciteit en warmte/Totaal elektriciteit en warmte</t>
  </si>
  <si>
    <t>Bruto productie elektriciteit en warmte/Elektriciteit/Elektriciteit</t>
  </si>
  <si>
    <t>Bruto productie elektriciteit en warmte/Warmte</t>
  </si>
  <si>
    <t>Inzet</t>
  </si>
  <si>
    <t>MWh</t>
  </si>
  <si>
    <t>Totaal energiedragers</t>
  </si>
  <si>
    <t>Totaal fossiele brandstoffen</t>
  </si>
  <si>
    <t>Aardgas</t>
  </si>
  <si>
    <t>Steenkool</t>
  </si>
  <si>
    <t>Stookolie</t>
  </si>
  <si>
    <t>Overige fossiele brandstoffen</t>
  </si>
  <si>
    <t>Totaal hernieuwbare energie</t>
  </si>
  <si>
    <t>Zonnestroom</t>
  </si>
  <si>
    <t>Windenergie</t>
  </si>
  <si>
    <t>Waterkracht</t>
  </si>
  <si>
    <t>Biomassa</t>
  </si>
  <si>
    <t>Kernenergie</t>
  </si>
  <si>
    <t>Overige energiedragers</t>
  </si>
  <si>
    <t>Heat and power plants technical specifications</t>
  </si>
  <si>
    <r>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r>
    <r>
      <rPr>
        <sz val="12"/>
        <color theme="1"/>
        <rFont val="Calibri"/>
        <family val="2"/>
        <scheme val="minor"/>
      </rPr>
      <t xml:space="preserve"> Since the Analysis itself shall not be used to store these values, a script is used to autmatically import technical specifications into the analysis if opened using the analysis_manager.xlsm. Youcan copy paste these valuse from there to here.</t>
    </r>
  </si>
  <si>
    <t>Heat and power plants specifications</t>
  </si>
  <si>
    <t>ETM attribute</t>
  </si>
  <si>
    <t>Electric efficiency</t>
  </si>
  <si>
    <t>Power plants</t>
  </si>
  <si>
    <t>Supercritical</t>
  </si>
  <si>
    <t>Coal</t>
  </si>
  <si>
    <t>energy_power_supercritical_coal.central_producer</t>
  </si>
  <si>
    <t>Ultra supercritical</t>
  </si>
  <si>
    <t>energy_power_ultra_supercritical_coal.central_producer</t>
  </si>
  <si>
    <t>Ultra supercritical ccs</t>
  </si>
  <si>
    <t>energy_power_ultra_supercritical_ccs_coal.central_producer</t>
  </si>
  <si>
    <t>Ultra supercritical co-firing</t>
  </si>
  <si>
    <t>Coal/Wood pellets</t>
  </si>
  <si>
    <t>energy_power_ultra_supercritical_cofiring_coal.central_producer</t>
  </si>
  <si>
    <t>Combined cycle</t>
  </si>
  <si>
    <t>energy_power_combined_cycle_coal.central_producer</t>
  </si>
  <si>
    <t>Combined cycle ccs</t>
  </si>
  <si>
    <t>energy_power_combined_cycle_ccs_coal.central_producer</t>
  </si>
  <si>
    <t>energy_power_ultra_supercritical_lignite.central_producer</t>
  </si>
  <si>
    <t>Ultra supercritical oxyfuel ccs</t>
  </si>
  <si>
    <t>energy_power_ultra_supercritical_oxyfuel_ccs_lignite.central_producer</t>
  </si>
  <si>
    <t>Engine</t>
  </si>
  <si>
    <t>energy_power_engine_network_gas.central_producer</t>
  </si>
  <si>
    <t>Turbine</t>
  </si>
  <si>
    <t>energy_power_turbine_network_gas.central_producer</t>
  </si>
  <si>
    <t>energy_power_combined_cycle_network_gas.central_producer</t>
  </si>
  <si>
    <t>energy_power_combined_cycle_ccs_network_gas.central_producer</t>
  </si>
  <si>
    <t>energy_power_ultra_supercritical_network_gas.central_producer</t>
  </si>
  <si>
    <t>Oil</t>
  </si>
  <si>
    <t>energy_power_ultra_supercritical_crude_oil.central_producer</t>
  </si>
  <si>
    <t>Diesel</t>
  </si>
  <si>
    <t>energy_power_engine_diesel.central_producer</t>
  </si>
  <si>
    <t>energy_power_supercritical_waste_mix.central_producer</t>
  </si>
  <si>
    <t>Nuclear 2nd gen</t>
  </si>
  <si>
    <t>Uranium</t>
  </si>
  <si>
    <t>energy_power_nuclear_gen2_uranium_oxide.central_producer</t>
  </si>
  <si>
    <t>Nuclear 3rd gen</t>
  </si>
  <si>
    <t>energy_power_nuclear_gen3_uranium_oxide.central_producer</t>
  </si>
  <si>
    <t>Hydro river</t>
  </si>
  <si>
    <t>Hydro</t>
  </si>
  <si>
    <t>energy_power_hydro_river.central_producer</t>
  </si>
  <si>
    <t>Hydro mountain</t>
  </si>
  <si>
    <t>energy_power_hydro_mountain.central_producer</t>
  </si>
  <si>
    <t>Geothermal</t>
  </si>
  <si>
    <t>Environment heat</t>
  </si>
  <si>
    <t>energy_power_geothermal.central_producer</t>
  </si>
  <si>
    <t>Large scale solar PV</t>
  </si>
  <si>
    <t>Sunlight</t>
  </si>
  <si>
    <t>energy_power_solar_pv_solar_radiation.central_producer</t>
  </si>
  <si>
    <t>Households solar PV</t>
  </si>
  <si>
    <t>households_solar_pv_solar_radiation.central_producer</t>
  </si>
  <si>
    <t>Services solar PV</t>
  </si>
  <si>
    <t>buildings_solar_pv_solar_radiation.central_producer</t>
  </si>
  <si>
    <t>Large scale solar CSP</t>
  </si>
  <si>
    <t>energy_power_solar_csp_solar_radiation.central_producer</t>
  </si>
  <si>
    <t>Wind turbine coastal</t>
  </si>
  <si>
    <t>Wind</t>
  </si>
  <si>
    <t>energy_power_wind_turbine_coastal.central_producer</t>
  </si>
  <si>
    <t>Wind turbine offshore</t>
  </si>
  <si>
    <t>energy_power_wind_turbine_offshore.central_producer</t>
  </si>
  <si>
    <t>Wind turbine inland</t>
  </si>
  <si>
    <t>energy_power_wind_turbine_inland.central_producer</t>
  </si>
  <si>
    <t>Heat plants</t>
  </si>
  <si>
    <t>Coal heater</t>
  </si>
  <si>
    <t>energy_heat_burner_coal.central_producer</t>
  </si>
  <si>
    <t>Lignite heater</t>
  </si>
  <si>
    <t>industry_heat_burner_lignite.central_producer</t>
  </si>
  <si>
    <t>Gas heater</t>
  </si>
  <si>
    <t>Gas</t>
  </si>
  <si>
    <t>energy_heat_burner_network_gas.central_producer</t>
  </si>
  <si>
    <t>Oil heater</t>
  </si>
  <si>
    <t>energy_heat_burner_crude_oil.central_producer</t>
  </si>
  <si>
    <t>Waste heater</t>
  </si>
  <si>
    <t>energy_heat_burner_waste_mix.central_producer</t>
  </si>
  <si>
    <t>Wood pellets heater</t>
  </si>
  <si>
    <t>energy_heat_burner_wood_pellets.central_producer</t>
  </si>
  <si>
    <t>Electric heatpump</t>
  </si>
  <si>
    <t>Electricity</t>
  </si>
  <si>
    <t>energy_heat_heatpump_water_water_electricity.central_producer</t>
  </si>
  <si>
    <t>Hydrogen heater</t>
  </si>
  <si>
    <t>Hydrogen</t>
  </si>
  <si>
    <t>energy_heat_burner_hydrogen.central_producer</t>
  </si>
  <si>
    <t>Coal heater (industry)</t>
  </si>
  <si>
    <t>industry_heat_burner_coal.central_producer</t>
  </si>
  <si>
    <t>Oil heater (industry)</t>
  </si>
  <si>
    <t>Industry CHPs</t>
  </si>
  <si>
    <t>Combined cycle fuel mix</t>
  </si>
  <si>
    <t>Fuel mix</t>
  </si>
  <si>
    <t>Engine fuel mix</t>
  </si>
  <si>
    <t>Turbine fuel mix</t>
  </si>
  <si>
    <t>Ultra supercritical coal</t>
  </si>
  <si>
    <t>CHP wood pellets</t>
  </si>
  <si>
    <t>industry_chp_wood_pellets.central_producer</t>
  </si>
  <si>
    <t>Energy CHPs</t>
  </si>
  <si>
    <t>Combined cycle network gas</t>
  </si>
  <si>
    <t>Installed capacity according to this source analysis</t>
  </si>
  <si>
    <t>installed capacity chp_analysis</t>
  </si>
  <si>
    <t>Deficit</t>
  </si>
  <si>
    <t>These are likely gas-foired steam turbines with low FLH</t>
  </si>
  <si>
    <t>Copy of Results by Machine from CHP analysis comitted:</t>
  </si>
  <si>
    <t xml:space="preserve">On this page, the inputs and ouputs to the CHPs are given by by sector and CHP or heater type. Full load hours are displayed no the right. </t>
  </si>
  <si>
    <t>Electricity production (TJ)</t>
  </si>
  <si>
    <t>Total fuel input (TJ)</t>
  </si>
  <si>
    <t>Fuel input for electricity and sold heat (TJ)</t>
  </si>
  <si>
    <t>Fuel input for unsold heat (TJ)</t>
  </si>
  <si>
    <t>Total heat production (TJ)</t>
  </si>
  <si>
    <t>Sold heat production (TJ)</t>
  </si>
  <si>
    <t>Unsold heat production (TJ)</t>
  </si>
  <si>
    <t>Full load hours (hrs/yr)</t>
  </si>
  <si>
    <t>Installed electrical capacity (MW)</t>
  </si>
  <si>
    <t>Installed heat capacity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</si>
</sst>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409]mmmm\ d\,\ yyyy;@"/>
    <numFmt numFmtId="166" formatCode="#,##0.0000"/>
    <numFmt numFmtId="167" formatCode="0.0%"/>
    <numFmt numFmtId="168" formatCode="0.0"/>
    <numFmt numFmtId="169" formatCode="#,##0.0"/>
  </numFmts>
  <fonts count="47"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amily val="2"/>
    </font>
    <font>
      <b/>
      <sz val="8"/>
      <name val="Arial"/>
      <family val="2"/>
    </font>
    <font>
      <b/>
      <sz val="10"/>
      <name val="Arial"/>
      <family val="2"/>
    </font>
    <font>
      <u/>
      <sz val="10"/>
      <color rgb="FF0000FF"/>
      <name val="Arial"/>
      <family val="2"/>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amily val="2"/>
    </font>
    <font>
      <b/>
      <sz val="12"/>
      <name val="Arial"/>
      <family val="2"/>
    </font>
    <font>
      <b/>
      <sz val="9"/>
      <name val="Arial"/>
      <family val="2"/>
    </font>
    <font>
      <b/>
      <sz val="16"/>
      <color theme="3"/>
      <name val="Calibri"/>
      <family val="2"/>
      <scheme val="minor"/>
    </font>
    <font>
      <sz val="11"/>
      <color theme="1"/>
      <name val="Calibri"/>
      <family val="2"/>
      <scheme val="minor"/>
    </font>
    <font>
      <u/>
      <sz val="12"/>
      <color theme="1"/>
      <name val="Calibri"/>
      <family val="2"/>
      <scheme val="minor"/>
    </font>
    <font>
      <b/>
      <sz val="11"/>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12"/>
      <name val="Calibri"/>
      <family val="2"/>
      <scheme val="minor"/>
    </font>
    <font>
      <sz val="9"/>
      <color indexed="81"/>
      <name val="Calibri"/>
      <family val="2"/>
    </font>
    <font>
      <b/>
      <sz val="9"/>
      <color indexed="81"/>
      <name val="Calibri"/>
      <family val="2"/>
    </font>
    <font>
      <b/>
      <sz val="11"/>
      <color theme="1"/>
      <name val="Calibri"/>
      <family val="2"/>
      <scheme val="minor"/>
    </font>
    <font>
      <b/>
      <u/>
      <sz val="12"/>
      <color theme="1"/>
      <name val="Calibri"/>
      <family val="2"/>
      <scheme val="minor"/>
    </font>
    <font>
      <b/>
      <sz val="9"/>
      <color rgb="FF000000"/>
      <name val="Calibri"/>
      <family val="2"/>
    </font>
    <font>
      <sz val="9"/>
      <color rgb="FF000000"/>
      <name val="Calibri"/>
      <family val="2"/>
    </font>
    <font>
      <sz val="12"/>
      <color rgb="FF000000"/>
      <name val="Calibri"/>
      <family val="2"/>
    </font>
    <font>
      <sz val="12"/>
      <color rgb="FF9C0006"/>
      <name val="Calibri"/>
      <family val="2"/>
      <scheme val="minor"/>
    </font>
    <font>
      <b/>
      <i/>
      <sz val="8"/>
      <color rgb="FFFF0000"/>
      <name val="Arial"/>
      <family val="2"/>
    </font>
    <font>
      <i/>
      <sz val="8"/>
      <color rgb="FFFF0000"/>
      <name val="Arial"/>
      <family val="2"/>
    </font>
    <font>
      <b/>
      <sz val="16"/>
      <color rgb="FF1F497D"/>
      <name val="Calibri"/>
      <family val="2"/>
      <scheme val="minor"/>
    </font>
    <font>
      <b/>
      <sz val="12"/>
      <color rgb="FF000000"/>
      <name val="Calibri"/>
      <family val="2"/>
      <scheme val="minor"/>
    </font>
    <font>
      <sz val="11"/>
      <color rgb="FF000000"/>
      <name val="Calibri"/>
      <family val="2"/>
      <scheme val="minor"/>
    </font>
    <font>
      <u/>
      <sz val="12"/>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7CE"/>
      </patternFill>
    </fill>
    <fill>
      <patternFill patternType="solid">
        <fgColor rgb="FFFFFFFF"/>
        <bgColor rgb="FF000000"/>
      </patternFill>
    </fill>
  </fills>
  <borders count="41">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style="thin">
        <color indexed="64"/>
      </bottom>
      <diagonal/>
    </border>
    <border>
      <left/>
      <right style="thin">
        <color rgb="FF000000"/>
      </right>
      <top/>
      <bottom/>
      <diagonal/>
    </border>
  </borders>
  <cellStyleXfs count="120">
    <xf numFmtId="0" fontId="0" fillId="0" borderId="0"/>
    <xf numFmtId="9" fontId="18"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0" fillId="12" borderId="0" applyNumberFormat="0" applyBorder="0" applyAlignment="0" applyProtection="0"/>
    <xf numFmtId="0" fontId="3" fillId="0" borderId="0"/>
  </cellStyleXfs>
  <cellXfs count="337">
    <xf numFmtId="0" fontId="0" fillId="0" borderId="0" xfId="0"/>
    <xf numFmtId="0" fontId="14" fillId="0" borderId="0" xfId="0" applyFont="1"/>
    <xf numFmtId="0" fontId="15" fillId="0" borderId="0" xfId="0" applyFont="1"/>
    <xf numFmtId="0" fontId="16" fillId="0" borderId="0" xfId="0" applyFont="1"/>
    <xf numFmtId="0" fontId="17" fillId="0" borderId="0" xfId="0" applyFont="1"/>
    <xf numFmtId="0" fontId="22" fillId="0" borderId="0" xfId="0" applyFont="1"/>
    <xf numFmtId="0" fontId="24" fillId="0" borderId="0" xfId="0" applyFont="1"/>
    <xf numFmtId="0" fontId="24" fillId="0" borderId="0" xfId="0" applyFont="1" applyBorder="1"/>
    <xf numFmtId="0" fontId="24" fillId="0" borderId="1" xfId="0" applyFont="1" applyBorder="1"/>
    <xf numFmtId="0" fontId="15" fillId="0" borderId="0" xfId="0" applyFont="1" applyBorder="1"/>
    <xf numFmtId="0" fontId="15" fillId="0" borderId="1" xfId="0" applyFont="1" applyBorder="1"/>
    <xf numFmtId="0" fontId="24" fillId="0" borderId="2" xfId="0" applyFont="1" applyBorder="1"/>
    <xf numFmtId="0" fontId="15" fillId="0" borderId="2" xfId="0" applyFont="1" applyBorder="1"/>
    <xf numFmtId="0" fontId="0" fillId="0" borderId="0" xfId="0" quotePrefix="1"/>
    <xf numFmtId="3" fontId="14" fillId="0" borderId="0" xfId="0" applyNumberFormat="1" applyFont="1" applyBorder="1"/>
    <xf numFmtId="3" fontId="14" fillId="0" borderId="1" xfId="0" applyNumberFormat="1" applyFont="1" applyBorder="1"/>
    <xf numFmtId="3" fontId="14" fillId="0" borderId="2" xfId="0" applyNumberFormat="1" applyFont="1" applyBorder="1"/>
    <xf numFmtId="0" fontId="13" fillId="2" borderId="0" xfId="5" applyFill="1" applyBorder="1"/>
    <xf numFmtId="0" fontId="13" fillId="2" borderId="0" xfId="5" applyFill="1"/>
    <xf numFmtId="0" fontId="25" fillId="2" borderId="0" xfId="5" applyFont="1" applyFill="1" applyBorder="1"/>
    <xf numFmtId="0" fontId="20" fillId="2" borderId="3" xfId="5" applyFont="1" applyFill="1" applyBorder="1"/>
    <xf numFmtId="0" fontId="13" fillId="2" borderId="4" xfId="5" applyFill="1" applyBorder="1"/>
    <xf numFmtId="0" fontId="13" fillId="2" borderId="5" xfId="5" applyFill="1" applyBorder="1"/>
    <xf numFmtId="0" fontId="20" fillId="2" borderId="9" xfId="5" applyFont="1" applyFill="1" applyBorder="1"/>
    <xf numFmtId="0" fontId="13" fillId="2" borderId="10" xfId="5" applyFill="1" applyBorder="1"/>
    <xf numFmtId="0" fontId="13" fillId="2" borderId="11" xfId="5" applyFill="1" applyBorder="1"/>
    <xf numFmtId="0" fontId="13" fillId="2" borderId="12" xfId="5" applyFill="1" applyBorder="1"/>
    <xf numFmtId="0" fontId="13" fillId="2" borderId="13" xfId="5" applyFill="1" applyBorder="1"/>
    <xf numFmtId="0" fontId="20" fillId="2" borderId="14" xfId="5" applyFont="1" applyFill="1" applyBorder="1" applyAlignment="1">
      <alignment vertical="top" wrapText="1"/>
    </xf>
    <xf numFmtId="0" fontId="20" fillId="2" borderId="8" xfId="5" applyFont="1" applyFill="1" applyBorder="1" applyAlignment="1">
      <alignment vertical="top" wrapText="1"/>
    </xf>
    <xf numFmtId="0" fontId="13" fillId="2" borderId="7" xfId="5" applyFill="1" applyBorder="1"/>
    <xf numFmtId="0" fontId="13" fillId="2" borderId="15" xfId="5" applyFill="1" applyBorder="1"/>
    <xf numFmtId="0" fontId="27" fillId="2" borderId="12" xfId="5" applyFont="1" applyFill="1" applyBorder="1"/>
    <xf numFmtId="0" fontId="13" fillId="2" borderId="1" xfId="5" applyFill="1" applyBorder="1"/>
    <xf numFmtId="0" fontId="13" fillId="2" borderId="2" xfId="5" applyFill="1" applyBorder="1"/>
    <xf numFmtId="0" fontId="19" fillId="2" borderId="12" xfId="5" applyFont="1" applyFill="1" applyBorder="1"/>
    <xf numFmtId="0" fontId="13" fillId="0" borderId="1" xfId="5" applyFill="1" applyBorder="1"/>
    <xf numFmtId="0" fontId="13" fillId="2" borderId="17" xfId="5" applyFill="1" applyBorder="1"/>
    <xf numFmtId="0" fontId="27" fillId="2" borderId="18" xfId="5" applyFont="1" applyFill="1" applyBorder="1"/>
    <xf numFmtId="3" fontId="13" fillId="2" borderId="4" xfId="5" applyNumberFormat="1" applyFill="1" applyBorder="1"/>
    <xf numFmtId="0" fontId="13" fillId="2" borderId="14" xfId="5" applyFill="1" applyBorder="1"/>
    <xf numFmtId="0" fontId="13" fillId="2" borderId="8" xfId="5" applyFill="1" applyBorder="1"/>
    <xf numFmtId="3" fontId="13" fillId="2" borderId="7" xfId="5" applyNumberFormat="1" applyFill="1" applyBorder="1"/>
    <xf numFmtId="0" fontId="13" fillId="2" borderId="19" xfId="5" applyFill="1" applyBorder="1"/>
    <xf numFmtId="0" fontId="13" fillId="2" borderId="20" xfId="5" applyFill="1" applyBorder="1"/>
    <xf numFmtId="3" fontId="13" fillId="2" borderId="21" xfId="5" applyNumberFormat="1" applyFill="1" applyBorder="1"/>
    <xf numFmtId="0" fontId="13" fillId="2" borderId="21" xfId="5" applyFill="1" applyBorder="1"/>
    <xf numFmtId="0" fontId="13" fillId="2" borderId="23" xfId="5" applyFill="1" applyBorder="1"/>
    <xf numFmtId="0" fontId="13" fillId="2" borderId="24" xfId="5" applyFill="1" applyBorder="1"/>
    <xf numFmtId="0" fontId="13" fillId="2" borderId="25" xfId="5" applyFill="1" applyBorder="1"/>
    <xf numFmtId="3" fontId="13" fillId="2" borderId="26" xfId="5" applyNumberFormat="1" applyFill="1" applyBorder="1"/>
    <xf numFmtId="0" fontId="13" fillId="2" borderId="26" xfId="5" applyFill="1" applyBorder="1"/>
    <xf numFmtId="0" fontId="13" fillId="2" borderId="28" xfId="5" applyFill="1" applyBorder="1"/>
    <xf numFmtId="0" fontId="13" fillId="0" borderId="26" xfId="5" applyFill="1" applyBorder="1"/>
    <xf numFmtId="2" fontId="13" fillId="2" borderId="0" xfId="5" applyNumberFormat="1" applyFill="1"/>
    <xf numFmtId="0" fontId="25" fillId="2" borderId="0" xfId="5" applyFont="1" applyFill="1"/>
    <xf numFmtId="0" fontId="20" fillId="2" borderId="0" xfId="5" applyFont="1" applyFill="1" applyBorder="1"/>
    <xf numFmtId="0" fontId="28" fillId="3" borderId="2" xfId="5" applyFont="1" applyFill="1" applyBorder="1" applyAlignment="1">
      <alignment vertical="center"/>
    </xf>
    <xf numFmtId="0" fontId="13" fillId="2" borderId="0" xfId="5" applyFill="1" applyBorder="1" applyAlignment="1">
      <alignment horizontal="left"/>
    </xf>
    <xf numFmtId="0" fontId="28" fillId="3" borderId="6" xfId="5" applyFont="1" applyFill="1" applyBorder="1" applyAlignment="1">
      <alignment vertical="center"/>
    </xf>
    <xf numFmtId="0" fontId="20" fillId="2" borderId="2" xfId="5" applyFont="1" applyFill="1" applyBorder="1"/>
    <xf numFmtId="0" fontId="29" fillId="2" borderId="0" xfId="5" applyFont="1" applyFill="1" applyBorder="1"/>
    <xf numFmtId="0" fontId="13" fillId="2" borderId="29" xfId="5" applyFill="1" applyBorder="1"/>
    <xf numFmtId="0" fontId="13" fillId="4" borderId="0" xfId="5" applyFill="1" applyBorder="1"/>
    <xf numFmtId="0" fontId="13" fillId="5" borderId="0" xfId="5" applyFill="1" applyBorder="1"/>
    <xf numFmtId="0" fontId="13" fillId="6" borderId="0" xfId="5" applyFill="1" applyBorder="1"/>
    <xf numFmtId="0" fontId="13" fillId="7" borderId="0" xfId="5" applyFill="1" applyBorder="1"/>
    <xf numFmtId="0" fontId="13" fillId="8" borderId="0" xfId="5" applyFill="1" applyBorder="1"/>
    <xf numFmtId="0" fontId="13" fillId="9" borderId="0" xfId="5" applyFill="1" applyBorder="1"/>
    <xf numFmtId="0" fontId="13" fillId="10" borderId="0" xfId="5" applyFill="1" applyBorder="1"/>
    <xf numFmtId="0" fontId="13" fillId="11" borderId="0" xfId="5" applyFill="1" applyBorder="1"/>
    <xf numFmtId="0" fontId="13" fillId="2" borderId="6" xfId="5" applyFill="1" applyBorder="1"/>
    <xf numFmtId="0" fontId="13" fillId="2" borderId="0" xfId="5" applyFill="1" applyAlignment="1">
      <alignment wrapText="1"/>
    </xf>
    <xf numFmtId="0" fontId="28" fillId="3" borderId="3" xfId="5" applyFont="1" applyFill="1" applyBorder="1" applyAlignment="1">
      <alignment vertical="top"/>
    </xf>
    <xf numFmtId="0" fontId="20" fillId="2" borderId="4" xfId="5" applyFont="1" applyFill="1" applyBorder="1" applyAlignment="1">
      <alignment wrapText="1"/>
    </xf>
    <xf numFmtId="0" fontId="20" fillId="2" borderId="5" xfId="5" applyFont="1" applyFill="1" applyBorder="1" applyAlignment="1">
      <alignment vertical="top"/>
    </xf>
    <xf numFmtId="0" fontId="28" fillId="3" borderId="2" xfId="5" applyFont="1" applyFill="1" applyBorder="1" applyAlignment="1">
      <alignment vertical="top"/>
    </xf>
    <xf numFmtId="0" fontId="20" fillId="2" borderId="0" xfId="5" applyFont="1" applyFill="1" applyBorder="1" applyAlignment="1">
      <alignment wrapText="1"/>
    </xf>
    <xf numFmtId="0" fontId="20" fillId="2" borderId="1" xfId="5" applyFont="1" applyFill="1" applyBorder="1" applyAlignment="1">
      <alignment vertical="top"/>
    </xf>
    <xf numFmtId="165" fontId="30" fillId="0" borderId="2" xfId="5" applyNumberFormat="1" applyFont="1" applyFill="1" applyBorder="1" applyAlignment="1">
      <alignment horizontal="left" vertical="top"/>
    </xf>
    <xf numFmtId="0" fontId="13" fillId="0" borderId="0" xfId="5" applyFill="1" applyBorder="1" applyAlignment="1">
      <alignment wrapText="1"/>
    </xf>
    <xf numFmtId="2" fontId="13" fillId="0" borderId="1" xfId="5" applyNumberFormat="1" applyFill="1" applyBorder="1" applyAlignment="1">
      <alignment vertical="top"/>
    </xf>
    <xf numFmtId="165" fontId="13" fillId="0" borderId="2" xfId="5" applyNumberFormat="1" applyFill="1" applyBorder="1" applyAlignment="1">
      <alignment horizontal="left" vertical="top"/>
    </xf>
    <xf numFmtId="0" fontId="13" fillId="0" borderId="2" xfId="5" applyFill="1" applyBorder="1" applyAlignment="1">
      <alignment vertical="top"/>
    </xf>
    <xf numFmtId="165" fontId="30" fillId="0" borderId="2" xfId="5" applyNumberFormat="1" applyFont="1" applyBorder="1" applyAlignment="1">
      <alignment horizontal="left" vertical="top"/>
    </xf>
    <xf numFmtId="0" fontId="30" fillId="0" borderId="0" xfId="5" applyFont="1" applyAlignment="1">
      <alignment wrapText="1"/>
    </xf>
    <xf numFmtId="2" fontId="30" fillId="0" borderId="1" xfId="5" applyNumberFormat="1" applyFont="1" applyBorder="1" applyAlignment="1">
      <alignment vertical="top"/>
    </xf>
    <xf numFmtId="165" fontId="13" fillId="0" borderId="6" xfId="5" applyNumberFormat="1" applyFill="1" applyBorder="1" applyAlignment="1">
      <alignment horizontal="left" vertical="top"/>
    </xf>
    <xf numFmtId="0" fontId="13" fillId="0" borderId="7" xfId="5" applyFill="1" applyBorder="1" applyAlignment="1">
      <alignment wrapText="1"/>
    </xf>
    <xf numFmtId="2" fontId="13" fillId="0" borderId="8" xfId="5" applyNumberFormat="1" applyFill="1" applyBorder="1" applyAlignment="1">
      <alignment vertical="top"/>
    </xf>
    <xf numFmtId="0" fontId="13" fillId="2" borderId="0" xfId="5" applyFill="1" applyAlignment="1">
      <alignment vertical="top"/>
    </xf>
    <xf numFmtId="2" fontId="13" fillId="2" borderId="0" xfId="5" applyNumberFormat="1" applyFill="1" applyAlignment="1">
      <alignment vertical="top"/>
    </xf>
    <xf numFmtId="0" fontId="20" fillId="2" borderId="3" xfId="5" applyFont="1" applyFill="1" applyBorder="1" applyAlignment="1"/>
    <xf numFmtId="0" fontId="13" fillId="2" borderId="4" xfId="5" applyFill="1" applyBorder="1" applyAlignment="1"/>
    <xf numFmtId="0" fontId="13" fillId="2" borderId="5" xfId="5" applyFill="1" applyBorder="1" applyAlignment="1"/>
    <xf numFmtId="0" fontId="13" fillId="2" borderId="0" xfId="5" applyFill="1" applyBorder="1" applyAlignment="1"/>
    <xf numFmtId="0" fontId="13" fillId="2" borderId="0" xfId="5" applyFill="1" applyBorder="1" applyAlignment="1">
      <alignment horizontal="left" vertical="top"/>
    </xf>
    <xf numFmtId="0" fontId="20" fillId="2" borderId="30" xfId="5" applyFont="1" applyFill="1" applyBorder="1"/>
    <xf numFmtId="0" fontId="20" fillId="2" borderId="31" xfId="5" applyFont="1" applyFill="1" applyBorder="1"/>
    <xf numFmtId="0" fontId="20" fillId="2" borderId="32" xfId="5" applyFont="1" applyFill="1" applyBorder="1"/>
    <xf numFmtId="0" fontId="31" fillId="2" borderId="31" xfId="5" quotePrefix="1" applyFont="1" applyFill="1" applyBorder="1"/>
    <xf numFmtId="0" fontId="31" fillId="2" borderId="31" xfId="5" applyFont="1" applyFill="1" applyBorder="1"/>
    <xf numFmtId="0" fontId="32" fillId="2" borderId="31" xfId="5" quotePrefix="1" applyFont="1" applyFill="1" applyBorder="1"/>
    <xf numFmtId="0" fontId="32" fillId="2" borderId="31" xfId="5" applyFont="1" applyFill="1" applyBorder="1"/>
    <xf numFmtId="0" fontId="20" fillId="2" borderId="33" xfId="5" applyFont="1" applyFill="1" applyBorder="1"/>
    <xf numFmtId="0" fontId="20" fillId="2" borderId="12" xfId="5" applyFont="1" applyFill="1" applyBorder="1"/>
    <xf numFmtId="0" fontId="20" fillId="2" borderId="1" xfId="5" applyFont="1" applyFill="1" applyBorder="1"/>
    <xf numFmtId="0" fontId="32" fillId="2" borderId="0" xfId="5" applyFont="1" applyFill="1" applyBorder="1" applyAlignment="1">
      <alignment horizontal="right"/>
    </xf>
    <xf numFmtId="0" fontId="20" fillId="2" borderId="13" xfId="5" applyFont="1" applyFill="1" applyBorder="1"/>
    <xf numFmtId="0" fontId="20" fillId="2" borderId="14" xfId="5" applyFont="1" applyFill="1" applyBorder="1"/>
    <xf numFmtId="0" fontId="20" fillId="2" borderId="7" xfId="5" applyFont="1" applyFill="1" applyBorder="1"/>
    <xf numFmtId="0" fontId="20" fillId="2" borderId="8" xfId="5" applyFont="1" applyFill="1" applyBorder="1"/>
    <xf numFmtId="0" fontId="31" fillId="2" borderId="7" xfId="5" applyFont="1" applyFill="1" applyBorder="1"/>
    <xf numFmtId="0" fontId="32" fillId="2" borderId="7" xfId="5" applyFont="1" applyFill="1" applyBorder="1" applyAlignment="1">
      <alignment horizontal="right"/>
    </xf>
    <xf numFmtId="0" fontId="32" fillId="2" borderId="7" xfId="5" applyFont="1" applyFill="1" applyBorder="1" applyAlignment="1">
      <alignment horizontal="left"/>
    </xf>
    <xf numFmtId="0" fontId="20" fillId="2" borderId="15" xfId="5" applyFont="1" applyFill="1" applyBorder="1"/>
    <xf numFmtId="0" fontId="31" fillId="2" borderId="0" xfId="5" applyFont="1" applyFill="1" applyBorder="1"/>
    <xf numFmtId="0" fontId="13" fillId="0" borderId="0" xfId="5" applyFill="1" applyBorder="1"/>
    <xf numFmtId="0" fontId="32" fillId="0" borderId="2" xfId="5" applyFont="1" applyFill="1" applyBorder="1" applyAlignment="1">
      <alignment horizontal="left"/>
    </xf>
    <xf numFmtId="0" fontId="13" fillId="0" borderId="13" xfId="5" applyFill="1" applyBorder="1"/>
    <xf numFmtId="0" fontId="13" fillId="0" borderId="7" xfId="5" applyFill="1" applyBorder="1"/>
    <xf numFmtId="0" fontId="13" fillId="0" borderId="8" xfId="5" applyFill="1" applyBorder="1"/>
    <xf numFmtId="0" fontId="32" fillId="0" borderId="6" xfId="5" applyFont="1" applyFill="1" applyBorder="1" applyAlignment="1">
      <alignment horizontal="left"/>
    </xf>
    <xf numFmtId="0" fontId="13" fillId="0" borderId="15" xfId="5" applyFill="1" applyBorder="1"/>
    <xf numFmtId="0" fontId="30" fillId="0" borderId="13" xfId="5" applyFont="1" applyBorder="1"/>
    <xf numFmtId="0" fontId="13" fillId="0" borderId="25" xfId="5" applyFill="1" applyBorder="1"/>
    <xf numFmtId="0" fontId="32" fillId="0" borderId="26" xfId="5" applyFont="1" applyFill="1" applyBorder="1" applyAlignment="1">
      <alignment horizontal="left"/>
    </xf>
    <xf numFmtId="0" fontId="32" fillId="0" borderId="26" xfId="5" applyFont="1" applyBorder="1"/>
    <xf numFmtId="0" fontId="32" fillId="0" borderId="26" xfId="5" applyFont="1" applyBorder="1" applyAlignment="1">
      <alignment horizontal="left"/>
    </xf>
    <xf numFmtId="0" fontId="13" fillId="0" borderId="28" xfId="5" applyFill="1" applyBorder="1"/>
    <xf numFmtId="9" fontId="32" fillId="0" borderId="0" xfId="1" applyFont="1" applyAlignment="1">
      <alignment horizontal="right"/>
    </xf>
    <xf numFmtId="9" fontId="13" fillId="0" borderId="0" xfId="1" applyFont="1" applyFill="1" applyBorder="1" applyAlignment="1">
      <alignment horizontal="right"/>
    </xf>
    <xf numFmtId="9" fontId="32" fillId="0" borderId="7" xfId="1" applyFont="1" applyBorder="1" applyAlignment="1">
      <alignment horizontal="right"/>
    </xf>
    <xf numFmtId="9" fontId="13" fillId="0" borderId="7" xfId="1" applyFont="1" applyFill="1" applyBorder="1" applyAlignment="1">
      <alignment horizontal="right"/>
    </xf>
    <xf numFmtId="9" fontId="30" fillId="0" borderId="0" xfId="1" applyFont="1" applyAlignment="1">
      <alignment horizontal="right"/>
    </xf>
    <xf numFmtId="9" fontId="32" fillId="0" borderId="7" xfId="1" applyFont="1" applyFill="1" applyBorder="1" applyAlignment="1">
      <alignment horizontal="right"/>
    </xf>
    <xf numFmtId="9" fontId="32" fillId="0" borderId="0" xfId="1" applyFont="1" applyFill="1" applyBorder="1" applyAlignment="1">
      <alignment horizontal="right"/>
    </xf>
    <xf numFmtId="3" fontId="20" fillId="2" borderId="0" xfId="5" applyNumberFormat="1" applyFont="1" applyFill="1"/>
    <xf numFmtId="165" fontId="12" fillId="0" borderId="2" xfId="5" applyNumberFormat="1" applyFont="1" applyFill="1" applyBorder="1" applyAlignment="1">
      <alignment horizontal="left" vertical="top"/>
    </xf>
    <xf numFmtId="0" fontId="12" fillId="2" borderId="4" xfId="5" applyFont="1" applyFill="1" applyBorder="1"/>
    <xf numFmtId="0" fontId="12" fillId="2" borderId="0" xfId="5" applyFont="1" applyFill="1" applyBorder="1" applyAlignment="1">
      <alignment horizontal="left"/>
    </xf>
    <xf numFmtId="0" fontId="12" fillId="2" borderId="7" xfId="5" applyFont="1" applyFill="1" applyBorder="1"/>
    <xf numFmtId="0" fontId="31" fillId="2" borderId="6" xfId="5" applyFont="1" applyFill="1" applyBorder="1" applyAlignment="1">
      <alignment wrapText="1"/>
    </xf>
    <xf numFmtId="0" fontId="11" fillId="0" borderId="0" xfId="5" applyFont="1" applyFill="1" applyBorder="1" applyAlignment="1">
      <alignment wrapText="1"/>
    </xf>
    <xf numFmtId="0" fontId="10" fillId="0" borderId="0" xfId="5" applyFont="1" applyFill="1" applyBorder="1" applyAlignment="1">
      <alignment wrapText="1"/>
    </xf>
    <xf numFmtId="0" fontId="9" fillId="2" borderId="0" xfId="5" applyFont="1" applyFill="1"/>
    <xf numFmtId="165" fontId="8" fillId="2" borderId="0" xfId="5" applyNumberFormat="1" applyFont="1" applyFill="1" applyBorder="1" applyAlignment="1">
      <alignment horizontal="left"/>
    </xf>
    <xf numFmtId="165" fontId="8" fillId="0" borderId="2" xfId="5" applyNumberFormat="1" applyFont="1" applyFill="1" applyBorder="1" applyAlignment="1">
      <alignment horizontal="left" vertical="top"/>
    </xf>
    <xf numFmtId="0" fontId="8" fillId="0" borderId="0" xfId="5" applyFont="1" applyFill="1" applyBorder="1" applyAlignment="1">
      <alignment wrapText="1"/>
    </xf>
    <xf numFmtId="167" fontId="20" fillId="2" borderId="0" xfId="1" applyNumberFormat="1" applyFont="1" applyFill="1" applyBorder="1"/>
    <xf numFmtId="0" fontId="8" fillId="2" borderId="0" xfId="5" applyFont="1" applyFill="1"/>
    <xf numFmtId="0" fontId="7" fillId="2" borderId="0" xfId="5" applyFont="1" applyFill="1"/>
    <xf numFmtId="165" fontId="6" fillId="0" borderId="2" xfId="5" applyNumberFormat="1" applyFont="1" applyFill="1" applyBorder="1" applyAlignment="1">
      <alignment horizontal="left" vertical="top"/>
    </xf>
    <xf numFmtId="0" fontId="6" fillId="0" borderId="0" xfId="5" applyFont="1" applyFill="1" applyBorder="1" applyAlignment="1">
      <alignment wrapText="1"/>
    </xf>
    <xf numFmtId="0" fontId="6" fillId="2" borderId="0" xfId="5" applyFont="1" applyFill="1"/>
    <xf numFmtId="0" fontId="23" fillId="0" borderId="0" xfId="0" applyFont="1" applyAlignment="1">
      <alignment horizontal="right"/>
    </xf>
    <xf numFmtId="0" fontId="5" fillId="2" borderId="0" xfId="5" applyFont="1" applyFill="1"/>
    <xf numFmtId="0" fontId="20" fillId="2" borderId="0" xfId="5" applyFont="1" applyFill="1"/>
    <xf numFmtId="0" fontId="36" fillId="2" borderId="12" xfId="5" applyFont="1" applyFill="1" applyBorder="1"/>
    <xf numFmtId="3" fontId="13" fillId="2" borderId="0" xfId="5" applyNumberFormat="1" applyFill="1"/>
    <xf numFmtId="0" fontId="5" fillId="2" borderId="0" xfId="5" applyFont="1" applyFill="1" applyBorder="1"/>
    <xf numFmtId="3" fontId="5" fillId="5" borderId="0" xfId="5" applyNumberFormat="1" applyFont="1" applyFill="1"/>
    <xf numFmtId="0" fontId="4" fillId="2" borderId="0" xfId="5" applyFont="1" applyFill="1"/>
    <xf numFmtId="3" fontId="39" fillId="0" borderId="0" xfId="0" applyNumberFormat="1" applyFont="1"/>
    <xf numFmtId="0" fontId="3" fillId="2" borderId="0" xfId="5" applyFont="1" applyFill="1"/>
    <xf numFmtId="3" fontId="14" fillId="0" borderId="0" xfId="0" applyNumberFormat="1" applyFont="1"/>
    <xf numFmtId="0" fontId="41" fillId="0" borderId="0" xfId="0" applyFont="1"/>
    <xf numFmtId="3" fontId="42" fillId="0" borderId="0" xfId="0" applyNumberFormat="1" applyFont="1"/>
    <xf numFmtId="3" fontId="42" fillId="0" borderId="1" xfId="0" applyNumberFormat="1" applyFont="1" applyBorder="1"/>
    <xf numFmtId="3" fontId="42" fillId="0" borderId="2" xfId="0" applyNumberFormat="1" applyFont="1" applyBorder="1"/>
    <xf numFmtId="9" fontId="42" fillId="0" borderId="1" xfId="1" applyFont="1" applyBorder="1"/>
    <xf numFmtId="0" fontId="24" fillId="0" borderId="3" xfId="0" applyFont="1" applyBorder="1"/>
    <xf numFmtId="0" fontId="24" fillId="0" borderId="4" xfId="0" applyFont="1" applyBorder="1"/>
    <xf numFmtId="0" fontId="24" fillId="0" borderId="4" xfId="0" applyFont="1" applyBorder="1" applyAlignment="1">
      <alignment wrapText="1"/>
    </xf>
    <xf numFmtId="0" fontId="24" fillId="0" borderId="34" xfId="0" applyFont="1" applyBorder="1" applyAlignment="1">
      <alignment wrapText="1"/>
    </xf>
    <xf numFmtId="0" fontId="24" fillId="0" borderId="6" xfId="0" applyFont="1" applyBorder="1"/>
    <xf numFmtId="0" fontId="24" fillId="0" borderId="8" xfId="0" applyFont="1" applyBorder="1"/>
    <xf numFmtId="0" fontId="24" fillId="0" borderId="6" xfId="0" applyFont="1" applyBorder="1" applyAlignment="1">
      <alignment horizontal="center"/>
    </xf>
    <xf numFmtId="0" fontId="24" fillId="0" borderId="7" xfId="0" applyFont="1" applyBorder="1" applyAlignment="1">
      <alignment horizontal="center"/>
    </xf>
    <xf numFmtId="0" fontId="24" fillId="0" borderId="35" xfId="0" applyFont="1" applyBorder="1" applyAlignment="1">
      <alignment horizontal="center"/>
    </xf>
    <xf numFmtId="3" fontId="14" fillId="0" borderId="36" xfId="0" applyNumberFormat="1" applyFont="1" applyBorder="1"/>
    <xf numFmtId="3" fontId="14" fillId="0" borderId="6" xfId="0" applyNumberFormat="1" applyFont="1" applyBorder="1"/>
    <xf numFmtId="3" fontId="14" fillId="0" borderId="7" xfId="0" applyNumberFormat="1" applyFont="1" applyBorder="1"/>
    <xf numFmtId="3" fontId="14" fillId="0" borderId="8" xfId="0" applyNumberFormat="1" applyFont="1" applyBorder="1"/>
    <xf numFmtId="3" fontId="14" fillId="0" borderId="35" xfId="0" applyNumberFormat="1" applyFont="1" applyBorder="1"/>
    <xf numFmtId="0" fontId="25" fillId="2" borderId="0" xfId="119" applyFont="1" applyFill="1"/>
    <xf numFmtId="0" fontId="3" fillId="2" borderId="0" xfId="119" applyFill="1"/>
    <xf numFmtId="0" fontId="20" fillId="2" borderId="3" xfId="119" applyFont="1" applyFill="1" applyBorder="1"/>
    <xf numFmtId="0" fontId="3" fillId="2" borderId="4" xfId="119" applyFill="1" applyBorder="1"/>
    <xf numFmtId="0" fontId="3" fillId="2" borderId="5" xfId="119" applyFill="1" applyBorder="1"/>
    <xf numFmtId="0" fontId="20" fillId="2" borderId="9" xfId="0" applyFont="1" applyFill="1" applyBorder="1"/>
    <xf numFmtId="0" fontId="0" fillId="2" borderId="10" xfId="0" applyFill="1" applyBorder="1"/>
    <xf numFmtId="0" fontId="0" fillId="2" borderId="11" xfId="0" applyFill="1" applyBorder="1"/>
    <xf numFmtId="0" fontId="0" fillId="2" borderId="12" xfId="0" applyFill="1" applyBorder="1"/>
    <xf numFmtId="0" fontId="0" fillId="2" borderId="0" xfId="0" applyFill="1"/>
    <xf numFmtId="0" fontId="32" fillId="2" borderId="0" xfId="0" applyFont="1" applyFill="1" applyAlignment="1">
      <alignment horizontal="left"/>
    </xf>
    <xf numFmtId="0" fontId="0" fillId="2" borderId="0" xfId="0" applyFill="1" applyAlignment="1">
      <alignment horizontal="left"/>
    </xf>
    <xf numFmtId="0" fontId="20" fillId="2" borderId="0" xfId="0" applyFont="1" applyFill="1" applyAlignment="1">
      <alignment horizontal="left"/>
    </xf>
    <xf numFmtId="0" fontId="20" fillId="2" borderId="13" xfId="0" applyFont="1" applyFill="1" applyBorder="1" applyAlignment="1">
      <alignment horizontal="left"/>
    </xf>
    <xf numFmtId="0" fontId="20" fillId="2" borderId="14" xfId="0" applyFont="1" applyFill="1" applyBorder="1"/>
    <xf numFmtId="0" fontId="20" fillId="2" borderId="7" xfId="0" applyFont="1" applyFill="1" applyBorder="1"/>
    <xf numFmtId="0" fontId="20" fillId="2" borderId="8" xfId="0" applyFont="1" applyFill="1" applyBorder="1"/>
    <xf numFmtId="0" fontId="31" fillId="2" borderId="7" xfId="0" applyFont="1" applyFill="1" applyBorder="1" applyAlignment="1">
      <alignment horizontal="left"/>
    </xf>
    <xf numFmtId="0" fontId="32" fillId="2" borderId="7" xfId="0" applyFont="1" applyFill="1" applyBorder="1" applyAlignment="1">
      <alignment horizontal="left"/>
    </xf>
    <xf numFmtId="0" fontId="0" fillId="2" borderId="7" xfId="0" applyFill="1" applyBorder="1" applyAlignment="1">
      <alignment horizontal="left"/>
    </xf>
    <xf numFmtId="0" fontId="0" fillId="2" borderId="15" xfId="0" applyFill="1" applyBorder="1" applyAlignment="1">
      <alignment horizontal="left"/>
    </xf>
    <xf numFmtId="0" fontId="27" fillId="2" borderId="12" xfId="0" applyFont="1" applyFill="1" applyBorder="1"/>
    <xf numFmtId="0" fontId="0" fillId="0" borderId="13" xfId="0" applyBorder="1"/>
    <xf numFmtId="0" fontId="0" fillId="0" borderId="2" xfId="0" applyBorder="1"/>
    <xf numFmtId="9" fontId="0" fillId="0" borderId="0" xfId="0" applyNumberFormat="1"/>
    <xf numFmtId="0" fontId="32" fillId="0" borderId="0" xfId="118" applyFont="1" applyFill="1" applyBorder="1"/>
    <xf numFmtId="0" fontId="0" fillId="2" borderId="14" xfId="0" applyFill="1" applyBorder="1"/>
    <xf numFmtId="0" fontId="0" fillId="2" borderId="7" xfId="0" applyFill="1" applyBorder="1"/>
    <xf numFmtId="0" fontId="0" fillId="2" borderId="6" xfId="0" applyFill="1" applyBorder="1"/>
    <xf numFmtId="0" fontId="0" fillId="2" borderId="15" xfId="0" applyFill="1" applyBorder="1"/>
    <xf numFmtId="0" fontId="0" fillId="2" borderId="2" xfId="0" applyFill="1" applyBorder="1"/>
    <xf numFmtId="0" fontId="32" fillId="2" borderId="0" xfId="0" applyFont="1" applyFill="1" applyAlignment="1">
      <alignment horizontal="right"/>
    </xf>
    <xf numFmtId="0" fontId="0" fillId="2" borderId="13" xfId="0" applyFill="1" applyBorder="1"/>
    <xf numFmtId="9" fontId="32" fillId="0" borderId="0" xfId="0" applyNumberFormat="1" applyFont="1" applyAlignment="1">
      <alignment horizontal="right"/>
    </xf>
    <xf numFmtId="9" fontId="0" fillId="0" borderId="0" xfId="1" applyFont="1" applyFill="1" applyBorder="1"/>
    <xf numFmtId="0" fontId="0" fillId="2" borderId="24" xfId="0" applyFill="1" applyBorder="1"/>
    <xf numFmtId="0" fontId="0" fillId="2" borderId="26" xfId="0" applyFill="1" applyBorder="1"/>
    <xf numFmtId="0" fontId="0" fillId="2" borderId="28" xfId="0" applyFill="1" applyBorder="1"/>
    <xf numFmtId="168" fontId="13" fillId="2" borderId="0" xfId="5" applyNumberFormat="1" applyFill="1"/>
    <xf numFmtId="168" fontId="20" fillId="2" borderId="37" xfId="5" applyNumberFormat="1" applyFont="1" applyFill="1" applyBorder="1"/>
    <xf numFmtId="0" fontId="20" fillId="2" borderId="38" xfId="5" applyFont="1" applyFill="1" applyBorder="1"/>
    <xf numFmtId="0" fontId="20" fillId="0" borderId="6" xfId="5" applyFont="1" applyBorder="1" applyAlignment="1">
      <alignment vertical="top" wrapText="1"/>
    </xf>
    <xf numFmtId="0" fontId="20" fillId="0" borderId="7" xfId="5" applyFont="1" applyBorder="1" applyAlignment="1">
      <alignment vertical="top" wrapText="1"/>
    </xf>
    <xf numFmtId="0" fontId="35" fillId="0" borderId="7" xfId="5" applyFont="1" applyBorder="1" applyAlignment="1">
      <alignment vertical="top" wrapText="1"/>
    </xf>
    <xf numFmtId="0" fontId="26" fillId="0" borderId="7" xfId="5" applyFont="1" applyBorder="1" applyAlignment="1">
      <alignment vertical="top" wrapText="1"/>
    </xf>
    <xf numFmtId="0" fontId="13" fillId="0" borderId="1" xfId="5" applyBorder="1"/>
    <xf numFmtId="3" fontId="13" fillId="0" borderId="0" xfId="5" applyNumberFormat="1"/>
    <xf numFmtId="167" fontId="3" fillId="0" borderId="0" xfId="1" applyNumberFormat="1" applyFont="1" applyFill="1" applyBorder="1"/>
    <xf numFmtId="3" fontId="13" fillId="0" borderId="2" xfId="5" applyNumberFormat="1" applyBorder="1"/>
    <xf numFmtId="3" fontId="3" fillId="0" borderId="0" xfId="5" applyNumberFormat="1" applyFont="1"/>
    <xf numFmtId="1" fontId="20" fillId="0" borderId="0" xfId="5" applyNumberFormat="1" applyFont="1"/>
    <xf numFmtId="168" fontId="3" fillId="0" borderId="0" xfId="5" applyNumberFormat="1" applyFont="1"/>
    <xf numFmtId="168" fontId="20" fillId="0" borderId="0" xfId="5" applyNumberFormat="1" applyFont="1"/>
    <xf numFmtId="3" fontId="13" fillId="0" borderId="17" xfId="5" applyNumberFormat="1" applyBorder="1"/>
    <xf numFmtId="3" fontId="13" fillId="0" borderId="16" xfId="5" applyNumberFormat="1" applyBorder="1"/>
    <xf numFmtId="169" fontId="3" fillId="0" borderId="17" xfId="5" applyNumberFormat="1" applyFont="1" applyBorder="1"/>
    <xf numFmtId="3" fontId="20" fillId="0" borderId="17" xfId="5" applyNumberFormat="1" applyFont="1" applyBorder="1"/>
    <xf numFmtId="3" fontId="13" fillId="0" borderId="6" xfId="5" applyNumberFormat="1" applyBorder="1"/>
    <xf numFmtId="3" fontId="3" fillId="0" borderId="7" xfId="5" applyNumberFormat="1" applyFont="1" applyBorder="1"/>
    <xf numFmtId="1" fontId="20" fillId="0" borderId="7" xfId="5" applyNumberFormat="1" applyFont="1" applyBorder="1"/>
    <xf numFmtId="3" fontId="3" fillId="0" borderId="17" xfId="5" applyNumberFormat="1" applyFont="1" applyBorder="1"/>
    <xf numFmtId="1" fontId="20" fillId="0" borderId="17" xfId="5" applyNumberFormat="1" applyFont="1" applyBorder="1"/>
    <xf numFmtId="0" fontId="20" fillId="0" borderId="1" xfId="5" applyFont="1" applyBorder="1"/>
    <xf numFmtId="3" fontId="20" fillId="0" borderId="0" xfId="5" applyNumberFormat="1" applyFont="1"/>
    <xf numFmtId="3" fontId="3" fillId="5" borderId="17" xfId="5" applyNumberFormat="1" applyFont="1" applyFill="1" applyBorder="1"/>
    <xf numFmtId="3" fontId="13" fillId="0" borderId="27" xfId="5" applyNumberFormat="1" applyBorder="1"/>
    <xf numFmtId="3" fontId="3" fillId="0" borderId="26" xfId="5" applyNumberFormat="1" applyFont="1" applyBorder="1"/>
    <xf numFmtId="1" fontId="20" fillId="0" borderId="26" xfId="5" applyNumberFormat="1" applyFont="1" applyBorder="1"/>
    <xf numFmtId="3" fontId="13" fillId="0" borderId="22" xfId="5" applyNumberFormat="1" applyBorder="1"/>
    <xf numFmtId="3" fontId="3" fillId="0" borderId="21" xfId="5" applyNumberFormat="1" applyFont="1" applyBorder="1"/>
    <xf numFmtId="1" fontId="20" fillId="0" borderId="21" xfId="5" applyNumberFormat="1" applyFont="1" applyBorder="1"/>
    <xf numFmtId="166" fontId="13" fillId="0" borderId="0" xfId="5" applyNumberFormat="1"/>
    <xf numFmtId="164" fontId="20" fillId="0" borderId="7" xfId="5" applyNumberFormat="1" applyFont="1" applyBorder="1"/>
    <xf numFmtId="164" fontId="20" fillId="0" borderId="0" xfId="5" applyNumberFormat="1" applyFont="1"/>
    <xf numFmtId="0" fontId="13" fillId="0" borderId="26" xfId="5" applyBorder="1"/>
    <xf numFmtId="0" fontId="13" fillId="0" borderId="27" xfId="5" applyBorder="1"/>
    <xf numFmtId="0" fontId="3" fillId="0" borderId="26" xfId="5" applyFont="1" applyBorder="1"/>
    <xf numFmtId="0" fontId="2" fillId="2" borderId="0" xfId="5" applyFont="1" applyFill="1"/>
    <xf numFmtId="0" fontId="43" fillId="13" borderId="0" xfId="0" applyFont="1" applyFill="1"/>
    <xf numFmtId="0" fontId="30" fillId="13" borderId="0" xfId="0" applyFont="1" applyFill="1"/>
    <xf numFmtId="0" fontId="44" fillId="13" borderId="3" xfId="0" applyFont="1" applyFill="1" applyBorder="1"/>
    <xf numFmtId="0" fontId="30" fillId="13" borderId="4" xfId="0" applyFont="1" applyFill="1" applyBorder="1"/>
    <xf numFmtId="0" fontId="30" fillId="13" borderId="5" xfId="0" applyFont="1" applyFill="1" applyBorder="1"/>
    <xf numFmtId="0" fontId="44" fillId="13" borderId="9" xfId="0" applyFont="1" applyFill="1" applyBorder="1"/>
    <xf numFmtId="0" fontId="44" fillId="13" borderId="10" xfId="0" applyFont="1" applyFill="1" applyBorder="1"/>
    <xf numFmtId="0" fontId="30" fillId="13" borderId="10" xfId="0" applyFont="1" applyFill="1" applyBorder="1"/>
    <xf numFmtId="0" fontId="30" fillId="13" borderId="11" xfId="0" applyFont="1" applyFill="1" applyBorder="1"/>
    <xf numFmtId="0" fontId="30" fillId="13" borderId="12" xfId="0" applyFont="1" applyFill="1" applyBorder="1"/>
    <xf numFmtId="0" fontId="30" fillId="13" borderId="13" xfId="0" applyFont="1" applyFill="1" applyBorder="1"/>
    <xf numFmtId="0" fontId="44" fillId="13" borderId="14" xfId="0" applyFont="1" applyFill="1" applyBorder="1" applyAlignment="1">
      <alignment vertical="top" wrapText="1"/>
    </xf>
    <xf numFmtId="0" fontId="44" fillId="13" borderId="8" xfId="0" applyFont="1" applyFill="1" applyBorder="1" applyAlignment="1">
      <alignment vertical="top" wrapText="1"/>
    </xf>
    <xf numFmtId="0" fontId="44" fillId="0" borderId="7" xfId="0" applyFont="1" applyBorder="1" applyAlignment="1">
      <alignment vertical="top" wrapText="1"/>
    </xf>
    <xf numFmtId="0" fontId="45" fillId="0" borderId="7" xfId="0" applyFont="1" applyBorder="1" applyAlignment="1">
      <alignment vertical="top" wrapText="1"/>
    </xf>
    <xf numFmtId="0" fontId="30" fillId="13" borderId="7" xfId="0" applyFont="1" applyFill="1" applyBorder="1"/>
    <xf numFmtId="0" fontId="44" fillId="13" borderId="6" xfId="0" applyFont="1" applyFill="1" applyBorder="1" applyAlignment="1">
      <alignment wrapText="1"/>
    </xf>
    <xf numFmtId="0" fontId="44" fillId="13" borderId="7" xfId="0" applyFont="1" applyFill="1" applyBorder="1" applyAlignment="1">
      <alignment wrapText="1"/>
    </xf>
    <xf numFmtId="0" fontId="30" fillId="13" borderId="15" xfId="0" applyFont="1" applyFill="1" applyBorder="1"/>
    <xf numFmtId="0" fontId="46" fillId="13" borderId="12" xfId="0" applyFont="1" applyFill="1" applyBorder="1"/>
    <xf numFmtId="0" fontId="30" fillId="13" borderId="1" xfId="0" applyFont="1" applyFill="1" applyBorder="1"/>
    <xf numFmtId="0" fontId="30" fillId="13" borderId="2" xfId="0" applyFont="1" applyFill="1" applyBorder="1"/>
    <xf numFmtId="0" fontId="19" fillId="13" borderId="12" xfId="0" applyFont="1" applyFill="1" applyBorder="1"/>
    <xf numFmtId="0" fontId="30" fillId="0" borderId="1" xfId="0" applyFont="1" applyBorder="1"/>
    <xf numFmtId="3" fontId="30" fillId="0" borderId="0" xfId="0" applyNumberFormat="1" applyFont="1"/>
    <xf numFmtId="0" fontId="30" fillId="0" borderId="2" xfId="0" applyFont="1" applyBorder="1"/>
    <xf numFmtId="1" fontId="44" fillId="0" borderId="0" xfId="0" applyNumberFormat="1" applyFont="1"/>
    <xf numFmtId="3" fontId="30" fillId="0" borderId="17" xfId="0" applyNumberFormat="1" applyFont="1" applyBorder="1"/>
    <xf numFmtId="0" fontId="30" fillId="13" borderId="17" xfId="0" applyFont="1" applyFill="1" applyBorder="1"/>
    <xf numFmtId="0" fontId="30" fillId="0" borderId="16" xfId="0" applyFont="1" applyBorder="1"/>
    <xf numFmtId="1" fontId="44" fillId="0" borderId="17" xfId="0" applyNumberFormat="1" applyFont="1" applyBorder="1"/>
    <xf numFmtId="0" fontId="30" fillId="13" borderId="24" xfId="0" applyFont="1" applyFill="1" applyBorder="1"/>
    <xf numFmtId="0" fontId="30" fillId="13" borderId="25" xfId="0" applyFont="1" applyFill="1" applyBorder="1"/>
    <xf numFmtId="3" fontId="30" fillId="13" borderId="26" xfId="0" applyNumberFormat="1" applyFont="1" applyFill="1" applyBorder="1"/>
    <xf numFmtId="0" fontId="30" fillId="13" borderId="26" xfId="0" applyFont="1" applyFill="1" applyBorder="1"/>
    <xf numFmtId="0" fontId="30" fillId="0" borderId="27" xfId="0" applyFont="1" applyBorder="1"/>
    <xf numFmtId="1" fontId="44" fillId="0" borderId="26" xfId="0" applyNumberFormat="1" applyFont="1" applyBorder="1"/>
    <xf numFmtId="0" fontId="30" fillId="13" borderId="28" xfId="0" applyFont="1" applyFill="1" applyBorder="1"/>
    <xf numFmtId="3" fontId="30" fillId="13" borderId="0" xfId="0" applyNumberFormat="1" applyFont="1" applyFill="1"/>
    <xf numFmtId="0" fontId="30" fillId="13" borderId="14" xfId="0" applyFont="1" applyFill="1" applyBorder="1"/>
    <xf numFmtId="0" fontId="30" fillId="13" borderId="8" xfId="0" applyFont="1" applyFill="1" applyBorder="1"/>
    <xf numFmtId="3" fontId="30" fillId="13" borderId="7" xfId="0" applyNumberFormat="1" applyFont="1" applyFill="1" applyBorder="1"/>
    <xf numFmtId="0" fontId="30" fillId="0" borderId="6" xfId="0" applyFont="1" applyBorder="1"/>
    <xf numFmtId="1" fontId="44" fillId="0" borderId="7" xfId="0" applyNumberFormat="1" applyFont="1" applyBorder="1"/>
    <xf numFmtId="0" fontId="30" fillId="13" borderId="19" xfId="0" applyFont="1" applyFill="1" applyBorder="1"/>
    <xf numFmtId="0" fontId="30" fillId="13" borderId="20" xfId="0" applyFont="1" applyFill="1" applyBorder="1"/>
    <xf numFmtId="3" fontId="30" fillId="13" borderId="21" xfId="0" applyNumberFormat="1" applyFont="1" applyFill="1" applyBorder="1"/>
    <xf numFmtId="0" fontId="30" fillId="13" borderId="21" xfId="0" applyFont="1" applyFill="1" applyBorder="1"/>
    <xf numFmtId="0" fontId="30" fillId="0" borderId="22" xfId="0" applyFont="1" applyBorder="1"/>
    <xf numFmtId="1" fontId="44" fillId="0" borderId="21" xfId="0" applyNumberFormat="1" applyFont="1" applyBorder="1"/>
    <xf numFmtId="0" fontId="30" fillId="13" borderId="23" xfId="0" applyFont="1" applyFill="1" applyBorder="1"/>
    <xf numFmtId="0" fontId="46" fillId="13" borderId="40" xfId="0" applyFont="1" applyFill="1" applyBorder="1"/>
    <xf numFmtId="3" fontId="30" fillId="0" borderId="16" xfId="0" applyNumberFormat="1" applyFont="1" applyBorder="1"/>
    <xf numFmtId="164" fontId="44" fillId="0" borderId="7" xfId="0" applyNumberFormat="1" applyFont="1" applyBorder="1"/>
    <xf numFmtId="164" fontId="44" fillId="0" borderId="0" xfId="0" applyNumberFormat="1" applyFont="1"/>
    <xf numFmtId="0" fontId="30" fillId="0" borderId="26" xfId="0" applyFont="1" applyBorder="1"/>
    <xf numFmtId="0" fontId="16" fillId="0" borderId="0" xfId="0" applyFont="1" applyBorder="1" applyAlignment="1">
      <alignment horizontal="center"/>
    </xf>
    <xf numFmtId="0" fontId="16" fillId="0" borderId="1" xfId="0" applyFont="1" applyBorder="1" applyAlignment="1">
      <alignment horizontal="center"/>
    </xf>
    <xf numFmtId="0" fontId="16" fillId="0" borderId="2" xfId="0" applyFont="1" applyBorder="1" applyAlignment="1">
      <alignment horizontal="center"/>
    </xf>
    <xf numFmtId="0" fontId="16" fillId="0" borderId="0" xfId="0" applyFont="1" applyAlignment="1">
      <alignment horizontal="center"/>
    </xf>
    <xf numFmtId="0" fontId="8" fillId="2" borderId="6" xfId="5" applyFont="1" applyFill="1" applyBorder="1" applyAlignment="1">
      <alignment horizontal="left" vertical="top" wrapText="1"/>
    </xf>
    <xf numFmtId="0" fontId="13" fillId="2" borderId="7" xfId="5" applyFill="1" applyBorder="1" applyAlignment="1">
      <alignment horizontal="left" vertical="top" wrapText="1"/>
    </xf>
    <xf numFmtId="0" fontId="13" fillId="2" borderId="8" xfId="5" applyFill="1" applyBorder="1" applyAlignment="1">
      <alignment horizontal="left" vertical="top" wrapText="1"/>
    </xf>
    <xf numFmtId="0" fontId="20" fillId="2" borderId="0" xfId="5" applyFont="1" applyFill="1" applyAlignment="1">
      <alignment horizontal="center" wrapText="1"/>
    </xf>
    <xf numFmtId="0" fontId="20" fillId="2" borderId="7" xfId="5" applyFont="1" applyFill="1" applyBorder="1" applyAlignment="1">
      <alignment horizontal="center" wrapText="1"/>
    </xf>
    <xf numFmtId="0" fontId="30" fillId="13" borderId="6" xfId="0" applyFont="1" applyFill="1" applyBorder="1" applyAlignment="1">
      <alignment horizontal="left" vertical="top" wrapText="1"/>
    </xf>
    <xf numFmtId="0" fontId="30" fillId="13" borderId="7" xfId="0" applyFont="1" applyFill="1" applyBorder="1" applyAlignment="1">
      <alignment horizontal="left" vertical="top" wrapText="1"/>
    </xf>
    <xf numFmtId="0" fontId="30" fillId="13" borderId="39" xfId="0" applyFont="1" applyFill="1" applyBorder="1" applyAlignment="1">
      <alignment horizontal="left" vertical="top" wrapText="1"/>
    </xf>
    <xf numFmtId="0" fontId="13" fillId="2" borderId="6" xfId="5" applyFill="1" applyBorder="1" applyAlignment="1">
      <alignment horizontal="left" vertical="top" wrapText="1"/>
    </xf>
    <xf numFmtId="0" fontId="13" fillId="0" borderId="7" xfId="5" applyBorder="1" applyAlignment="1">
      <alignment horizontal="left" vertical="top" wrapText="1"/>
    </xf>
    <xf numFmtId="0" fontId="13" fillId="0" borderId="8" xfId="5" applyBorder="1" applyAlignment="1">
      <alignment horizontal="left" vertical="top" wrapText="1"/>
    </xf>
    <xf numFmtId="0" fontId="3" fillId="2" borderId="6" xfId="119" applyFill="1" applyBorder="1" applyAlignment="1">
      <alignment horizontal="left" vertical="top" wrapText="1"/>
    </xf>
    <xf numFmtId="0" fontId="3" fillId="2" borderId="7" xfId="119" applyFill="1" applyBorder="1" applyAlignment="1">
      <alignment horizontal="left" vertical="top" wrapText="1"/>
    </xf>
    <xf numFmtId="0" fontId="3" fillId="2" borderId="8" xfId="119" applyFill="1" applyBorder="1" applyAlignment="1">
      <alignment horizontal="left" vertical="top" wrapText="1"/>
    </xf>
  </cellXfs>
  <cellStyles count="120">
    <cellStyle name="Bad" xfId="118" builtinId="27"/>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Normal" xfId="0" builtinId="0"/>
    <cellStyle name="Normal 2" xfId="5" xr:uid="{00000000-0005-0000-0000-000074000000}"/>
    <cellStyle name="Normal 3" xfId="119" xr:uid="{B6EFEE20-9F0B-7D4B-B669-900B5AC1FAB2}"/>
    <cellStyle name="Per 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persons/person.xml><?xml version="1.0" encoding="utf-8"?>
<personList xmlns="http://schemas.microsoft.com/office/spreadsheetml/2018/threadedcomments" xmlns:x="http://schemas.openxmlformats.org/spreadsheetml/2006/main">
  <person displayName="Quintel Intelligence" id="{140179EF-A2A7-854B-AD7B-B9248ED29324}" userId="6638583570b5428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8" dT="2021-05-07T15:12:12.86" personId="{140179EF-A2A7-854B-AD7B-B9248ED29324}" id="{C8F7BA6C-6A52-F44C-80E4-9206C64083D3}">
    <text xml:space="preserve">Bron wikipedia: https://nl.wikipedia.org/wiki/Lijst_van_elektriciteitscentrales_in_Nederland
</text>
  </threadedComment>
  <threadedComment ref="O38" dT="2021-05-07T15:12:12.86" personId="{140179EF-A2A7-854B-AD7B-B9248ED29324}" id="{1A6475C6-CF9D-C74B-8817-13EE8133B7C6}">
    <text xml:space="preserve">Bron wikipedia: https://nl.wikipedia.org/wiki/Lijst_van_elektriciteitscentrales_in_Nederland
</text>
  </threadedComment>
  <threadedComment ref="L51" dT="2021-05-07T15:12:12.86" personId="{140179EF-A2A7-854B-AD7B-B9248ED29324}" id="{DB8D6E26-869B-FD4D-B13C-82BDEED55B55}">
    <text xml:space="preserve">Bron wikipedia: https://nl.wikipedia.org/wiki/Lijst_van_elektriciteitscentrales_in_Nederland
</text>
  </threadedComment>
  <threadedComment ref="O51" dT="2021-05-07T15:12:12.86" personId="{140179EF-A2A7-854B-AD7B-B9248ED29324}" id="{AB48AE51-26EB-324C-89A6-1EB36847C161}">
    <text xml:space="preserve">Bron wikipedia: https://nl.wikipedia.org/wiki/Lijst_van_elektriciteitscentrales_in_Nederland
</text>
  </threadedComment>
  <threadedComment ref="L64" dT="2021-05-07T15:12:12.86" personId="{140179EF-A2A7-854B-AD7B-B9248ED29324}" id="{D23C4B6D-1718-B94A-B115-847146B24F9D}">
    <text xml:space="preserve">Bron wikipedia: https://nl.wikipedia.org/wiki/Lijst_van_elektriciteitscentrales_in_Nederland
</text>
  </threadedComment>
  <threadedComment ref="O64" dT="2021-05-07T15:12:12.86" personId="{140179EF-A2A7-854B-AD7B-B9248ED29324}" id="{625AD4EC-0F10-DD4A-A84F-5AEC1F0ECE05}">
    <text xml:space="preserve">Bron wikipedia: https://nl.wikipedia.org/wiki/Lijst_van_elektriciteitscentrales_in_Nederland
</text>
  </threadedComment>
</ThreadedComments>
</file>

<file path=xl/threadedComments/threadedComment2.xml><?xml version="1.0" encoding="utf-8"?>
<ThreadedComments xmlns="http://schemas.microsoft.com/office/spreadsheetml/2018/threadedcomments" xmlns:x="http://schemas.openxmlformats.org/spreadsheetml/2006/main">
  <threadedComment ref="D44" dT="2021-05-05T15:09:39.97" personId="{140179EF-A2A7-854B-AD7B-B9248ED29324}" id="{A3066FFA-4B61-4C4A-8543-7EDD63ACD815}">
    <text>including steam turbines (not coal)</text>
  </threadedComment>
  <threadedComment ref="E44" dT="2021-05-05T15:10:00.09" personId="{140179EF-A2A7-854B-AD7B-B9248ED29324}" id="{06DB6454-79DA-544E-A03A-F6830B263DE7}">
    <text>Including steam turbines (not coal)</text>
  </threadedComment>
  <threadedComment ref="D70" dT="2021-05-07T15:45:54.09" personId="{140179EF-A2A7-854B-AD7B-B9248ED29324}" id="{1949B302-ADA1-384D-93D5-79D0DA6D1A50}">
    <text xml:space="preserve">from Eurostat Energy balance (see CHP analysis Results by fuel tab)
</text>
  </threadedComment>
</ThreadedComments>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2" Type="http://schemas.openxmlformats.org/officeDocument/2006/relationships/hyperlink" Target="http://statline.cbs.nl/StatWeb/publication/?VW=T&amp;DM=SLNL&amp;PA=80030NED" TargetMode="External"/><Relationship Id="rId1" Type="http://schemas.openxmlformats.org/officeDocument/2006/relationships/hyperlink" Target="http://statline.cbs.nl/StatWeb/publication/?VW=T&amp;DM=SLNL&amp;PA=00377" TargetMode="External"/><Relationship Id="rId5" Type="http://schemas.openxmlformats.org/officeDocument/2006/relationships/hyperlink" Target="http://www.cbs.nl/infoservice" TargetMode="External"/><Relationship Id="rId4" Type="http://schemas.openxmlformats.org/officeDocument/2006/relationships/hyperlink" Target="http://www.cbs.nl/NR/exeres/7DCA430C-BB21-4613-BC76-299D2B05DDD6"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B2:H39"/>
  <sheetViews>
    <sheetView workbookViewId="0">
      <selection activeCell="C5" sqref="C5"/>
    </sheetView>
  </sheetViews>
  <sheetFormatPr baseColWidth="10" defaultRowHeight="16" x14ac:dyDescent="0.2"/>
  <cols>
    <col min="1" max="1" width="10.83203125" style="18"/>
    <col min="2" max="2" width="14" style="18" customWidth="1"/>
    <col min="3" max="3" width="44" style="18" customWidth="1"/>
    <col min="4" max="4" width="9.33203125" style="18" customWidth="1"/>
    <col min="5" max="5" width="10.83203125" style="18"/>
    <col min="6" max="6" width="34.6640625" style="18" customWidth="1"/>
    <col min="7" max="7" width="4.5" style="18" customWidth="1"/>
    <col min="8" max="8" width="20.83203125" style="18" customWidth="1"/>
    <col min="9" max="16384" width="10.83203125" style="18"/>
  </cols>
  <sheetData>
    <row r="2" spans="2:8" ht="21" x14ac:dyDescent="0.25">
      <c r="B2" s="55" t="s">
        <v>181</v>
      </c>
    </row>
    <row r="4" spans="2:8" x14ac:dyDescent="0.2">
      <c r="B4" s="20" t="s">
        <v>182</v>
      </c>
      <c r="C4" s="139" t="s">
        <v>242</v>
      </c>
      <c r="D4" s="22"/>
      <c r="F4" s="56"/>
      <c r="G4" s="17"/>
      <c r="H4" s="56"/>
    </row>
    <row r="5" spans="2:8" x14ac:dyDescent="0.2">
      <c r="B5" s="57" t="s">
        <v>183</v>
      </c>
      <c r="C5" s="58">
        <f>MAX(Changelog!D:D)</f>
        <v>1.04</v>
      </c>
      <c r="D5" s="33"/>
      <c r="F5" s="17"/>
      <c r="G5" s="17"/>
      <c r="H5" s="17"/>
    </row>
    <row r="6" spans="2:8" x14ac:dyDescent="0.2">
      <c r="B6" s="57" t="s">
        <v>184</v>
      </c>
      <c r="C6" s="140" t="s">
        <v>209</v>
      </c>
      <c r="D6" s="33"/>
      <c r="F6" s="17"/>
      <c r="G6" s="17"/>
      <c r="H6" s="17"/>
    </row>
    <row r="7" spans="2:8" x14ac:dyDescent="0.2">
      <c r="B7" s="57" t="s">
        <v>185</v>
      </c>
      <c r="C7" s="58">
        <v>2013</v>
      </c>
      <c r="D7" s="33"/>
      <c r="F7" s="17"/>
      <c r="G7" s="17"/>
      <c r="H7" s="17"/>
    </row>
    <row r="8" spans="2:8" x14ac:dyDescent="0.2">
      <c r="B8" s="57" t="s">
        <v>186</v>
      </c>
      <c r="C8" s="146" t="s">
        <v>255</v>
      </c>
      <c r="D8" s="33"/>
      <c r="F8" s="17"/>
      <c r="G8" s="17"/>
      <c r="H8" s="17"/>
    </row>
    <row r="9" spans="2:8" x14ac:dyDescent="0.2">
      <c r="B9" s="57" t="s">
        <v>187</v>
      </c>
      <c r="C9" s="17" t="s">
        <v>205</v>
      </c>
      <c r="D9" s="33"/>
      <c r="F9" s="17"/>
      <c r="G9" s="17"/>
      <c r="H9" s="17"/>
    </row>
    <row r="10" spans="2:8" x14ac:dyDescent="0.2">
      <c r="B10" s="59" t="s">
        <v>188</v>
      </c>
      <c r="C10" s="141" t="s">
        <v>243</v>
      </c>
      <c r="D10" s="41"/>
      <c r="F10" s="17"/>
      <c r="G10" s="17"/>
      <c r="H10" s="17"/>
    </row>
    <row r="12" spans="2:8" x14ac:dyDescent="0.2">
      <c r="B12" s="20" t="s">
        <v>189</v>
      </c>
      <c r="C12" s="21"/>
      <c r="D12" s="22"/>
    </row>
    <row r="13" spans="2:8" x14ac:dyDescent="0.2">
      <c r="B13" s="60"/>
      <c r="C13" s="17"/>
      <c r="D13" s="33"/>
    </row>
    <row r="14" spans="2:8" x14ac:dyDescent="0.2">
      <c r="B14" s="60" t="s">
        <v>190</v>
      </c>
      <c r="C14" s="61" t="s">
        <v>191</v>
      </c>
      <c r="D14" s="33"/>
    </row>
    <row r="15" spans="2:8" ht="17" thickBot="1" x14ac:dyDescent="0.25">
      <c r="B15" s="60"/>
      <c r="C15" s="56" t="s">
        <v>192</v>
      </c>
      <c r="D15" s="33"/>
    </row>
    <row r="16" spans="2:8" ht="17" thickBot="1" x14ac:dyDescent="0.25">
      <c r="B16" s="60"/>
      <c r="C16" s="62" t="s">
        <v>193</v>
      </c>
      <c r="D16" s="33"/>
    </row>
    <row r="17" spans="2:4" x14ac:dyDescent="0.2">
      <c r="B17" s="60"/>
      <c r="C17" s="17" t="s">
        <v>194</v>
      </c>
      <c r="D17" s="33"/>
    </row>
    <row r="18" spans="2:4" x14ac:dyDescent="0.2">
      <c r="B18" s="60"/>
      <c r="C18" s="17"/>
      <c r="D18" s="33"/>
    </row>
    <row r="19" spans="2:4" x14ac:dyDescent="0.2">
      <c r="B19" s="60" t="s">
        <v>195</v>
      </c>
      <c r="C19" s="63" t="s">
        <v>196</v>
      </c>
      <c r="D19" s="33"/>
    </row>
    <row r="20" spans="2:4" x14ac:dyDescent="0.2">
      <c r="B20" s="60"/>
      <c r="C20" s="64" t="s">
        <v>197</v>
      </c>
      <c r="D20" s="33"/>
    </row>
    <row r="21" spans="2:4" x14ac:dyDescent="0.2">
      <c r="B21" s="60"/>
      <c r="C21" s="65" t="s">
        <v>198</v>
      </c>
      <c r="D21" s="33"/>
    </row>
    <row r="22" spans="2:4" x14ac:dyDescent="0.2">
      <c r="B22" s="60"/>
      <c r="C22" s="66" t="s">
        <v>199</v>
      </c>
      <c r="D22" s="33"/>
    </row>
    <row r="23" spans="2:4" x14ac:dyDescent="0.2">
      <c r="B23" s="34"/>
      <c r="C23" s="67" t="s">
        <v>200</v>
      </c>
      <c r="D23" s="33"/>
    </row>
    <row r="24" spans="2:4" x14ac:dyDescent="0.2">
      <c r="B24" s="34"/>
      <c r="C24" s="68" t="s">
        <v>201</v>
      </c>
      <c r="D24" s="33"/>
    </row>
    <row r="25" spans="2:4" x14ac:dyDescent="0.2">
      <c r="B25" s="34"/>
      <c r="C25" s="69" t="s">
        <v>202</v>
      </c>
      <c r="D25" s="33"/>
    </row>
    <row r="26" spans="2:4" x14ac:dyDescent="0.2">
      <c r="B26" s="34"/>
      <c r="C26" s="70" t="s">
        <v>203</v>
      </c>
      <c r="D26" s="33"/>
    </row>
    <row r="27" spans="2:4" x14ac:dyDescent="0.2">
      <c r="B27" s="71"/>
      <c r="C27" s="30"/>
      <c r="D27" s="41"/>
    </row>
    <row r="29" spans="2:4" x14ac:dyDescent="0.2">
      <c r="B29" s="20" t="s">
        <v>204</v>
      </c>
      <c r="C29" s="21"/>
      <c r="D29" s="22"/>
    </row>
    <row r="30" spans="2:4" x14ac:dyDescent="0.2">
      <c r="B30" s="34"/>
      <c r="C30" s="17"/>
      <c r="D30" s="33"/>
    </row>
    <row r="31" spans="2:4" x14ac:dyDescent="0.2">
      <c r="B31" s="34"/>
      <c r="C31" s="17"/>
      <c r="D31" s="33"/>
    </row>
    <row r="32" spans="2:4" x14ac:dyDescent="0.2">
      <c r="B32" s="34"/>
      <c r="C32" s="17"/>
      <c r="D32" s="33"/>
    </row>
    <row r="33" spans="2:4" x14ac:dyDescent="0.2">
      <c r="B33" s="34"/>
      <c r="C33" s="17"/>
      <c r="D33" s="33"/>
    </row>
    <row r="34" spans="2:4" x14ac:dyDescent="0.2">
      <c r="B34" s="34"/>
      <c r="C34" s="17"/>
      <c r="D34" s="33"/>
    </row>
    <row r="35" spans="2:4" x14ac:dyDescent="0.2">
      <c r="B35" s="34"/>
      <c r="C35" s="17"/>
      <c r="D35" s="33"/>
    </row>
    <row r="36" spans="2:4" x14ac:dyDescent="0.2">
      <c r="B36" s="34"/>
      <c r="C36" s="17"/>
      <c r="D36" s="33"/>
    </row>
    <row r="37" spans="2:4" x14ac:dyDescent="0.2">
      <c r="B37" s="34"/>
      <c r="C37" s="17"/>
      <c r="D37" s="33"/>
    </row>
    <row r="38" spans="2:4" x14ac:dyDescent="0.2">
      <c r="B38" s="34"/>
      <c r="C38" s="17"/>
      <c r="D38" s="33"/>
    </row>
    <row r="39" spans="2:4" x14ac:dyDescent="0.2">
      <c r="B39" s="71"/>
      <c r="C39" s="30"/>
      <c r="D39" s="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B2:D113"/>
  <sheetViews>
    <sheetView workbookViewId="0">
      <selection activeCell="D11" sqref="D11"/>
    </sheetView>
  </sheetViews>
  <sheetFormatPr baseColWidth="10" defaultRowHeight="16" x14ac:dyDescent="0.2"/>
  <cols>
    <col min="1" max="1" width="10.83203125" style="18"/>
    <col min="2" max="2" width="18.6640625" style="18" customWidth="1"/>
    <col min="3" max="3" width="59.5" style="72" customWidth="1"/>
    <col min="4" max="16384" width="10.83203125" style="18"/>
  </cols>
  <sheetData>
    <row r="2" spans="2:4" ht="21" x14ac:dyDescent="0.25">
      <c r="B2" s="55" t="s">
        <v>206</v>
      </c>
    </row>
    <row r="4" spans="2:4" ht="17" x14ac:dyDescent="0.2">
      <c r="B4" s="73" t="s">
        <v>186</v>
      </c>
      <c r="C4" s="74" t="s">
        <v>207</v>
      </c>
      <c r="D4" s="75" t="s">
        <v>208</v>
      </c>
    </row>
    <row r="5" spans="2:4" x14ac:dyDescent="0.2">
      <c r="B5" s="76"/>
      <c r="C5" s="77"/>
      <c r="D5" s="78"/>
    </row>
    <row r="6" spans="2:4" ht="17" x14ac:dyDescent="0.2">
      <c r="B6" s="79">
        <v>41535</v>
      </c>
      <c r="C6" s="143" t="s">
        <v>244</v>
      </c>
      <c r="D6" s="81">
        <v>1</v>
      </c>
    </row>
    <row r="7" spans="2:4" ht="17" x14ac:dyDescent="0.2">
      <c r="B7" s="138">
        <v>41827</v>
      </c>
      <c r="C7" s="143" t="s">
        <v>245</v>
      </c>
      <c r="D7" s="81">
        <v>1.01</v>
      </c>
    </row>
    <row r="8" spans="2:4" ht="17" x14ac:dyDescent="0.2">
      <c r="B8" s="138">
        <v>41827</v>
      </c>
      <c r="C8" s="144" t="s">
        <v>246</v>
      </c>
      <c r="D8" s="81">
        <v>1.02</v>
      </c>
    </row>
    <row r="9" spans="2:4" ht="17" x14ac:dyDescent="0.2">
      <c r="B9" s="147" t="s">
        <v>256</v>
      </c>
      <c r="C9" s="148" t="s">
        <v>257</v>
      </c>
      <c r="D9" s="81">
        <v>1.03</v>
      </c>
    </row>
    <row r="10" spans="2:4" ht="17" x14ac:dyDescent="0.2">
      <c r="B10" s="152" t="s">
        <v>262</v>
      </c>
      <c r="C10" s="153" t="s">
        <v>263</v>
      </c>
      <c r="D10" s="81">
        <v>1.04</v>
      </c>
    </row>
    <row r="11" spans="2:4" x14ac:dyDescent="0.2">
      <c r="B11" s="82"/>
      <c r="C11" s="80"/>
      <c r="D11" s="81"/>
    </row>
    <row r="12" spans="2:4" x14ac:dyDescent="0.2">
      <c r="B12" s="82"/>
      <c r="C12" s="80"/>
      <c r="D12" s="81"/>
    </row>
    <row r="13" spans="2:4" x14ac:dyDescent="0.2">
      <c r="B13" s="82"/>
      <c r="C13" s="80"/>
      <c r="D13" s="81"/>
    </row>
    <row r="14" spans="2:4" x14ac:dyDescent="0.2">
      <c r="B14" s="82"/>
      <c r="C14" s="80"/>
      <c r="D14" s="81"/>
    </row>
    <row r="15" spans="2:4" x14ac:dyDescent="0.2">
      <c r="B15" s="82"/>
      <c r="C15" s="80"/>
      <c r="D15" s="81"/>
    </row>
    <row r="16" spans="2:4" x14ac:dyDescent="0.2">
      <c r="B16" s="82"/>
      <c r="C16" s="80"/>
      <c r="D16" s="81"/>
    </row>
    <row r="17" spans="2:4" x14ac:dyDescent="0.2">
      <c r="B17" s="82"/>
      <c r="C17" s="80"/>
      <c r="D17" s="81"/>
    </row>
    <row r="18" spans="2:4" x14ac:dyDescent="0.2">
      <c r="B18" s="82"/>
      <c r="C18" s="80"/>
      <c r="D18" s="81"/>
    </row>
    <row r="19" spans="2:4" x14ac:dyDescent="0.2">
      <c r="B19" s="82"/>
      <c r="C19" s="80"/>
      <c r="D19" s="81"/>
    </row>
    <row r="20" spans="2:4" x14ac:dyDescent="0.2">
      <c r="B20" s="82"/>
      <c r="C20" s="80"/>
      <c r="D20" s="81"/>
    </row>
    <row r="21" spans="2:4" x14ac:dyDescent="0.2">
      <c r="B21" s="82"/>
      <c r="C21" s="80"/>
      <c r="D21" s="81"/>
    </row>
    <row r="22" spans="2:4" x14ac:dyDescent="0.2">
      <c r="B22" s="82"/>
      <c r="C22" s="80"/>
      <c r="D22" s="81"/>
    </row>
    <row r="23" spans="2:4" x14ac:dyDescent="0.2">
      <c r="B23" s="82"/>
      <c r="C23" s="80"/>
      <c r="D23" s="81"/>
    </row>
    <row r="24" spans="2:4" x14ac:dyDescent="0.2">
      <c r="B24" s="82"/>
      <c r="C24" s="80"/>
      <c r="D24" s="81"/>
    </row>
    <row r="25" spans="2:4" x14ac:dyDescent="0.2">
      <c r="B25" s="82"/>
      <c r="C25" s="80"/>
      <c r="D25" s="81"/>
    </row>
    <row r="26" spans="2:4" x14ac:dyDescent="0.2">
      <c r="B26" s="82"/>
      <c r="C26" s="80"/>
      <c r="D26" s="81"/>
    </row>
    <row r="27" spans="2:4" x14ac:dyDescent="0.2">
      <c r="B27" s="82"/>
      <c r="C27" s="80"/>
      <c r="D27" s="81"/>
    </row>
    <row r="28" spans="2:4" x14ac:dyDescent="0.2">
      <c r="B28" s="82"/>
      <c r="C28" s="80"/>
      <c r="D28" s="81"/>
    </row>
    <row r="29" spans="2:4" x14ac:dyDescent="0.2">
      <c r="B29" s="82"/>
      <c r="C29" s="80"/>
      <c r="D29" s="81"/>
    </row>
    <row r="30" spans="2:4" x14ac:dyDescent="0.2">
      <c r="B30" s="82"/>
      <c r="C30" s="80"/>
      <c r="D30" s="81"/>
    </row>
    <row r="31" spans="2:4" x14ac:dyDescent="0.2">
      <c r="B31" s="82"/>
      <c r="C31" s="80"/>
      <c r="D31" s="81"/>
    </row>
    <row r="32" spans="2:4" x14ac:dyDescent="0.2">
      <c r="B32" s="83"/>
      <c r="C32" s="80"/>
      <c r="D32" s="81"/>
    </row>
    <row r="33" spans="2:4" x14ac:dyDescent="0.2">
      <c r="B33" s="82"/>
      <c r="C33" s="80"/>
      <c r="D33" s="81"/>
    </row>
    <row r="34" spans="2:4" x14ac:dyDescent="0.2">
      <c r="B34" s="82"/>
      <c r="C34" s="80"/>
      <c r="D34" s="81"/>
    </row>
    <row r="35" spans="2:4" x14ac:dyDescent="0.2">
      <c r="B35" s="82"/>
      <c r="C35" s="80"/>
      <c r="D35" s="81"/>
    </row>
    <row r="36" spans="2:4" x14ac:dyDescent="0.2">
      <c r="B36" s="82"/>
      <c r="C36" s="80"/>
      <c r="D36" s="81"/>
    </row>
    <row r="37" spans="2:4" x14ac:dyDescent="0.2">
      <c r="B37" s="82"/>
      <c r="C37" s="80"/>
      <c r="D37" s="81"/>
    </row>
    <row r="38" spans="2:4" x14ac:dyDescent="0.2">
      <c r="B38" s="82"/>
      <c r="C38" s="80"/>
      <c r="D38" s="81"/>
    </row>
    <row r="39" spans="2:4" x14ac:dyDescent="0.2">
      <c r="B39" s="82"/>
      <c r="C39" s="80"/>
      <c r="D39" s="81"/>
    </row>
    <row r="40" spans="2:4" x14ac:dyDescent="0.2">
      <c r="B40" s="84"/>
      <c r="C40" s="80"/>
      <c r="D40" s="81"/>
    </row>
    <row r="41" spans="2:4" x14ac:dyDescent="0.2">
      <c r="B41" s="82"/>
      <c r="C41" s="80"/>
      <c r="D41" s="81"/>
    </row>
    <row r="42" spans="2:4" x14ac:dyDescent="0.2">
      <c r="B42" s="84"/>
      <c r="C42" s="80"/>
      <c r="D42" s="81"/>
    </row>
    <row r="43" spans="2:4" x14ac:dyDescent="0.2">
      <c r="B43" s="84"/>
      <c r="C43" s="85"/>
      <c r="D43" s="86"/>
    </row>
    <row r="44" spans="2:4" x14ac:dyDescent="0.2">
      <c r="B44" s="84"/>
      <c r="C44" s="80"/>
      <c r="D44" s="81"/>
    </row>
    <row r="45" spans="2:4" x14ac:dyDescent="0.2">
      <c r="B45" s="82"/>
      <c r="C45" s="80"/>
      <c r="D45" s="81"/>
    </row>
    <row r="46" spans="2:4" x14ac:dyDescent="0.2">
      <c r="B46" s="82"/>
      <c r="C46" s="80"/>
      <c r="D46" s="81"/>
    </row>
    <row r="47" spans="2:4" x14ac:dyDescent="0.2">
      <c r="B47" s="82"/>
      <c r="C47" s="80"/>
      <c r="D47" s="81"/>
    </row>
    <row r="48" spans="2:4" x14ac:dyDescent="0.2">
      <c r="B48" s="87"/>
      <c r="C48" s="88"/>
      <c r="D48" s="89"/>
    </row>
    <row r="49" spans="2:4" x14ac:dyDescent="0.2">
      <c r="B49" s="90"/>
      <c r="D49" s="91"/>
    </row>
    <row r="50" spans="2:4" x14ac:dyDescent="0.2">
      <c r="B50" s="90"/>
      <c r="D50" s="91"/>
    </row>
    <row r="51" spans="2:4" x14ac:dyDescent="0.2">
      <c r="B51" s="90"/>
      <c r="D51" s="91"/>
    </row>
    <row r="52" spans="2:4" x14ac:dyDescent="0.2">
      <c r="B52" s="90"/>
      <c r="D52" s="91"/>
    </row>
    <row r="53" spans="2:4" x14ac:dyDescent="0.2">
      <c r="B53" s="90"/>
      <c r="D53" s="91"/>
    </row>
    <row r="54" spans="2:4" x14ac:dyDescent="0.2">
      <c r="B54" s="90"/>
      <c r="D54" s="91"/>
    </row>
    <row r="55" spans="2:4" x14ac:dyDescent="0.2">
      <c r="B55" s="90"/>
      <c r="D55" s="91"/>
    </row>
    <row r="56" spans="2:4" x14ac:dyDescent="0.2">
      <c r="B56" s="90"/>
      <c r="D56" s="90"/>
    </row>
    <row r="57" spans="2:4" x14ac:dyDescent="0.2">
      <c r="B57" s="90"/>
      <c r="D57" s="90"/>
    </row>
    <row r="58" spans="2:4" x14ac:dyDescent="0.2">
      <c r="B58" s="90"/>
      <c r="D58" s="90"/>
    </row>
    <row r="59" spans="2:4" x14ac:dyDescent="0.2">
      <c r="B59" s="90"/>
      <c r="D59" s="90"/>
    </row>
    <row r="60" spans="2:4" x14ac:dyDescent="0.2">
      <c r="B60" s="90"/>
      <c r="D60" s="90"/>
    </row>
    <row r="61" spans="2:4" x14ac:dyDescent="0.2">
      <c r="B61" s="90"/>
      <c r="D61" s="90"/>
    </row>
    <row r="62" spans="2:4" x14ac:dyDescent="0.2">
      <c r="B62" s="90"/>
      <c r="D62" s="90"/>
    </row>
    <row r="63" spans="2:4" x14ac:dyDescent="0.2">
      <c r="B63" s="90"/>
      <c r="D63" s="90"/>
    </row>
    <row r="64" spans="2:4" x14ac:dyDescent="0.2">
      <c r="B64" s="90"/>
      <c r="D64" s="90"/>
    </row>
    <row r="65" spans="2:4" x14ac:dyDescent="0.2">
      <c r="B65" s="90"/>
      <c r="D65" s="90"/>
    </row>
    <row r="66" spans="2:4" x14ac:dyDescent="0.2">
      <c r="B66" s="90"/>
      <c r="D66" s="90"/>
    </row>
    <row r="67" spans="2:4" x14ac:dyDescent="0.2">
      <c r="B67" s="90"/>
      <c r="D67" s="90"/>
    </row>
    <row r="68" spans="2:4" x14ac:dyDescent="0.2">
      <c r="B68" s="90"/>
      <c r="D68" s="90"/>
    </row>
    <row r="69" spans="2:4" x14ac:dyDescent="0.2">
      <c r="B69" s="90"/>
      <c r="D69" s="90"/>
    </row>
    <row r="70" spans="2:4" x14ac:dyDescent="0.2">
      <c r="B70" s="90"/>
      <c r="D70" s="90"/>
    </row>
    <row r="71" spans="2:4" x14ac:dyDescent="0.2">
      <c r="B71" s="90"/>
      <c r="D71" s="90"/>
    </row>
    <row r="72" spans="2:4" x14ac:dyDescent="0.2">
      <c r="B72" s="90"/>
      <c r="D72" s="90"/>
    </row>
    <row r="73" spans="2:4" x14ac:dyDescent="0.2">
      <c r="B73" s="90"/>
      <c r="D73" s="90"/>
    </row>
    <row r="74" spans="2:4" x14ac:dyDescent="0.2">
      <c r="B74" s="90"/>
      <c r="D74" s="90"/>
    </row>
    <row r="75" spans="2:4" x14ac:dyDescent="0.2">
      <c r="B75" s="90"/>
      <c r="D75" s="90"/>
    </row>
    <row r="76" spans="2:4" x14ac:dyDescent="0.2">
      <c r="B76" s="90"/>
      <c r="D76" s="90"/>
    </row>
    <row r="77" spans="2:4" x14ac:dyDescent="0.2">
      <c r="B77" s="90"/>
      <c r="D77" s="90"/>
    </row>
    <row r="78" spans="2:4" x14ac:dyDescent="0.2">
      <c r="B78" s="90"/>
      <c r="D78" s="90"/>
    </row>
    <row r="79" spans="2:4" x14ac:dyDescent="0.2">
      <c r="B79" s="90"/>
      <c r="D79" s="90"/>
    </row>
    <row r="80" spans="2:4" x14ac:dyDescent="0.2">
      <c r="B80" s="90"/>
      <c r="D80" s="90"/>
    </row>
    <row r="81" spans="2:4" x14ac:dyDescent="0.2">
      <c r="B81" s="90"/>
      <c r="D81" s="90"/>
    </row>
    <row r="82" spans="2:4" x14ac:dyDescent="0.2">
      <c r="B82" s="90"/>
      <c r="D82" s="90"/>
    </row>
    <row r="83" spans="2:4" x14ac:dyDescent="0.2">
      <c r="B83" s="90"/>
      <c r="D83" s="90"/>
    </row>
    <row r="84" spans="2:4" x14ac:dyDescent="0.2">
      <c r="B84" s="90"/>
      <c r="D84" s="90"/>
    </row>
    <row r="85" spans="2:4" x14ac:dyDescent="0.2">
      <c r="B85" s="90"/>
      <c r="D85" s="90"/>
    </row>
    <row r="86" spans="2:4" x14ac:dyDescent="0.2">
      <c r="B86" s="90"/>
      <c r="D86" s="90"/>
    </row>
    <row r="87" spans="2:4" x14ac:dyDescent="0.2">
      <c r="D87" s="90"/>
    </row>
    <row r="88" spans="2:4" x14ac:dyDescent="0.2">
      <c r="D88" s="90"/>
    </row>
    <row r="89" spans="2:4" x14ac:dyDescent="0.2">
      <c r="D89" s="90"/>
    </row>
    <row r="90" spans="2:4" x14ac:dyDescent="0.2">
      <c r="D90" s="90"/>
    </row>
    <row r="91" spans="2:4" x14ac:dyDescent="0.2">
      <c r="D91" s="90"/>
    </row>
    <row r="92" spans="2:4" x14ac:dyDescent="0.2">
      <c r="D92" s="90"/>
    </row>
    <row r="93" spans="2:4" x14ac:dyDescent="0.2">
      <c r="D93" s="90"/>
    </row>
    <row r="94" spans="2:4" x14ac:dyDescent="0.2">
      <c r="D94" s="90"/>
    </row>
    <row r="95" spans="2:4" x14ac:dyDescent="0.2">
      <c r="D95" s="90"/>
    </row>
    <row r="96" spans="2:4" x14ac:dyDescent="0.2">
      <c r="D96" s="90"/>
    </row>
    <row r="97" spans="4:4" x14ac:dyDescent="0.2">
      <c r="D97" s="90"/>
    </row>
    <row r="98" spans="4:4" x14ac:dyDescent="0.2">
      <c r="D98" s="90"/>
    </row>
    <row r="99" spans="4:4" x14ac:dyDescent="0.2">
      <c r="D99" s="90"/>
    </row>
    <row r="100" spans="4:4" x14ac:dyDescent="0.2">
      <c r="D100" s="90"/>
    </row>
    <row r="101" spans="4:4" x14ac:dyDescent="0.2">
      <c r="D101" s="90"/>
    </row>
    <row r="102" spans="4:4" x14ac:dyDescent="0.2">
      <c r="D102" s="90"/>
    </row>
    <row r="103" spans="4:4" x14ac:dyDescent="0.2">
      <c r="D103" s="90"/>
    </row>
    <row r="104" spans="4:4" x14ac:dyDescent="0.2">
      <c r="D104" s="90"/>
    </row>
    <row r="105" spans="4:4" x14ac:dyDescent="0.2">
      <c r="D105" s="90"/>
    </row>
    <row r="106" spans="4:4" x14ac:dyDescent="0.2">
      <c r="D106" s="90"/>
    </row>
    <row r="107" spans="4:4" x14ac:dyDescent="0.2">
      <c r="D107" s="90"/>
    </row>
    <row r="108" spans="4:4" x14ac:dyDescent="0.2">
      <c r="D108" s="90"/>
    </row>
    <row r="109" spans="4:4" x14ac:dyDescent="0.2">
      <c r="D109" s="90"/>
    </row>
    <row r="110" spans="4:4" x14ac:dyDescent="0.2">
      <c r="D110" s="90"/>
    </row>
    <row r="111" spans="4:4" x14ac:dyDescent="0.2">
      <c r="D111" s="90"/>
    </row>
    <row r="112" spans="4:4" x14ac:dyDescent="0.2">
      <c r="D112" s="90"/>
    </row>
    <row r="113" spans="4:4" x14ac:dyDescent="0.2">
      <c r="D113" s="9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4"/>
  <sheetViews>
    <sheetView topLeftCell="A133" workbookViewId="0">
      <selection activeCell="A158" sqref="A158"/>
    </sheetView>
  </sheetViews>
  <sheetFormatPr baseColWidth="10" defaultColWidth="8.83203125" defaultRowHeight="15" x14ac:dyDescent="0.2"/>
  <sheetData>
    <row r="1" spans="1:1" x14ac:dyDescent="0.2">
      <c r="A1" s="3" t="s">
        <v>1</v>
      </c>
    </row>
    <row r="2" spans="1:1" x14ac:dyDescent="0.2">
      <c r="A2" s="1" t="s">
        <v>50</v>
      </c>
    </row>
    <row r="3" spans="1:1" x14ac:dyDescent="0.2">
      <c r="A3" s="1" t="s">
        <v>0</v>
      </c>
    </row>
    <row r="4" spans="1:1" x14ac:dyDescent="0.2">
      <c r="A4" s="1" t="s">
        <v>51</v>
      </c>
    </row>
    <row r="5" spans="1:1" x14ac:dyDescent="0.2">
      <c r="A5" s="1" t="s">
        <v>52</v>
      </c>
    </row>
    <row r="6" spans="1:1" x14ac:dyDescent="0.2">
      <c r="A6" s="1" t="s">
        <v>53</v>
      </c>
    </row>
    <row r="7" spans="1:1" x14ac:dyDescent="0.2">
      <c r="A7" s="1" t="s">
        <v>54</v>
      </c>
    </row>
    <row r="8" spans="1:1" x14ac:dyDescent="0.2">
      <c r="A8" s="1" t="s">
        <v>55</v>
      </c>
    </row>
    <row r="9" spans="1:1" x14ac:dyDescent="0.2">
      <c r="A9" s="1" t="s">
        <v>0</v>
      </c>
    </row>
    <row r="10" spans="1:1" x14ac:dyDescent="0.2">
      <c r="A10" s="1" t="s">
        <v>0</v>
      </c>
    </row>
    <row r="11" spans="1:1" x14ac:dyDescent="0.2">
      <c r="A11" s="1" t="s">
        <v>56</v>
      </c>
    </row>
    <row r="12" spans="1:1" x14ac:dyDescent="0.2">
      <c r="A12" s="1" t="s">
        <v>0</v>
      </c>
    </row>
    <row r="13" spans="1:1" x14ac:dyDescent="0.2">
      <c r="A13" s="1" t="s">
        <v>57</v>
      </c>
    </row>
    <row r="14" spans="1:1" x14ac:dyDescent="0.2">
      <c r="A14" s="1" t="s">
        <v>0</v>
      </c>
    </row>
    <row r="15" spans="1:1" x14ac:dyDescent="0.2">
      <c r="A15" s="1" t="s">
        <v>58</v>
      </c>
    </row>
    <row r="16" spans="1:1" x14ac:dyDescent="0.2">
      <c r="A16" s="1" t="s">
        <v>0</v>
      </c>
    </row>
    <row r="17" spans="1:1" x14ac:dyDescent="0.2">
      <c r="A17" s="1" t="s">
        <v>59</v>
      </c>
    </row>
    <row r="18" spans="1:1" x14ac:dyDescent="0.2">
      <c r="A18" s="1" t="s">
        <v>60</v>
      </c>
    </row>
    <row r="19" spans="1:1" x14ac:dyDescent="0.2">
      <c r="A19" s="1" t="s">
        <v>0</v>
      </c>
    </row>
    <row r="20" spans="1:1" x14ac:dyDescent="0.2">
      <c r="A20" s="1" t="s">
        <v>61</v>
      </c>
    </row>
    <row r="21" spans="1:1" x14ac:dyDescent="0.2">
      <c r="A21" s="1" t="s">
        <v>62</v>
      </c>
    </row>
    <row r="22" spans="1:1" x14ac:dyDescent="0.2">
      <c r="A22" s="1" t="s">
        <v>0</v>
      </c>
    </row>
    <row r="23" spans="1:1" x14ac:dyDescent="0.2">
      <c r="A23" s="1" t="s">
        <v>63</v>
      </c>
    </row>
    <row r="24" spans="1:1" x14ac:dyDescent="0.2">
      <c r="A24" s="1" t="s">
        <v>64</v>
      </c>
    </row>
    <row r="25" spans="1:1" x14ac:dyDescent="0.2">
      <c r="A25" s="1" t="s">
        <v>65</v>
      </c>
    </row>
    <row r="26" spans="1:1" x14ac:dyDescent="0.2">
      <c r="A26" s="1" t="s">
        <v>0</v>
      </c>
    </row>
    <row r="27" spans="1:1" x14ac:dyDescent="0.2">
      <c r="A27" s="1" t="s">
        <v>0</v>
      </c>
    </row>
    <row r="28" spans="1:1" x14ac:dyDescent="0.2">
      <c r="A28" s="1" t="s">
        <v>66</v>
      </c>
    </row>
    <row r="29" spans="1:1" x14ac:dyDescent="0.2">
      <c r="A29" s="1" t="s">
        <v>0</v>
      </c>
    </row>
    <row r="30" spans="1:1" x14ac:dyDescent="0.2">
      <c r="A30" s="1" t="s">
        <v>67</v>
      </c>
    </row>
    <row r="31" spans="1:1" x14ac:dyDescent="0.2">
      <c r="A31" s="1" t="s">
        <v>0</v>
      </c>
    </row>
    <row r="32" spans="1:1" x14ac:dyDescent="0.2">
      <c r="A32" s="1" t="s">
        <v>68</v>
      </c>
    </row>
    <row r="33" spans="1:1" x14ac:dyDescent="0.2">
      <c r="A33" s="1" t="s">
        <v>69</v>
      </c>
    </row>
    <row r="34" spans="1:1" x14ac:dyDescent="0.2">
      <c r="A34" s="1" t="s">
        <v>0</v>
      </c>
    </row>
    <row r="35" spans="1:1" x14ac:dyDescent="0.2">
      <c r="A35" s="1" t="s">
        <v>70</v>
      </c>
    </row>
    <row r="36" spans="1:1" x14ac:dyDescent="0.2">
      <c r="A36" s="1" t="s">
        <v>71</v>
      </c>
    </row>
    <row r="37" spans="1:1" x14ac:dyDescent="0.2">
      <c r="A37" s="1" t="s">
        <v>0</v>
      </c>
    </row>
    <row r="38" spans="1:1" x14ac:dyDescent="0.2">
      <c r="A38" s="1" t="s">
        <v>72</v>
      </c>
    </row>
    <row r="39" spans="1:1" x14ac:dyDescent="0.2">
      <c r="A39" s="1" t="s">
        <v>73</v>
      </c>
    </row>
    <row r="40" spans="1:1" x14ac:dyDescent="0.2">
      <c r="A40" s="1" t="s">
        <v>0</v>
      </c>
    </row>
    <row r="41" spans="1:1" x14ac:dyDescent="0.2">
      <c r="A41" s="1" t="s">
        <v>74</v>
      </c>
    </row>
    <row r="42" spans="1:1" x14ac:dyDescent="0.2">
      <c r="A42" s="1" t="s">
        <v>75</v>
      </c>
    </row>
    <row r="43" spans="1:1" x14ac:dyDescent="0.2">
      <c r="A43" s="1" t="s">
        <v>0</v>
      </c>
    </row>
    <row r="44" spans="1:1" x14ac:dyDescent="0.2">
      <c r="A44" s="1" t="s">
        <v>76</v>
      </c>
    </row>
    <row r="45" spans="1:1" x14ac:dyDescent="0.2">
      <c r="A45" s="1" t="s">
        <v>77</v>
      </c>
    </row>
    <row r="46" spans="1:1" x14ac:dyDescent="0.2">
      <c r="A46" s="1" t="s">
        <v>78</v>
      </c>
    </row>
    <row r="47" spans="1:1" x14ac:dyDescent="0.2">
      <c r="A47" s="1" t="s">
        <v>0</v>
      </c>
    </row>
    <row r="48" spans="1:1" x14ac:dyDescent="0.2">
      <c r="A48" s="1" t="s">
        <v>79</v>
      </c>
    </row>
    <row r="49" spans="1:1" x14ac:dyDescent="0.2">
      <c r="A49" s="1" t="s">
        <v>80</v>
      </c>
    </row>
    <row r="50" spans="1:1" x14ac:dyDescent="0.2">
      <c r="A50" s="1" t="s">
        <v>0</v>
      </c>
    </row>
    <row r="51" spans="1:1" x14ac:dyDescent="0.2">
      <c r="A51" s="1" t="s">
        <v>81</v>
      </c>
    </row>
    <row r="52" spans="1:1" x14ac:dyDescent="0.2">
      <c r="A52" s="1" t="s">
        <v>82</v>
      </c>
    </row>
    <row r="53" spans="1:1" x14ac:dyDescent="0.2">
      <c r="A53" s="1" t="s">
        <v>83</v>
      </c>
    </row>
    <row r="54" spans="1:1" x14ac:dyDescent="0.2">
      <c r="A54" s="1" t="s">
        <v>84</v>
      </c>
    </row>
    <row r="55" spans="1:1" x14ac:dyDescent="0.2">
      <c r="A55" s="1" t="s">
        <v>85</v>
      </c>
    </row>
    <row r="56" spans="1:1" x14ac:dyDescent="0.2">
      <c r="A56" s="1" t="s">
        <v>0</v>
      </c>
    </row>
    <row r="57" spans="1:1" x14ac:dyDescent="0.2">
      <c r="A57" s="1" t="s">
        <v>86</v>
      </c>
    </row>
    <row r="58" spans="1:1" x14ac:dyDescent="0.2">
      <c r="A58" s="1" t="s">
        <v>0</v>
      </c>
    </row>
    <row r="59" spans="1:1" x14ac:dyDescent="0.2">
      <c r="A59" s="1" t="s">
        <v>87</v>
      </c>
    </row>
    <row r="60" spans="1:1" x14ac:dyDescent="0.2">
      <c r="A60" s="1" t="s">
        <v>88</v>
      </c>
    </row>
    <row r="61" spans="1:1" x14ac:dyDescent="0.2">
      <c r="A61" s="1" t="s">
        <v>89</v>
      </c>
    </row>
    <row r="62" spans="1:1" x14ac:dyDescent="0.2">
      <c r="A62" s="1" t="s">
        <v>90</v>
      </c>
    </row>
    <row r="63" spans="1:1" x14ac:dyDescent="0.2">
      <c r="A63" s="1" t="s">
        <v>91</v>
      </c>
    </row>
    <row r="64" spans="1:1" x14ac:dyDescent="0.2">
      <c r="A64" s="1" t="s">
        <v>0</v>
      </c>
    </row>
    <row r="65" spans="1:3" x14ac:dyDescent="0.2">
      <c r="A65" s="1" t="s">
        <v>92</v>
      </c>
    </row>
    <row r="66" spans="1:3" x14ac:dyDescent="0.2">
      <c r="A66" s="1" t="s">
        <v>93</v>
      </c>
    </row>
    <row r="67" spans="1:3" x14ac:dyDescent="0.2">
      <c r="A67" s="1" t="s">
        <v>0</v>
      </c>
    </row>
    <row r="68" spans="1:3" x14ac:dyDescent="0.2">
      <c r="A68" s="1" t="s">
        <v>0</v>
      </c>
    </row>
    <row r="69" spans="1:3" x14ac:dyDescent="0.2">
      <c r="A69" s="1" t="s">
        <v>94</v>
      </c>
    </row>
    <row r="70" spans="1:3" x14ac:dyDescent="0.2">
      <c r="A70" s="1" t="s">
        <v>0</v>
      </c>
    </row>
    <row r="71" spans="1:3" x14ac:dyDescent="0.2">
      <c r="A71" s="1" t="s">
        <v>95</v>
      </c>
    </row>
    <row r="72" spans="1:3" x14ac:dyDescent="0.2">
      <c r="A72" s="1" t="s">
        <v>0</v>
      </c>
    </row>
    <row r="73" spans="1:3" x14ac:dyDescent="0.2">
      <c r="A73" s="1" t="s">
        <v>96</v>
      </c>
    </row>
    <row r="74" spans="1:3" x14ac:dyDescent="0.2">
      <c r="A74" s="4" t="s">
        <v>97</v>
      </c>
    </row>
    <row r="75" spans="1:3" x14ac:dyDescent="0.2">
      <c r="A75" s="1" t="s">
        <v>0</v>
      </c>
    </row>
    <row r="76" spans="1:3" x14ac:dyDescent="0.2">
      <c r="A76" s="4" t="s">
        <v>98</v>
      </c>
    </row>
    <row r="77" spans="1:3" x14ac:dyDescent="0.2">
      <c r="A77" s="1" t="s">
        <v>0</v>
      </c>
    </row>
    <row r="78" spans="1:3" x14ac:dyDescent="0.2">
      <c r="A78" s="1" t="s">
        <v>99</v>
      </c>
      <c r="B78" s="4" t="s">
        <v>100</v>
      </c>
      <c r="C78" s="1" t="s">
        <v>35</v>
      </c>
    </row>
    <row r="79" spans="1:3" x14ac:dyDescent="0.2">
      <c r="A79" s="1" t="s">
        <v>0</v>
      </c>
    </row>
    <row r="80" spans="1:3" x14ac:dyDescent="0.2">
      <c r="A80" s="1" t="s">
        <v>0</v>
      </c>
    </row>
    <row r="81" spans="1:3" x14ac:dyDescent="0.2">
      <c r="A81" s="1" t="s">
        <v>101</v>
      </c>
    </row>
    <row r="82" spans="1:3" x14ac:dyDescent="0.2">
      <c r="A82" s="1" t="s">
        <v>0</v>
      </c>
    </row>
    <row r="83" spans="1:3" x14ac:dyDescent="0.2">
      <c r="A83" s="1" t="s">
        <v>102</v>
      </c>
    </row>
    <row r="84" spans="1:3" x14ac:dyDescent="0.2">
      <c r="A84" s="1" t="s">
        <v>0</v>
      </c>
    </row>
    <row r="85" spans="1:3" x14ac:dyDescent="0.2">
      <c r="A85" s="1" t="s">
        <v>103</v>
      </c>
      <c r="B85" s="4" t="s">
        <v>104</v>
      </c>
      <c r="C85" s="1" t="s">
        <v>35</v>
      </c>
    </row>
    <row r="86" spans="1:3" x14ac:dyDescent="0.2">
      <c r="A86" s="1" t="s">
        <v>0</v>
      </c>
    </row>
    <row r="87" spans="1:3" x14ac:dyDescent="0.2">
      <c r="A87" s="1" t="s">
        <v>0</v>
      </c>
    </row>
    <row r="88" spans="1:3" x14ac:dyDescent="0.2">
      <c r="A88" s="1" t="s">
        <v>105</v>
      </c>
    </row>
    <row r="89" spans="1:3" x14ac:dyDescent="0.2">
      <c r="A89" s="1" t="s">
        <v>0</v>
      </c>
    </row>
    <row r="90" spans="1:3" x14ac:dyDescent="0.2">
      <c r="A90" s="1" t="s">
        <v>106</v>
      </c>
      <c r="B90" s="4" t="s">
        <v>107</v>
      </c>
    </row>
    <row r="91" spans="1:3" x14ac:dyDescent="0.2">
      <c r="A91" s="1" t="s">
        <v>0</v>
      </c>
    </row>
    <row r="92" spans="1:3" x14ac:dyDescent="0.2">
      <c r="A92" s="1" t="s">
        <v>108</v>
      </c>
    </row>
    <row r="93" spans="1:3" x14ac:dyDescent="0.2">
      <c r="A93" s="1" t="s">
        <v>0</v>
      </c>
    </row>
    <row r="94" spans="1:3" x14ac:dyDescent="0.2">
      <c r="A94" s="1" t="s">
        <v>109</v>
      </c>
    </row>
    <row r="95" spans="1:3" x14ac:dyDescent="0.2">
      <c r="A95" s="2" t="s">
        <v>2</v>
      </c>
    </row>
    <row r="96" spans="1:3" x14ac:dyDescent="0.2">
      <c r="A96" s="1" t="s">
        <v>110</v>
      </c>
    </row>
    <row r="97" spans="1:1" x14ac:dyDescent="0.2">
      <c r="A97" s="2" t="s">
        <v>5</v>
      </c>
    </row>
    <row r="98" spans="1:1" x14ac:dyDescent="0.2">
      <c r="A98" s="1" t="s">
        <v>111</v>
      </c>
    </row>
    <row r="99" spans="1:1" x14ac:dyDescent="0.2">
      <c r="A99" s="1" t="s">
        <v>112</v>
      </c>
    </row>
    <row r="100" spans="1:1" x14ac:dyDescent="0.2">
      <c r="A100" s="1" t="s">
        <v>113</v>
      </c>
    </row>
    <row r="101" spans="1:1" x14ac:dyDescent="0.2">
      <c r="A101" s="1" t="s">
        <v>114</v>
      </c>
    </row>
    <row r="102" spans="1:1" x14ac:dyDescent="0.2">
      <c r="A102" s="1" t="s">
        <v>115</v>
      </c>
    </row>
    <row r="103" spans="1:1" x14ac:dyDescent="0.2">
      <c r="A103" s="1" t="s">
        <v>83</v>
      </c>
    </row>
    <row r="104" spans="1:1" x14ac:dyDescent="0.2">
      <c r="A104" s="1" t="s">
        <v>84</v>
      </c>
    </row>
    <row r="105" spans="1:1" x14ac:dyDescent="0.2">
      <c r="A105" s="1" t="s">
        <v>116</v>
      </c>
    </row>
    <row r="106" spans="1:1" x14ac:dyDescent="0.2">
      <c r="A106" s="1" t="s">
        <v>117</v>
      </c>
    </row>
    <row r="107" spans="1:1" x14ac:dyDescent="0.2">
      <c r="A107" s="2" t="s">
        <v>9</v>
      </c>
    </row>
    <row r="108" spans="1:1" x14ac:dyDescent="0.2">
      <c r="A108" s="1" t="s">
        <v>118</v>
      </c>
    </row>
    <row r="109" spans="1:1" x14ac:dyDescent="0.2">
      <c r="A109" s="2" t="s">
        <v>10</v>
      </c>
    </row>
    <row r="110" spans="1:1" x14ac:dyDescent="0.2">
      <c r="A110" s="1" t="s">
        <v>119</v>
      </c>
    </row>
    <row r="111" spans="1:1" x14ac:dyDescent="0.2">
      <c r="A111" s="2" t="s">
        <v>11</v>
      </c>
    </row>
    <row r="112" spans="1:1" x14ac:dyDescent="0.2">
      <c r="A112" s="1" t="s">
        <v>120</v>
      </c>
    </row>
    <row r="113" spans="1:1" x14ac:dyDescent="0.2">
      <c r="A113" s="2" t="s">
        <v>12</v>
      </c>
    </row>
    <row r="114" spans="1:1" x14ac:dyDescent="0.2">
      <c r="A114" s="1" t="s">
        <v>121</v>
      </c>
    </row>
    <row r="115" spans="1:1" x14ac:dyDescent="0.2">
      <c r="A115" s="2" t="s">
        <v>13</v>
      </c>
    </row>
    <row r="116" spans="1:1" x14ac:dyDescent="0.2">
      <c r="A116" s="1" t="s">
        <v>122</v>
      </c>
    </row>
    <row r="117" spans="1:1" x14ac:dyDescent="0.2">
      <c r="A117" s="2" t="s">
        <v>3</v>
      </c>
    </row>
    <row r="118" spans="1:1" x14ac:dyDescent="0.2">
      <c r="A118" s="1" t="s">
        <v>123</v>
      </c>
    </row>
    <row r="119" spans="1:1" x14ac:dyDescent="0.2">
      <c r="A119" s="2" t="s">
        <v>14</v>
      </c>
    </row>
    <row r="120" spans="1:1" x14ac:dyDescent="0.2">
      <c r="A120" s="1" t="s">
        <v>124</v>
      </c>
    </row>
    <row r="121" spans="1:1" x14ac:dyDescent="0.2">
      <c r="A121" s="2" t="s">
        <v>15</v>
      </c>
    </row>
    <row r="122" spans="1:1" x14ac:dyDescent="0.2">
      <c r="A122" s="1" t="s">
        <v>125</v>
      </c>
    </row>
    <row r="123" spans="1:1" x14ac:dyDescent="0.2">
      <c r="A123" s="2" t="s">
        <v>16</v>
      </c>
    </row>
    <row r="124" spans="1:1" x14ac:dyDescent="0.2">
      <c r="A124" s="1" t="s">
        <v>126</v>
      </c>
    </row>
    <row r="125" spans="1:1" x14ac:dyDescent="0.2">
      <c r="A125" s="2" t="s">
        <v>4</v>
      </c>
    </row>
    <row r="126" spans="1:1" x14ac:dyDescent="0.2">
      <c r="A126" s="1" t="s">
        <v>127</v>
      </c>
    </row>
    <row r="127" spans="1:1" x14ac:dyDescent="0.2">
      <c r="A127" s="2" t="s">
        <v>6</v>
      </c>
    </row>
    <row r="128" spans="1:1" x14ac:dyDescent="0.2">
      <c r="A128" s="1" t="s">
        <v>128</v>
      </c>
    </row>
    <row r="129" spans="1:1" x14ac:dyDescent="0.2">
      <c r="A129" s="2" t="s">
        <v>7</v>
      </c>
    </row>
    <row r="130" spans="1:1" x14ac:dyDescent="0.2">
      <c r="A130" s="1" t="s">
        <v>129</v>
      </c>
    </row>
    <row r="131" spans="1:1" x14ac:dyDescent="0.2">
      <c r="A131" s="2" t="s">
        <v>8</v>
      </c>
    </row>
    <row r="132" spans="1:1" x14ac:dyDescent="0.2">
      <c r="A132" s="1" t="s">
        <v>130</v>
      </c>
    </row>
    <row r="133" spans="1:1" x14ac:dyDescent="0.2">
      <c r="A133" s="2" t="s">
        <v>24</v>
      </c>
    </row>
    <row r="134" spans="1:1" x14ac:dyDescent="0.2">
      <c r="A134" s="1" t="s">
        <v>131</v>
      </c>
    </row>
    <row r="135" spans="1:1" x14ac:dyDescent="0.2">
      <c r="A135" s="2" t="s">
        <v>38</v>
      </c>
    </row>
    <row r="136" spans="1:1" x14ac:dyDescent="0.2">
      <c r="A136" s="1" t="s">
        <v>132</v>
      </c>
    </row>
    <row r="137" spans="1:1" x14ac:dyDescent="0.2">
      <c r="A137" s="2" t="s">
        <v>39</v>
      </c>
    </row>
    <row r="138" spans="1:1" x14ac:dyDescent="0.2">
      <c r="A138" s="1" t="s">
        <v>133</v>
      </c>
    </row>
    <row r="139" spans="1:1" x14ac:dyDescent="0.2">
      <c r="A139" s="2" t="s">
        <v>40</v>
      </c>
    </row>
    <row r="140" spans="1:1" x14ac:dyDescent="0.2">
      <c r="A140" s="1" t="s">
        <v>134</v>
      </c>
    </row>
    <row r="141" spans="1:1" x14ac:dyDescent="0.2">
      <c r="A141" s="2" t="s">
        <v>41</v>
      </c>
    </row>
    <row r="142" spans="1:1" x14ac:dyDescent="0.2">
      <c r="A142" s="1" t="s">
        <v>135</v>
      </c>
    </row>
    <row r="143" spans="1:1" x14ac:dyDescent="0.2">
      <c r="A143" s="2" t="s">
        <v>42</v>
      </c>
    </row>
    <row r="144" spans="1:1" x14ac:dyDescent="0.2">
      <c r="A144" s="1" t="s">
        <v>136</v>
      </c>
    </row>
    <row r="145" spans="1:1" x14ac:dyDescent="0.2">
      <c r="A145" s="2" t="s">
        <v>43</v>
      </c>
    </row>
    <row r="146" spans="1:1" x14ac:dyDescent="0.2">
      <c r="A146" s="1" t="s">
        <v>137</v>
      </c>
    </row>
    <row r="147" spans="1:1" x14ac:dyDescent="0.2">
      <c r="A147" s="2" t="s">
        <v>44</v>
      </c>
    </row>
    <row r="148" spans="1:1" x14ac:dyDescent="0.2">
      <c r="A148" s="1" t="s">
        <v>138</v>
      </c>
    </row>
    <row r="149" spans="1:1" x14ac:dyDescent="0.2">
      <c r="A149" s="2" t="s">
        <v>45</v>
      </c>
    </row>
    <row r="150" spans="1:1" x14ac:dyDescent="0.2">
      <c r="A150" s="1" t="s">
        <v>139</v>
      </c>
    </row>
    <row r="151" spans="1:1" x14ac:dyDescent="0.2">
      <c r="A151" s="2" t="s">
        <v>46</v>
      </c>
    </row>
    <row r="152" spans="1:1" x14ac:dyDescent="0.2">
      <c r="A152" s="1" t="s">
        <v>140</v>
      </c>
    </row>
    <row r="153" spans="1:1" x14ac:dyDescent="0.2">
      <c r="A153" s="2" t="s">
        <v>47</v>
      </c>
    </row>
    <row r="154" spans="1:1" x14ac:dyDescent="0.2">
      <c r="A154" s="1" t="s">
        <v>141</v>
      </c>
    </row>
    <row r="155" spans="1:1" x14ac:dyDescent="0.2">
      <c r="A155" s="2" t="s">
        <v>48</v>
      </c>
    </row>
    <row r="156" spans="1:1" x14ac:dyDescent="0.2">
      <c r="A156" s="1" t="s">
        <v>142</v>
      </c>
    </row>
    <row r="157" spans="1:1" x14ac:dyDescent="0.2">
      <c r="A157" s="2" t="s">
        <v>49</v>
      </c>
    </row>
    <row r="158" spans="1:1" x14ac:dyDescent="0.2">
      <c r="A158" s="1" t="s">
        <v>143</v>
      </c>
    </row>
    <row r="159" spans="1:1" x14ac:dyDescent="0.2">
      <c r="A159" s="2" t="s">
        <v>25</v>
      </c>
    </row>
    <row r="160" spans="1:1" x14ac:dyDescent="0.2">
      <c r="A160" s="1" t="s">
        <v>144</v>
      </c>
    </row>
    <row r="161" spans="1:1" x14ac:dyDescent="0.2">
      <c r="A161" s="2" t="s">
        <v>18</v>
      </c>
    </row>
    <row r="162" spans="1:1" x14ac:dyDescent="0.2">
      <c r="A162" s="1" t="s">
        <v>71</v>
      </c>
    </row>
    <row r="163" spans="1:1" x14ac:dyDescent="0.2">
      <c r="A163" s="2" t="s">
        <v>37</v>
      </c>
    </row>
    <row r="164" spans="1:1" x14ac:dyDescent="0.2">
      <c r="A164" s="1" t="s">
        <v>145</v>
      </c>
    </row>
    <row r="165" spans="1:1" x14ac:dyDescent="0.2">
      <c r="A165" s="2" t="s">
        <v>26</v>
      </c>
    </row>
    <row r="166" spans="1:1" x14ac:dyDescent="0.2">
      <c r="A166" s="1" t="s">
        <v>146</v>
      </c>
    </row>
    <row r="167" spans="1:1" x14ac:dyDescent="0.2">
      <c r="A167" s="2" t="s">
        <v>27</v>
      </c>
    </row>
    <row r="168" spans="1:1" x14ac:dyDescent="0.2">
      <c r="A168" s="1" t="s">
        <v>147</v>
      </c>
    </row>
    <row r="169" spans="1:1" x14ac:dyDescent="0.2">
      <c r="A169" s="2" t="s">
        <v>28</v>
      </c>
    </row>
    <row r="170" spans="1:1" x14ac:dyDescent="0.2">
      <c r="A170" s="1" t="s">
        <v>148</v>
      </c>
    </row>
    <row r="171" spans="1:1" x14ac:dyDescent="0.2">
      <c r="A171" s="2" t="s">
        <v>29</v>
      </c>
    </row>
    <row r="172" spans="1:1" x14ac:dyDescent="0.2">
      <c r="A172" s="1" t="s">
        <v>149</v>
      </c>
    </row>
    <row r="173" spans="1:1" x14ac:dyDescent="0.2">
      <c r="A173" s="2" t="s">
        <v>30</v>
      </c>
    </row>
    <row r="174" spans="1:1" x14ac:dyDescent="0.2">
      <c r="A174" s="1" t="s">
        <v>150</v>
      </c>
    </row>
    <row r="175" spans="1:1" x14ac:dyDescent="0.2">
      <c r="A175" s="2" t="s">
        <v>31</v>
      </c>
    </row>
    <row r="176" spans="1:1" x14ac:dyDescent="0.2">
      <c r="A176" s="1" t="s">
        <v>151</v>
      </c>
    </row>
    <row r="177" spans="1:1" x14ac:dyDescent="0.2">
      <c r="A177" s="2" t="s">
        <v>32</v>
      </c>
    </row>
    <row r="178" spans="1:1" x14ac:dyDescent="0.2">
      <c r="A178" s="1" t="s">
        <v>152</v>
      </c>
    </row>
    <row r="179" spans="1:1" x14ac:dyDescent="0.2">
      <c r="A179" s="2" t="s">
        <v>33</v>
      </c>
    </row>
    <row r="180" spans="1:1" x14ac:dyDescent="0.2">
      <c r="A180" s="1" t="s">
        <v>153</v>
      </c>
    </row>
    <row r="181" spans="1:1" x14ac:dyDescent="0.2">
      <c r="A181" s="2" t="s">
        <v>34</v>
      </c>
    </row>
    <row r="182" spans="1:1" x14ac:dyDescent="0.2">
      <c r="A182" s="1" t="s">
        <v>154</v>
      </c>
    </row>
    <row r="183" spans="1:1" x14ac:dyDescent="0.2">
      <c r="A183" s="2" t="s">
        <v>36</v>
      </c>
    </row>
    <row r="184" spans="1:1" x14ac:dyDescent="0.2">
      <c r="A184" s="1" t="s">
        <v>155</v>
      </c>
    </row>
  </sheetData>
  <hyperlinks>
    <hyperlink ref="A74" r:id="rId1" xr:uid="{00000000-0004-0000-0200-000000000000}"/>
    <hyperlink ref="A76" r:id="rId2" xr:uid="{00000000-0004-0000-0200-000001000000}"/>
    <hyperlink ref="B78" r:id="rId3" xr:uid="{00000000-0004-0000-0200-000002000000}"/>
    <hyperlink ref="B85" r:id="rId4" xr:uid="{00000000-0004-0000-0200-000003000000}"/>
    <hyperlink ref="B90" r:id="rId5" xr:uid="{00000000-0004-0000-0200-000004000000}"/>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94"/>
  <sheetViews>
    <sheetView zoomScale="125" zoomScaleNormal="125" zoomScalePageLayoutView="125" workbookViewId="0">
      <pane xSplit="3" ySplit="4" topLeftCell="D31" activePane="bottomRight" state="frozen"/>
      <selection pane="topRight" activeCell="D1" sqref="D1"/>
      <selection pane="bottomLeft" activeCell="A5" sqref="A5"/>
      <selection pane="bottomRight" activeCell="D49" sqref="D49"/>
    </sheetView>
  </sheetViews>
  <sheetFormatPr baseColWidth="10" defaultColWidth="8.83203125" defaultRowHeight="15" x14ac:dyDescent="0.2"/>
  <cols>
    <col min="1" max="1" width="24.6640625" customWidth="1"/>
    <col min="2" max="2" width="27.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5" ht="18" x14ac:dyDescent="0.2">
      <c r="A1" s="5" t="s">
        <v>1</v>
      </c>
    </row>
    <row r="2" spans="1:15" ht="16" x14ac:dyDescent="0.2">
      <c r="A2" s="155" t="s">
        <v>266</v>
      </c>
      <c r="B2" s="3" t="s">
        <v>258</v>
      </c>
      <c r="C2" s="3" t="s">
        <v>265</v>
      </c>
      <c r="D2" s="319" t="s">
        <v>2</v>
      </c>
      <c r="E2" s="319"/>
      <c r="F2" s="319"/>
      <c r="G2" s="319"/>
      <c r="H2" s="320"/>
      <c r="I2" s="321" t="s">
        <v>3</v>
      </c>
      <c r="J2" s="319"/>
      <c r="K2" s="320"/>
      <c r="L2" s="321" t="s">
        <v>4</v>
      </c>
      <c r="M2" s="319"/>
      <c r="N2" s="320"/>
    </row>
    <row r="3" spans="1:15" x14ac:dyDescent="0.2">
      <c r="A3" s="6" t="s">
        <v>17</v>
      </c>
      <c r="B3" s="6" t="s">
        <v>156</v>
      </c>
      <c r="C3" s="6" t="s">
        <v>19</v>
      </c>
      <c r="D3" s="7" t="s">
        <v>9</v>
      </c>
      <c r="E3" s="7" t="s">
        <v>10</v>
      </c>
      <c r="F3" s="7" t="s">
        <v>11</v>
      </c>
      <c r="G3" s="7" t="s">
        <v>12</v>
      </c>
      <c r="H3" s="8" t="s">
        <v>13</v>
      </c>
      <c r="I3" s="11" t="s">
        <v>14</v>
      </c>
      <c r="J3" s="7" t="s">
        <v>15</v>
      </c>
      <c r="K3" s="8" t="s">
        <v>16</v>
      </c>
      <c r="L3" s="11" t="s">
        <v>6</v>
      </c>
      <c r="M3" s="7" t="s">
        <v>7</v>
      </c>
      <c r="N3" s="8" t="s">
        <v>8</v>
      </c>
      <c r="O3" s="7" t="s">
        <v>7</v>
      </c>
    </row>
    <row r="4" spans="1:15" x14ac:dyDescent="0.2">
      <c r="A4" s="13" t="s">
        <v>0</v>
      </c>
      <c r="B4" s="13" t="s">
        <v>0</v>
      </c>
      <c r="D4" s="9" t="s">
        <v>20</v>
      </c>
      <c r="E4" s="9" t="s">
        <v>20</v>
      </c>
      <c r="F4" s="9" t="s">
        <v>20</v>
      </c>
      <c r="G4" s="9" t="s">
        <v>20</v>
      </c>
      <c r="H4" s="10" t="s">
        <v>20</v>
      </c>
      <c r="I4" s="12" t="s">
        <v>20</v>
      </c>
      <c r="J4" s="9" t="s">
        <v>20</v>
      </c>
      <c r="K4" s="10" t="s">
        <v>20</v>
      </c>
      <c r="L4" s="12" t="s">
        <v>21</v>
      </c>
      <c r="M4" s="9" t="s">
        <v>22</v>
      </c>
      <c r="N4" s="10" t="s">
        <v>23</v>
      </c>
      <c r="O4" s="9" t="s">
        <v>275</v>
      </c>
    </row>
    <row r="5" spans="1:15" x14ac:dyDescent="0.2">
      <c r="A5" s="2" t="s">
        <v>24</v>
      </c>
      <c r="B5" s="2" t="s">
        <v>25</v>
      </c>
      <c r="C5" s="2" t="s">
        <v>26</v>
      </c>
      <c r="D5" s="14">
        <v>903621</v>
      </c>
      <c r="E5" s="14">
        <v>548826</v>
      </c>
      <c r="F5" s="14">
        <v>788</v>
      </c>
      <c r="G5" s="14">
        <v>146631</v>
      </c>
      <c r="H5" s="15">
        <v>207375</v>
      </c>
      <c r="I5" s="16">
        <v>610012</v>
      </c>
      <c r="J5" s="14">
        <v>435822</v>
      </c>
      <c r="K5" s="15">
        <v>174191</v>
      </c>
      <c r="L5" s="16">
        <v>37117</v>
      </c>
      <c r="M5" s="14">
        <v>60763205</v>
      </c>
      <c r="N5" s="15">
        <v>5123</v>
      </c>
      <c r="O5" s="14">
        <f>M5/3600</f>
        <v>16878.668055555554</v>
      </c>
    </row>
    <row r="6" spans="1:15" x14ac:dyDescent="0.2">
      <c r="A6" s="2" t="s">
        <v>24</v>
      </c>
      <c r="B6" s="2" t="s">
        <v>25</v>
      </c>
      <c r="C6" s="2" t="s">
        <v>27</v>
      </c>
      <c r="D6" s="14">
        <v>108929</v>
      </c>
      <c r="E6" s="14">
        <v>99206</v>
      </c>
      <c r="F6" s="14">
        <v>3</v>
      </c>
      <c r="G6" s="14"/>
      <c r="H6" s="15">
        <v>9720</v>
      </c>
      <c r="I6" s="16">
        <v>95326</v>
      </c>
      <c r="J6" s="14">
        <v>43195</v>
      </c>
      <c r="K6" s="15">
        <v>52130</v>
      </c>
      <c r="L6" s="16">
        <v>3159</v>
      </c>
      <c r="M6" s="14">
        <v>14220014</v>
      </c>
      <c r="N6" s="15">
        <v>2594</v>
      </c>
      <c r="O6" s="14">
        <f t="shared" ref="O6:O69" si="0">M6/3600</f>
        <v>3950.0038888888889</v>
      </c>
    </row>
    <row r="7" spans="1:15" x14ac:dyDescent="0.2">
      <c r="A7" s="2" t="s">
        <v>24</v>
      </c>
      <c r="B7" s="2" t="s">
        <v>25</v>
      </c>
      <c r="C7" s="2" t="s">
        <v>28</v>
      </c>
      <c r="D7" s="14">
        <v>291645</v>
      </c>
      <c r="E7" s="14">
        <v>9584</v>
      </c>
      <c r="F7" s="14">
        <v>781</v>
      </c>
      <c r="G7" s="14">
        <v>146631</v>
      </c>
      <c r="H7" s="15">
        <v>134649</v>
      </c>
      <c r="I7" s="16">
        <v>131234</v>
      </c>
      <c r="J7" s="14">
        <v>98636</v>
      </c>
      <c r="K7" s="15">
        <v>32598</v>
      </c>
      <c r="L7" s="16">
        <v>7542</v>
      </c>
      <c r="M7" s="14">
        <v>11465487</v>
      </c>
      <c r="N7" s="15">
        <v>81</v>
      </c>
      <c r="O7" s="14">
        <f t="shared" si="0"/>
        <v>3184.8575000000001</v>
      </c>
    </row>
    <row r="8" spans="1:15" x14ac:dyDescent="0.2">
      <c r="A8" s="2" t="s">
        <v>24</v>
      </c>
      <c r="B8" s="2" t="s">
        <v>25</v>
      </c>
      <c r="C8" s="2" t="s">
        <v>29</v>
      </c>
      <c r="D8" s="14">
        <v>417066</v>
      </c>
      <c r="E8" s="14">
        <v>398900</v>
      </c>
      <c r="F8" s="14">
        <v>4</v>
      </c>
      <c r="G8" s="14"/>
      <c r="H8" s="15">
        <v>18163</v>
      </c>
      <c r="I8" s="16">
        <v>267988</v>
      </c>
      <c r="J8" s="14">
        <v>205593</v>
      </c>
      <c r="K8" s="15">
        <v>62396</v>
      </c>
      <c r="L8" s="16">
        <v>13268</v>
      </c>
      <c r="M8" s="14">
        <v>23444975</v>
      </c>
      <c r="N8" s="15">
        <v>54</v>
      </c>
      <c r="O8" s="14">
        <f t="shared" si="0"/>
        <v>6512.4930555555557</v>
      </c>
    </row>
    <row r="9" spans="1:15" x14ac:dyDescent="0.2">
      <c r="A9" s="2" t="s">
        <v>24</v>
      </c>
      <c r="B9" s="2" t="s">
        <v>25</v>
      </c>
      <c r="C9" s="2" t="s">
        <v>30</v>
      </c>
      <c r="D9" s="14">
        <v>47860</v>
      </c>
      <c r="E9" s="14">
        <v>41130</v>
      </c>
      <c r="F9" s="14"/>
      <c r="G9" s="14"/>
      <c r="H9" s="15">
        <v>6730</v>
      </c>
      <c r="I9" s="16">
        <v>40151</v>
      </c>
      <c r="J9" s="14">
        <v>13085</v>
      </c>
      <c r="K9" s="15">
        <v>27066</v>
      </c>
      <c r="L9" s="16">
        <v>927</v>
      </c>
      <c r="M9" s="14">
        <v>11574528</v>
      </c>
      <c r="N9" s="15">
        <v>58</v>
      </c>
      <c r="O9" s="14">
        <f t="shared" si="0"/>
        <v>3215.1466666666665</v>
      </c>
    </row>
    <row r="10" spans="1:15" x14ac:dyDescent="0.2">
      <c r="A10" s="2" t="s">
        <v>24</v>
      </c>
      <c r="B10" s="2" t="s">
        <v>25</v>
      </c>
      <c r="C10" s="2" t="s">
        <v>31</v>
      </c>
      <c r="D10" s="14">
        <v>38113</v>
      </c>
      <c r="E10" s="14"/>
      <c r="F10" s="14"/>
      <c r="G10" s="14"/>
      <c r="H10" s="15">
        <v>38113</v>
      </c>
      <c r="I10" s="16">
        <v>14075</v>
      </c>
      <c r="J10" s="14">
        <v>14075</v>
      </c>
      <c r="K10" s="15"/>
      <c r="L10" s="16">
        <v>512</v>
      </c>
      <c r="M10" s="14"/>
      <c r="N10" s="15">
        <v>1</v>
      </c>
      <c r="O10" s="14">
        <f t="shared" si="0"/>
        <v>0</v>
      </c>
    </row>
    <row r="11" spans="1:15" x14ac:dyDescent="0.2">
      <c r="A11" s="2" t="s">
        <v>24</v>
      </c>
      <c r="B11" s="2" t="s">
        <v>25</v>
      </c>
      <c r="C11" s="2" t="s">
        <v>32</v>
      </c>
      <c r="D11" s="14"/>
      <c r="E11" s="14"/>
      <c r="F11" s="14"/>
      <c r="G11" s="14"/>
      <c r="H11" s="15"/>
      <c r="I11" s="16">
        <v>267</v>
      </c>
      <c r="J11" s="14">
        <v>267</v>
      </c>
      <c r="K11" s="15"/>
      <c r="L11" s="16">
        <v>37</v>
      </c>
      <c r="M11" s="14"/>
      <c r="N11" s="15">
        <v>7</v>
      </c>
      <c r="O11" s="14">
        <f t="shared" si="0"/>
        <v>0</v>
      </c>
    </row>
    <row r="12" spans="1:15" x14ac:dyDescent="0.2">
      <c r="A12" s="2" t="s">
        <v>24</v>
      </c>
      <c r="B12" s="2" t="s">
        <v>25</v>
      </c>
      <c r="C12" s="2" t="s">
        <v>33</v>
      </c>
      <c r="D12" s="14"/>
      <c r="E12" s="14"/>
      <c r="F12" s="14"/>
      <c r="G12" s="14"/>
      <c r="H12" s="15"/>
      <c r="I12" s="16">
        <v>41429</v>
      </c>
      <c r="J12" s="14">
        <v>41429</v>
      </c>
      <c r="K12" s="15"/>
      <c r="L12" s="16">
        <v>4484</v>
      </c>
      <c r="M12" s="14"/>
      <c r="N12" s="15">
        <v>2321</v>
      </c>
      <c r="O12" s="14">
        <f t="shared" si="0"/>
        <v>0</v>
      </c>
    </row>
    <row r="13" spans="1:15" x14ac:dyDescent="0.2">
      <c r="A13" s="2" t="s">
        <v>24</v>
      </c>
      <c r="B13" s="2" t="s">
        <v>25</v>
      </c>
      <c r="C13" s="2" t="s">
        <v>34</v>
      </c>
      <c r="D13" s="14"/>
      <c r="E13" s="14"/>
      <c r="F13" s="14"/>
      <c r="G13" s="14"/>
      <c r="H13" s="15"/>
      <c r="I13" s="16">
        <v>19210</v>
      </c>
      <c r="J13" s="14">
        <v>19210</v>
      </c>
      <c r="K13" s="15"/>
      <c r="L13" s="16">
        <v>7170</v>
      </c>
      <c r="M13" s="14"/>
      <c r="N13" s="15"/>
      <c r="O13" s="14">
        <f t="shared" si="0"/>
        <v>0</v>
      </c>
    </row>
    <row r="14" spans="1:15" x14ac:dyDescent="0.2">
      <c r="A14" s="2" t="s">
        <v>24</v>
      </c>
      <c r="B14" s="2" t="s">
        <v>25</v>
      </c>
      <c r="C14" s="2" t="s">
        <v>36</v>
      </c>
      <c r="D14" s="14">
        <v>8</v>
      </c>
      <c r="E14" s="14">
        <v>7</v>
      </c>
      <c r="F14" s="14">
        <v>1</v>
      </c>
      <c r="G14" s="14"/>
      <c r="H14" s="15"/>
      <c r="I14" s="16">
        <v>334</v>
      </c>
      <c r="J14" s="14">
        <v>333</v>
      </c>
      <c r="K14" s="15">
        <v>1</v>
      </c>
      <c r="L14" s="16">
        <v>17</v>
      </c>
      <c r="M14" s="14">
        <v>58200</v>
      </c>
      <c r="N14" s="15">
        <v>7</v>
      </c>
      <c r="O14" s="14">
        <f t="shared" si="0"/>
        <v>16.166666666666668</v>
      </c>
    </row>
    <row r="15" spans="1:15" x14ac:dyDescent="0.2">
      <c r="A15" s="2" t="s">
        <v>24</v>
      </c>
      <c r="B15" s="2" t="s">
        <v>18</v>
      </c>
      <c r="C15" s="2" t="s">
        <v>26</v>
      </c>
      <c r="D15" s="14">
        <v>502617</v>
      </c>
      <c r="E15" s="14">
        <v>318748</v>
      </c>
      <c r="F15" s="14">
        <v>343</v>
      </c>
      <c r="G15" s="14">
        <v>41286</v>
      </c>
      <c r="H15" s="15">
        <v>142240</v>
      </c>
      <c r="I15" s="16">
        <v>349174</v>
      </c>
      <c r="J15" s="14">
        <v>174983</v>
      </c>
      <c r="K15" s="15">
        <v>174191</v>
      </c>
      <c r="L15" s="16">
        <v>12006</v>
      </c>
      <c r="M15" s="14">
        <v>60763205</v>
      </c>
      <c r="N15" s="15">
        <v>2724</v>
      </c>
      <c r="O15" s="14">
        <f t="shared" si="0"/>
        <v>16878.668055555554</v>
      </c>
    </row>
    <row r="16" spans="1:15" x14ac:dyDescent="0.2">
      <c r="A16" s="2" t="s">
        <v>24</v>
      </c>
      <c r="B16" s="2" t="s">
        <v>18</v>
      </c>
      <c r="C16" s="2" t="s">
        <v>27</v>
      </c>
      <c r="D16" s="14">
        <v>108741</v>
      </c>
      <c r="E16" s="14">
        <v>99206</v>
      </c>
      <c r="F16" s="14">
        <v>3</v>
      </c>
      <c r="G16" s="14"/>
      <c r="H16" s="15">
        <v>9532</v>
      </c>
      <c r="I16" s="16">
        <v>95249</v>
      </c>
      <c r="J16" s="14">
        <v>43119</v>
      </c>
      <c r="K16" s="15">
        <v>52130</v>
      </c>
      <c r="L16" s="16">
        <v>3140</v>
      </c>
      <c r="M16" s="14">
        <v>14220014</v>
      </c>
      <c r="N16" s="15">
        <v>2550</v>
      </c>
      <c r="O16" s="14">
        <f t="shared" si="0"/>
        <v>3950.0038888888889</v>
      </c>
    </row>
    <row r="17" spans="1:15" x14ac:dyDescent="0.2">
      <c r="A17" s="2" t="s">
        <v>24</v>
      </c>
      <c r="B17" s="2" t="s">
        <v>18</v>
      </c>
      <c r="C17" s="2" t="s">
        <v>28</v>
      </c>
      <c r="D17" s="14">
        <v>156359</v>
      </c>
      <c r="E17" s="14">
        <v>6922</v>
      </c>
      <c r="F17" s="14">
        <v>336</v>
      </c>
      <c r="G17" s="14">
        <v>41286</v>
      </c>
      <c r="H17" s="15">
        <v>107815</v>
      </c>
      <c r="I17" s="16">
        <v>75225</v>
      </c>
      <c r="J17" s="14">
        <v>42627</v>
      </c>
      <c r="K17" s="15">
        <v>32598</v>
      </c>
      <c r="L17" s="16">
        <v>2893</v>
      </c>
      <c r="M17" s="14">
        <v>11465487</v>
      </c>
      <c r="N17" s="15">
        <v>70</v>
      </c>
      <c r="O17" s="14">
        <f t="shared" si="0"/>
        <v>3184.8575000000001</v>
      </c>
    </row>
    <row r="18" spans="1:15" x14ac:dyDescent="0.2">
      <c r="A18" s="2" t="s">
        <v>24</v>
      </c>
      <c r="B18" s="2" t="s">
        <v>18</v>
      </c>
      <c r="C18" s="2" t="s">
        <v>29</v>
      </c>
      <c r="D18" s="14">
        <v>189649</v>
      </c>
      <c r="E18" s="14">
        <v>171483</v>
      </c>
      <c r="F18" s="14">
        <v>4</v>
      </c>
      <c r="G18" s="14"/>
      <c r="H18" s="15">
        <v>18163</v>
      </c>
      <c r="I18" s="16">
        <v>138545</v>
      </c>
      <c r="J18" s="14">
        <v>76150</v>
      </c>
      <c r="K18" s="15">
        <v>62396</v>
      </c>
      <c r="L18" s="16">
        <v>5030</v>
      </c>
      <c r="M18" s="14">
        <v>23444975</v>
      </c>
      <c r="N18" s="15">
        <v>40</v>
      </c>
      <c r="O18" s="14">
        <f t="shared" si="0"/>
        <v>6512.4930555555557</v>
      </c>
    </row>
    <row r="19" spans="1:15" x14ac:dyDescent="0.2">
      <c r="A19" s="2" t="s">
        <v>24</v>
      </c>
      <c r="B19" s="2" t="s">
        <v>18</v>
      </c>
      <c r="C19" s="2" t="s">
        <v>30</v>
      </c>
      <c r="D19" s="14">
        <v>47860</v>
      </c>
      <c r="E19" s="14">
        <v>41130</v>
      </c>
      <c r="F19" s="14"/>
      <c r="G19" s="14"/>
      <c r="H19" s="15">
        <v>6730</v>
      </c>
      <c r="I19" s="16">
        <v>40151</v>
      </c>
      <c r="J19" s="14">
        <v>13085</v>
      </c>
      <c r="K19" s="15">
        <v>27066</v>
      </c>
      <c r="L19" s="16">
        <v>927</v>
      </c>
      <c r="M19" s="14">
        <v>11574528</v>
      </c>
      <c r="N19" s="15">
        <v>58</v>
      </c>
      <c r="O19" s="14">
        <f t="shared" si="0"/>
        <v>3215.1466666666665</v>
      </c>
    </row>
    <row r="20" spans="1:15" x14ac:dyDescent="0.2">
      <c r="A20" s="2" t="s">
        <v>24</v>
      </c>
      <c r="B20" s="2" t="s">
        <v>18</v>
      </c>
      <c r="C20" s="2" t="s">
        <v>31</v>
      </c>
      <c r="D20" s="14"/>
      <c r="E20" s="14"/>
      <c r="F20" s="14"/>
      <c r="G20" s="14"/>
      <c r="H20" s="15"/>
      <c r="I20" s="16"/>
      <c r="J20" s="14"/>
      <c r="K20" s="15"/>
      <c r="L20" s="16"/>
      <c r="M20" s="14"/>
      <c r="N20" s="15"/>
      <c r="O20" s="14">
        <f t="shared" si="0"/>
        <v>0</v>
      </c>
    </row>
    <row r="21" spans="1:15" x14ac:dyDescent="0.2">
      <c r="A21" s="2" t="s">
        <v>24</v>
      </c>
      <c r="B21" s="2" t="s">
        <v>18</v>
      </c>
      <c r="C21" s="2" t="s">
        <v>32</v>
      </c>
      <c r="D21" s="14"/>
      <c r="E21" s="14"/>
      <c r="F21" s="14"/>
      <c r="G21" s="14"/>
      <c r="H21" s="15"/>
      <c r="I21" s="16"/>
      <c r="J21" s="14"/>
      <c r="K21" s="15"/>
      <c r="L21" s="16"/>
      <c r="M21" s="14"/>
      <c r="N21" s="15"/>
      <c r="O21" s="14">
        <f t="shared" si="0"/>
        <v>0</v>
      </c>
    </row>
    <row r="22" spans="1:15" x14ac:dyDescent="0.2">
      <c r="A22" s="2" t="s">
        <v>24</v>
      </c>
      <c r="B22" s="2" t="s">
        <v>18</v>
      </c>
      <c r="C22" s="2" t="s">
        <v>33</v>
      </c>
      <c r="D22" s="14"/>
      <c r="E22" s="14"/>
      <c r="F22" s="14"/>
      <c r="G22" s="14"/>
      <c r="H22" s="15"/>
      <c r="I22" s="16"/>
      <c r="J22" s="14"/>
      <c r="K22" s="15"/>
      <c r="L22" s="16"/>
      <c r="M22" s="14"/>
      <c r="N22" s="15"/>
      <c r="O22" s="14">
        <f t="shared" si="0"/>
        <v>0</v>
      </c>
    </row>
    <row r="23" spans="1:15" x14ac:dyDescent="0.2">
      <c r="A23" s="2" t="s">
        <v>24</v>
      </c>
      <c r="B23" s="2" t="s">
        <v>18</v>
      </c>
      <c r="C23" s="2" t="s">
        <v>34</v>
      </c>
      <c r="D23" s="14"/>
      <c r="E23" s="14"/>
      <c r="F23" s="14"/>
      <c r="G23" s="14"/>
      <c r="H23" s="15"/>
      <c r="I23" s="16"/>
      <c r="J23" s="14"/>
      <c r="K23" s="15"/>
      <c r="L23" s="16"/>
      <c r="M23" s="14"/>
      <c r="N23" s="15"/>
      <c r="O23" s="14">
        <f t="shared" si="0"/>
        <v>0</v>
      </c>
    </row>
    <row r="24" spans="1:15" x14ac:dyDescent="0.2">
      <c r="A24" s="2" t="s">
        <v>24</v>
      </c>
      <c r="B24" s="2" t="s">
        <v>18</v>
      </c>
      <c r="C24" s="2" t="s">
        <v>36</v>
      </c>
      <c r="D24" s="14">
        <v>8</v>
      </c>
      <c r="E24" s="14">
        <v>7</v>
      </c>
      <c r="F24" s="14">
        <v>1</v>
      </c>
      <c r="G24" s="14"/>
      <c r="H24" s="15"/>
      <c r="I24" s="16">
        <v>4</v>
      </c>
      <c r="J24" s="14">
        <v>3</v>
      </c>
      <c r="K24" s="15">
        <v>1</v>
      </c>
      <c r="L24" s="16">
        <v>15</v>
      </c>
      <c r="M24" s="14">
        <v>58200</v>
      </c>
      <c r="N24" s="15">
        <v>6</v>
      </c>
      <c r="O24" s="14">
        <f t="shared" si="0"/>
        <v>16.166666666666668</v>
      </c>
    </row>
    <row r="25" spans="1:15" x14ac:dyDescent="0.2">
      <c r="A25" s="2" t="s">
        <v>24</v>
      </c>
      <c r="B25" s="2" t="s">
        <v>37</v>
      </c>
      <c r="C25" s="2" t="s">
        <v>26</v>
      </c>
      <c r="D25" s="14">
        <v>401004</v>
      </c>
      <c r="E25" s="14">
        <v>230079</v>
      </c>
      <c r="F25" s="14">
        <v>445</v>
      </c>
      <c r="G25" s="14">
        <v>105345</v>
      </c>
      <c r="H25" s="15">
        <v>65135</v>
      </c>
      <c r="I25" s="16">
        <v>260838</v>
      </c>
      <c r="J25" s="14">
        <v>260838</v>
      </c>
      <c r="K25" s="15"/>
      <c r="L25" s="16">
        <v>25111</v>
      </c>
      <c r="M25" s="14"/>
      <c r="N25" s="15">
        <v>2399</v>
      </c>
      <c r="O25" s="14">
        <f t="shared" si="0"/>
        <v>0</v>
      </c>
    </row>
    <row r="26" spans="1:15" x14ac:dyDescent="0.2">
      <c r="A26" s="2" t="s">
        <v>24</v>
      </c>
      <c r="B26" s="2" t="s">
        <v>37</v>
      </c>
      <c r="C26" s="2" t="s">
        <v>27</v>
      </c>
      <c r="D26" s="14">
        <v>188</v>
      </c>
      <c r="E26" s="14"/>
      <c r="F26" s="14"/>
      <c r="G26" s="14"/>
      <c r="H26" s="15">
        <v>188</v>
      </c>
      <c r="I26" s="16">
        <v>77</v>
      </c>
      <c r="J26" s="14">
        <v>77</v>
      </c>
      <c r="K26" s="15"/>
      <c r="L26" s="16">
        <v>19</v>
      </c>
      <c r="M26" s="14"/>
      <c r="N26" s="15">
        <v>44</v>
      </c>
      <c r="O26" s="14">
        <f t="shared" si="0"/>
        <v>0</v>
      </c>
    </row>
    <row r="27" spans="1:15" x14ac:dyDescent="0.2">
      <c r="A27" s="2" t="s">
        <v>24</v>
      </c>
      <c r="B27" s="2" t="s">
        <v>37</v>
      </c>
      <c r="C27" s="2" t="s">
        <v>28</v>
      </c>
      <c r="D27" s="14">
        <v>135286</v>
      </c>
      <c r="E27" s="14">
        <v>2662</v>
      </c>
      <c r="F27" s="14">
        <v>445</v>
      </c>
      <c r="G27" s="14">
        <v>105345</v>
      </c>
      <c r="H27" s="15">
        <v>26834</v>
      </c>
      <c r="I27" s="16">
        <v>56009</v>
      </c>
      <c r="J27" s="14">
        <v>56009</v>
      </c>
      <c r="K27" s="15"/>
      <c r="L27" s="16">
        <v>4649</v>
      </c>
      <c r="M27" s="14"/>
      <c r="N27" s="15">
        <v>11</v>
      </c>
      <c r="O27" s="14">
        <f t="shared" si="0"/>
        <v>0</v>
      </c>
    </row>
    <row r="28" spans="1:15" x14ac:dyDescent="0.2">
      <c r="A28" s="2" t="s">
        <v>24</v>
      </c>
      <c r="B28" s="2" t="s">
        <v>37</v>
      </c>
      <c r="C28" s="2" t="s">
        <v>29</v>
      </c>
      <c r="D28" s="14">
        <v>227417</v>
      </c>
      <c r="E28" s="14">
        <v>227417</v>
      </c>
      <c r="F28" s="14"/>
      <c r="G28" s="14"/>
      <c r="H28" s="15"/>
      <c r="I28" s="16">
        <v>129443</v>
      </c>
      <c r="J28" s="14">
        <v>129443</v>
      </c>
      <c r="K28" s="15"/>
      <c r="L28" s="16">
        <v>8238</v>
      </c>
      <c r="M28" s="14"/>
      <c r="N28" s="15">
        <v>14</v>
      </c>
      <c r="O28" s="14">
        <f t="shared" si="0"/>
        <v>0</v>
      </c>
    </row>
    <row r="29" spans="1:15" x14ac:dyDescent="0.2">
      <c r="A29" s="2" t="s">
        <v>24</v>
      </c>
      <c r="B29" s="2" t="s">
        <v>37</v>
      </c>
      <c r="C29" s="2" t="s">
        <v>30</v>
      </c>
      <c r="D29" s="14"/>
      <c r="E29" s="14"/>
      <c r="F29" s="14"/>
      <c r="G29" s="14"/>
      <c r="H29" s="15"/>
      <c r="I29" s="16"/>
      <c r="J29" s="14"/>
      <c r="K29" s="15"/>
      <c r="L29" s="16"/>
      <c r="M29" s="14"/>
      <c r="N29" s="15"/>
      <c r="O29" s="14">
        <f t="shared" si="0"/>
        <v>0</v>
      </c>
    </row>
    <row r="30" spans="1:15" x14ac:dyDescent="0.2">
      <c r="A30" s="2" t="s">
        <v>24</v>
      </c>
      <c r="B30" s="2" t="s">
        <v>37</v>
      </c>
      <c r="C30" s="2" t="s">
        <v>31</v>
      </c>
      <c r="D30" s="14">
        <v>38113</v>
      </c>
      <c r="E30" s="14"/>
      <c r="F30" s="14"/>
      <c r="G30" s="14"/>
      <c r="H30" s="15">
        <v>38113</v>
      </c>
      <c r="I30" s="16">
        <v>14075</v>
      </c>
      <c r="J30" s="14">
        <v>14075</v>
      </c>
      <c r="K30" s="15"/>
      <c r="L30" s="16">
        <v>512</v>
      </c>
      <c r="M30" s="14"/>
      <c r="N30" s="15">
        <v>1</v>
      </c>
      <c r="O30" s="14">
        <f t="shared" si="0"/>
        <v>0</v>
      </c>
    </row>
    <row r="31" spans="1:15" x14ac:dyDescent="0.2">
      <c r="A31" s="2" t="s">
        <v>24</v>
      </c>
      <c r="B31" s="2" t="s">
        <v>37</v>
      </c>
      <c r="C31" s="2" t="s">
        <v>32</v>
      </c>
      <c r="D31" s="14"/>
      <c r="E31" s="14"/>
      <c r="F31" s="14"/>
      <c r="G31" s="14"/>
      <c r="H31" s="15"/>
      <c r="I31" s="16">
        <v>267</v>
      </c>
      <c r="J31" s="14">
        <v>267</v>
      </c>
      <c r="K31" s="15"/>
      <c r="L31" s="16">
        <v>37</v>
      </c>
      <c r="M31" s="14"/>
      <c r="N31" s="15">
        <v>7</v>
      </c>
      <c r="O31" s="14">
        <f t="shared" si="0"/>
        <v>0</v>
      </c>
    </row>
    <row r="32" spans="1:15" x14ac:dyDescent="0.2">
      <c r="A32" s="2" t="s">
        <v>24</v>
      </c>
      <c r="B32" s="2" t="s">
        <v>37</v>
      </c>
      <c r="C32" s="2" t="s">
        <v>33</v>
      </c>
      <c r="D32" s="14"/>
      <c r="E32" s="14"/>
      <c r="F32" s="14"/>
      <c r="G32" s="14"/>
      <c r="H32" s="15"/>
      <c r="I32" s="16">
        <v>41429</v>
      </c>
      <c r="J32" s="14">
        <v>41429</v>
      </c>
      <c r="K32" s="15"/>
      <c r="L32" s="16">
        <v>4484</v>
      </c>
      <c r="M32" s="14"/>
      <c r="N32" s="15">
        <v>2321</v>
      </c>
      <c r="O32" s="14">
        <f t="shared" si="0"/>
        <v>0</v>
      </c>
    </row>
    <row r="33" spans="1:15" x14ac:dyDescent="0.2">
      <c r="A33" s="2" t="s">
        <v>24</v>
      </c>
      <c r="B33" s="2" t="s">
        <v>37</v>
      </c>
      <c r="C33" s="2" t="s">
        <v>34</v>
      </c>
      <c r="D33" s="14"/>
      <c r="E33" s="14"/>
      <c r="F33" s="14"/>
      <c r="G33" s="14"/>
      <c r="H33" s="15"/>
      <c r="I33" s="16">
        <v>19210</v>
      </c>
      <c r="J33" s="14">
        <v>19210</v>
      </c>
      <c r="K33" s="15"/>
      <c r="L33" s="16">
        <v>7170</v>
      </c>
      <c r="M33" s="14"/>
      <c r="N33" s="15"/>
      <c r="O33" s="14">
        <f t="shared" si="0"/>
        <v>0</v>
      </c>
    </row>
    <row r="34" spans="1:15" x14ac:dyDescent="0.2">
      <c r="A34" s="2" t="s">
        <v>24</v>
      </c>
      <c r="B34" s="2" t="s">
        <v>37</v>
      </c>
      <c r="C34" s="2" t="s">
        <v>36</v>
      </c>
      <c r="D34" s="14"/>
      <c r="E34" s="14"/>
      <c r="F34" s="14"/>
      <c r="G34" s="14"/>
      <c r="H34" s="15"/>
      <c r="I34" s="16">
        <v>330</v>
      </c>
      <c r="J34" s="14">
        <v>330</v>
      </c>
      <c r="K34" s="15"/>
      <c r="L34" s="16">
        <v>1</v>
      </c>
      <c r="M34" s="14"/>
      <c r="N34" s="15">
        <v>1</v>
      </c>
      <c r="O34" s="14">
        <f t="shared" si="0"/>
        <v>0</v>
      </c>
    </row>
    <row r="35" spans="1:15" x14ac:dyDescent="0.2">
      <c r="A35" s="2" t="s">
        <v>267</v>
      </c>
      <c r="B35" s="2" t="s">
        <v>25</v>
      </c>
      <c r="C35" s="2" t="s">
        <v>26</v>
      </c>
      <c r="D35" s="14">
        <v>545055</v>
      </c>
      <c r="E35" s="14">
        <v>321426</v>
      </c>
      <c r="F35" s="14">
        <v>536</v>
      </c>
      <c r="G35" s="14">
        <v>146631</v>
      </c>
      <c r="H35" s="15">
        <v>76462</v>
      </c>
      <c r="I35" s="16">
        <v>290422</v>
      </c>
      <c r="J35" s="14">
        <v>269047</v>
      </c>
      <c r="K35" s="15">
        <v>21375</v>
      </c>
      <c r="L35" s="16">
        <v>18361</v>
      </c>
      <c r="M35" s="14">
        <v>11124865</v>
      </c>
      <c r="N35" s="15">
        <v>38</v>
      </c>
      <c r="O35" s="14">
        <f t="shared" si="0"/>
        <v>3090.2402777777779</v>
      </c>
    </row>
    <row r="36" spans="1:15" x14ac:dyDescent="0.2">
      <c r="A36" s="2" t="s">
        <v>267</v>
      </c>
      <c r="B36" s="2" t="s">
        <v>25</v>
      </c>
      <c r="C36" s="2" t="s">
        <v>27</v>
      </c>
      <c r="D36" s="14"/>
      <c r="E36" s="14"/>
      <c r="F36" s="14"/>
      <c r="G36" s="14"/>
      <c r="H36" s="15"/>
      <c r="I36" s="16"/>
      <c r="J36" s="14"/>
      <c r="K36" s="15"/>
      <c r="L36" s="16"/>
      <c r="M36" s="14"/>
      <c r="N36" s="15"/>
      <c r="O36" s="14">
        <f t="shared" si="0"/>
        <v>0</v>
      </c>
    </row>
    <row r="37" spans="1:15" x14ac:dyDescent="0.2">
      <c r="A37" s="2" t="s">
        <v>267</v>
      </c>
      <c r="B37" s="2" t="s">
        <v>25</v>
      </c>
      <c r="C37" s="2" t="s">
        <v>28</v>
      </c>
      <c r="D37" s="14">
        <v>181176</v>
      </c>
      <c r="E37" s="14">
        <v>3602</v>
      </c>
      <c r="F37" s="14">
        <v>533</v>
      </c>
      <c r="G37" s="14">
        <v>146631</v>
      </c>
      <c r="H37" s="15">
        <v>30410</v>
      </c>
      <c r="I37" s="16">
        <v>81752</v>
      </c>
      <c r="J37" s="14">
        <v>77695</v>
      </c>
      <c r="K37" s="15">
        <v>4057</v>
      </c>
      <c r="L37" s="16">
        <v>6290</v>
      </c>
      <c r="M37" s="14">
        <v>1846800</v>
      </c>
      <c r="N37" s="15">
        <v>8</v>
      </c>
      <c r="O37" s="14">
        <f t="shared" si="0"/>
        <v>513</v>
      </c>
    </row>
    <row r="38" spans="1:15" x14ac:dyDescent="0.2">
      <c r="A38" s="2" t="s">
        <v>267</v>
      </c>
      <c r="B38" s="2" t="s">
        <v>25</v>
      </c>
      <c r="C38" s="2" t="s">
        <v>29</v>
      </c>
      <c r="D38" s="14">
        <v>321952</v>
      </c>
      <c r="E38" s="14">
        <v>314033</v>
      </c>
      <c r="F38" s="14">
        <v>4</v>
      </c>
      <c r="G38" s="14"/>
      <c r="H38" s="15">
        <v>7915</v>
      </c>
      <c r="I38" s="16">
        <v>191290</v>
      </c>
      <c r="J38" s="14">
        <v>176055</v>
      </c>
      <c r="K38" s="15">
        <v>15235</v>
      </c>
      <c r="L38" s="16">
        <v>11432</v>
      </c>
      <c r="M38" s="14">
        <v>7453665</v>
      </c>
      <c r="N38" s="15">
        <v>26</v>
      </c>
      <c r="O38" s="14">
        <f t="shared" si="0"/>
        <v>2070.4625000000001</v>
      </c>
    </row>
    <row r="39" spans="1:15" x14ac:dyDescent="0.2">
      <c r="A39" s="2" t="s">
        <v>267</v>
      </c>
      <c r="B39" s="2" t="s">
        <v>25</v>
      </c>
      <c r="C39" s="2" t="s">
        <v>30</v>
      </c>
      <c r="D39" s="14">
        <v>3815</v>
      </c>
      <c r="E39" s="14">
        <v>3791</v>
      </c>
      <c r="F39" s="14"/>
      <c r="G39" s="14"/>
      <c r="H39" s="15">
        <v>24</v>
      </c>
      <c r="I39" s="16">
        <v>3305</v>
      </c>
      <c r="J39" s="14">
        <v>1222</v>
      </c>
      <c r="K39" s="15">
        <v>2083</v>
      </c>
      <c r="L39" s="16">
        <v>127</v>
      </c>
      <c r="M39" s="14">
        <v>1824400</v>
      </c>
      <c r="N39" s="15">
        <v>3</v>
      </c>
      <c r="O39" s="14">
        <f t="shared" si="0"/>
        <v>506.77777777777777</v>
      </c>
    </row>
    <row r="40" spans="1:15" x14ac:dyDescent="0.2">
      <c r="A40" s="2" t="s">
        <v>267</v>
      </c>
      <c r="B40" s="2" t="s">
        <v>25</v>
      </c>
      <c r="C40" s="2" t="s">
        <v>31</v>
      </c>
      <c r="D40" s="14">
        <v>38113</v>
      </c>
      <c r="E40" s="14"/>
      <c r="F40" s="14"/>
      <c r="G40" s="14"/>
      <c r="H40" s="15">
        <v>38113</v>
      </c>
      <c r="I40" s="16">
        <v>14075</v>
      </c>
      <c r="J40" s="14">
        <v>14075</v>
      </c>
      <c r="K40" s="15"/>
      <c r="L40" s="16">
        <v>512</v>
      </c>
      <c r="M40" s="14"/>
      <c r="N40" s="15">
        <v>1</v>
      </c>
      <c r="O40" s="14">
        <f t="shared" si="0"/>
        <v>0</v>
      </c>
    </row>
    <row r="41" spans="1:15" x14ac:dyDescent="0.2">
      <c r="A41" s="2" t="s">
        <v>267</v>
      </c>
      <c r="B41" s="2" t="s">
        <v>25</v>
      </c>
      <c r="C41" s="2" t="s">
        <v>32</v>
      </c>
      <c r="D41" s="14"/>
      <c r="E41" s="14"/>
      <c r="F41" s="14"/>
      <c r="G41" s="14"/>
      <c r="H41" s="15"/>
      <c r="I41" s="16"/>
      <c r="J41" s="14"/>
      <c r="K41" s="15"/>
      <c r="L41" s="16"/>
      <c r="M41" s="14"/>
      <c r="N41" s="15"/>
      <c r="O41" s="14">
        <f t="shared" si="0"/>
        <v>0</v>
      </c>
    </row>
    <row r="42" spans="1:15" x14ac:dyDescent="0.2">
      <c r="A42" s="2" t="s">
        <v>267</v>
      </c>
      <c r="B42" s="2" t="s">
        <v>25</v>
      </c>
      <c r="C42" s="2" t="s">
        <v>33</v>
      </c>
      <c r="D42" s="14"/>
      <c r="E42" s="14"/>
      <c r="F42" s="14"/>
      <c r="G42" s="14"/>
      <c r="H42" s="15"/>
      <c r="I42" s="16"/>
      <c r="J42" s="14"/>
      <c r="K42" s="15"/>
      <c r="L42" s="16"/>
      <c r="M42" s="14"/>
      <c r="N42" s="15"/>
      <c r="O42" s="14">
        <f t="shared" si="0"/>
        <v>0</v>
      </c>
    </row>
    <row r="43" spans="1:15" x14ac:dyDescent="0.2">
      <c r="A43" s="2" t="s">
        <v>267</v>
      </c>
      <c r="B43" s="2" t="s">
        <v>25</v>
      </c>
      <c r="C43" s="2" t="s">
        <v>34</v>
      </c>
      <c r="D43" s="14"/>
      <c r="E43" s="14"/>
      <c r="F43" s="14"/>
      <c r="G43" s="14"/>
      <c r="H43" s="15"/>
      <c r="I43" s="16"/>
      <c r="J43" s="14"/>
      <c r="K43" s="15"/>
      <c r="L43" s="16"/>
      <c r="M43" s="14"/>
      <c r="N43" s="15"/>
      <c r="O43" s="14">
        <f t="shared" si="0"/>
        <v>0</v>
      </c>
    </row>
    <row r="44" spans="1:15" x14ac:dyDescent="0.2">
      <c r="A44" s="2" t="s">
        <v>267</v>
      </c>
      <c r="B44" s="2" t="s">
        <v>25</v>
      </c>
      <c r="C44" s="2" t="s">
        <v>36</v>
      </c>
      <c r="D44" s="14"/>
      <c r="E44" s="14"/>
      <c r="F44" s="14"/>
      <c r="G44" s="14"/>
      <c r="H44" s="15"/>
      <c r="I44" s="16"/>
      <c r="J44" s="14"/>
      <c r="K44" s="15"/>
      <c r="L44" s="16"/>
      <c r="M44" s="14"/>
      <c r="N44" s="15"/>
      <c r="O44" s="14">
        <f t="shared" si="0"/>
        <v>0</v>
      </c>
    </row>
    <row r="45" spans="1:15" x14ac:dyDescent="0.2">
      <c r="A45" s="2" t="s">
        <v>267</v>
      </c>
      <c r="B45" s="2" t="s">
        <v>18</v>
      </c>
      <c r="C45" s="2" t="s">
        <v>26</v>
      </c>
      <c r="D45" s="14">
        <v>154959</v>
      </c>
      <c r="E45" s="14">
        <v>91699</v>
      </c>
      <c r="F45" s="14">
        <v>111</v>
      </c>
      <c r="G45" s="14">
        <v>41286</v>
      </c>
      <c r="H45" s="15">
        <v>21862</v>
      </c>
      <c r="I45" s="16">
        <v>93670</v>
      </c>
      <c r="J45" s="14">
        <v>72295</v>
      </c>
      <c r="K45" s="15">
        <v>21375</v>
      </c>
      <c r="L45" s="16">
        <v>5071</v>
      </c>
      <c r="M45" s="14">
        <v>11124865</v>
      </c>
      <c r="N45" s="15">
        <v>17</v>
      </c>
      <c r="O45" s="14">
        <f t="shared" si="0"/>
        <v>3090.2402777777779</v>
      </c>
    </row>
    <row r="46" spans="1:15" x14ac:dyDescent="0.2">
      <c r="A46" s="2" t="s">
        <v>267</v>
      </c>
      <c r="B46" s="2" t="s">
        <v>18</v>
      </c>
      <c r="C46" s="2" t="s">
        <v>27</v>
      </c>
      <c r="D46" s="14"/>
      <c r="E46" s="14"/>
      <c r="F46" s="14"/>
      <c r="G46" s="14"/>
      <c r="H46" s="15"/>
      <c r="I46" s="16"/>
      <c r="J46" s="14"/>
      <c r="K46" s="15"/>
      <c r="L46" s="16"/>
      <c r="M46" s="14"/>
      <c r="N46" s="15"/>
      <c r="O46" s="14">
        <f t="shared" si="0"/>
        <v>0</v>
      </c>
    </row>
    <row r="47" spans="1:15" x14ac:dyDescent="0.2">
      <c r="A47" s="2" t="s">
        <v>267</v>
      </c>
      <c r="B47" s="2" t="s">
        <v>18</v>
      </c>
      <c r="C47" s="2" t="s">
        <v>28</v>
      </c>
      <c r="D47" s="14">
        <v>56609</v>
      </c>
      <c r="E47" s="14">
        <v>1292</v>
      </c>
      <c r="F47" s="14">
        <v>107</v>
      </c>
      <c r="G47" s="14">
        <v>41286</v>
      </c>
      <c r="H47" s="15">
        <v>13923</v>
      </c>
      <c r="I47" s="16">
        <v>28517</v>
      </c>
      <c r="J47" s="14">
        <v>24461</v>
      </c>
      <c r="K47" s="15">
        <v>4057</v>
      </c>
      <c r="L47" s="16">
        <v>1750</v>
      </c>
      <c r="M47" s="14">
        <v>1846800</v>
      </c>
      <c r="N47" s="15">
        <v>2</v>
      </c>
      <c r="O47" s="14">
        <f t="shared" si="0"/>
        <v>513</v>
      </c>
    </row>
    <row r="48" spans="1:15" x14ac:dyDescent="0.2">
      <c r="A48" s="2" t="s">
        <v>267</v>
      </c>
      <c r="B48" s="2" t="s">
        <v>18</v>
      </c>
      <c r="C48" s="2" t="s">
        <v>29</v>
      </c>
      <c r="D48" s="14">
        <v>94535</v>
      </c>
      <c r="E48" s="14">
        <v>86616</v>
      </c>
      <c r="F48" s="14">
        <v>4</v>
      </c>
      <c r="G48" s="14"/>
      <c r="H48" s="15">
        <v>7915</v>
      </c>
      <c r="I48" s="16">
        <v>61847</v>
      </c>
      <c r="J48" s="14">
        <v>46612</v>
      </c>
      <c r="K48" s="15">
        <v>15235</v>
      </c>
      <c r="L48" s="16">
        <v>3194</v>
      </c>
      <c r="M48" s="14">
        <v>7453665</v>
      </c>
      <c r="N48" s="15">
        <v>12</v>
      </c>
      <c r="O48" s="14">
        <f t="shared" si="0"/>
        <v>2070.4625000000001</v>
      </c>
    </row>
    <row r="49" spans="1:15" x14ac:dyDescent="0.2">
      <c r="A49" s="2" t="s">
        <v>267</v>
      </c>
      <c r="B49" s="2" t="s">
        <v>18</v>
      </c>
      <c r="C49" s="2" t="s">
        <v>30</v>
      </c>
      <c r="D49" s="14">
        <v>3815</v>
      </c>
      <c r="E49" s="14">
        <v>3791</v>
      </c>
      <c r="F49" s="14"/>
      <c r="G49" s="14"/>
      <c r="H49" s="15">
        <v>24</v>
      </c>
      <c r="I49" s="16">
        <v>3305</v>
      </c>
      <c r="J49" s="14">
        <v>1222</v>
      </c>
      <c r="K49" s="15">
        <v>2083</v>
      </c>
      <c r="L49" s="16">
        <v>127</v>
      </c>
      <c r="M49" s="14">
        <v>1824400</v>
      </c>
      <c r="N49" s="15">
        <v>3</v>
      </c>
      <c r="O49" s="14">
        <f t="shared" si="0"/>
        <v>506.77777777777777</v>
      </c>
    </row>
    <row r="50" spans="1:15" x14ac:dyDescent="0.2">
      <c r="A50" s="2" t="s">
        <v>267</v>
      </c>
      <c r="B50" s="2" t="s">
        <v>18</v>
      </c>
      <c r="C50" s="2" t="s">
        <v>31</v>
      </c>
      <c r="D50" s="14"/>
      <c r="E50" s="14"/>
      <c r="F50" s="14"/>
      <c r="G50" s="14"/>
      <c r="H50" s="15"/>
      <c r="I50" s="16"/>
      <c r="J50" s="14"/>
      <c r="K50" s="15"/>
      <c r="L50" s="16"/>
      <c r="M50" s="14"/>
      <c r="N50" s="15"/>
      <c r="O50" s="14">
        <f t="shared" si="0"/>
        <v>0</v>
      </c>
    </row>
    <row r="51" spans="1:15" x14ac:dyDescent="0.2">
      <c r="A51" s="2" t="s">
        <v>267</v>
      </c>
      <c r="B51" s="2" t="s">
        <v>18</v>
      </c>
      <c r="C51" s="2" t="s">
        <v>32</v>
      </c>
      <c r="D51" s="14"/>
      <c r="E51" s="14"/>
      <c r="F51" s="14"/>
      <c r="G51" s="14"/>
      <c r="H51" s="15"/>
      <c r="I51" s="16"/>
      <c r="J51" s="14"/>
      <c r="K51" s="15"/>
      <c r="L51" s="16"/>
      <c r="M51" s="14"/>
      <c r="N51" s="15"/>
      <c r="O51" s="14">
        <f t="shared" si="0"/>
        <v>0</v>
      </c>
    </row>
    <row r="52" spans="1:15" x14ac:dyDescent="0.2">
      <c r="A52" s="2" t="s">
        <v>267</v>
      </c>
      <c r="B52" s="2" t="s">
        <v>18</v>
      </c>
      <c r="C52" s="2" t="s">
        <v>33</v>
      </c>
      <c r="D52" s="14"/>
      <c r="E52" s="14"/>
      <c r="F52" s="14"/>
      <c r="G52" s="14"/>
      <c r="H52" s="15"/>
      <c r="I52" s="16"/>
      <c r="J52" s="14"/>
      <c r="K52" s="15"/>
      <c r="L52" s="16"/>
      <c r="M52" s="14"/>
      <c r="N52" s="15"/>
      <c r="O52" s="14">
        <f t="shared" si="0"/>
        <v>0</v>
      </c>
    </row>
    <row r="53" spans="1:15" x14ac:dyDescent="0.2">
      <c r="A53" s="2" t="s">
        <v>267</v>
      </c>
      <c r="B53" s="2" t="s">
        <v>18</v>
      </c>
      <c r="C53" s="2" t="s">
        <v>34</v>
      </c>
      <c r="D53" s="14"/>
      <c r="E53" s="14"/>
      <c r="F53" s="14"/>
      <c r="G53" s="14"/>
      <c r="H53" s="15"/>
      <c r="I53" s="16"/>
      <c r="J53" s="14"/>
      <c r="K53" s="15"/>
      <c r="L53" s="16"/>
      <c r="M53" s="14"/>
      <c r="N53" s="15"/>
      <c r="O53" s="14">
        <f t="shared" si="0"/>
        <v>0</v>
      </c>
    </row>
    <row r="54" spans="1:15" x14ac:dyDescent="0.2">
      <c r="A54" s="2" t="s">
        <v>267</v>
      </c>
      <c r="B54" s="2" t="s">
        <v>18</v>
      </c>
      <c r="C54" s="2" t="s">
        <v>36</v>
      </c>
      <c r="D54" s="14"/>
      <c r="E54" s="14"/>
      <c r="F54" s="14"/>
      <c r="G54" s="14"/>
      <c r="H54" s="15"/>
      <c r="I54" s="16"/>
      <c r="J54" s="14"/>
      <c r="K54" s="15"/>
      <c r="L54" s="16"/>
      <c r="M54" s="14"/>
      <c r="N54" s="15"/>
      <c r="O54" s="14">
        <f t="shared" si="0"/>
        <v>0</v>
      </c>
    </row>
    <row r="55" spans="1:15" x14ac:dyDescent="0.2">
      <c r="A55" s="2" t="s">
        <v>267</v>
      </c>
      <c r="B55" s="2" t="s">
        <v>37</v>
      </c>
      <c r="C55" s="2" t="s">
        <v>26</v>
      </c>
      <c r="D55" s="14">
        <v>390097</v>
      </c>
      <c r="E55" s="14">
        <v>229727</v>
      </c>
      <c r="F55" s="14">
        <v>426</v>
      </c>
      <c r="G55" s="14">
        <v>105345</v>
      </c>
      <c r="H55" s="15">
        <v>54599</v>
      </c>
      <c r="I55" s="16">
        <v>196752</v>
      </c>
      <c r="J55" s="14">
        <v>196752</v>
      </c>
      <c r="K55" s="15"/>
      <c r="L55" s="16">
        <v>13290</v>
      </c>
      <c r="M55" s="14"/>
      <c r="N55" s="15">
        <v>21</v>
      </c>
      <c r="O55" s="14">
        <f t="shared" si="0"/>
        <v>0</v>
      </c>
    </row>
    <row r="56" spans="1:15" x14ac:dyDescent="0.2">
      <c r="A56" s="2" t="s">
        <v>267</v>
      </c>
      <c r="B56" s="2" t="s">
        <v>37</v>
      </c>
      <c r="C56" s="2" t="s">
        <v>27</v>
      </c>
      <c r="D56" s="14"/>
      <c r="E56" s="14"/>
      <c r="F56" s="14"/>
      <c r="G56" s="14"/>
      <c r="H56" s="15"/>
      <c r="I56" s="16"/>
      <c r="J56" s="14"/>
      <c r="K56" s="15"/>
      <c r="L56" s="16"/>
      <c r="M56" s="14"/>
      <c r="N56" s="15"/>
      <c r="O56" s="14">
        <f t="shared" si="0"/>
        <v>0</v>
      </c>
    </row>
    <row r="57" spans="1:15" x14ac:dyDescent="0.2">
      <c r="A57" s="2" t="s">
        <v>267</v>
      </c>
      <c r="B57" s="2" t="s">
        <v>37</v>
      </c>
      <c r="C57" s="2" t="s">
        <v>28</v>
      </c>
      <c r="D57" s="14">
        <v>124567</v>
      </c>
      <c r="E57" s="14">
        <v>2310</v>
      </c>
      <c r="F57" s="14">
        <v>426</v>
      </c>
      <c r="G57" s="14">
        <v>105345</v>
      </c>
      <c r="H57" s="15">
        <v>16487</v>
      </c>
      <c r="I57" s="16">
        <v>53235</v>
      </c>
      <c r="J57" s="14">
        <v>53235</v>
      </c>
      <c r="K57" s="15"/>
      <c r="L57" s="16">
        <v>4540</v>
      </c>
      <c r="M57" s="14"/>
      <c r="N57" s="15">
        <v>6</v>
      </c>
      <c r="O57" s="14">
        <f t="shared" si="0"/>
        <v>0</v>
      </c>
    </row>
    <row r="58" spans="1:15" x14ac:dyDescent="0.2">
      <c r="A58" s="2" t="s">
        <v>267</v>
      </c>
      <c r="B58" s="2" t="s">
        <v>37</v>
      </c>
      <c r="C58" s="2" t="s">
        <v>29</v>
      </c>
      <c r="D58" s="14">
        <v>227417</v>
      </c>
      <c r="E58" s="14">
        <v>227417</v>
      </c>
      <c r="F58" s="14"/>
      <c r="G58" s="14"/>
      <c r="H58" s="15"/>
      <c r="I58" s="16">
        <v>129443</v>
      </c>
      <c r="J58" s="14">
        <v>129443</v>
      </c>
      <c r="K58" s="15"/>
      <c r="L58" s="16">
        <v>8238</v>
      </c>
      <c r="M58" s="14"/>
      <c r="N58" s="15">
        <v>14</v>
      </c>
      <c r="O58" s="14">
        <f t="shared" si="0"/>
        <v>0</v>
      </c>
    </row>
    <row r="59" spans="1:15" x14ac:dyDescent="0.2">
      <c r="A59" s="2" t="s">
        <v>267</v>
      </c>
      <c r="B59" s="2" t="s">
        <v>37</v>
      </c>
      <c r="C59" s="2" t="s">
        <v>30</v>
      </c>
      <c r="D59" s="14"/>
      <c r="E59" s="14"/>
      <c r="F59" s="14"/>
      <c r="G59" s="14"/>
      <c r="H59" s="15"/>
      <c r="I59" s="16"/>
      <c r="J59" s="14"/>
      <c r="K59" s="15"/>
      <c r="L59" s="16"/>
      <c r="M59" s="14"/>
      <c r="N59" s="15"/>
      <c r="O59" s="14">
        <f t="shared" si="0"/>
        <v>0</v>
      </c>
    </row>
    <row r="60" spans="1:15" x14ac:dyDescent="0.2">
      <c r="A60" s="2" t="s">
        <v>267</v>
      </c>
      <c r="B60" s="2" t="s">
        <v>37</v>
      </c>
      <c r="C60" s="2" t="s">
        <v>31</v>
      </c>
      <c r="D60" s="14">
        <v>38113</v>
      </c>
      <c r="E60" s="14"/>
      <c r="F60" s="14"/>
      <c r="G60" s="14"/>
      <c r="H60" s="15">
        <v>38113</v>
      </c>
      <c r="I60" s="16">
        <v>14075</v>
      </c>
      <c r="J60" s="14">
        <v>14075</v>
      </c>
      <c r="K60" s="15"/>
      <c r="L60" s="16">
        <v>512</v>
      </c>
      <c r="M60" s="14"/>
      <c r="N60" s="15">
        <v>1</v>
      </c>
      <c r="O60" s="14">
        <f t="shared" si="0"/>
        <v>0</v>
      </c>
    </row>
    <row r="61" spans="1:15" x14ac:dyDescent="0.2">
      <c r="A61" s="2" t="s">
        <v>267</v>
      </c>
      <c r="B61" s="2" t="s">
        <v>37</v>
      </c>
      <c r="C61" s="2" t="s">
        <v>32</v>
      </c>
      <c r="D61" s="14"/>
      <c r="E61" s="14"/>
      <c r="F61" s="14"/>
      <c r="G61" s="14"/>
      <c r="H61" s="15"/>
      <c r="I61" s="16"/>
      <c r="J61" s="14"/>
      <c r="K61" s="15"/>
      <c r="L61" s="16"/>
      <c r="M61" s="14"/>
      <c r="N61" s="15"/>
      <c r="O61" s="14">
        <f t="shared" si="0"/>
        <v>0</v>
      </c>
    </row>
    <row r="62" spans="1:15" x14ac:dyDescent="0.2">
      <c r="A62" s="2" t="s">
        <v>267</v>
      </c>
      <c r="B62" s="2" t="s">
        <v>37</v>
      </c>
      <c r="C62" s="2" t="s">
        <v>33</v>
      </c>
      <c r="D62" s="14"/>
      <c r="E62" s="14"/>
      <c r="F62" s="14"/>
      <c r="G62" s="14"/>
      <c r="H62" s="15"/>
      <c r="I62" s="16"/>
      <c r="J62" s="14"/>
      <c r="K62" s="15"/>
      <c r="L62" s="16"/>
      <c r="M62" s="14"/>
      <c r="N62" s="15"/>
      <c r="O62" s="14">
        <f t="shared" si="0"/>
        <v>0</v>
      </c>
    </row>
    <row r="63" spans="1:15" x14ac:dyDescent="0.2">
      <c r="A63" s="2" t="s">
        <v>267</v>
      </c>
      <c r="B63" s="2" t="s">
        <v>37</v>
      </c>
      <c r="C63" s="2" t="s">
        <v>34</v>
      </c>
      <c r="D63" s="14"/>
      <c r="E63" s="14"/>
      <c r="F63" s="14"/>
      <c r="G63" s="14"/>
      <c r="H63" s="15"/>
      <c r="I63" s="16"/>
      <c r="J63" s="14"/>
      <c r="K63" s="15"/>
      <c r="L63" s="16"/>
      <c r="M63" s="14"/>
      <c r="N63" s="15"/>
      <c r="O63" s="14">
        <f t="shared" si="0"/>
        <v>0</v>
      </c>
    </row>
    <row r="64" spans="1:15" x14ac:dyDescent="0.2">
      <c r="A64" s="2" t="s">
        <v>267</v>
      </c>
      <c r="B64" s="2" t="s">
        <v>37</v>
      </c>
      <c r="C64" s="2" t="s">
        <v>36</v>
      </c>
      <c r="D64" s="14"/>
      <c r="E64" s="14"/>
      <c r="F64" s="14"/>
      <c r="G64" s="14"/>
      <c r="H64" s="15"/>
      <c r="I64" s="16"/>
      <c r="J64" s="14"/>
      <c r="K64" s="15"/>
      <c r="L64" s="16"/>
      <c r="M64" s="14"/>
      <c r="N64" s="15"/>
      <c r="O64" s="14">
        <f t="shared" si="0"/>
        <v>0</v>
      </c>
    </row>
    <row r="65" spans="1:15" x14ac:dyDescent="0.2">
      <c r="A65" s="2" t="s">
        <v>268</v>
      </c>
      <c r="B65" s="2" t="s">
        <v>25</v>
      </c>
      <c r="C65" s="2" t="s">
        <v>26</v>
      </c>
      <c r="D65" s="14">
        <v>358566</v>
      </c>
      <c r="E65" s="14">
        <v>227400</v>
      </c>
      <c r="F65" s="14">
        <v>252</v>
      </c>
      <c r="G65" s="14"/>
      <c r="H65" s="15">
        <v>130914</v>
      </c>
      <c r="I65" s="16">
        <v>319590</v>
      </c>
      <c r="J65" s="14">
        <v>166774</v>
      </c>
      <c r="K65" s="15">
        <v>152816</v>
      </c>
      <c r="L65" s="16">
        <v>18756</v>
      </c>
      <c r="M65" s="14">
        <v>49638340</v>
      </c>
      <c r="N65" s="15">
        <v>5085</v>
      </c>
      <c r="O65" s="14">
        <f t="shared" si="0"/>
        <v>13788.427777777777</v>
      </c>
    </row>
    <row r="66" spans="1:15" x14ac:dyDescent="0.2">
      <c r="A66" s="2" t="s">
        <v>268</v>
      </c>
      <c r="B66" s="2" t="s">
        <v>25</v>
      </c>
      <c r="C66" s="2" t="s">
        <v>27</v>
      </c>
      <c r="D66" s="14">
        <v>108929</v>
      </c>
      <c r="E66" s="14">
        <v>99206</v>
      </c>
      <c r="F66" s="14">
        <v>3</v>
      </c>
      <c r="G66" s="14"/>
      <c r="H66" s="15">
        <v>9720</v>
      </c>
      <c r="I66" s="16">
        <v>95326</v>
      </c>
      <c r="J66" s="14">
        <v>43195</v>
      </c>
      <c r="K66" s="15">
        <v>52130</v>
      </c>
      <c r="L66" s="16">
        <v>3159</v>
      </c>
      <c r="M66" s="14">
        <v>14220014</v>
      </c>
      <c r="N66" s="15">
        <v>2594</v>
      </c>
      <c r="O66" s="14">
        <f t="shared" si="0"/>
        <v>3950.0038888888889</v>
      </c>
    </row>
    <row r="67" spans="1:15" x14ac:dyDescent="0.2">
      <c r="A67" s="2" t="s">
        <v>268</v>
      </c>
      <c r="B67" s="2" t="s">
        <v>25</v>
      </c>
      <c r="C67" s="2" t="s">
        <v>28</v>
      </c>
      <c r="D67" s="14">
        <v>110469</v>
      </c>
      <c r="E67" s="14">
        <v>5982</v>
      </c>
      <c r="F67" s="14">
        <v>248</v>
      </c>
      <c r="G67" s="14"/>
      <c r="H67" s="15">
        <v>104239</v>
      </c>
      <c r="I67" s="16">
        <v>49482</v>
      </c>
      <c r="J67" s="14">
        <v>20941</v>
      </c>
      <c r="K67" s="15">
        <v>28541</v>
      </c>
      <c r="L67" s="16">
        <v>1252</v>
      </c>
      <c r="M67" s="14">
        <v>9618687</v>
      </c>
      <c r="N67" s="15">
        <v>73</v>
      </c>
      <c r="O67" s="14">
        <f t="shared" si="0"/>
        <v>2671.8575000000001</v>
      </c>
    </row>
    <row r="68" spans="1:15" x14ac:dyDescent="0.2">
      <c r="A68" s="2" t="s">
        <v>268</v>
      </c>
      <c r="B68" s="2" t="s">
        <v>25</v>
      </c>
      <c r="C68" s="2" t="s">
        <v>29</v>
      </c>
      <c r="D68" s="14">
        <v>95115</v>
      </c>
      <c r="E68" s="14">
        <v>84867</v>
      </c>
      <c r="F68" s="14"/>
      <c r="G68" s="14"/>
      <c r="H68" s="15">
        <v>10248</v>
      </c>
      <c r="I68" s="16">
        <v>76698</v>
      </c>
      <c r="J68" s="14">
        <v>29538</v>
      </c>
      <c r="K68" s="15">
        <v>47160</v>
      </c>
      <c r="L68" s="16">
        <v>1836</v>
      </c>
      <c r="M68" s="14">
        <v>15991310</v>
      </c>
      <c r="N68" s="15">
        <v>28</v>
      </c>
      <c r="O68" s="14">
        <f t="shared" si="0"/>
        <v>4442.0305555555551</v>
      </c>
    </row>
    <row r="69" spans="1:15" x14ac:dyDescent="0.2">
      <c r="A69" s="2" t="s">
        <v>268</v>
      </c>
      <c r="B69" s="2" t="s">
        <v>25</v>
      </c>
      <c r="C69" s="2" t="s">
        <v>30</v>
      </c>
      <c r="D69" s="14">
        <v>44045</v>
      </c>
      <c r="E69" s="14">
        <v>37339</v>
      </c>
      <c r="F69" s="14"/>
      <c r="G69" s="14"/>
      <c r="H69" s="15">
        <v>6706</v>
      </c>
      <c r="I69" s="16">
        <v>36846</v>
      </c>
      <c r="J69" s="14">
        <v>11863</v>
      </c>
      <c r="K69" s="15">
        <v>24983</v>
      </c>
      <c r="L69" s="16">
        <v>800</v>
      </c>
      <c r="M69" s="14">
        <v>9750128</v>
      </c>
      <c r="N69" s="15">
        <v>55</v>
      </c>
      <c r="O69" s="14">
        <f t="shared" si="0"/>
        <v>2708.3688888888887</v>
      </c>
    </row>
    <row r="70" spans="1:15" x14ac:dyDescent="0.2">
      <c r="A70" s="2" t="s">
        <v>268</v>
      </c>
      <c r="B70" s="2" t="s">
        <v>25</v>
      </c>
      <c r="C70" s="2" t="s">
        <v>31</v>
      </c>
      <c r="D70" s="14"/>
      <c r="E70" s="14"/>
      <c r="F70" s="14"/>
      <c r="G70" s="14"/>
      <c r="H70" s="15"/>
      <c r="I70" s="16"/>
      <c r="J70" s="14"/>
      <c r="K70" s="15"/>
      <c r="L70" s="16"/>
      <c r="M70" s="14"/>
      <c r="N70" s="15"/>
      <c r="O70" s="14">
        <f t="shared" ref="O70:O133" si="1">M70/3600</f>
        <v>0</v>
      </c>
    </row>
    <row r="71" spans="1:15" x14ac:dyDescent="0.2">
      <c r="A71" s="2" t="s">
        <v>268</v>
      </c>
      <c r="B71" s="2" t="s">
        <v>25</v>
      </c>
      <c r="C71" s="2" t="s">
        <v>32</v>
      </c>
      <c r="D71" s="14"/>
      <c r="E71" s="14"/>
      <c r="F71" s="14"/>
      <c r="G71" s="14"/>
      <c r="H71" s="15"/>
      <c r="I71" s="16">
        <v>267</v>
      </c>
      <c r="J71" s="14">
        <v>267</v>
      </c>
      <c r="K71" s="15"/>
      <c r="L71" s="16">
        <v>37</v>
      </c>
      <c r="M71" s="14"/>
      <c r="N71" s="15">
        <v>7</v>
      </c>
      <c r="O71" s="14">
        <f t="shared" si="1"/>
        <v>0</v>
      </c>
    </row>
    <row r="72" spans="1:15" x14ac:dyDescent="0.2">
      <c r="A72" s="2" t="s">
        <v>268</v>
      </c>
      <c r="B72" s="2" t="s">
        <v>25</v>
      </c>
      <c r="C72" s="2" t="s">
        <v>33</v>
      </c>
      <c r="D72" s="14"/>
      <c r="E72" s="14"/>
      <c r="F72" s="14"/>
      <c r="G72" s="14"/>
      <c r="H72" s="15"/>
      <c r="I72" s="16">
        <v>41429</v>
      </c>
      <c r="J72" s="14">
        <v>41429</v>
      </c>
      <c r="K72" s="15"/>
      <c r="L72" s="16">
        <v>4484</v>
      </c>
      <c r="M72" s="14"/>
      <c r="N72" s="15">
        <v>2321</v>
      </c>
      <c r="O72" s="14">
        <f t="shared" si="1"/>
        <v>0</v>
      </c>
    </row>
    <row r="73" spans="1:15" x14ac:dyDescent="0.2">
      <c r="A73" s="2" t="s">
        <v>268</v>
      </c>
      <c r="B73" s="2" t="s">
        <v>25</v>
      </c>
      <c r="C73" s="2" t="s">
        <v>34</v>
      </c>
      <c r="D73" s="14"/>
      <c r="E73" s="14"/>
      <c r="F73" s="14"/>
      <c r="G73" s="14"/>
      <c r="H73" s="15"/>
      <c r="I73" s="16">
        <v>19210</v>
      </c>
      <c r="J73" s="14">
        <v>19210</v>
      </c>
      <c r="K73" s="15"/>
      <c r="L73" s="16">
        <v>7170</v>
      </c>
      <c r="M73" s="14"/>
      <c r="N73" s="15"/>
      <c r="O73" s="14">
        <f t="shared" si="1"/>
        <v>0</v>
      </c>
    </row>
    <row r="74" spans="1:15" x14ac:dyDescent="0.2">
      <c r="A74" s="2" t="s">
        <v>268</v>
      </c>
      <c r="B74" s="2" t="s">
        <v>25</v>
      </c>
      <c r="C74" s="2" t="s">
        <v>36</v>
      </c>
      <c r="D74" s="14">
        <v>8</v>
      </c>
      <c r="E74" s="14">
        <v>7</v>
      </c>
      <c r="F74" s="14">
        <v>1</v>
      </c>
      <c r="G74" s="14"/>
      <c r="H74" s="15"/>
      <c r="I74" s="16">
        <v>334</v>
      </c>
      <c r="J74" s="14">
        <v>333</v>
      </c>
      <c r="K74" s="15">
        <v>1</v>
      </c>
      <c r="L74" s="16">
        <v>17</v>
      </c>
      <c r="M74" s="14">
        <v>58200</v>
      </c>
      <c r="N74" s="15">
        <v>7</v>
      </c>
      <c r="O74" s="14">
        <f t="shared" si="1"/>
        <v>16.166666666666668</v>
      </c>
    </row>
    <row r="75" spans="1:15" x14ac:dyDescent="0.2">
      <c r="A75" s="2" t="s">
        <v>268</v>
      </c>
      <c r="B75" s="2" t="s">
        <v>18</v>
      </c>
      <c r="C75" s="2" t="s">
        <v>26</v>
      </c>
      <c r="D75" s="14">
        <v>347658</v>
      </c>
      <c r="E75" s="14">
        <v>227048</v>
      </c>
      <c r="F75" s="14">
        <v>232</v>
      </c>
      <c r="G75" s="14"/>
      <c r="H75" s="15">
        <v>120378</v>
      </c>
      <c r="I75" s="16">
        <v>255504</v>
      </c>
      <c r="J75" s="14">
        <v>102689</v>
      </c>
      <c r="K75" s="15">
        <v>152816</v>
      </c>
      <c r="L75" s="16">
        <v>6935</v>
      </c>
      <c r="M75" s="14">
        <v>49638340</v>
      </c>
      <c r="N75" s="15">
        <v>2707</v>
      </c>
      <c r="O75" s="14">
        <f t="shared" si="1"/>
        <v>13788.427777777777</v>
      </c>
    </row>
    <row r="76" spans="1:15" x14ac:dyDescent="0.2">
      <c r="A76" s="2" t="s">
        <v>268</v>
      </c>
      <c r="B76" s="2" t="s">
        <v>18</v>
      </c>
      <c r="C76" s="2" t="s">
        <v>27</v>
      </c>
      <c r="D76" s="14">
        <v>108741</v>
      </c>
      <c r="E76" s="14">
        <v>99206</v>
      </c>
      <c r="F76" s="14">
        <v>3</v>
      </c>
      <c r="G76" s="14"/>
      <c r="H76" s="15">
        <v>9532</v>
      </c>
      <c r="I76" s="16">
        <v>95249</v>
      </c>
      <c r="J76" s="14">
        <v>43119</v>
      </c>
      <c r="K76" s="15">
        <v>52130</v>
      </c>
      <c r="L76" s="16">
        <v>3140</v>
      </c>
      <c r="M76" s="14">
        <v>14220014</v>
      </c>
      <c r="N76" s="15">
        <v>2550</v>
      </c>
      <c r="O76" s="14">
        <f t="shared" si="1"/>
        <v>3950.0038888888889</v>
      </c>
    </row>
    <row r="77" spans="1:15" x14ac:dyDescent="0.2">
      <c r="A77" s="2" t="s">
        <v>268</v>
      </c>
      <c r="B77" s="2" t="s">
        <v>18</v>
      </c>
      <c r="C77" s="2" t="s">
        <v>28</v>
      </c>
      <c r="D77" s="14">
        <v>99750</v>
      </c>
      <c r="E77" s="14">
        <v>5630</v>
      </c>
      <c r="F77" s="14">
        <v>229</v>
      </c>
      <c r="G77" s="14"/>
      <c r="H77" s="15">
        <v>93892</v>
      </c>
      <c r="I77" s="16">
        <v>46708</v>
      </c>
      <c r="J77" s="14">
        <v>18166</v>
      </c>
      <c r="K77" s="15">
        <v>28541</v>
      </c>
      <c r="L77" s="16">
        <v>1143</v>
      </c>
      <c r="M77" s="14">
        <v>9618687</v>
      </c>
      <c r="N77" s="15">
        <v>68</v>
      </c>
      <c r="O77" s="14">
        <f t="shared" si="1"/>
        <v>2671.8575000000001</v>
      </c>
    </row>
    <row r="78" spans="1:15" x14ac:dyDescent="0.2">
      <c r="A78" s="2" t="s">
        <v>268</v>
      </c>
      <c r="B78" s="2" t="s">
        <v>18</v>
      </c>
      <c r="C78" s="2" t="s">
        <v>29</v>
      </c>
      <c r="D78" s="14">
        <v>95115</v>
      </c>
      <c r="E78" s="14">
        <v>84867</v>
      </c>
      <c r="F78" s="14"/>
      <c r="G78" s="14"/>
      <c r="H78" s="15">
        <v>10248</v>
      </c>
      <c r="I78" s="16">
        <v>76698</v>
      </c>
      <c r="J78" s="14">
        <v>29538</v>
      </c>
      <c r="K78" s="15">
        <v>47160</v>
      </c>
      <c r="L78" s="16">
        <v>1836</v>
      </c>
      <c r="M78" s="14">
        <v>15991310</v>
      </c>
      <c r="N78" s="15">
        <v>28</v>
      </c>
      <c r="O78" s="14">
        <f t="shared" si="1"/>
        <v>4442.0305555555551</v>
      </c>
    </row>
    <row r="79" spans="1:15" x14ac:dyDescent="0.2">
      <c r="A79" s="2" t="s">
        <v>268</v>
      </c>
      <c r="B79" s="2" t="s">
        <v>18</v>
      </c>
      <c r="C79" s="2" t="s">
        <v>30</v>
      </c>
      <c r="D79" s="14">
        <v>44045</v>
      </c>
      <c r="E79" s="14">
        <v>37339</v>
      </c>
      <c r="F79" s="14"/>
      <c r="G79" s="14"/>
      <c r="H79" s="15">
        <v>6706</v>
      </c>
      <c r="I79" s="16">
        <v>36846</v>
      </c>
      <c r="J79" s="14">
        <v>11863</v>
      </c>
      <c r="K79" s="15">
        <v>24983</v>
      </c>
      <c r="L79" s="16">
        <v>800</v>
      </c>
      <c r="M79" s="14">
        <v>9750128</v>
      </c>
      <c r="N79" s="15">
        <v>55</v>
      </c>
      <c r="O79" s="14">
        <f t="shared" si="1"/>
        <v>2708.3688888888887</v>
      </c>
    </row>
    <row r="80" spans="1:15" x14ac:dyDescent="0.2">
      <c r="A80" s="2" t="s">
        <v>268</v>
      </c>
      <c r="B80" s="2" t="s">
        <v>18</v>
      </c>
      <c r="C80" s="2" t="s">
        <v>31</v>
      </c>
      <c r="D80" s="14"/>
      <c r="E80" s="14"/>
      <c r="F80" s="14"/>
      <c r="G80" s="14"/>
      <c r="H80" s="15"/>
      <c r="I80" s="16"/>
      <c r="J80" s="14"/>
      <c r="K80" s="15"/>
      <c r="L80" s="16"/>
      <c r="M80" s="14"/>
      <c r="N80" s="15"/>
      <c r="O80" s="14">
        <f t="shared" si="1"/>
        <v>0</v>
      </c>
    </row>
    <row r="81" spans="1:15" x14ac:dyDescent="0.2">
      <c r="A81" s="2" t="s">
        <v>268</v>
      </c>
      <c r="B81" s="2" t="s">
        <v>18</v>
      </c>
      <c r="C81" s="2" t="s">
        <v>32</v>
      </c>
      <c r="D81" s="14"/>
      <c r="E81" s="14"/>
      <c r="F81" s="14"/>
      <c r="G81" s="14"/>
      <c r="H81" s="15"/>
      <c r="I81" s="16"/>
      <c r="J81" s="14"/>
      <c r="K81" s="15"/>
      <c r="L81" s="16"/>
      <c r="M81" s="14"/>
      <c r="N81" s="15"/>
      <c r="O81" s="14">
        <f t="shared" si="1"/>
        <v>0</v>
      </c>
    </row>
    <row r="82" spans="1:15" x14ac:dyDescent="0.2">
      <c r="A82" s="2" t="s">
        <v>268</v>
      </c>
      <c r="B82" s="2" t="s">
        <v>18</v>
      </c>
      <c r="C82" s="2" t="s">
        <v>33</v>
      </c>
      <c r="D82" s="14"/>
      <c r="E82" s="14"/>
      <c r="F82" s="14"/>
      <c r="G82" s="14"/>
      <c r="H82" s="15"/>
      <c r="I82" s="16"/>
      <c r="J82" s="14"/>
      <c r="K82" s="15"/>
      <c r="L82" s="16"/>
      <c r="M82" s="14"/>
      <c r="N82" s="15"/>
      <c r="O82" s="14">
        <f t="shared" si="1"/>
        <v>0</v>
      </c>
    </row>
    <row r="83" spans="1:15" x14ac:dyDescent="0.2">
      <c r="A83" s="2" t="s">
        <v>268</v>
      </c>
      <c r="B83" s="2" t="s">
        <v>18</v>
      </c>
      <c r="C83" s="2" t="s">
        <v>34</v>
      </c>
      <c r="D83" s="14"/>
      <c r="E83" s="14"/>
      <c r="F83" s="14"/>
      <c r="G83" s="14"/>
      <c r="H83" s="15"/>
      <c r="I83" s="16"/>
      <c r="J83" s="14"/>
      <c r="K83" s="15"/>
      <c r="L83" s="16"/>
      <c r="M83" s="14"/>
      <c r="N83" s="15"/>
      <c r="O83" s="14">
        <f t="shared" si="1"/>
        <v>0</v>
      </c>
    </row>
    <row r="84" spans="1:15" x14ac:dyDescent="0.2">
      <c r="A84" s="2" t="s">
        <v>268</v>
      </c>
      <c r="B84" s="2" t="s">
        <v>18</v>
      </c>
      <c r="C84" s="2" t="s">
        <v>36</v>
      </c>
      <c r="D84" s="14">
        <v>8</v>
      </c>
      <c r="E84" s="14">
        <v>7</v>
      </c>
      <c r="F84" s="14">
        <v>1</v>
      </c>
      <c r="G84" s="14"/>
      <c r="H84" s="15"/>
      <c r="I84" s="16">
        <v>4</v>
      </c>
      <c r="J84" s="14">
        <v>3</v>
      </c>
      <c r="K84" s="15">
        <v>1</v>
      </c>
      <c r="L84" s="16">
        <v>15</v>
      </c>
      <c r="M84" s="14">
        <v>58200</v>
      </c>
      <c r="N84" s="15">
        <v>6</v>
      </c>
      <c r="O84" s="14">
        <f t="shared" si="1"/>
        <v>16.166666666666668</v>
      </c>
    </row>
    <row r="85" spans="1:15" x14ac:dyDescent="0.2">
      <c r="A85" s="2" t="s">
        <v>268</v>
      </c>
      <c r="B85" s="2" t="s">
        <v>37</v>
      </c>
      <c r="C85" s="2" t="s">
        <v>26</v>
      </c>
      <c r="D85" s="14">
        <v>10907</v>
      </c>
      <c r="E85" s="14">
        <v>352</v>
      </c>
      <c r="F85" s="14">
        <v>19</v>
      </c>
      <c r="G85" s="14"/>
      <c r="H85" s="15">
        <v>10536</v>
      </c>
      <c r="I85" s="16">
        <v>64086</v>
      </c>
      <c r="J85" s="14">
        <v>64086</v>
      </c>
      <c r="K85" s="15"/>
      <c r="L85" s="16">
        <v>11821</v>
      </c>
      <c r="M85" s="14"/>
      <c r="N85" s="15">
        <v>2378</v>
      </c>
      <c r="O85" s="14">
        <f t="shared" si="1"/>
        <v>0</v>
      </c>
    </row>
    <row r="86" spans="1:15" x14ac:dyDescent="0.2">
      <c r="A86" s="2" t="s">
        <v>268</v>
      </c>
      <c r="B86" s="2" t="s">
        <v>37</v>
      </c>
      <c r="C86" s="2" t="s">
        <v>27</v>
      </c>
      <c r="D86" s="14">
        <v>188</v>
      </c>
      <c r="E86" s="14"/>
      <c r="F86" s="14"/>
      <c r="G86" s="14"/>
      <c r="H86" s="15">
        <v>188</v>
      </c>
      <c r="I86" s="16">
        <v>77</v>
      </c>
      <c r="J86" s="14">
        <v>77</v>
      </c>
      <c r="K86" s="15"/>
      <c r="L86" s="16">
        <v>19</v>
      </c>
      <c r="M86" s="14"/>
      <c r="N86" s="15">
        <v>44</v>
      </c>
      <c r="O86" s="14">
        <f t="shared" si="1"/>
        <v>0</v>
      </c>
    </row>
    <row r="87" spans="1:15" x14ac:dyDescent="0.2">
      <c r="A87" s="2" t="s">
        <v>268</v>
      </c>
      <c r="B87" s="2" t="s">
        <v>37</v>
      </c>
      <c r="C87" s="2" t="s">
        <v>28</v>
      </c>
      <c r="D87" s="14">
        <v>10719</v>
      </c>
      <c r="E87" s="14">
        <v>352</v>
      </c>
      <c r="F87" s="14">
        <v>19</v>
      </c>
      <c r="G87" s="14"/>
      <c r="H87" s="15">
        <v>10348</v>
      </c>
      <c r="I87" s="16">
        <v>2774</v>
      </c>
      <c r="J87" s="14">
        <v>2774</v>
      </c>
      <c r="K87" s="15"/>
      <c r="L87" s="16">
        <v>109</v>
      </c>
      <c r="M87" s="14"/>
      <c r="N87" s="15">
        <v>5</v>
      </c>
      <c r="O87" s="14">
        <f t="shared" si="1"/>
        <v>0</v>
      </c>
    </row>
    <row r="88" spans="1:15" x14ac:dyDescent="0.2">
      <c r="A88" s="2" t="s">
        <v>268</v>
      </c>
      <c r="B88" s="2" t="s">
        <v>37</v>
      </c>
      <c r="C88" s="2" t="s">
        <v>29</v>
      </c>
      <c r="D88" s="14"/>
      <c r="E88" s="14"/>
      <c r="F88" s="14"/>
      <c r="G88" s="14"/>
      <c r="H88" s="15"/>
      <c r="I88" s="16"/>
      <c r="J88" s="14"/>
      <c r="K88" s="15"/>
      <c r="L88" s="16"/>
      <c r="M88" s="14"/>
      <c r="N88" s="15"/>
      <c r="O88" s="14">
        <f t="shared" si="1"/>
        <v>0</v>
      </c>
    </row>
    <row r="89" spans="1:15" x14ac:dyDescent="0.2">
      <c r="A89" s="2" t="s">
        <v>268</v>
      </c>
      <c r="B89" s="2" t="s">
        <v>37</v>
      </c>
      <c r="C89" s="2" t="s">
        <v>30</v>
      </c>
      <c r="D89" s="14"/>
      <c r="E89" s="14"/>
      <c r="F89" s="14"/>
      <c r="G89" s="14"/>
      <c r="H89" s="15"/>
      <c r="I89" s="16"/>
      <c r="J89" s="14"/>
      <c r="K89" s="15"/>
      <c r="L89" s="16"/>
      <c r="M89" s="14"/>
      <c r="N89" s="15"/>
      <c r="O89" s="14">
        <f t="shared" si="1"/>
        <v>0</v>
      </c>
    </row>
    <row r="90" spans="1:15" x14ac:dyDescent="0.2">
      <c r="A90" s="2" t="s">
        <v>268</v>
      </c>
      <c r="B90" s="2" t="s">
        <v>37</v>
      </c>
      <c r="C90" s="2" t="s">
        <v>31</v>
      </c>
      <c r="D90" s="14"/>
      <c r="E90" s="14"/>
      <c r="F90" s="14"/>
      <c r="G90" s="14"/>
      <c r="H90" s="15"/>
      <c r="I90" s="16"/>
      <c r="J90" s="14"/>
      <c r="K90" s="15"/>
      <c r="L90" s="16"/>
      <c r="M90" s="14"/>
      <c r="N90" s="15"/>
      <c r="O90" s="14">
        <f t="shared" si="1"/>
        <v>0</v>
      </c>
    </row>
    <row r="91" spans="1:15" x14ac:dyDescent="0.2">
      <c r="A91" s="2" t="s">
        <v>268</v>
      </c>
      <c r="B91" s="2" t="s">
        <v>37</v>
      </c>
      <c r="C91" s="2" t="s">
        <v>32</v>
      </c>
      <c r="D91" s="14"/>
      <c r="E91" s="14"/>
      <c r="F91" s="14"/>
      <c r="G91" s="14"/>
      <c r="H91" s="15"/>
      <c r="I91" s="16">
        <v>267</v>
      </c>
      <c r="J91" s="14">
        <v>267</v>
      </c>
      <c r="K91" s="15"/>
      <c r="L91" s="16">
        <v>37</v>
      </c>
      <c r="M91" s="14"/>
      <c r="N91" s="15">
        <v>7</v>
      </c>
      <c r="O91" s="14">
        <f t="shared" si="1"/>
        <v>0</v>
      </c>
    </row>
    <row r="92" spans="1:15" x14ac:dyDescent="0.2">
      <c r="A92" s="2" t="s">
        <v>268</v>
      </c>
      <c r="B92" s="2" t="s">
        <v>37</v>
      </c>
      <c r="C92" s="2" t="s">
        <v>33</v>
      </c>
      <c r="D92" s="14"/>
      <c r="E92" s="14"/>
      <c r="F92" s="14"/>
      <c r="G92" s="14"/>
      <c r="H92" s="15"/>
      <c r="I92" s="16">
        <v>41429</v>
      </c>
      <c r="J92" s="14">
        <v>41429</v>
      </c>
      <c r="K92" s="15"/>
      <c r="L92" s="16">
        <v>4484</v>
      </c>
      <c r="M92" s="14"/>
      <c r="N92" s="15">
        <v>2321</v>
      </c>
      <c r="O92" s="14">
        <f t="shared" si="1"/>
        <v>0</v>
      </c>
    </row>
    <row r="93" spans="1:15" x14ac:dyDescent="0.2">
      <c r="A93" s="2" t="s">
        <v>268</v>
      </c>
      <c r="B93" s="2" t="s">
        <v>37</v>
      </c>
      <c r="C93" s="2" t="s">
        <v>34</v>
      </c>
      <c r="D93" s="14"/>
      <c r="E93" s="14"/>
      <c r="F93" s="14"/>
      <c r="G93" s="14"/>
      <c r="H93" s="15"/>
      <c r="I93" s="16">
        <v>19210</v>
      </c>
      <c r="J93" s="14">
        <v>19210</v>
      </c>
      <c r="K93" s="15"/>
      <c r="L93" s="16">
        <v>7170</v>
      </c>
      <c r="M93" s="14"/>
      <c r="N93" s="15"/>
      <c r="O93" s="14">
        <f t="shared" si="1"/>
        <v>0</v>
      </c>
    </row>
    <row r="94" spans="1:15" x14ac:dyDescent="0.2">
      <c r="A94" s="2" t="s">
        <v>268</v>
      </c>
      <c r="B94" s="2" t="s">
        <v>37</v>
      </c>
      <c r="C94" s="2" t="s">
        <v>36</v>
      </c>
      <c r="D94" s="14"/>
      <c r="E94" s="14"/>
      <c r="F94" s="14"/>
      <c r="G94" s="14"/>
      <c r="H94" s="15"/>
      <c r="I94" s="16">
        <v>330</v>
      </c>
      <c r="J94" s="14">
        <v>330</v>
      </c>
      <c r="K94" s="15"/>
      <c r="L94" s="16">
        <v>1</v>
      </c>
      <c r="M94" s="14"/>
      <c r="N94" s="15">
        <v>1</v>
      </c>
      <c r="O94" s="14">
        <f t="shared" si="1"/>
        <v>0</v>
      </c>
    </row>
    <row r="95" spans="1:15" x14ac:dyDescent="0.2">
      <c r="A95" s="2" t="s">
        <v>40</v>
      </c>
      <c r="B95" s="2" t="s">
        <v>25</v>
      </c>
      <c r="C95" s="2" t="s">
        <v>26</v>
      </c>
      <c r="D95" s="14">
        <v>98496</v>
      </c>
      <c r="E95" s="14">
        <v>93616</v>
      </c>
      <c r="F95" s="14"/>
      <c r="G95" s="14"/>
      <c r="H95" s="15">
        <v>4880</v>
      </c>
      <c r="I95" s="16">
        <v>87409</v>
      </c>
      <c r="J95" s="14">
        <v>39525</v>
      </c>
      <c r="K95" s="15">
        <v>47884</v>
      </c>
      <c r="L95" s="16">
        <v>2842</v>
      </c>
      <c r="M95" s="14">
        <v>13035971</v>
      </c>
      <c r="N95" s="15">
        <v>2275</v>
      </c>
      <c r="O95" s="14">
        <f t="shared" si="1"/>
        <v>3621.1030555555553</v>
      </c>
    </row>
    <row r="96" spans="1:15" x14ac:dyDescent="0.2">
      <c r="A96" s="2" t="s">
        <v>40</v>
      </c>
      <c r="B96" s="2" t="s">
        <v>25</v>
      </c>
      <c r="C96" s="2" t="s">
        <v>27</v>
      </c>
      <c r="D96" s="14">
        <v>98082</v>
      </c>
      <c r="E96" s="14">
        <v>93616</v>
      </c>
      <c r="F96" s="14"/>
      <c r="G96" s="14"/>
      <c r="H96" s="15">
        <v>4466</v>
      </c>
      <c r="I96" s="16">
        <v>87105</v>
      </c>
      <c r="J96" s="14">
        <v>39499</v>
      </c>
      <c r="K96" s="15">
        <v>47607</v>
      </c>
      <c r="L96" s="16">
        <v>2840</v>
      </c>
      <c r="M96" s="14">
        <v>12986291</v>
      </c>
      <c r="N96" s="15">
        <v>2271</v>
      </c>
      <c r="O96" s="14">
        <f t="shared" si="1"/>
        <v>3607.3030555555556</v>
      </c>
    </row>
    <row r="97" spans="1:15" x14ac:dyDescent="0.2">
      <c r="A97" s="2" t="s">
        <v>40</v>
      </c>
      <c r="B97" s="2" t="s">
        <v>25</v>
      </c>
      <c r="C97" s="2" t="s">
        <v>28</v>
      </c>
      <c r="D97" s="14">
        <v>414</v>
      </c>
      <c r="E97" s="14"/>
      <c r="F97" s="14"/>
      <c r="G97" s="14"/>
      <c r="H97" s="15">
        <v>414</v>
      </c>
      <c r="I97" s="16">
        <v>304</v>
      </c>
      <c r="J97" s="14">
        <v>27</v>
      </c>
      <c r="K97" s="15">
        <v>277</v>
      </c>
      <c r="L97" s="16">
        <v>2</v>
      </c>
      <c r="M97" s="14">
        <v>49680</v>
      </c>
      <c r="N97" s="15">
        <v>4</v>
      </c>
      <c r="O97" s="14">
        <f t="shared" si="1"/>
        <v>13.8</v>
      </c>
    </row>
    <row r="98" spans="1:15" x14ac:dyDescent="0.2">
      <c r="A98" s="2" t="s">
        <v>40</v>
      </c>
      <c r="B98" s="2" t="s">
        <v>25</v>
      </c>
      <c r="C98" s="2" t="s">
        <v>29</v>
      </c>
      <c r="D98" s="14"/>
      <c r="E98" s="14"/>
      <c r="F98" s="14"/>
      <c r="G98" s="14"/>
      <c r="H98" s="15"/>
      <c r="I98" s="16"/>
      <c r="J98" s="14"/>
      <c r="K98" s="15"/>
      <c r="L98" s="16"/>
      <c r="M98" s="14"/>
      <c r="N98" s="15"/>
      <c r="O98" s="14">
        <f t="shared" si="1"/>
        <v>0</v>
      </c>
    </row>
    <row r="99" spans="1:15" x14ac:dyDescent="0.2">
      <c r="A99" s="2" t="s">
        <v>40</v>
      </c>
      <c r="B99" s="2" t="s">
        <v>25</v>
      </c>
      <c r="C99" s="2" t="s">
        <v>30</v>
      </c>
      <c r="D99" s="14"/>
      <c r="E99" s="14"/>
      <c r="F99" s="14"/>
      <c r="G99" s="14"/>
      <c r="H99" s="15"/>
      <c r="I99" s="16"/>
      <c r="J99" s="14"/>
      <c r="K99" s="15"/>
      <c r="L99" s="16"/>
      <c r="M99" s="14"/>
      <c r="N99" s="15"/>
      <c r="O99" s="14">
        <f t="shared" si="1"/>
        <v>0</v>
      </c>
    </row>
    <row r="100" spans="1:15" x14ac:dyDescent="0.2">
      <c r="A100" s="2" t="s">
        <v>40</v>
      </c>
      <c r="B100" s="2" t="s">
        <v>25</v>
      </c>
      <c r="C100" s="2" t="s">
        <v>31</v>
      </c>
      <c r="D100" s="14"/>
      <c r="E100" s="14"/>
      <c r="F100" s="14"/>
      <c r="G100" s="14"/>
      <c r="H100" s="15"/>
      <c r="I100" s="16"/>
      <c r="J100" s="14"/>
      <c r="K100" s="15"/>
      <c r="L100" s="16"/>
      <c r="M100" s="14"/>
      <c r="N100" s="15"/>
      <c r="O100" s="14">
        <f t="shared" si="1"/>
        <v>0</v>
      </c>
    </row>
    <row r="101" spans="1:15" x14ac:dyDescent="0.2">
      <c r="A101" s="2" t="s">
        <v>40</v>
      </c>
      <c r="B101" s="2" t="s">
        <v>25</v>
      </c>
      <c r="C101" s="2" t="s">
        <v>32</v>
      </c>
      <c r="D101" s="14"/>
      <c r="E101" s="14"/>
      <c r="F101" s="14"/>
      <c r="G101" s="14"/>
      <c r="H101" s="15"/>
      <c r="I101" s="16"/>
      <c r="J101" s="14"/>
      <c r="K101" s="15"/>
      <c r="L101" s="16"/>
      <c r="M101" s="14"/>
      <c r="N101" s="15"/>
      <c r="O101" s="14">
        <f t="shared" si="1"/>
        <v>0</v>
      </c>
    </row>
    <row r="102" spans="1:15" x14ac:dyDescent="0.2">
      <c r="A102" s="2" t="s">
        <v>40</v>
      </c>
      <c r="B102" s="2" t="s">
        <v>25</v>
      </c>
      <c r="C102" s="2" t="s">
        <v>33</v>
      </c>
      <c r="D102" s="14"/>
      <c r="E102" s="14"/>
      <c r="F102" s="14"/>
      <c r="G102" s="14"/>
      <c r="H102" s="15"/>
      <c r="I102" s="16"/>
      <c r="J102" s="14"/>
      <c r="K102" s="15"/>
      <c r="L102" s="16"/>
      <c r="M102" s="14"/>
      <c r="N102" s="15"/>
      <c r="O102" s="14">
        <f t="shared" si="1"/>
        <v>0</v>
      </c>
    </row>
    <row r="103" spans="1:15" x14ac:dyDescent="0.2">
      <c r="A103" s="2" t="s">
        <v>40</v>
      </c>
      <c r="B103" s="2" t="s">
        <v>25</v>
      </c>
      <c r="C103" s="2" t="s">
        <v>34</v>
      </c>
      <c r="D103" s="14"/>
      <c r="E103" s="14"/>
      <c r="F103" s="14"/>
      <c r="G103" s="14"/>
      <c r="H103" s="15"/>
      <c r="I103" s="16"/>
      <c r="J103" s="14"/>
      <c r="K103" s="15"/>
      <c r="L103" s="16"/>
      <c r="M103" s="14"/>
      <c r="N103" s="15"/>
      <c r="O103" s="14">
        <f t="shared" si="1"/>
        <v>0</v>
      </c>
    </row>
    <row r="104" spans="1:15" x14ac:dyDescent="0.2">
      <c r="A104" s="2" t="s">
        <v>40</v>
      </c>
      <c r="B104" s="2" t="s">
        <v>25</v>
      </c>
      <c r="C104" s="2" t="s">
        <v>36</v>
      </c>
      <c r="D104" s="14"/>
      <c r="E104" s="14"/>
      <c r="F104" s="14"/>
      <c r="G104" s="14"/>
      <c r="H104" s="15"/>
      <c r="I104" s="16"/>
      <c r="J104" s="14"/>
      <c r="K104" s="15"/>
      <c r="L104" s="16"/>
      <c r="M104" s="14"/>
      <c r="N104" s="15"/>
      <c r="O104" s="14">
        <f t="shared" si="1"/>
        <v>0</v>
      </c>
    </row>
    <row r="105" spans="1:15" x14ac:dyDescent="0.2">
      <c r="A105" s="2" t="s">
        <v>40</v>
      </c>
      <c r="B105" s="2" t="s">
        <v>18</v>
      </c>
      <c r="C105" s="2" t="s">
        <v>26</v>
      </c>
      <c r="D105" s="14">
        <v>98496</v>
      </c>
      <c r="E105" s="14">
        <v>93616</v>
      </c>
      <c r="F105" s="14"/>
      <c r="G105" s="14"/>
      <c r="H105" s="15">
        <v>4880</v>
      </c>
      <c r="I105" s="16">
        <v>87409</v>
      </c>
      <c r="J105" s="14">
        <v>39525</v>
      </c>
      <c r="K105" s="15">
        <v>47884</v>
      </c>
      <c r="L105" s="16">
        <v>2842</v>
      </c>
      <c r="M105" s="14">
        <v>13035971</v>
      </c>
      <c r="N105" s="15">
        <v>2275</v>
      </c>
      <c r="O105" s="14">
        <f t="shared" si="1"/>
        <v>3621.1030555555553</v>
      </c>
    </row>
    <row r="106" spans="1:15" x14ac:dyDescent="0.2">
      <c r="A106" s="2" t="s">
        <v>40</v>
      </c>
      <c r="B106" s="2" t="s">
        <v>18</v>
      </c>
      <c r="C106" s="2" t="s">
        <v>27</v>
      </c>
      <c r="D106" s="14">
        <v>98082</v>
      </c>
      <c r="E106" s="14">
        <v>93616</v>
      </c>
      <c r="F106" s="14"/>
      <c r="G106" s="14"/>
      <c r="H106" s="15">
        <v>4466</v>
      </c>
      <c r="I106" s="16">
        <v>87105</v>
      </c>
      <c r="J106" s="14">
        <v>39499</v>
      </c>
      <c r="K106" s="15">
        <v>47607</v>
      </c>
      <c r="L106" s="16">
        <v>2840</v>
      </c>
      <c r="M106" s="14">
        <v>12986291</v>
      </c>
      <c r="N106" s="15">
        <v>2271</v>
      </c>
      <c r="O106" s="14">
        <f t="shared" si="1"/>
        <v>3607.3030555555556</v>
      </c>
    </row>
    <row r="107" spans="1:15" x14ac:dyDescent="0.2">
      <c r="A107" s="2" t="s">
        <v>40</v>
      </c>
      <c r="B107" s="2" t="s">
        <v>18</v>
      </c>
      <c r="C107" s="2" t="s">
        <v>28</v>
      </c>
      <c r="D107" s="14">
        <v>414</v>
      </c>
      <c r="E107" s="14"/>
      <c r="F107" s="14"/>
      <c r="G107" s="14"/>
      <c r="H107" s="15">
        <v>414</v>
      </c>
      <c r="I107" s="16">
        <v>304</v>
      </c>
      <c r="J107" s="14">
        <v>27</v>
      </c>
      <c r="K107" s="15">
        <v>277</v>
      </c>
      <c r="L107" s="16">
        <v>2</v>
      </c>
      <c r="M107" s="14">
        <v>49680</v>
      </c>
      <c r="N107" s="15">
        <v>4</v>
      </c>
      <c r="O107" s="14">
        <f t="shared" si="1"/>
        <v>13.8</v>
      </c>
    </row>
    <row r="108" spans="1:15" x14ac:dyDescent="0.2">
      <c r="A108" s="2" t="s">
        <v>40</v>
      </c>
      <c r="B108" s="2" t="s">
        <v>18</v>
      </c>
      <c r="C108" s="2" t="s">
        <v>29</v>
      </c>
      <c r="D108" s="14"/>
      <c r="E108" s="14"/>
      <c r="F108" s="14"/>
      <c r="G108" s="14"/>
      <c r="H108" s="15"/>
      <c r="I108" s="16"/>
      <c r="J108" s="14"/>
      <c r="K108" s="15"/>
      <c r="L108" s="16"/>
      <c r="M108" s="14"/>
      <c r="N108" s="15"/>
      <c r="O108" s="14">
        <f t="shared" si="1"/>
        <v>0</v>
      </c>
    </row>
    <row r="109" spans="1:15" x14ac:dyDescent="0.2">
      <c r="A109" s="2" t="s">
        <v>40</v>
      </c>
      <c r="B109" s="2" t="s">
        <v>18</v>
      </c>
      <c r="C109" s="2" t="s">
        <v>30</v>
      </c>
      <c r="D109" s="14"/>
      <c r="E109" s="14"/>
      <c r="F109" s="14"/>
      <c r="G109" s="14"/>
      <c r="H109" s="15"/>
      <c r="I109" s="16"/>
      <c r="J109" s="14"/>
      <c r="K109" s="15"/>
      <c r="L109" s="16"/>
      <c r="M109" s="14"/>
      <c r="N109" s="15"/>
      <c r="O109" s="14">
        <f t="shared" si="1"/>
        <v>0</v>
      </c>
    </row>
    <row r="110" spans="1:15" x14ac:dyDescent="0.2">
      <c r="A110" s="2" t="s">
        <v>40</v>
      </c>
      <c r="B110" s="2" t="s">
        <v>18</v>
      </c>
      <c r="C110" s="2" t="s">
        <v>31</v>
      </c>
      <c r="D110" s="14"/>
      <c r="E110" s="14"/>
      <c r="F110" s="14"/>
      <c r="G110" s="14"/>
      <c r="H110" s="15"/>
      <c r="I110" s="16"/>
      <c r="J110" s="14"/>
      <c r="K110" s="15"/>
      <c r="L110" s="16"/>
      <c r="M110" s="14"/>
      <c r="N110" s="15"/>
      <c r="O110" s="14">
        <f t="shared" si="1"/>
        <v>0</v>
      </c>
    </row>
    <row r="111" spans="1:15" x14ac:dyDescent="0.2">
      <c r="A111" s="2" t="s">
        <v>40</v>
      </c>
      <c r="B111" s="2" t="s">
        <v>18</v>
      </c>
      <c r="C111" s="2" t="s">
        <v>32</v>
      </c>
      <c r="D111" s="14"/>
      <c r="E111" s="14"/>
      <c r="F111" s="14"/>
      <c r="G111" s="14"/>
      <c r="H111" s="15"/>
      <c r="I111" s="16"/>
      <c r="J111" s="14"/>
      <c r="K111" s="15"/>
      <c r="L111" s="16"/>
      <c r="M111" s="14"/>
      <c r="N111" s="15"/>
      <c r="O111" s="14">
        <f t="shared" si="1"/>
        <v>0</v>
      </c>
    </row>
    <row r="112" spans="1:15" x14ac:dyDescent="0.2">
      <c r="A112" s="2" t="s">
        <v>40</v>
      </c>
      <c r="B112" s="2" t="s">
        <v>18</v>
      </c>
      <c r="C112" s="2" t="s">
        <v>33</v>
      </c>
      <c r="D112" s="14"/>
      <c r="E112" s="14"/>
      <c r="F112" s="14"/>
      <c r="G112" s="14"/>
      <c r="H112" s="15"/>
      <c r="I112" s="16"/>
      <c r="J112" s="14"/>
      <c r="K112" s="15"/>
      <c r="L112" s="16"/>
      <c r="M112" s="14"/>
      <c r="N112" s="15"/>
      <c r="O112" s="14">
        <f t="shared" si="1"/>
        <v>0</v>
      </c>
    </row>
    <row r="113" spans="1:15" x14ac:dyDescent="0.2">
      <c r="A113" s="2" t="s">
        <v>40</v>
      </c>
      <c r="B113" s="2" t="s">
        <v>18</v>
      </c>
      <c r="C113" s="2" t="s">
        <v>34</v>
      </c>
      <c r="D113" s="14"/>
      <c r="E113" s="14"/>
      <c r="F113" s="14"/>
      <c r="G113" s="14"/>
      <c r="H113" s="15"/>
      <c r="I113" s="16"/>
      <c r="J113" s="14"/>
      <c r="K113" s="15"/>
      <c r="L113" s="16"/>
      <c r="M113" s="14"/>
      <c r="N113" s="15"/>
      <c r="O113" s="14">
        <f t="shared" si="1"/>
        <v>0</v>
      </c>
    </row>
    <row r="114" spans="1:15" x14ac:dyDescent="0.2">
      <c r="A114" s="2" t="s">
        <v>40</v>
      </c>
      <c r="B114" s="2" t="s">
        <v>18</v>
      </c>
      <c r="C114" s="2" t="s">
        <v>36</v>
      </c>
      <c r="D114" s="14"/>
      <c r="E114" s="14"/>
      <c r="F114" s="14"/>
      <c r="G114" s="14"/>
      <c r="H114" s="15"/>
      <c r="I114" s="16"/>
      <c r="J114" s="14"/>
      <c r="K114" s="15"/>
      <c r="L114" s="16"/>
      <c r="M114" s="14"/>
      <c r="N114" s="15"/>
      <c r="O114" s="14">
        <f t="shared" si="1"/>
        <v>0</v>
      </c>
    </row>
    <row r="115" spans="1:15" x14ac:dyDescent="0.2">
      <c r="A115" s="2" t="s">
        <v>40</v>
      </c>
      <c r="B115" s="2" t="s">
        <v>37</v>
      </c>
      <c r="C115" s="2" t="s">
        <v>26</v>
      </c>
      <c r="D115" s="14"/>
      <c r="E115" s="14"/>
      <c r="F115" s="14"/>
      <c r="G115" s="14"/>
      <c r="H115" s="15"/>
      <c r="I115" s="16"/>
      <c r="J115" s="14"/>
      <c r="K115" s="15"/>
      <c r="L115" s="16"/>
      <c r="M115" s="14"/>
      <c r="N115" s="15"/>
      <c r="O115" s="14">
        <f t="shared" si="1"/>
        <v>0</v>
      </c>
    </row>
    <row r="116" spans="1:15" x14ac:dyDescent="0.2">
      <c r="A116" s="2" t="s">
        <v>40</v>
      </c>
      <c r="B116" s="2" t="s">
        <v>37</v>
      </c>
      <c r="C116" s="2" t="s">
        <v>27</v>
      </c>
      <c r="D116" s="14"/>
      <c r="E116" s="14"/>
      <c r="F116" s="14"/>
      <c r="G116" s="14"/>
      <c r="H116" s="15"/>
      <c r="I116" s="16"/>
      <c r="J116" s="14"/>
      <c r="K116" s="15"/>
      <c r="L116" s="16"/>
      <c r="M116" s="14"/>
      <c r="N116" s="15"/>
      <c r="O116" s="14">
        <f t="shared" si="1"/>
        <v>0</v>
      </c>
    </row>
    <row r="117" spans="1:15" x14ac:dyDescent="0.2">
      <c r="A117" s="2" t="s">
        <v>40</v>
      </c>
      <c r="B117" s="2" t="s">
        <v>37</v>
      </c>
      <c r="C117" s="2" t="s">
        <v>28</v>
      </c>
      <c r="D117" s="14"/>
      <c r="E117" s="14"/>
      <c r="F117" s="14"/>
      <c r="G117" s="14"/>
      <c r="H117" s="15"/>
      <c r="I117" s="16"/>
      <c r="J117" s="14"/>
      <c r="K117" s="15"/>
      <c r="L117" s="16"/>
      <c r="M117" s="14"/>
      <c r="N117" s="15"/>
      <c r="O117" s="14">
        <f t="shared" si="1"/>
        <v>0</v>
      </c>
    </row>
    <row r="118" spans="1:15" x14ac:dyDescent="0.2">
      <c r="A118" s="2" t="s">
        <v>40</v>
      </c>
      <c r="B118" s="2" t="s">
        <v>37</v>
      </c>
      <c r="C118" s="2" t="s">
        <v>29</v>
      </c>
      <c r="D118" s="14"/>
      <c r="E118" s="14"/>
      <c r="F118" s="14"/>
      <c r="G118" s="14"/>
      <c r="H118" s="15"/>
      <c r="I118" s="16"/>
      <c r="J118" s="14"/>
      <c r="K118" s="15"/>
      <c r="L118" s="16"/>
      <c r="M118" s="14"/>
      <c r="N118" s="15"/>
      <c r="O118" s="14">
        <f t="shared" si="1"/>
        <v>0</v>
      </c>
    </row>
    <row r="119" spans="1:15" x14ac:dyDescent="0.2">
      <c r="A119" s="2" t="s">
        <v>40</v>
      </c>
      <c r="B119" s="2" t="s">
        <v>37</v>
      </c>
      <c r="C119" s="2" t="s">
        <v>30</v>
      </c>
      <c r="D119" s="14"/>
      <c r="E119" s="14"/>
      <c r="F119" s="14"/>
      <c r="G119" s="14"/>
      <c r="H119" s="15"/>
      <c r="I119" s="16"/>
      <c r="J119" s="14"/>
      <c r="K119" s="15"/>
      <c r="L119" s="16"/>
      <c r="M119" s="14"/>
      <c r="N119" s="15"/>
      <c r="O119" s="14">
        <f t="shared" si="1"/>
        <v>0</v>
      </c>
    </row>
    <row r="120" spans="1:15" x14ac:dyDescent="0.2">
      <c r="A120" s="2" t="s">
        <v>40</v>
      </c>
      <c r="B120" s="2" t="s">
        <v>37</v>
      </c>
      <c r="C120" s="2" t="s">
        <v>31</v>
      </c>
      <c r="D120" s="14"/>
      <c r="E120" s="14"/>
      <c r="F120" s="14"/>
      <c r="G120" s="14"/>
      <c r="H120" s="15"/>
      <c r="I120" s="16"/>
      <c r="J120" s="14"/>
      <c r="K120" s="15"/>
      <c r="L120" s="16"/>
      <c r="M120" s="14"/>
      <c r="N120" s="15"/>
      <c r="O120" s="14">
        <f t="shared" si="1"/>
        <v>0</v>
      </c>
    </row>
    <row r="121" spans="1:15" x14ac:dyDescent="0.2">
      <c r="A121" s="2" t="s">
        <v>40</v>
      </c>
      <c r="B121" s="2" t="s">
        <v>37</v>
      </c>
      <c r="C121" s="2" t="s">
        <v>32</v>
      </c>
      <c r="D121" s="14"/>
      <c r="E121" s="14"/>
      <c r="F121" s="14"/>
      <c r="G121" s="14"/>
      <c r="H121" s="15"/>
      <c r="I121" s="16"/>
      <c r="J121" s="14"/>
      <c r="K121" s="15"/>
      <c r="L121" s="16"/>
      <c r="M121" s="14"/>
      <c r="N121" s="15"/>
      <c r="O121" s="14">
        <f t="shared" si="1"/>
        <v>0</v>
      </c>
    </row>
    <row r="122" spans="1:15" x14ac:dyDescent="0.2">
      <c r="A122" s="2" t="s">
        <v>40</v>
      </c>
      <c r="B122" s="2" t="s">
        <v>37</v>
      </c>
      <c r="C122" s="2" t="s">
        <v>33</v>
      </c>
      <c r="D122" s="14"/>
      <c r="E122" s="14"/>
      <c r="F122" s="14"/>
      <c r="G122" s="14"/>
      <c r="H122" s="15"/>
      <c r="I122" s="16"/>
      <c r="J122" s="14"/>
      <c r="K122" s="15"/>
      <c r="L122" s="16"/>
      <c r="M122" s="14"/>
      <c r="N122" s="15"/>
      <c r="O122" s="14">
        <f t="shared" si="1"/>
        <v>0</v>
      </c>
    </row>
    <row r="123" spans="1:15" x14ac:dyDescent="0.2">
      <c r="A123" s="2" t="s">
        <v>40</v>
      </c>
      <c r="B123" s="2" t="s">
        <v>37</v>
      </c>
      <c r="C123" s="2" t="s">
        <v>34</v>
      </c>
      <c r="D123" s="14"/>
      <c r="E123" s="14"/>
      <c r="F123" s="14"/>
      <c r="G123" s="14"/>
      <c r="H123" s="15"/>
      <c r="I123" s="16"/>
      <c r="J123" s="14"/>
      <c r="K123" s="15"/>
      <c r="L123" s="16"/>
      <c r="M123" s="14"/>
      <c r="N123" s="15"/>
      <c r="O123" s="14">
        <f t="shared" si="1"/>
        <v>0</v>
      </c>
    </row>
    <row r="124" spans="1:15" x14ac:dyDescent="0.2">
      <c r="A124" s="2" t="s">
        <v>40</v>
      </c>
      <c r="B124" s="2" t="s">
        <v>37</v>
      </c>
      <c r="C124" s="2" t="s">
        <v>36</v>
      </c>
      <c r="D124" s="14"/>
      <c r="E124" s="14"/>
      <c r="F124" s="14"/>
      <c r="G124" s="14"/>
      <c r="H124" s="15"/>
      <c r="I124" s="16"/>
      <c r="J124" s="14"/>
      <c r="K124" s="15"/>
      <c r="L124" s="16"/>
      <c r="M124" s="14"/>
      <c r="N124" s="15"/>
      <c r="O124" s="14">
        <f t="shared" si="1"/>
        <v>0</v>
      </c>
    </row>
    <row r="125" spans="1:15" x14ac:dyDescent="0.2">
      <c r="A125" s="2" t="s">
        <v>41</v>
      </c>
      <c r="B125" s="2" t="s">
        <v>25</v>
      </c>
      <c r="C125" s="2" t="s">
        <v>26</v>
      </c>
      <c r="D125" s="14">
        <v>22661</v>
      </c>
      <c r="E125" s="14">
        <v>13470</v>
      </c>
      <c r="F125" s="14"/>
      <c r="G125" s="14"/>
      <c r="H125" s="15">
        <v>9190</v>
      </c>
      <c r="I125" s="16">
        <v>16277</v>
      </c>
      <c r="J125" s="14">
        <v>6213</v>
      </c>
      <c r="K125" s="15">
        <v>10064</v>
      </c>
      <c r="L125" s="16">
        <v>404</v>
      </c>
      <c r="M125" s="14">
        <v>3973820</v>
      </c>
      <c r="N125" s="15">
        <v>8</v>
      </c>
      <c r="O125" s="14">
        <f t="shared" si="1"/>
        <v>1103.838888888889</v>
      </c>
    </row>
    <row r="126" spans="1:15" x14ac:dyDescent="0.2">
      <c r="A126" s="2" t="s">
        <v>41</v>
      </c>
      <c r="B126" s="2" t="s">
        <v>25</v>
      </c>
      <c r="C126" s="2" t="s">
        <v>27</v>
      </c>
      <c r="D126" s="14"/>
      <c r="E126" s="14"/>
      <c r="F126" s="14"/>
      <c r="G126" s="14"/>
      <c r="H126" s="15"/>
      <c r="I126" s="16"/>
      <c r="J126" s="14"/>
      <c r="K126" s="15"/>
      <c r="L126" s="16"/>
      <c r="M126" s="14"/>
      <c r="N126" s="15"/>
      <c r="O126" s="14">
        <f t="shared" si="1"/>
        <v>0</v>
      </c>
    </row>
    <row r="127" spans="1:15" x14ac:dyDescent="0.2">
      <c r="A127" s="2" t="s">
        <v>41</v>
      </c>
      <c r="B127" s="2" t="s">
        <v>25</v>
      </c>
      <c r="C127" s="2" t="s">
        <v>28</v>
      </c>
      <c r="D127" s="14"/>
      <c r="E127" s="14"/>
      <c r="F127" s="14"/>
      <c r="G127" s="14"/>
      <c r="H127" s="15"/>
      <c r="I127" s="16"/>
      <c r="J127" s="14"/>
      <c r="K127" s="15"/>
      <c r="L127" s="16"/>
      <c r="M127" s="14"/>
      <c r="N127" s="15"/>
      <c r="O127" s="14">
        <f t="shared" si="1"/>
        <v>0</v>
      </c>
    </row>
    <row r="128" spans="1:15" x14ac:dyDescent="0.2">
      <c r="A128" s="2" t="s">
        <v>41</v>
      </c>
      <c r="B128" s="2" t="s">
        <v>25</v>
      </c>
      <c r="C128" s="2" t="s">
        <v>29</v>
      </c>
      <c r="D128" s="14">
        <v>8384</v>
      </c>
      <c r="E128" s="14">
        <v>5293</v>
      </c>
      <c r="F128" s="14"/>
      <c r="G128" s="14"/>
      <c r="H128" s="15">
        <v>3090</v>
      </c>
      <c r="I128" s="16">
        <v>5237</v>
      </c>
      <c r="J128" s="14">
        <v>2556</v>
      </c>
      <c r="K128" s="15">
        <v>2681</v>
      </c>
      <c r="L128" s="16">
        <v>124</v>
      </c>
      <c r="M128" s="14">
        <v>1239120</v>
      </c>
      <c r="N128" s="15">
        <v>2</v>
      </c>
      <c r="O128" s="14">
        <f t="shared" si="1"/>
        <v>344.2</v>
      </c>
    </row>
    <row r="129" spans="1:15" x14ac:dyDescent="0.2">
      <c r="A129" s="2" t="s">
        <v>41</v>
      </c>
      <c r="B129" s="2" t="s">
        <v>25</v>
      </c>
      <c r="C129" s="2" t="s">
        <v>30</v>
      </c>
      <c r="D129" s="14">
        <v>14277</v>
      </c>
      <c r="E129" s="14">
        <v>8177</v>
      </c>
      <c r="F129" s="14"/>
      <c r="G129" s="14"/>
      <c r="H129" s="15">
        <v>6100</v>
      </c>
      <c r="I129" s="16">
        <v>11040</v>
      </c>
      <c r="J129" s="14">
        <v>3656</v>
      </c>
      <c r="K129" s="15">
        <v>7383</v>
      </c>
      <c r="L129" s="16">
        <v>280</v>
      </c>
      <c r="M129" s="14">
        <v>2734700</v>
      </c>
      <c r="N129" s="15">
        <v>6</v>
      </c>
      <c r="O129" s="14">
        <f t="shared" si="1"/>
        <v>759.63888888888891</v>
      </c>
    </row>
    <row r="130" spans="1:15" x14ac:dyDescent="0.2">
      <c r="A130" s="2" t="s">
        <v>41</v>
      </c>
      <c r="B130" s="2" t="s">
        <v>25</v>
      </c>
      <c r="C130" s="2" t="s">
        <v>31</v>
      </c>
      <c r="D130" s="14"/>
      <c r="E130" s="14"/>
      <c r="F130" s="14"/>
      <c r="G130" s="14"/>
      <c r="H130" s="15"/>
      <c r="I130" s="16"/>
      <c r="J130" s="14"/>
      <c r="K130" s="15"/>
      <c r="L130" s="16"/>
      <c r="M130" s="14"/>
      <c r="N130" s="15"/>
      <c r="O130" s="14">
        <f t="shared" si="1"/>
        <v>0</v>
      </c>
    </row>
    <row r="131" spans="1:15" x14ac:dyDescent="0.2">
      <c r="A131" s="2" t="s">
        <v>41</v>
      </c>
      <c r="B131" s="2" t="s">
        <v>25</v>
      </c>
      <c r="C131" s="2" t="s">
        <v>32</v>
      </c>
      <c r="D131" s="14"/>
      <c r="E131" s="14"/>
      <c r="F131" s="14"/>
      <c r="G131" s="14"/>
      <c r="H131" s="15"/>
      <c r="I131" s="16"/>
      <c r="J131" s="14"/>
      <c r="K131" s="15"/>
      <c r="L131" s="16"/>
      <c r="M131" s="14"/>
      <c r="N131" s="15"/>
      <c r="O131" s="14">
        <f t="shared" si="1"/>
        <v>0</v>
      </c>
    </row>
    <row r="132" spans="1:15" x14ac:dyDescent="0.2">
      <c r="A132" s="2" t="s">
        <v>41</v>
      </c>
      <c r="B132" s="2" t="s">
        <v>25</v>
      </c>
      <c r="C132" s="2" t="s">
        <v>33</v>
      </c>
      <c r="D132" s="14"/>
      <c r="E132" s="14"/>
      <c r="F132" s="14"/>
      <c r="G132" s="14"/>
      <c r="H132" s="15"/>
      <c r="I132" s="16"/>
      <c r="J132" s="14"/>
      <c r="K132" s="15"/>
      <c r="L132" s="16"/>
      <c r="M132" s="14"/>
      <c r="N132" s="15"/>
      <c r="O132" s="14">
        <f t="shared" si="1"/>
        <v>0</v>
      </c>
    </row>
    <row r="133" spans="1:15" x14ac:dyDescent="0.2">
      <c r="A133" s="2" t="s">
        <v>41</v>
      </c>
      <c r="B133" s="2" t="s">
        <v>25</v>
      </c>
      <c r="C133" s="2" t="s">
        <v>34</v>
      </c>
      <c r="D133" s="14"/>
      <c r="E133" s="14"/>
      <c r="F133" s="14"/>
      <c r="G133" s="14"/>
      <c r="H133" s="15"/>
      <c r="I133" s="16"/>
      <c r="J133" s="14"/>
      <c r="K133" s="15"/>
      <c r="L133" s="16"/>
      <c r="M133" s="14"/>
      <c r="N133" s="15"/>
      <c r="O133" s="14">
        <f t="shared" si="1"/>
        <v>0</v>
      </c>
    </row>
    <row r="134" spans="1:15" x14ac:dyDescent="0.2">
      <c r="A134" s="2" t="s">
        <v>41</v>
      </c>
      <c r="B134" s="2" t="s">
        <v>25</v>
      </c>
      <c r="C134" s="2" t="s">
        <v>36</v>
      </c>
      <c r="D134" s="14"/>
      <c r="E134" s="14"/>
      <c r="F134" s="14"/>
      <c r="G134" s="14"/>
      <c r="H134" s="15"/>
      <c r="I134" s="16"/>
      <c r="J134" s="14"/>
      <c r="K134" s="15"/>
      <c r="L134" s="16"/>
      <c r="M134" s="14"/>
      <c r="N134" s="15"/>
      <c r="O134" s="14">
        <f t="shared" ref="O134:O197" si="2">M134/3600</f>
        <v>0</v>
      </c>
    </row>
    <row r="135" spans="1:15" x14ac:dyDescent="0.2">
      <c r="A135" s="2" t="s">
        <v>41</v>
      </c>
      <c r="B135" s="2" t="s">
        <v>18</v>
      </c>
      <c r="C135" s="2" t="s">
        <v>26</v>
      </c>
      <c r="D135" s="14">
        <v>22661</v>
      </c>
      <c r="E135" s="14">
        <v>13470</v>
      </c>
      <c r="F135" s="14"/>
      <c r="G135" s="14"/>
      <c r="H135" s="15">
        <v>9190</v>
      </c>
      <c r="I135" s="16">
        <v>16277</v>
      </c>
      <c r="J135" s="14">
        <v>6213</v>
      </c>
      <c r="K135" s="15">
        <v>10064</v>
      </c>
      <c r="L135" s="16">
        <v>404</v>
      </c>
      <c r="M135" s="14">
        <v>3973820</v>
      </c>
      <c r="N135" s="15">
        <v>8</v>
      </c>
      <c r="O135" s="14">
        <f t="shared" si="2"/>
        <v>1103.838888888889</v>
      </c>
    </row>
    <row r="136" spans="1:15" x14ac:dyDescent="0.2">
      <c r="A136" s="2" t="s">
        <v>41</v>
      </c>
      <c r="B136" s="2" t="s">
        <v>18</v>
      </c>
      <c r="C136" s="2" t="s">
        <v>27</v>
      </c>
      <c r="D136" s="14"/>
      <c r="E136" s="14"/>
      <c r="F136" s="14"/>
      <c r="G136" s="14"/>
      <c r="H136" s="15"/>
      <c r="I136" s="16"/>
      <c r="J136" s="14"/>
      <c r="K136" s="15"/>
      <c r="L136" s="16"/>
      <c r="M136" s="14"/>
      <c r="N136" s="15"/>
      <c r="O136" s="14">
        <f t="shared" si="2"/>
        <v>0</v>
      </c>
    </row>
    <row r="137" spans="1:15" x14ac:dyDescent="0.2">
      <c r="A137" s="2" t="s">
        <v>41</v>
      </c>
      <c r="B137" s="2" t="s">
        <v>18</v>
      </c>
      <c r="C137" s="2" t="s">
        <v>28</v>
      </c>
      <c r="D137" s="14"/>
      <c r="E137" s="14"/>
      <c r="F137" s="14"/>
      <c r="G137" s="14"/>
      <c r="H137" s="15"/>
      <c r="I137" s="16"/>
      <c r="J137" s="14"/>
      <c r="K137" s="15"/>
      <c r="L137" s="16"/>
      <c r="M137" s="14"/>
      <c r="N137" s="15"/>
      <c r="O137" s="14">
        <f t="shared" si="2"/>
        <v>0</v>
      </c>
    </row>
    <row r="138" spans="1:15" x14ac:dyDescent="0.2">
      <c r="A138" s="2" t="s">
        <v>41</v>
      </c>
      <c r="B138" s="2" t="s">
        <v>18</v>
      </c>
      <c r="C138" s="2" t="s">
        <v>29</v>
      </c>
      <c r="D138" s="14">
        <v>8384</v>
      </c>
      <c r="E138" s="14">
        <v>5293</v>
      </c>
      <c r="F138" s="14"/>
      <c r="G138" s="14"/>
      <c r="H138" s="15">
        <v>3090</v>
      </c>
      <c r="I138" s="16">
        <v>5237</v>
      </c>
      <c r="J138" s="14">
        <v>2556</v>
      </c>
      <c r="K138" s="15">
        <v>2681</v>
      </c>
      <c r="L138" s="16">
        <v>124</v>
      </c>
      <c r="M138" s="14">
        <v>1239120</v>
      </c>
      <c r="N138" s="15">
        <v>2</v>
      </c>
      <c r="O138" s="14">
        <f t="shared" si="2"/>
        <v>344.2</v>
      </c>
    </row>
    <row r="139" spans="1:15" x14ac:dyDescent="0.2">
      <c r="A139" s="2" t="s">
        <v>41</v>
      </c>
      <c r="B139" s="2" t="s">
        <v>18</v>
      </c>
      <c r="C139" s="2" t="s">
        <v>30</v>
      </c>
      <c r="D139" s="14">
        <v>14277</v>
      </c>
      <c r="E139" s="14">
        <v>8177</v>
      </c>
      <c r="F139" s="14"/>
      <c r="G139" s="14"/>
      <c r="H139" s="15">
        <v>6100</v>
      </c>
      <c r="I139" s="16">
        <v>11040</v>
      </c>
      <c r="J139" s="14">
        <v>3656</v>
      </c>
      <c r="K139" s="15">
        <v>7383</v>
      </c>
      <c r="L139" s="16">
        <v>280</v>
      </c>
      <c r="M139" s="14">
        <v>2734700</v>
      </c>
      <c r="N139" s="15">
        <v>6</v>
      </c>
      <c r="O139" s="14">
        <f t="shared" si="2"/>
        <v>759.63888888888891</v>
      </c>
    </row>
    <row r="140" spans="1:15" x14ac:dyDescent="0.2">
      <c r="A140" s="2" t="s">
        <v>41</v>
      </c>
      <c r="B140" s="2" t="s">
        <v>18</v>
      </c>
      <c r="C140" s="2" t="s">
        <v>31</v>
      </c>
      <c r="D140" s="14"/>
      <c r="E140" s="14"/>
      <c r="F140" s="14"/>
      <c r="G140" s="14"/>
      <c r="H140" s="15"/>
      <c r="I140" s="16"/>
      <c r="J140" s="14"/>
      <c r="K140" s="15"/>
      <c r="L140" s="16"/>
      <c r="M140" s="14"/>
      <c r="N140" s="15"/>
      <c r="O140" s="14">
        <f t="shared" si="2"/>
        <v>0</v>
      </c>
    </row>
    <row r="141" spans="1:15" x14ac:dyDescent="0.2">
      <c r="A141" s="2" t="s">
        <v>41</v>
      </c>
      <c r="B141" s="2" t="s">
        <v>18</v>
      </c>
      <c r="C141" s="2" t="s">
        <v>32</v>
      </c>
      <c r="D141" s="14"/>
      <c r="E141" s="14"/>
      <c r="F141" s="14"/>
      <c r="G141" s="14"/>
      <c r="H141" s="15"/>
      <c r="I141" s="16"/>
      <c r="J141" s="14"/>
      <c r="K141" s="15"/>
      <c r="L141" s="16"/>
      <c r="M141" s="14"/>
      <c r="N141" s="15"/>
      <c r="O141" s="14">
        <f t="shared" si="2"/>
        <v>0</v>
      </c>
    </row>
    <row r="142" spans="1:15" x14ac:dyDescent="0.2">
      <c r="A142" s="2" t="s">
        <v>41</v>
      </c>
      <c r="B142" s="2" t="s">
        <v>18</v>
      </c>
      <c r="C142" s="2" t="s">
        <v>33</v>
      </c>
      <c r="D142" s="14"/>
      <c r="E142" s="14"/>
      <c r="F142" s="14"/>
      <c r="G142" s="14"/>
      <c r="H142" s="15"/>
      <c r="I142" s="16"/>
      <c r="J142" s="14"/>
      <c r="K142" s="15"/>
      <c r="L142" s="16"/>
      <c r="M142" s="14"/>
      <c r="N142" s="15"/>
      <c r="O142" s="14">
        <f t="shared" si="2"/>
        <v>0</v>
      </c>
    </row>
    <row r="143" spans="1:15" x14ac:dyDescent="0.2">
      <c r="A143" s="2" t="s">
        <v>41</v>
      </c>
      <c r="B143" s="2" t="s">
        <v>18</v>
      </c>
      <c r="C143" s="2" t="s">
        <v>34</v>
      </c>
      <c r="D143" s="14"/>
      <c r="E143" s="14"/>
      <c r="F143" s="14"/>
      <c r="G143" s="14"/>
      <c r="H143" s="15"/>
      <c r="I143" s="16"/>
      <c r="J143" s="14"/>
      <c r="K143" s="15"/>
      <c r="L143" s="16"/>
      <c r="M143" s="14"/>
      <c r="N143" s="15"/>
      <c r="O143" s="14">
        <f t="shared" si="2"/>
        <v>0</v>
      </c>
    </row>
    <row r="144" spans="1:15" x14ac:dyDescent="0.2">
      <c r="A144" s="2" t="s">
        <v>41</v>
      </c>
      <c r="B144" s="2" t="s">
        <v>18</v>
      </c>
      <c r="C144" s="2" t="s">
        <v>36</v>
      </c>
      <c r="D144" s="14"/>
      <c r="E144" s="14"/>
      <c r="F144" s="14"/>
      <c r="G144" s="14"/>
      <c r="H144" s="15"/>
      <c r="I144" s="16"/>
      <c r="J144" s="14"/>
      <c r="K144" s="15"/>
      <c r="L144" s="16"/>
      <c r="M144" s="14"/>
      <c r="N144" s="15"/>
      <c r="O144" s="14">
        <f t="shared" si="2"/>
        <v>0</v>
      </c>
    </row>
    <row r="145" spans="1:15" x14ac:dyDescent="0.2">
      <c r="A145" s="2" t="s">
        <v>41</v>
      </c>
      <c r="B145" s="2" t="s">
        <v>37</v>
      </c>
      <c r="C145" s="2" t="s">
        <v>26</v>
      </c>
      <c r="D145" s="14"/>
      <c r="E145" s="14"/>
      <c r="F145" s="14"/>
      <c r="G145" s="14"/>
      <c r="H145" s="15"/>
      <c r="I145" s="16"/>
      <c r="J145" s="14"/>
      <c r="K145" s="15"/>
      <c r="L145" s="16"/>
      <c r="M145" s="14"/>
      <c r="N145" s="15"/>
      <c r="O145" s="14">
        <f t="shared" si="2"/>
        <v>0</v>
      </c>
    </row>
    <row r="146" spans="1:15" x14ac:dyDescent="0.2">
      <c r="A146" s="2" t="s">
        <v>41</v>
      </c>
      <c r="B146" s="2" t="s">
        <v>37</v>
      </c>
      <c r="C146" s="2" t="s">
        <v>27</v>
      </c>
      <c r="D146" s="14"/>
      <c r="E146" s="14"/>
      <c r="F146" s="14"/>
      <c r="G146" s="14"/>
      <c r="H146" s="15"/>
      <c r="I146" s="16"/>
      <c r="J146" s="14"/>
      <c r="K146" s="15"/>
      <c r="L146" s="16"/>
      <c r="M146" s="14"/>
      <c r="N146" s="15"/>
      <c r="O146" s="14">
        <f t="shared" si="2"/>
        <v>0</v>
      </c>
    </row>
    <row r="147" spans="1:15" x14ac:dyDescent="0.2">
      <c r="A147" s="2" t="s">
        <v>41</v>
      </c>
      <c r="B147" s="2" t="s">
        <v>37</v>
      </c>
      <c r="C147" s="2" t="s">
        <v>28</v>
      </c>
      <c r="D147" s="14"/>
      <c r="E147" s="14"/>
      <c r="F147" s="14"/>
      <c r="G147" s="14"/>
      <c r="H147" s="15"/>
      <c r="I147" s="16"/>
      <c r="J147" s="14"/>
      <c r="K147" s="15"/>
      <c r="L147" s="16"/>
      <c r="M147" s="14"/>
      <c r="N147" s="15"/>
      <c r="O147" s="14">
        <f t="shared" si="2"/>
        <v>0</v>
      </c>
    </row>
    <row r="148" spans="1:15" x14ac:dyDescent="0.2">
      <c r="A148" s="2" t="s">
        <v>41</v>
      </c>
      <c r="B148" s="2" t="s">
        <v>37</v>
      </c>
      <c r="C148" s="2" t="s">
        <v>29</v>
      </c>
      <c r="D148" s="14"/>
      <c r="E148" s="14"/>
      <c r="F148" s="14"/>
      <c r="G148" s="14"/>
      <c r="H148" s="15"/>
      <c r="I148" s="16"/>
      <c r="J148" s="14"/>
      <c r="K148" s="15"/>
      <c r="L148" s="16"/>
      <c r="M148" s="14"/>
      <c r="N148" s="15"/>
      <c r="O148" s="14">
        <f t="shared" si="2"/>
        <v>0</v>
      </c>
    </row>
    <row r="149" spans="1:15" x14ac:dyDescent="0.2">
      <c r="A149" s="2" t="s">
        <v>41</v>
      </c>
      <c r="B149" s="2" t="s">
        <v>37</v>
      </c>
      <c r="C149" s="2" t="s">
        <v>30</v>
      </c>
      <c r="D149" s="14"/>
      <c r="E149" s="14"/>
      <c r="F149" s="14"/>
      <c r="G149" s="14"/>
      <c r="H149" s="15"/>
      <c r="I149" s="16"/>
      <c r="J149" s="14"/>
      <c r="K149" s="15"/>
      <c r="L149" s="16"/>
      <c r="M149" s="14"/>
      <c r="N149" s="15"/>
      <c r="O149" s="14">
        <f t="shared" si="2"/>
        <v>0</v>
      </c>
    </row>
    <row r="150" spans="1:15" x14ac:dyDescent="0.2">
      <c r="A150" s="2" t="s">
        <v>41</v>
      </c>
      <c r="B150" s="2" t="s">
        <v>37</v>
      </c>
      <c r="C150" s="2" t="s">
        <v>31</v>
      </c>
      <c r="D150" s="14"/>
      <c r="E150" s="14"/>
      <c r="F150" s="14"/>
      <c r="G150" s="14"/>
      <c r="H150" s="15"/>
      <c r="I150" s="16"/>
      <c r="J150" s="14"/>
      <c r="K150" s="15"/>
      <c r="L150" s="16"/>
      <c r="M150" s="14"/>
      <c r="N150" s="15"/>
      <c r="O150" s="14">
        <f t="shared" si="2"/>
        <v>0</v>
      </c>
    </row>
    <row r="151" spans="1:15" x14ac:dyDescent="0.2">
      <c r="A151" s="2" t="s">
        <v>41</v>
      </c>
      <c r="B151" s="2" t="s">
        <v>37</v>
      </c>
      <c r="C151" s="2" t="s">
        <v>32</v>
      </c>
      <c r="D151" s="14"/>
      <c r="E151" s="14"/>
      <c r="F151" s="14"/>
      <c r="G151" s="14"/>
      <c r="H151" s="15"/>
      <c r="I151" s="16"/>
      <c r="J151" s="14"/>
      <c r="K151" s="15"/>
      <c r="L151" s="16"/>
      <c r="M151" s="14"/>
      <c r="N151" s="15"/>
      <c r="O151" s="14">
        <f t="shared" si="2"/>
        <v>0</v>
      </c>
    </row>
    <row r="152" spans="1:15" x14ac:dyDescent="0.2">
      <c r="A152" s="2" t="s">
        <v>41</v>
      </c>
      <c r="B152" s="2" t="s">
        <v>37</v>
      </c>
      <c r="C152" s="2" t="s">
        <v>33</v>
      </c>
      <c r="D152" s="14"/>
      <c r="E152" s="14"/>
      <c r="F152" s="14"/>
      <c r="G152" s="14"/>
      <c r="H152" s="15"/>
      <c r="I152" s="16"/>
      <c r="J152" s="14"/>
      <c r="K152" s="15"/>
      <c r="L152" s="16"/>
      <c r="M152" s="14"/>
      <c r="N152" s="15"/>
      <c r="O152" s="14">
        <f t="shared" si="2"/>
        <v>0</v>
      </c>
    </row>
    <row r="153" spans="1:15" x14ac:dyDescent="0.2">
      <c r="A153" s="2" t="s">
        <v>41</v>
      </c>
      <c r="B153" s="2" t="s">
        <v>37</v>
      </c>
      <c r="C153" s="2" t="s">
        <v>34</v>
      </c>
      <c r="D153" s="14"/>
      <c r="E153" s="14"/>
      <c r="F153" s="14"/>
      <c r="G153" s="14"/>
      <c r="H153" s="15"/>
      <c r="I153" s="16"/>
      <c r="J153" s="14"/>
      <c r="K153" s="15"/>
      <c r="L153" s="16"/>
      <c r="M153" s="14"/>
      <c r="N153" s="15"/>
      <c r="O153" s="14">
        <f t="shared" si="2"/>
        <v>0</v>
      </c>
    </row>
    <row r="154" spans="1:15" x14ac:dyDescent="0.2">
      <c r="A154" s="2" t="s">
        <v>41</v>
      </c>
      <c r="B154" s="2" t="s">
        <v>37</v>
      </c>
      <c r="C154" s="2" t="s">
        <v>36</v>
      </c>
      <c r="D154" s="14"/>
      <c r="E154" s="14"/>
      <c r="F154" s="14"/>
      <c r="G154" s="14"/>
      <c r="H154" s="15"/>
      <c r="I154" s="16"/>
      <c r="J154" s="14"/>
      <c r="K154" s="15"/>
      <c r="L154" s="16"/>
      <c r="M154" s="14"/>
      <c r="N154" s="15"/>
      <c r="O154" s="14">
        <f t="shared" si="2"/>
        <v>0</v>
      </c>
    </row>
    <row r="155" spans="1:15" x14ac:dyDescent="0.2">
      <c r="A155" s="2" t="s">
        <v>42</v>
      </c>
      <c r="B155" s="2" t="s">
        <v>25</v>
      </c>
      <c r="C155" s="2" t="s">
        <v>26</v>
      </c>
      <c r="D155" s="14">
        <v>18217</v>
      </c>
      <c r="E155" s="14">
        <v>17321</v>
      </c>
      <c r="F155" s="14"/>
      <c r="G155" s="14"/>
      <c r="H155" s="15">
        <v>896</v>
      </c>
      <c r="I155" s="16">
        <v>15820</v>
      </c>
      <c r="J155" s="14">
        <v>4271</v>
      </c>
      <c r="K155" s="15">
        <v>11549</v>
      </c>
      <c r="L155" s="16">
        <v>315</v>
      </c>
      <c r="M155" s="14">
        <v>4081360</v>
      </c>
      <c r="N155" s="15">
        <v>52</v>
      </c>
      <c r="O155" s="14">
        <f t="shared" si="2"/>
        <v>1133.7111111111112</v>
      </c>
    </row>
    <row r="156" spans="1:15" x14ac:dyDescent="0.2">
      <c r="A156" s="2" t="s">
        <v>42</v>
      </c>
      <c r="B156" s="2" t="s">
        <v>25</v>
      </c>
      <c r="C156" s="2" t="s">
        <v>27</v>
      </c>
      <c r="D156" s="14">
        <v>683</v>
      </c>
      <c r="E156" s="14">
        <v>172</v>
      </c>
      <c r="F156" s="14"/>
      <c r="G156" s="14"/>
      <c r="H156" s="15">
        <v>512</v>
      </c>
      <c r="I156" s="16">
        <v>379</v>
      </c>
      <c r="J156" s="14">
        <v>221</v>
      </c>
      <c r="K156" s="15">
        <v>158</v>
      </c>
      <c r="L156" s="16">
        <v>25</v>
      </c>
      <c r="M156" s="14">
        <v>61353</v>
      </c>
      <c r="N156" s="15">
        <v>19</v>
      </c>
      <c r="O156" s="14">
        <f t="shared" si="2"/>
        <v>17.0425</v>
      </c>
    </row>
    <row r="157" spans="1:15" x14ac:dyDescent="0.2">
      <c r="A157" s="2" t="s">
        <v>42</v>
      </c>
      <c r="B157" s="2" t="s">
        <v>25</v>
      </c>
      <c r="C157" s="2" t="s">
        <v>28</v>
      </c>
      <c r="D157" s="14">
        <v>3792</v>
      </c>
      <c r="E157" s="14">
        <v>3501</v>
      </c>
      <c r="F157" s="14"/>
      <c r="G157" s="14"/>
      <c r="H157" s="15">
        <v>291</v>
      </c>
      <c r="I157" s="16">
        <v>3237</v>
      </c>
      <c r="J157" s="14">
        <v>483</v>
      </c>
      <c r="K157" s="15">
        <v>2754</v>
      </c>
      <c r="L157" s="16">
        <v>65</v>
      </c>
      <c r="M157" s="14">
        <v>1071360</v>
      </c>
      <c r="N157" s="15">
        <v>6</v>
      </c>
      <c r="O157" s="14">
        <f t="shared" si="2"/>
        <v>297.60000000000002</v>
      </c>
    </row>
    <row r="158" spans="1:15" x14ac:dyDescent="0.2">
      <c r="A158" s="2" t="s">
        <v>42</v>
      </c>
      <c r="B158" s="2" t="s">
        <v>25</v>
      </c>
      <c r="C158" s="2" t="s">
        <v>29</v>
      </c>
      <c r="D158" s="14">
        <v>5083</v>
      </c>
      <c r="E158" s="14">
        <v>5039</v>
      </c>
      <c r="F158" s="14"/>
      <c r="G158" s="14"/>
      <c r="H158" s="15">
        <v>45</v>
      </c>
      <c r="I158" s="16">
        <v>4624</v>
      </c>
      <c r="J158" s="14">
        <v>1359</v>
      </c>
      <c r="K158" s="15">
        <v>3264</v>
      </c>
      <c r="L158" s="16">
        <v>91</v>
      </c>
      <c r="M158" s="14">
        <v>943835</v>
      </c>
      <c r="N158" s="15">
        <v>6</v>
      </c>
      <c r="O158" s="14">
        <f t="shared" si="2"/>
        <v>262.17638888888888</v>
      </c>
    </row>
    <row r="159" spans="1:15" x14ac:dyDescent="0.2">
      <c r="A159" s="2" t="s">
        <v>42</v>
      </c>
      <c r="B159" s="2" t="s">
        <v>25</v>
      </c>
      <c r="C159" s="2" t="s">
        <v>30</v>
      </c>
      <c r="D159" s="14">
        <v>8658</v>
      </c>
      <c r="E159" s="14">
        <v>8610</v>
      </c>
      <c r="F159" s="14"/>
      <c r="G159" s="14"/>
      <c r="H159" s="15">
        <v>48</v>
      </c>
      <c r="I159" s="16">
        <v>7580</v>
      </c>
      <c r="J159" s="14">
        <v>2207</v>
      </c>
      <c r="K159" s="15">
        <v>5373</v>
      </c>
      <c r="L159" s="16">
        <v>134</v>
      </c>
      <c r="M159" s="14">
        <v>2004812</v>
      </c>
      <c r="N159" s="15">
        <v>21</v>
      </c>
      <c r="O159" s="14">
        <f t="shared" si="2"/>
        <v>556.89222222222224</v>
      </c>
    </row>
    <row r="160" spans="1:15" x14ac:dyDescent="0.2">
      <c r="A160" s="2" t="s">
        <v>42</v>
      </c>
      <c r="B160" s="2" t="s">
        <v>25</v>
      </c>
      <c r="C160" s="2" t="s">
        <v>31</v>
      </c>
      <c r="D160" s="14"/>
      <c r="E160" s="14"/>
      <c r="F160" s="14"/>
      <c r="G160" s="14"/>
      <c r="H160" s="15"/>
      <c r="I160" s="16"/>
      <c r="J160" s="14"/>
      <c r="K160" s="15"/>
      <c r="L160" s="16"/>
      <c r="M160" s="14"/>
      <c r="N160" s="15"/>
      <c r="O160" s="14">
        <f t="shared" si="2"/>
        <v>0</v>
      </c>
    </row>
    <row r="161" spans="1:15" x14ac:dyDescent="0.2">
      <c r="A161" s="2" t="s">
        <v>42</v>
      </c>
      <c r="B161" s="2" t="s">
        <v>25</v>
      </c>
      <c r="C161" s="2" t="s">
        <v>32</v>
      </c>
      <c r="D161" s="14"/>
      <c r="E161" s="14"/>
      <c r="F161" s="14"/>
      <c r="G161" s="14"/>
      <c r="H161" s="15"/>
      <c r="I161" s="16"/>
      <c r="J161" s="14"/>
      <c r="K161" s="15"/>
      <c r="L161" s="16"/>
      <c r="M161" s="14"/>
      <c r="N161" s="15"/>
      <c r="O161" s="14">
        <f t="shared" si="2"/>
        <v>0</v>
      </c>
    </row>
    <row r="162" spans="1:15" x14ac:dyDescent="0.2">
      <c r="A162" s="2" t="s">
        <v>42</v>
      </c>
      <c r="B162" s="2" t="s">
        <v>25</v>
      </c>
      <c r="C162" s="2" t="s">
        <v>33</v>
      </c>
      <c r="D162" s="14"/>
      <c r="E162" s="14"/>
      <c r="F162" s="14"/>
      <c r="G162" s="14"/>
      <c r="H162" s="15"/>
      <c r="I162" s="16"/>
      <c r="J162" s="14"/>
      <c r="K162" s="15"/>
      <c r="L162" s="16"/>
      <c r="M162" s="14"/>
      <c r="N162" s="15"/>
      <c r="O162" s="14">
        <f t="shared" si="2"/>
        <v>0</v>
      </c>
    </row>
    <row r="163" spans="1:15" x14ac:dyDescent="0.2">
      <c r="A163" s="2" t="s">
        <v>42</v>
      </c>
      <c r="B163" s="2" t="s">
        <v>25</v>
      </c>
      <c r="C163" s="2" t="s">
        <v>34</v>
      </c>
      <c r="D163" s="14"/>
      <c r="E163" s="14"/>
      <c r="F163" s="14"/>
      <c r="G163" s="14"/>
      <c r="H163" s="15"/>
      <c r="I163" s="16"/>
      <c r="J163" s="14"/>
      <c r="K163" s="15"/>
      <c r="L163" s="16"/>
      <c r="M163" s="14"/>
      <c r="N163" s="15"/>
      <c r="O163" s="14">
        <f t="shared" si="2"/>
        <v>0</v>
      </c>
    </row>
    <row r="164" spans="1:15" x14ac:dyDescent="0.2">
      <c r="A164" s="2" t="s">
        <v>42</v>
      </c>
      <c r="B164" s="2" t="s">
        <v>25</v>
      </c>
      <c r="C164" s="2" t="s">
        <v>36</v>
      </c>
      <c r="D164" s="14"/>
      <c r="E164" s="14"/>
      <c r="F164" s="14"/>
      <c r="G164" s="14"/>
      <c r="H164" s="15"/>
      <c r="I164" s="16"/>
      <c r="J164" s="14"/>
      <c r="K164" s="15"/>
      <c r="L164" s="16"/>
      <c r="M164" s="14"/>
      <c r="N164" s="15"/>
      <c r="O164" s="14">
        <f t="shared" si="2"/>
        <v>0</v>
      </c>
    </row>
    <row r="165" spans="1:15" x14ac:dyDescent="0.2">
      <c r="A165" s="2" t="s">
        <v>42</v>
      </c>
      <c r="B165" s="2" t="s">
        <v>18</v>
      </c>
      <c r="C165" s="2" t="s">
        <v>26</v>
      </c>
      <c r="D165" s="14">
        <v>18217</v>
      </c>
      <c r="E165" s="14">
        <v>17321</v>
      </c>
      <c r="F165" s="14"/>
      <c r="G165" s="14"/>
      <c r="H165" s="15">
        <v>896</v>
      </c>
      <c r="I165" s="16">
        <v>15820</v>
      </c>
      <c r="J165" s="14">
        <v>4271</v>
      </c>
      <c r="K165" s="15">
        <v>11549</v>
      </c>
      <c r="L165" s="16">
        <v>315</v>
      </c>
      <c r="M165" s="14">
        <v>4081360</v>
      </c>
      <c r="N165" s="15">
        <v>52</v>
      </c>
      <c r="O165" s="14">
        <f t="shared" si="2"/>
        <v>1133.7111111111112</v>
      </c>
    </row>
    <row r="166" spans="1:15" x14ac:dyDescent="0.2">
      <c r="A166" s="2" t="s">
        <v>42</v>
      </c>
      <c r="B166" s="2" t="s">
        <v>18</v>
      </c>
      <c r="C166" s="2" t="s">
        <v>27</v>
      </c>
      <c r="D166" s="14">
        <v>683</v>
      </c>
      <c r="E166" s="14">
        <v>172</v>
      </c>
      <c r="F166" s="14"/>
      <c r="G166" s="14"/>
      <c r="H166" s="15">
        <v>512</v>
      </c>
      <c r="I166" s="16">
        <v>379</v>
      </c>
      <c r="J166" s="14">
        <v>221</v>
      </c>
      <c r="K166" s="15">
        <v>158</v>
      </c>
      <c r="L166" s="16">
        <v>25</v>
      </c>
      <c r="M166" s="14">
        <v>61353</v>
      </c>
      <c r="N166" s="15">
        <v>19</v>
      </c>
      <c r="O166" s="14">
        <f t="shared" si="2"/>
        <v>17.0425</v>
      </c>
    </row>
    <row r="167" spans="1:15" x14ac:dyDescent="0.2">
      <c r="A167" s="2" t="s">
        <v>42</v>
      </c>
      <c r="B167" s="2" t="s">
        <v>18</v>
      </c>
      <c r="C167" s="2" t="s">
        <v>28</v>
      </c>
      <c r="D167" s="14">
        <v>3792</v>
      </c>
      <c r="E167" s="14">
        <v>3501</v>
      </c>
      <c r="F167" s="14"/>
      <c r="G167" s="14"/>
      <c r="H167" s="15">
        <v>291</v>
      </c>
      <c r="I167" s="16">
        <v>3237</v>
      </c>
      <c r="J167" s="14">
        <v>483</v>
      </c>
      <c r="K167" s="15">
        <v>2754</v>
      </c>
      <c r="L167" s="16">
        <v>65</v>
      </c>
      <c r="M167" s="14">
        <v>1071360</v>
      </c>
      <c r="N167" s="15">
        <v>6</v>
      </c>
      <c r="O167" s="14">
        <f t="shared" si="2"/>
        <v>297.60000000000002</v>
      </c>
    </row>
    <row r="168" spans="1:15" x14ac:dyDescent="0.2">
      <c r="A168" s="2" t="s">
        <v>42</v>
      </c>
      <c r="B168" s="2" t="s">
        <v>18</v>
      </c>
      <c r="C168" s="2" t="s">
        <v>29</v>
      </c>
      <c r="D168" s="14">
        <v>5083</v>
      </c>
      <c r="E168" s="14">
        <v>5039</v>
      </c>
      <c r="F168" s="14"/>
      <c r="G168" s="14"/>
      <c r="H168" s="15">
        <v>45</v>
      </c>
      <c r="I168" s="16">
        <v>4624</v>
      </c>
      <c r="J168" s="14">
        <v>1359</v>
      </c>
      <c r="K168" s="15">
        <v>3264</v>
      </c>
      <c r="L168" s="16">
        <v>91</v>
      </c>
      <c r="M168" s="14">
        <v>943835</v>
      </c>
      <c r="N168" s="15">
        <v>6</v>
      </c>
      <c r="O168" s="14">
        <f t="shared" si="2"/>
        <v>262.17638888888888</v>
      </c>
    </row>
    <row r="169" spans="1:15" x14ac:dyDescent="0.2">
      <c r="A169" s="2" t="s">
        <v>42</v>
      </c>
      <c r="B169" s="2" t="s">
        <v>18</v>
      </c>
      <c r="C169" s="2" t="s">
        <v>30</v>
      </c>
      <c r="D169" s="14">
        <v>8658</v>
      </c>
      <c r="E169" s="14">
        <v>8610</v>
      </c>
      <c r="F169" s="14"/>
      <c r="G169" s="14"/>
      <c r="H169" s="15">
        <v>48</v>
      </c>
      <c r="I169" s="16">
        <v>7580</v>
      </c>
      <c r="J169" s="14">
        <v>2207</v>
      </c>
      <c r="K169" s="15">
        <v>5373</v>
      </c>
      <c r="L169" s="16">
        <v>134</v>
      </c>
      <c r="M169" s="14">
        <v>2004812</v>
      </c>
      <c r="N169" s="15">
        <v>21</v>
      </c>
      <c r="O169" s="14">
        <f t="shared" si="2"/>
        <v>556.89222222222224</v>
      </c>
    </row>
    <row r="170" spans="1:15" x14ac:dyDescent="0.2">
      <c r="A170" s="2" t="s">
        <v>42</v>
      </c>
      <c r="B170" s="2" t="s">
        <v>18</v>
      </c>
      <c r="C170" s="2" t="s">
        <v>31</v>
      </c>
      <c r="D170" s="14"/>
      <c r="E170" s="14"/>
      <c r="F170" s="14"/>
      <c r="G170" s="14"/>
      <c r="H170" s="15"/>
      <c r="I170" s="16"/>
      <c r="J170" s="14"/>
      <c r="K170" s="15"/>
      <c r="L170" s="16"/>
      <c r="M170" s="14"/>
      <c r="N170" s="15"/>
      <c r="O170" s="14">
        <f t="shared" si="2"/>
        <v>0</v>
      </c>
    </row>
    <row r="171" spans="1:15" x14ac:dyDescent="0.2">
      <c r="A171" s="2" t="s">
        <v>42</v>
      </c>
      <c r="B171" s="2" t="s">
        <v>18</v>
      </c>
      <c r="C171" s="2" t="s">
        <v>32</v>
      </c>
      <c r="D171" s="14"/>
      <c r="E171" s="14"/>
      <c r="F171" s="14"/>
      <c r="G171" s="14"/>
      <c r="H171" s="15"/>
      <c r="I171" s="16"/>
      <c r="J171" s="14"/>
      <c r="K171" s="15"/>
      <c r="L171" s="16"/>
      <c r="M171" s="14"/>
      <c r="N171" s="15"/>
      <c r="O171" s="14">
        <f t="shared" si="2"/>
        <v>0</v>
      </c>
    </row>
    <row r="172" spans="1:15" x14ac:dyDescent="0.2">
      <c r="A172" s="2" t="s">
        <v>42</v>
      </c>
      <c r="B172" s="2" t="s">
        <v>18</v>
      </c>
      <c r="C172" s="2" t="s">
        <v>33</v>
      </c>
      <c r="D172" s="14"/>
      <c r="E172" s="14"/>
      <c r="F172" s="14"/>
      <c r="G172" s="14"/>
      <c r="H172" s="15"/>
      <c r="I172" s="16"/>
      <c r="J172" s="14"/>
      <c r="K172" s="15"/>
      <c r="L172" s="16"/>
      <c r="M172" s="14"/>
      <c r="N172" s="15"/>
      <c r="O172" s="14">
        <f t="shared" si="2"/>
        <v>0</v>
      </c>
    </row>
    <row r="173" spans="1:15" x14ac:dyDescent="0.2">
      <c r="A173" s="2" t="s">
        <v>42</v>
      </c>
      <c r="B173" s="2" t="s">
        <v>18</v>
      </c>
      <c r="C173" s="2" t="s">
        <v>34</v>
      </c>
      <c r="D173" s="14"/>
      <c r="E173" s="14"/>
      <c r="F173" s="14"/>
      <c r="G173" s="14"/>
      <c r="H173" s="15"/>
      <c r="I173" s="16"/>
      <c r="J173" s="14"/>
      <c r="K173" s="15"/>
      <c r="L173" s="16"/>
      <c r="M173" s="14"/>
      <c r="N173" s="15"/>
      <c r="O173" s="14">
        <f t="shared" si="2"/>
        <v>0</v>
      </c>
    </row>
    <row r="174" spans="1:15" x14ac:dyDescent="0.2">
      <c r="A174" s="2" t="s">
        <v>42</v>
      </c>
      <c r="B174" s="2" t="s">
        <v>18</v>
      </c>
      <c r="C174" s="2" t="s">
        <v>36</v>
      </c>
      <c r="D174" s="14"/>
      <c r="E174" s="14"/>
      <c r="F174" s="14"/>
      <c r="G174" s="14"/>
      <c r="H174" s="15"/>
      <c r="I174" s="16"/>
      <c r="J174" s="14"/>
      <c r="K174" s="15"/>
      <c r="L174" s="16"/>
      <c r="M174" s="14"/>
      <c r="N174" s="15"/>
      <c r="O174" s="14">
        <f t="shared" si="2"/>
        <v>0</v>
      </c>
    </row>
    <row r="175" spans="1:15" x14ac:dyDescent="0.2">
      <c r="A175" s="2" t="s">
        <v>42</v>
      </c>
      <c r="B175" s="2" t="s">
        <v>37</v>
      </c>
      <c r="C175" s="2" t="s">
        <v>26</v>
      </c>
      <c r="D175" s="14"/>
      <c r="E175" s="14"/>
      <c r="F175" s="14"/>
      <c r="G175" s="14"/>
      <c r="H175" s="15"/>
      <c r="I175" s="16"/>
      <c r="J175" s="14"/>
      <c r="K175" s="15"/>
      <c r="L175" s="16"/>
      <c r="M175" s="14"/>
      <c r="N175" s="15"/>
      <c r="O175" s="14">
        <f t="shared" si="2"/>
        <v>0</v>
      </c>
    </row>
    <row r="176" spans="1:15" x14ac:dyDescent="0.2">
      <c r="A176" s="2" t="s">
        <v>42</v>
      </c>
      <c r="B176" s="2" t="s">
        <v>37</v>
      </c>
      <c r="C176" s="2" t="s">
        <v>27</v>
      </c>
      <c r="D176" s="14"/>
      <c r="E176" s="14"/>
      <c r="F176" s="14"/>
      <c r="G176" s="14"/>
      <c r="H176" s="15"/>
      <c r="I176" s="16"/>
      <c r="J176" s="14"/>
      <c r="K176" s="15"/>
      <c r="L176" s="16"/>
      <c r="M176" s="14"/>
      <c r="N176" s="15"/>
      <c r="O176" s="14">
        <f t="shared" si="2"/>
        <v>0</v>
      </c>
    </row>
    <row r="177" spans="1:15" x14ac:dyDescent="0.2">
      <c r="A177" s="2" t="s">
        <v>42</v>
      </c>
      <c r="B177" s="2" t="s">
        <v>37</v>
      </c>
      <c r="C177" s="2" t="s">
        <v>28</v>
      </c>
      <c r="D177" s="14"/>
      <c r="E177" s="14"/>
      <c r="F177" s="14"/>
      <c r="G177" s="14"/>
      <c r="H177" s="15"/>
      <c r="I177" s="16"/>
      <c r="J177" s="14"/>
      <c r="K177" s="15"/>
      <c r="L177" s="16"/>
      <c r="M177" s="14"/>
      <c r="N177" s="15"/>
      <c r="O177" s="14">
        <f t="shared" si="2"/>
        <v>0</v>
      </c>
    </row>
    <row r="178" spans="1:15" x14ac:dyDescent="0.2">
      <c r="A178" s="2" t="s">
        <v>42</v>
      </c>
      <c r="B178" s="2" t="s">
        <v>37</v>
      </c>
      <c r="C178" s="2" t="s">
        <v>29</v>
      </c>
      <c r="D178" s="14"/>
      <c r="E178" s="14"/>
      <c r="F178" s="14"/>
      <c r="G178" s="14"/>
      <c r="H178" s="15"/>
      <c r="I178" s="16"/>
      <c r="J178" s="14"/>
      <c r="K178" s="15"/>
      <c r="L178" s="16"/>
      <c r="M178" s="14"/>
      <c r="N178" s="15"/>
      <c r="O178" s="14">
        <f t="shared" si="2"/>
        <v>0</v>
      </c>
    </row>
    <row r="179" spans="1:15" x14ac:dyDescent="0.2">
      <c r="A179" s="2" t="s">
        <v>42</v>
      </c>
      <c r="B179" s="2" t="s">
        <v>37</v>
      </c>
      <c r="C179" s="2" t="s">
        <v>30</v>
      </c>
      <c r="D179" s="14"/>
      <c r="E179" s="14"/>
      <c r="F179" s="14"/>
      <c r="G179" s="14"/>
      <c r="H179" s="15"/>
      <c r="I179" s="16"/>
      <c r="J179" s="14"/>
      <c r="K179" s="15"/>
      <c r="L179" s="16"/>
      <c r="M179" s="14"/>
      <c r="N179" s="15"/>
      <c r="O179" s="14">
        <f t="shared" si="2"/>
        <v>0</v>
      </c>
    </row>
    <row r="180" spans="1:15" x14ac:dyDescent="0.2">
      <c r="A180" s="2" t="s">
        <v>42</v>
      </c>
      <c r="B180" s="2" t="s">
        <v>37</v>
      </c>
      <c r="C180" s="2" t="s">
        <v>31</v>
      </c>
      <c r="D180" s="14"/>
      <c r="E180" s="14"/>
      <c r="F180" s="14"/>
      <c r="G180" s="14"/>
      <c r="H180" s="15"/>
      <c r="I180" s="16"/>
      <c r="J180" s="14"/>
      <c r="K180" s="15"/>
      <c r="L180" s="16"/>
      <c r="M180" s="14"/>
      <c r="N180" s="15"/>
      <c r="O180" s="14">
        <f t="shared" si="2"/>
        <v>0</v>
      </c>
    </row>
    <row r="181" spans="1:15" x14ac:dyDescent="0.2">
      <c r="A181" s="2" t="s">
        <v>42</v>
      </c>
      <c r="B181" s="2" t="s">
        <v>37</v>
      </c>
      <c r="C181" s="2" t="s">
        <v>32</v>
      </c>
      <c r="D181" s="14"/>
      <c r="E181" s="14"/>
      <c r="F181" s="14"/>
      <c r="G181" s="14"/>
      <c r="H181" s="15"/>
      <c r="I181" s="16"/>
      <c r="J181" s="14"/>
      <c r="K181" s="15"/>
      <c r="L181" s="16"/>
      <c r="M181" s="14"/>
      <c r="N181" s="15"/>
      <c r="O181" s="14">
        <f t="shared" si="2"/>
        <v>0</v>
      </c>
    </row>
    <row r="182" spans="1:15" x14ac:dyDescent="0.2">
      <c r="A182" s="2" t="s">
        <v>42</v>
      </c>
      <c r="B182" s="2" t="s">
        <v>37</v>
      </c>
      <c r="C182" s="2" t="s">
        <v>33</v>
      </c>
      <c r="D182" s="14"/>
      <c r="E182" s="14"/>
      <c r="F182" s="14"/>
      <c r="G182" s="14"/>
      <c r="H182" s="15"/>
      <c r="I182" s="16"/>
      <c r="J182" s="14"/>
      <c r="K182" s="15"/>
      <c r="L182" s="16"/>
      <c r="M182" s="14"/>
      <c r="N182" s="15"/>
      <c r="O182" s="14">
        <f t="shared" si="2"/>
        <v>0</v>
      </c>
    </row>
    <row r="183" spans="1:15" x14ac:dyDescent="0.2">
      <c r="A183" s="2" t="s">
        <v>42</v>
      </c>
      <c r="B183" s="2" t="s">
        <v>37</v>
      </c>
      <c r="C183" s="2" t="s">
        <v>34</v>
      </c>
      <c r="D183" s="14"/>
      <c r="E183" s="14"/>
      <c r="F183" s="14"/>
      <c r="G183" s="14"/>
      <c r="H183" s="15"/>
      <c r="I183" s="16"/>
      <c r="J183" s="14"/>
      <c r="K183" s="15"/>
      <c r="L183" s="16"/>
      <c r="M183" s="14"/>
      <c r="N183" s="15"/>
      <c r="O183" s="14">
        <f t="shared" si="2"/>
        <v>0</v>
      </c>
    </row>
    <row r="184" spans="1:15" x14ac:dyDescent="0.2">
      <c r="A184" s="2" t="s">
        <v>42</v>
      </c>
      <c r="B184" s="2" t="s">
        <v>37</v>
      </c>
      <c r="C184" s="2" t="s">
        <v>36</v>
      </c>
      <c r="D184" s="14"/>
      <c r="E184" s="14"/>
      <c r="F184" s="14"/>
      <c r="G184" s="14"/>
      <c r="H184" s="15"/>
      <c r="I184" s="16"/>
      <c r="J184" s="14"/>
      <c r="K184" s="15"/>
      <c r="L184" s="16"/>
      <c r="M184" s="14"/>
      <c r="N184" s="15"/>
      <c r="O184" s="14">
        <f t="shared" si="2"/>
        <v>0</v>
      </c>
    </row>
    <row r="185" spans="1:15" x14ac:dyDescent="0.2">
      <c r="A185" s="2" t="s">
        <v>43</v>
      </c>
      <c r="B185" s="2" t="s">
        <v>25</v>
      </c>
      <c r="C185" s="2" t="s">
        <v>26</v>
      </c>
      <c r="D185" s="14">
        <v>12225</v>
      </c>
      <c r="E185" s="14">
        <v>12139</v>
      </c>
      <c r="F185" s="14"/>
      <c r="G185" s="14"/>
      <c r="H185" s="15">
        <v>86</v>
      </c>
      <c r="I185" s="16">
        <v>10182</v>
      </c>
      <c r="J185" s="14">
        <v>3379</v>
      </c>
      <c r="K185" s="15">
        <v>6803</v>
      </c>
      <c r="L185" s="16">
        <v>275</v>
      </c>
      <c r="M185" s="14">
        <v>2316768</v>
      </c>
      <c r="N185" s="15">
        <v>15</v>
      </c>
      <c r="O185" s="14">
        <f t="shared" si="2"/>
        <v>643.54666666666662</v>
      </c>
    </row>
    <row r="186" spans="1:15" x14ac:dyDescent="0.2">
      <c r="A186" s="2" t="s">
        <v>43</v>
      </c>
      <c r="B186" s="2" t="s">
        <v>25</v>
      </c>
      <c r="C186" s="2" t="s">
        <v>27</v>
      </c>
      <c r="D186" s="14"/>
      <c r="E186" s="14"/>
      <c r="F186" s="14"/>
      <c r="G186" s="14"/>
      <c r="H186" s="15"/>
      <c r="I186" s="16"/>
      <c r="J186" s="14"/>
      <c r="K186" s="15"/>
      <c r="L186" s="16"/>
      <c r="M186" s="14"/>
      <c r="N186" s="15"/>
      <c r="O186" s="14">
        <f t="shared" si="2"/>
        <v>0</v>
      </c>
    </row>
    <row r="187" spans="1:15" x14ac:dyDescent="0.2">
      <c r="A187" s="2" t="s">
        <v>43</v>
      </c>
      <c r="B187" s="2" t="s">
        <v>25</v>
      </c>
      <c r="C187" s="2" t="s">
        <v>28</v>
      </c>
      <c r="D187" s="14"/>
      <c r="E187" s="14"/>
      <c r="F187" s="14"/>
      <c r="G187" s="14"/>
      <c r="H187" s="15"/>
      <c r="I187" s="16"/>
      <c r="J187" s="14"/>
      <c r="K187" s="15"/>
      <c r="L187" s="16"/>
      <c r="M187" s="14"/>
      <c r="N187" s="15"/>
      <c r="O187" s="14">
        <f t="shared" si="2"/>
        <v>0</v>
      </c>
    </row>
    <row r="188" spans="1:15" x14ac:dyDescent="0.2">
      <c r="A188" s="2" t="s">
        <v>43</v>
      </c>
      <c r="B188" s="2" t="s">
        <v>25</v>
      </c>
      <c r="C188" s="2" t="s">
        <v>29</v>
      </c>
      <c r="D188" s="14">
        <v>8664</v>
      </c>
      <c r="E188" s="14">
        <v>8578</v>
      </c>
      <c r="F188" s="14"/>
      <c r="G188" s="14"/>
      <c r="H188" s="15">
        <v>86</v>
      </c>
      <c r="I188" s="16">
        <v>7241</v>
      </c>
      <c r="J188" s="14">
        <v>2607</v>
      </c>
      <c r="K188" s="15">
        <v>4634</v>
      </c>
      <c r="L188" s="16">
        <v>217</v>
      </c>
      <c r="M188" s="14">
        <v>1476666</v>
      </c>
      <c r="N188" s="15">
        <v>5</v>
      </c>
      <c r="O188" s="14">
        <f t="shared" si="2"/>
        <v>410.185</v>
      </c>
    </row>
    <row r="189" spans="1:15" x14ac:dyDescent="0.2">
      <c r="A189" s="2" t="s">
        <v>43</v>
      </c>
      <c r="B189" s="2" t="s">
        <v>25</v>
      </c>
      <c r="C189" s="2" t="s">
        <v>30</v>
      </c>
      <c r="D189" s="14">
        <v>3561</v>
      </c>
      <c r="E189" s="14">
        <v>3561</v>
      </c>
      <c r="F189" s="14"/>
      <c r="G189" s="14"/>
      <c r="H189" s="15"/>
      <c r="I189" s="16">
        <v>2941</v>
      </c>
      <c r="J189" s="14">
        <v>772</v>
      </c>
      <c r="K189" s="15">
        <v>2169</v>
      </c>
      <c r="L189" s="16">
        <v>58</v>
      </c>
      <c r="M189" s="14">
        <v>840102</v>
      </c>
      <c r="N189" s="15">
        <v>10</v>
      </c>
      <c r="O189" s="14">
        <f t="shared" si="2"/>
        <v>233.36166666666668</v>
      </c>
    </row>
    <row r="190" spans="1:15" x14ac:dyDescent="0.2">
      <c r="A190" s="2" t="s">
        <v>43</v>
      </c>
      <c r="B190" s="2" t="s">
        <v>25</v>
      </c>
      <c r="C190" s="2" t="s">
        <v>31</v>
      </c>
      <c r="D190" s="14"/>
      <c r="E190" s="14"/>
      <c r="F190" s="14"/>
      <c r="G190" s="14"/>
      <c r="H190" s="15"/>
      <c r="I190" s="16"/>
      <c r="J190" s="14"/>
      <c r="K190" s="15"/>
      <c r="L190" s="16"/>
      <c r="M190" s="14"/>
      <c r="N190" s="15"/>
      <c r="O190" s="14">
        <f t="shared" si="2"/>
        <v>0</v>
      </c>
    </row>
    <row r="191" spans="1:15" x14ac:dyDescent="0.2">
      <c r="A191" s="2" t="s">
        <v>43</v>
      </c>
      <c r="B191" s="2" t="s">
        <v>25</v>
      </c>
      <c r="C191" s="2" t="s">
        <v>32</v>
      </c>
      <c r="D191" s="14"/>
      <c r="E191" s="14"/>
      <c r="F191" s="14"/>
      <c r="G191" s="14"/>
      <c r="H191" s="15"/>
      <c r="I191" s="16"/>
      <c r="J191" s="14"/>
      <c r="K191" s="15"/>
      <c r="L191" s="16"/>
      <c r="M191" s="14"/>
      <c r="N191" s="15"/>
      <c r="O191" s="14">
        <f t="shared" si="2"/>
        <v>0</v>
      </c>
    </row>
    <row r="192" spans="1:15" x14ac:dyDescent="0.2">
      <c r="A192" s="2" t="s">
        <v>43</v>
      </c>
      <c r="B192" s="2" t="s">
        <v>25</v>
      </c>
      <c r="C192" s="2" t="s">
        <v>33</v>
      </c>
      <c r="D192" s="14"/>
      <c r="E192" s="14"/>
      <c r="F192" s="14"/>
      <c r="G192" s="14"/>
      <c r="H192" s="15"/>
      <c r="I192" s="16"/>
      <c r="J192" s="14"/>
      <c r="K192" s="15"/>
      <c r="L192" s="16"/>
      <c r="M192" s="14"/>
      <c r="N192" s="15"/>
      <c r="O192" s="14">
        <f t="shared" si="2"/>
        <v>0</v>
      </c>
    </row>
    <row r="193" spans="1:15" x14ac:dyDescent="0.2">
      <c r="A193" s="2" t="s">
        <v>43</v>
      </c>
      <c r="B193" s="2" t="s">
        <v>25</v>
      </c>
      <c r="C193" s="2" t="s">
        <v>34</v>
      </c>
      <c r="D193" s="14"/>
      <c r="E193" s="14"/>
      <c r="F193" s="14"/>
      <c r="G193" s="14"/>
      <c r="H193" s="15"/>
      <c r="I193" s="16"/>
      <c r="J193" s="14"/>
      <c r="K193" s="15"/>
      <c r="L193" s="16"/>
      <c r="M193" s="14"/>
      <c r="N193" s="15"/>
      <c r="O193" s="14">
        <f t="shared" si="2"/>
        <v>0</v>
      </c>
    </row>
    <row r="194" spans="1:15" x14ac:dyDescent="0.2">
      <c r="A194" s="2" t="s">
        <v>43</v>
      </c>
      <c r="B194" s="2" t="s">
        <v>25</v>
      </c>
      <c r="C194" s="2" t="s">
        <v>36</v>
      </c>
      <c r="D194" s="14"/>
      <c r="E194" s="14"/>
      <c r="F194" s="14"/>
      <c r="G194" s="14"/>
      <c r="H194" s="15"/>
      <c r="I194" s="16"/>
      <c r="J194" s="14"/>
      <c r="K194" s="15"/>
      <c r="L194" s="16"/>
      <c r="M194" s="14"/>
      <c r="N194" s="15"/>
      <c r="O194" s="14">
        <f t="shared" si="2"/>
        <v>0</v>
      </c>
    </row>
    <row r="195" spans="1:15" x14ac:dyDescent="0.2">
      <c r="A195" s="2" t="s">
        <v>43</v>
      </c>
      <c r="B195" s="2" t="s">
        <v>18</v>
      </c>
      <c r="C195" s="2" t="s">
        <v>26</v>
      </c>
      <c r="D195" s="14">
        <v>12225</v>
      </c>
      <c r="E195" s="14">
        <v>12139</v>
      </c>
      <c r="F195" s="14"/>
      <c r="G195" s="14"/>
      <c r="H195" s="15">
        <v>86</v>
      </c>
      <c r="I195" s="16">
        <v>10182</v>
      </c>
      <c r="J195" s="14">
        <v>3379</v>
      </c>
      <c r="K195" s="15">
        <v>6803</v>
      </c>
      <c r="L195" s="16">
        <v>275</v>
      </c>
      <c r="M195" s="14">
        <v>2316768</v>
      </c>
      <c r="N195" s="15">
        <v>15</v>
      </c>
      <c r="O195" s="14">
        <f t="shared" si="2"/>
        <v>643.54666666666662</v>
      </c>
    </row>
    <row r="196" spans="1:15" x14ac:dyDescent="0.2">
      <c r="A196" s="2" t="s">
        <v>43</v>
      </c>
      <c r="B196" s="2" t="s">
        <v>18</v>
      </c>
      <c r="C196" s="2" t="s">
        <v>27</v>
      </c>
      <c r="D196" s="14"/>
      <c r="E196" s="14"/>
      <c r="F196" s="14"/>
      <c r="G196" s="14"/>
      <c r="H196" s="15"/>
      <c r="I196" s="16"/>
      <c r="J196" s="14"/>
      <c r="K196" s="15"/>
      <c r="L196" s="16"/>
      <c r="M196" s="14"/>
      <c r="N196" s="15"/>
      <c r="O196" s="14">
        <f t="shared" si="2"/>
        <v>0</v>
      </c>
    </row>
    <row r="197" spans="1:15" x14ac:dyDescent="0.2">
      <c r="A197" s="2" t="s">
        <v>43</v>
      </c>
      <c r="B197" s="2" t="s">
        <v>18</v>
      </c>
      <c r="C197" s="2" t="s">
        <v>28</v>
      </c>
      <c r="D197" s="14"/>
      <c r="E197" s="14"/>
      <c r="F197" s="14"/>
      <c r="G197" s="14"/>
      <c r="H197" s="15"/>
      <c r="I197" s="16"/>
      <c r="J197" s="14"/>
      <c r="K197" s="15"/>
      <c r="L197" s="16"/>
      <c r="M197" s="14"/>
      <c r="N197" s="15"/>
      <c r="O197" s="14">
        <f t="shared" si="2"/>
        <v>0</v>
      </c>
    </row>
    <row r="198" spans="1:15" x14ac:dyDescent="0.2">
      <c r="A198" s="2" t="s">
        <v>43</v>
      </c>
      <c r="B198" s="2" t="s">
        <v>18</v>
      </c>
      <c r="C198" s="2" t="s">
        <v>29</v>
      </c>
      <c r="D198" s="14">
        <v>8664</v>
      </c>
      <c r="E198" s="14">
        <v>8578</v>
      </c>
      <c r="F198" s="14"/>
      <c r="G198" s="14"/>
      <c r="H198" s="15">
        <v>86</v>
      </c>
      <c r="I198" s="16">
        <v>7241</v>
      </c>
      <c r="J198" s="14">
        <v>2607</v>
      </c>
      <c r="K198" s="15">
        <v>4634</v>
      </c>
      <c r="L198" s="16">
        <v>217</v>
      </c>
      <c r="M198" s="14">
        <v>1476666</v>
      </c>
      <c r="N198" s="15">
        <v>5</v>
      </c>
      <c r="O198" s="14">
        <f t="shared" ref="O198:O261" si="3">M198/3600</f>
        <v>410.185</v>
      </c>
    </row>
    <row r="199" spans="1:15" x14ac:dyDescent="0.2">
      <c r="A199" s="2" t="s">
        <v>43</v>
      </c>
      <c r="B199" s="2" t="s">
        <v>18</v>
      </c>
      <c r="C199" s="2" t="s">
        <v>30</v>
      </c>
      <c r="D199" s="14">
        <v>3561</v>
      </c>
      <c r="E199" s="14">
        <v>3561</v>
      </c>
      <c r="F199" s="14"/>
      <c r="G199" s="14"/>
      <c r="H199" s="15"/>
      <c r="I199" s="16">
        <v>2941</v>
      </c>
      <c r="J199" s="14">
        <v>772</v>
      </c>
      <c r="K199" s="15">
        <v>2169</v>
      </c>
      <c r="L199" s="16">
        <v>58</v>
      </c>
      <c r="M199" s="14">
        <v>840102</v>
      </c>
      <c r="N199" s="15">
        <v>10</v>
      </c>
      <c r="O199" s="14">
        <f t="shared" si="3"/>
        <v>233.36166666666668</v>
      </c>
    </row>
    <row r="200" spans="1:15" x14ac:dyDescent="0.2">
      <c r="A200" s="2" t="s">
        <v>43</v>
      </c>
      <c r="B200" s="2" t="s">
        <v>18</v>
      </c>
      <c r="C200" s="2" t="s">
        <v>31</v>
      </c>
      <c r="D200" s="14"/>
      <c r="E200" s="14"/>
      <c r="F200" s="14"/>
      <c r="G200" s="14"/>
      <c r="H200" s="15"/>
      <c r="I200" s="16"/>
      <c r="J200" s="14"/>
      <c r="K200" s="15"/>
      <c r="L200" s="16"/>
      <c r="M200" s="14"/>
      <c r="N200" s="15"/>
      <c r="O200" s="14">
        <f t="shared" si="3"/>
        <v>0</v>
      </c>
    </row>
    <row r="201" spans="1:15" x14ac:dyDescent="0.2">
      <c r="A201" s="2" t="s">
        <v>43</v>
      </c>
      <c r="B201" s="2" t="s">
        <v>18</v>
      </c>
      <c r="C201" s="2" t="s">
        <v>32</v>
      </c>
      <c r="D201" s="14"/>
      <c r="E201" s="14"/>
      <c r="F201" s="14"/>
      <c r="G201" s="14"/>
      <c r="H201" s="15"/>
      <c r="I201" s="16"/>
      <c r="J201" s="14"/>
      <c r="K201" s="15"/>
      <c r="L201" s="16"/>
      <c r="M201" s="14"/>
      <c r="N201" s="15"/>
      <c r="O201" s="14">
        <f t="shared" si="3"/>
        <v>0</v>
      </c>
    </row>
    <row r="202" spans="1:15" x14ac:dyDescent="0.2">
      <c r="A202" s="2" t="s">
        <v>43</v>
      </c>
      <c r="B202" s="2" t="s">
        <v>18</v>
      </c>
      <c r="C202" s="2" t="s">
        <v>33</v>
      </c>
      <c r="D202" s="14"/>
      <c r="E202" s="14"/>
      <c r="F202" s="14"/>
      <c r="G202" s="14"/>
      <c r="H202" s="15"/>
      <c r="I202" s="16"/>
      <c r="J202" s="14"/>
      <c r="K202" s="15"/>
      <c r="L202" s="16"/>
      <c r="M202" s="14"/>
      <c r="N202" s="15"/>
      <c r="O202" s="14">
        <f t="shared" si="3"/>
        <v>0</v>
      </c>
    </row>
    <row r="203" spans="1:15" x14ac:dyDescent="0.2">
      <c r="A203" s="2" t="s">
        <v>43</v>
      </c>
      <c r="B203" s="2" t="s">
        <v>18</v>
      </c>
      <c r="C203" s="2" t="s">
        <v>34</v>
      </c>
      <c r="D203" s="14"/>
      <c r="E203" s="14"/>
      <c r="F203" s="14"/>
      <c r="G203" s="14"/>
      <c r="H203" s="15"/>
      <c r="I203" s="16"/>
      <c r="J203" s="14"/>
      <c r="K203" s="15"/>
      <c r="L203" s="16"/>
      <c r="M203" s="14"/>
      <c r="N203" s="15"/>
      <c r="O203" s="14">
        <f t="shared" si="3"/>
        <v>0</v>
      </c>
    </row>
    <row r="204" spans="1:15" x14ac:dyDescent="0.2">
      <c r="A204" s="2" t="s">
        <v>43</v>
      </c>
      <c r="B204" s="2" t="s">
        <v>18</v>
      </c>
      <c r="C204" s="2" t="s">
        <v>36</v>
      </c>
      <c r="D204" s="14"/>
      <c r="E204" s="14"/>
      <c r="F204" s="14"/>
      <c r="G204" s="14"/>
      <c r="H204" s="15"/>
      <c r="I204" s="16"/>
      <c r="J204" s="14"/>
      <c r="K204" s="15"/>
      <c r="L204" s="16"/>
      <c r="M204" s="14"/>
      <c r="N204" s="15"/>
      <c r="O204" s="14">
        <f t="shared" si="3"/>
        <v>0</v>
      </c>
    </row>
    <row r="205" spans="1:15" x14ac:dyDescent="0.2">
      <c r="A205" s="2" t="s">
        <v>43</v>
      </c>
      <c r="B205" s="2" t="s">
        <v>37</v>
      </c>
      <c r="C205" s="2" t="s">
        <v>26</v>
      </c>
      <c r="D205" s="14"/>
      <c r="E205" s="14"/>
      <c r="F205" s="14"/>
      <c r="G205" s="14"/>
      <c r="H205" s="15"/>
      <c r="I205" s="16"/>
      <c r="J205" s="14"/>
      <c r="K205" s="15"/>
      <c r="L205" s="16"/>
      <c r="M205" s="14"/>
      <c r="N205" s="15"/>
      <c r="O205" s="14">
        <f t="shared" si="3"/>
        <v>0</v>
      </c>
    </row>
    <row r="206" spans="1:15" x14ac:dyDescent="0.2">
      <c r="A206" s="2" t="s">
        <v>43</v>
      </c>
      <c r="B206" s="2" t="s">
        <v>37</v>
      </c>
      <c r="C206" s="2" t="s">
        <v>27</v>
      </c>
      <c r="D206" s="14"/>
      <c r="E206" s="14"/>
      <c r="F206" s="14"/>
      <c r="G206" s="14"/>
      <c r="H206" s="15"/>
      <c r="I206" s="16"/>
      <c r="J206" s="14"/>
      <c r="K206" s="15"/>
      <c r="L206" s="16"/>
      <c r="M206" s="14"/>
      <c r="N206" s="15"/>
      <c r="O206" s="14">
        <f t="shared" si="3"/>
        <v>0</v>
      </c>
    </row>
    <row r="207" spans="1:15" x14ac:dyDescent="0.2">
      <c r="A207" s="2" t="s">
        <v>43</v>
      </c>
      <c r="B207" s="2" t="s">
        <v>37</v>
      </c>
      <c r="C207" s="2" t="s">
        <v>28</v>
      </c>
      <c r="D207" s="14"/>
      <c r="E207" s="14"/>
      <c r="F207" s="14"/>
      <c r="G207" s="14"/>
      <c r="H207" s="15"/>
      <c r="I207" s="16"/>
      <c r="J207" s="14"/>
      <c r="K207" s="15"/>
      <c r="L207" s="16"/>
      <c r="M207" s="14"/>
      <c r="N207" s="15"/>
      <c r="O207" s="14">
        <f t="shared" si="3"/>
        <v>0</v>
      </c>
    </row>
    <row r="208" spans="1:15" x14ac:dyDescent="0.2">
      <c r="A208" s="2" t="s">
        <v>43</v>
      </c>
      <c r="B208" s="2" t="s">
        <v>37</v>
      </c>
      <c r="C208" s="2" t="s">
        <v>29</v>
      </c>
      <c r="D208" s="14"/>
      <c r="E208" s="14"/>
      <c r="F208" s="14"/>
      <c r="G208" s="14"/>
      <c r="H208" s="15"/>
      <c r="I208" s="16"/>
      <c r="J208" s="14"/>
      <c r="K208" s="15"/>
      <c r="L208" s="16"/>
      <c r="M208" s="14"/>
      <c r="N208" s="15"/>
      <c r="O208" s="14">
        <f t="shared" si="3"/>
        <v>0</v>
      </c>
    </row>
    <row r="209" spans="1:15" x14ac:dyDescent="0.2">
      <c r="A209" s="2" t="s">
        <v>43</v>
      </c>
      <c r="B209" s="2" t="s">
        <v>37</v>
      </c>
      <c r="C209" s="2" t="s">
        <v>30</v>
      </c>
      <c r="D209" s="14"/>
      <c r="E209" s="14"/>
      <c r="F209" s="14"/>
      <c r="G209" s="14"/>
      <c r="H209" s="15"/>
      <c r="I209" s="16"/>
      <c r="J209" s="14"/>
      <c r="K209" s="15"/>
      <c r="L209" s="16"/>
      <c r="M209" s="14"/>
      <c r="N209" s="15"/>
      <c r="O209" s="14">
        <f t="shared" si="3"/>
        <v>0</v>
      </c>
    </row>
    <row r="210" spans="1:15" x14ac:dyDescent="0.2">
      <c r="A210" s="2" t="s">
        <v>43</v>
      </c>
      <c r="B210" s="2" t="s">
        <v>37</v>
      </c>
      <c r="C210" s="2" t="s">
        <v>31</v>
      </c>
      <c r="D210" s="14"/>
      <c r="E210" s="14"/>
      <c r="F210" s="14"/>
      <c r="G210" s="14"/>
      <c r="H210" s="15"/>
      <c r="I210" s="16"/>
      <c r="J210" s="14"/>
      <c r="K210" s="15"/>
      <c r="L210" s="16"/>
      <c r="M210" s="14"/>
      <c r="N210" s="15"/>
      <c r="O210" s="14">
        <f t="shared" si="3"/>
        <v>0</v>
      </c>
    </row>
    <row r="211" spans="1:15" x14ac:dyDescent="0.2">
      <c r="A211" s="2" t="s">
        <v>43</v>
      </c>
      <c r="B211" s="2" t="s">
        <v>37</v>
      </c>
      <c r="C211" s="2" t="s">
        <v>32</v>
      </c>
      <c r="D211" s="14"/>
      <c r="E211" s="14"/>
      <c r="F211" s="14"/>
      <c r="G211" s="14"/>
      <c r="H211" s="15"/>
      <c r="I211" s="16"/>
      <c r="J211" s="14"/>
      <c r="K211" s="15"/>
      <c r="L211" s="16"/>
      <c r="M211" s="14"/>
      <c r="N211" s="15"/>
      <c r="O211" s="14">
        <f t="shared" si="3"/>
        <v>0</v>
      </c>
    </row>
    <row r="212" spans="1:15" x14ac:dyDescent="0.2">
      <c r="A212" s="2" t="s">
        <v>43</v>
      </c>
      <c r="B212" s="2" t="s">
        <v>37</v>
      </c>
      <c r="C212" s="2" t="s">
        <v>33</v>
      </c>
      <c r="D212" s="14"/>
      <c r="E212" s="14"/>
      <c r="F212" s="14"/>
      <c r="G212" s="14"/>
      <c r="H212" s="15"/>
      <c r="I212" s="16"/>
      <c r="J212" s="14"/>
      <c r="K212" s="15"/>
      <c r="L212" s="16"/>
      <c r="M212" s="14"/>
      <c r="N212" s="15"/>
      <c r="O212" s="14">
        <f t="shared" si="3"/>
        <v>0</v>
      </c>
    </row>
    <row r="213" spans="1:15" x14ac:dyDescent="0.2">
      <c r="A213" s="2" t="s">
        <v>43</v>
      </c>
      <c r="B213" s="2" t="s">
        <v>37</v>
      </c>
      <c r="C213" s="2" t="s">
        <v>34</v>
      </c>
      <c r="D213" s="14"/>
      <c r="E213" s="14"/>
      <c r="F213" s="14"/>
      <c r="G213" s="14"/>
      <c r="H213" s="15"/>
      <c r="I213" s="16"/>
      <c r="J213" s="14"/>
      <c r="K213" s="15"/>
      <c r="L213" s="16"/>
      <c r="M213" s="14"/>
      <c r="N213" s="15"/>
      <c r="O213" s="14">
        <f t="shared" si="3"/>
        <v>0</v>
      </c>
    </row>
    <row r="214" spans="1:15" x14ac:dyDescent="0.2">
      <c r="A214" s="2" t="s">
        <v>43</v>
      </c>
      <c r="B214" s="2" t="s">
        <v>37</v>
      </c>
      <c r="C214" s="2" t="s">
        <v>36</v>
      </c>
      <c r="D214" s="14"/>
      <c r="E214" s="14"/>
      <c r="F214" s="14"/>
      <c r="G214" s="14"/>
      <c r="H214" s="15"/>
      <c r="I214" s="16"/>
      <c r="J214" s="14"/>
      <c r="K214" s="15"/>
      <c r="L214" s="16"/>
      <c r="M214" s="14"/>
      <c r="N214" s="15"/>
      <c r="O214" s="14">
        <f t="shared" si="3"/>
        <v>0</v>
      </c>
    </row>
    <row r="215" spans="1:15" x14ac:dyDescent="0.2">
      <c r="A215" s="2" t="s">
        <v>44</v>
      </c>
      <c r="B215" s="2" t="s">
        <v>25</v>
      </c>
      <c r="C215" s="2" t="s">
        <v>26</v>
      </c>
      <c r="D215" s="14">
        <v>88805</v>
      </c>
      <c r="E215" s="14">
        <v>79132</v>
      </c>
      <c r="F215" s="14"/>
      <c r="G215" s="14"/>
      <c r="H215" s="15">
        <v>9673</v>
      </c>
      <c r="I215" s="16">
        <v>72196</v>
      </c>
      <c r="J215" s="14">
        <v>27612</v>
      </c>
      <c r="K215" s="15">
        <v>44584</v>
      </c>
      <c r="L215" s="16">
        <v>1603</v>
      </c>
      <c r="M215" s="14">
        <v>17297443</v>
      </c>
      <c r="N215" s="15">
        <v>30</v>
      </c>
      <c r="O215" s="14">
        <f t="shared" si="3"/>
        <v>4804.8452777777775</v>
      </c>
    </row>
    <row r="216" spans="1:15" x14ac:dyDescent="0.2">
      <c r="A216" s="2" t="s">
        <v>44</v>
      </c>
      <c r="B216" s="2" t="s">
        <v>25</v>
      </c>
      <c r="C216" s="2" t="s">
        <v>27</v>
      </c>
      <c r="D216" s="14">
        <v>81</v>
      </c>
      <c r="E216" s="14">
        <v>81</v>
      </c>
      <c r="F216" s="14"/>
      <c r="G216" s="14"/>
      <c r="H216" s="15"/>
      <c r="I216" s="16">
        <v>69</v>
      </c>
      <c r="J216" s="14">
        <v>30</v>
      </c>
      <c r="K216" s="15">
        <v>39</v>
      </c>
      <c r="L216" s="16">
        <v>1</v>
      </c>
      <c r="M216" s="14">
        <v>2400</v>
      </c>
      <c r="N216" s="15">
        <v>1</v>
      </c>
      <c r="O216" s="14">
        <f t="shared" si="3"/>
        <v>0.66666666666666663</v>
      </c>
    </row>
    <row r="217" spans="1:15" x14ac:dyDescent="0.2">
      <c r="A217" s="2" t="s">
        <v>44</v>
      </c>
      <c r="B217" s="2" t="s">
        <v>25</v>
      </c>
      <c r="C217" s="2" t="s">
        <v>28</v>
      </c>
      <c r="D217" s="14">
        <v>4182</v>
      </c>
      <c r="E217" s="14">
        <v>1593</v>
      </c>
      <c r="F217" s="14"/>
      <c r="G217" s="14"/>
      <c r="H217" s="15">
        <v>2590</v>
      </c>
      <c r="I217" s="16">
        <v>2437</v>
      </c>
      <c r="J217" s="14">
        <v>1204</v>
      </c>
      <c r="K217" s="15">
        <v>1233</v>
      </c>
      <c r="L217" s="16">
        <v>113</v>
      </c>
      <c r="M217" s="14">
        <v>2404000</v>
      </c>
      <c r="N217" s="15">
        <v>7</v>
      </c>
      <c r="O217" s="14">
        <f t="shared" si="3"/>
        <v>667.77777777777783</v>
      </c>
    </row>
    <row r="218" spans="1:15" x14ac:dyDescent="0.2">
      <c r="A218" s="2" t="s">
        <v>44</v>
      </c>
      <c r="B218" s="2" t="s">
        <v>25</v>
      </c>
      <c r="C218" s="2" t="s">
        <v>29</v>
      </c>
      <c r="D218" s="14">
        <v>69160</v>
      </c>
      <c r="E218" s="14">
        <v>62133</v>
      </c>
      <c r="F218" s="14"/>
      <c r="G218" s="14"/>
      <c r="H218" s="15">
        <v>7027</v>
      </c>
      <c r="I218" s="16">
        <v>56077</v>
      </c>
      <c r="J218" s="14">
        <v>21694</v>
      </c>
      <c r="K218" s="15">
        <v>34383</v>
      </c>
      <c r="L218" s="16">
        <v>1185</v>
      </c>
      <c r="M218" s="14">
        <v>11055889</v>
      </c>
      <c r="N218" s="15">
        <v>8</v>
      </c>
      <c r="O218" s="14">
        <f t="shared" si="3"/>
        <v>3071.0802777777776</v>
      </c>
    </row>
    <row r="219" spans="1:15" x14ac:dyDescent="0.2">
      <c r="A219" s="2" t="s">
        <v>44</v>
      </c>
      <c r="B219" s="2" t="s">
        <v>25</v>
      </c>
      <c r="C219" s="2" t="s">
        <v>30</v>
      </c>
      <c r="D219" s="14">
        <v>15382</v>
      </c>
      <c r="E219" s="14">
        <v>15326</v>
      </c>
      <c r="F219" s="14"/>
      <c r="G219" s="14"/>
      <c r="H219" s="15">
        <v>56</v>
      </c>
      <c r="I219" s="16">
        <v>13612</v>
      </c>
      <c r="J219" s="14">
        <v>4684</v>
      </c>
      <c r="K219" s="15">
        <v>8929</v>
      </c>
      <c r="L219" s="16">
        <v>304</v>
      </c>
      <c r="M219" s="14">
        <v>3835154</v>
      </c>
      <c r="N219" s="15">
        <v>14</v>
      </c>
      <c r="O219" s="14">
        <f t="shared" si="3"/>
        <v>1065.3205555555555</v>
      </c>
    </row>
    <row r="220" spans="1:15" x14ac:dyDescent="0.2">
      <c r="A220" s="2" t="s">
        <v>44</v>
      </c>
      <c r="B220" s="2" t="s">
        <v>25</v>
      </c>
      <c r="C220" s="2" t="s">
        <v>31</v>
      </c>
      <c r="D220" s="14"/>
      <c r="E220" s="14"/>
      <c r="F220" s="14"/>
      <c r="G220" s="14"/>
      <c r="H220" s="15"/>
      <c r="I220" s="16"/>
      <c r="J220" s="14"/>
      <c r="K220" s="15"/>
      <c r="L220" s="16"/>
      <c r="M220" s="14"/>
      <c r="N220" s="15"/>
      <c r="O220" s="14">
        <f t="shared" si="3"/>
        <v>0</v>
      </c>
    </row>
    <row r="221" spans="1:15" x14ac:dyDescent="0.2">
      <c r="A221" s="2" t="s">
        <v>44</v>
      </c>
      <c r="B221" s="2" t="s">
        <v>25</v>
      </c>
      <c r="C221" s="2" t="s">
        <v>32</v>
      </c>
      <c r="D221" s="14"/>
      <c r="E221" s="14"/>
      <c r="F221" s="14"/>
      <c r="G221" s="14"/>
      <c r="H221" s="15"/>
      <c r="I221" s="16"/>
      <c r="J221" s="14"/>
      <c r="K221" s="15"/>
      <c r="L221" s="16"/>
      <c r="M221" s="14"/>
      <c r="N221" s="15"/>
      <c r="O221" s="14">
        <f t="shared" si="3"/>
        <v>0</v>
      </c>
    </row>
    <row r="222" spans="1:15" x14ac:dyDescent="0.2">
      <c r="A222" s="2" t="s">
        <v>44</v>
      </c>
      <c r="B222" s="2" t="s">
        <v>25</v>
      </c>
      <c r="C222" s="2" t="s">
        <v>33</v>
      </c>
      <c r="D222" s="14"/>
      <c r="E222" s="14"/>
      <c r="F222" s="14"/>
      <c r="G222" s="14"/>
      <c r="H222" s="15"/>
      <c r="I222" s="16"/>
      <c r="J222" s="14"/>
      <c r="K222" s="15"/>
      <c r="L222" s="16"/>
      <c r="M222" s="14"/>
      <c r="N222" s="15"/>
      <c r="O222" s="14">
        <f t="shared" si="3"/>
        <v>0</v>
      </c>
    </row>
    <row r="223" spans="1:15" x14ac:dyDescent="0.2">
      <c r="A223" s="2" t="s">
        <v>44</v>
      </c>
      <c r="B223" s="2" t="s">
        <v>25</v>
      </c>
      <c r="C223" s="2" t="s">
        <v>34</v>
      </c>
      <c r="D223" s="14"/>
      <c r="E223" s="14"/>
      <c r="F223" s="14"/>
      <c r="G223" s="14"/>
      <c r="H223" s="15"/>
      <c r="I223" s="16"/>
      <c r="J223" s="14"/>
      <c r="K223" s="15"/>
      <c r="L223" s="16"/>
      <c r="M223" s="14"/>
      <c r="N223" s="15"/>
      <c r="O223" s="14">
        <f t="shared" si="3"/>
        <v>0</v>
      </c>
    </row>
    <row r="224" spans="1:15" x14ac:dyDescent="0.2">
      <c r="A224" s="2" t="s">
        <v>44</v>
      </c>
      <c r="B224" s="2" t="s">
        <v>25</v>
      </c>
      <c r="C224" s="2" t="s">
        <v>36</v>
      </c>
      <c r="D224" s="14"/>
      <c r="E224" s="14"/>
      <c r="F224" s="14"/>
      <c r="G224" s="14"/>
      <c r="H224" s="15"/>
      <c r="I224" s="16"/>
      <c r="J224" s="14"/>
      <c r="K224" s="15"/>
      <c r="L224" s="16"/>
      <c r="M224" s="14"/>
      <c r="N224" s="15"/>
      <c r="O224" s="14">
        <f t="shared" si="3"/>
        <v>0</v>
      </c>
    </row>
    <row r="225" spans="1:15" x14ac:dyDescent="0.2">
      <c r="A225" s="2" t="s">
        <v>44</v>
      </c>
      <c r="B225" s="2" t="s">
        <v>18</v>
      </c>
      <c r="C225" s="2" t="s">
        <v>26</v>
      </c>
      <c r="D225" s="14">
        <v>87218</v>
      </c>
      <c r="E225" s="14">
        <v>79128</v>
      </c>
      <c r="F225" s="14"/>
      <c r="G225" s="14"/>
      <c r="H225" s="15">
        <v>8089</v>
      </c>
      <c r="I225" s="16">
        <v>71944</v>
      </c>
      <c r="J225" s="14">
        <v>27361</v>
      </c>
      <c r="K225" s="15">
        <v>44584</v>
      </c>
      <c r="L225" s="16">
        <v>1581</v>
      </c>
      <c r="M225" s="14">
        <v>17297443</v>
      </c>
      <c r="N225" s="15">
        <v>28</v>
      </c>
      <c r="O225" s="14">
        <f t="shared" si="3"/>
        <v>4804.8452777777775</v>
      </c>
    </row>
    <row r="226" spans="1:15" x14ac:dyDescent="0.2">
      <c r="A226" s="2" t="s">
        <v>44</v>
      </c>
      <c r="B226" s="2" t="s">
        <v>18</v>
      </c>
      <c r="C226" s="2" t="s">
        <v>27</v>
      </c>
      <c r="D226" s="14">
        <v>81</v>
      </c>
      <c r="E226" s="14">
        <v>81</v>
      </c>
      <c r="F226" s="14"/>
      <c r="G226" s="14"/>
      <c r="H226" s="15"/>
      <c r="I226" s="16">
        <v>69</v>
      </c>
      <c r="J226" s="14">
        <v>30</v>
      </c>
      <c r="K226" s="15">
        <v>39</v>
      </c>
      <c r="L226" s="16">
        <v>1</v>
      </c>
      <c r="M226" s="14">
        <v>2400</v>
      </c>
      <c r="N226" s="15">
        <v>1</v>
      </c>
      <c r="O226" s="14">
        <f t="shared" si="3"/>
        <v>0.66666666666666663</v>
      </c>
    </row>
    <row r="227" spans="1:15" x14ac:dyDescent="0.2">
      <c r="A227" s="2" t="s">
        <v>44</v>
      </c>
      <c r="B227" s="2" t="s">
        <v>18</v>
      </c>
      <c r="C227" s="2" t="s">
        <v>28</v>
      </c>
      <c r="D227" s="14">
        <v>2595</v>
      </c>
      <c r="E227" s="14">
        <v>1589</v>
      </c>
      <c r="F227" s="14"/>
      <c r="G227" s="14"/>
      <c r="H227" s="15">
        <v>1006</v>
      </c>
      <c r="I227" s="16">
        <v>2186</v>
      </c>
      <c r="J227" s="14">
        <v>953</v>
      </c>
      <c r="K227" s="15">
        <v>1233</v>
      </c>
      <c r="L227" s="16">
        <v>92</v>
      </c>
      <c r="M227" s="14">
        <v>2404000</v>
      </c>
      <c r="N227" s="15">
        <v>5</v>
      </c>
      <c r="O227" s="14">
        <f t="shared" si="3"/>
        <v>667.77777777777783</v>
      </c>
    </row>
    <row r="228" spans="1:15" x14ac:dyDescent="0.2">
      <c r="A228" s="2" t="s">
        <v>44</v>
      </c>
      <c r="B228" s="2" t="s">
        <v>18</v>
      </c>
      <c r="C228" s="2" t="s">
        <v>29</v>
      </c>
      <c r="D228" s="14">
        <v>69160</v>
      </c>
      <c r="E228" s="14">
        <v>62133</v>
      </c>
      <c r="F228" s="14"/>
      <c r="G228" s="14"/>
      <c r="H228" s="15">
        <v>7027</v>
      </c>
      <c r="I228" s="16">
        <v>56077</v>
      </c>
      <c r="J228" s="14">
        <v>21694</v>
      </c>
      <c r="K228" s="15">
        <v>34383</v>
      </c>
      <c r="L228" s="16">
        <v>1185</v>
      </c>
      <c r="M228" s="14">
        <v>11055889</v>
      </c>
      <c r="N228" s="15">
        <v>8</v>
      </c>
      <c r="O228" s="14">
        <f t="shared" si="3"/>
        <v>3071.0802777777776</v>
      </c>
    </row>
    <row r="229" spans="1:15" x14ac:dyDescent="0.2">
      <c r="A229" s="2" t="s">
        <v>44</v>
      </c>
      <c r="B229" s="2" t="s">
        <v>18</v>
      </c>
      <c r="C229" s="2" t="s">
        <v>30</v>
      </c>
      <c r="D229" s="14">
        <v>15382</v>
      </c>
      <c r="E229" s="14">
        <v>15326</v>
      </c>
      <c r="F229" s="14"/>
      <c r="G229" s="14"/>
      <c r="H229" s="15">
        <v>56</v>
      </c>
      <c r="I229" s="16">
        <v>13612</v>
      </c>
      <c r="J229" s="14">
        <v>4684</v>
      </c>
      <c r="K229" s="15">
        <v>8929</v>
      </c>
      <c r="L229" s="16">
        <v>304</v>
      </c>
      <c r="M229" s="14">
        <v>3835154</v>
      </c>
      <c r="N229" s="15">
        <v>14</v>
      </c>
      <c r="O229" s="14">
        <f t="shared" si="3"/>
        <v>1065.3205555555555</v>
      </c>
    </row>
    <row r="230" spans="1:15" x14ac:dyDescent="0.2">
      <c r="A230" s="2" t="s">
        <v>44</v>
      </c>
      <c r="B230" s="2" t="s">
        <v>18</v>
      </c>
      <c r="C230" s="2" t="s">
        <v>31</v>
      </c>
      <c r="D230" s="14"/>
      <c r="E230" s="14"/>
      <c r="F230" s="14"/>
      <c r="G230" s="14"/>
      <c r="H230" s="15"/>
      <c r="I230" s="16"/>
      <c r="J230" s="14"/>
      <c r="K230" s="15"/>
      <c r="L230" s="16"/>
      <c r="M230" s="14"/>
      <c r="N230" s="15"/>
      <c r="O230" s="14">
        <f t="shared" si="3"/>
        <v>0</v>
      </c>
    </row>
    <row r="231" spans="1:15" x14ac:dyDescent="0.2">
      <c r="A231" s="2" t="s">
        <v>44</v>
      </c>
      <c r="B231" s="2" t="s">
        <v>18</v>
      </c>
      <c r="C231" s="2" t="s">
        <v>32</v>
      </c>
      <c r="D231" s="14"/>
      <c r="E231" s="14"/>
      <c r="F231" s="14"/>
      <c r="G231" s="14"/>
      <c r="H231" s="15"/>
      <c r="I231" s="16"/>
      <c r="J231" s="14"/>
      <c r="K231" s="15"/>
      <c r="L231" s="16"/>
      <c r="M231" s="14"/>
      <c r="N231" s="15"/>
      <c r="O231" s="14">
        <f t="shared" si="3"/>
        <v>0</v>
      </c>
    </row>
    <row r="232" spans="1:15" x14ac:dyDescent="0.2">
      <c r="A232" s="2" t="s">
        <v>44</v>
      </c>
      <c r="B232" s="2" t="s">
        <v>18</v>
      </c>
      <c r="C232" s="2" t="s">
        <v>33</v>
      </c>
      <c r="D232" s="14"/>
      <c r="E232" s="14"/>
      <c r="F232" s="14"/>
      <c r="G232" s="14"/>
      <c r="H232" s="15"/>
      <c r="I232" s="16"/>
      <c r="J232" s="14"/>
      <c r="K232" s="15"/>
      <c r="L232" s="16"/>
      <c r="M232" s="14"/>
      <c r="N232" s="15"/>
      <c r="O232" s="14">
        <f t="shared" si="3"/>
        <v>0</v>
      </c>
    </row>
    <row r="233" spans="1:15" x14ac:dyDescent="0.2">
      <c r="A233" s="2" t="s">
        <v>44</v>
      </c>
      <c r="B233" s="2" t="s">
        <v>18</v>
      </c>
      <c r="C233" s="2" t="s">
        <v>34</v>
      </c>
      <c r="D233" s="14"/>
      <c r="E233" s="14"/>
      <c r="F233" s="14"/>
      <c r="G233" s="14"/>
      <c r="H233" s="15"/>
      <c r="I233" s="16"/>
      <c r="J233" s="14"/>
      <c r="K233" s="15"/>
      <c r="L233" s="16"/>
      <c r="M233" s="14"/>
      <c r="N233" s="15"/>
      <c r="O233" s="14">
        <f t="shared" si="3"/>
        <v>0</v>
      </c>
    </row>
    <row r="234" spans="1:15" x14ac:dyDescent="0.2">
      <c r="A234" s="2" t="s">
        <v>44</v>
      </c>
      <c r="B234" s="2" t="s">
        <v>18</v>
      </c>
      <c r="C234" s="2" t="s">
        <v>36</v>
      </c>
      <c r="D234" s="14"/>
      <c r="E234" s="14"/>
      <c r="F234" s="14"/>
      <c r="G234" s="14"/>
      <c r="H234" s="15"/>
      <c r="I234" s="16"/>
      <c r="J234" s="14"/>
      <c r="K234" s="15"/>
      <c r="L234" s="16"/>
      <c r="M234" s="14"/>
      <c r="N234" s="15"/>
      <c r="O234" s="14">
        <f t="shared" si="3"/>
        <v>0</v>
      </c>
    </row>
    <row r="235" spans="1:15" x14ac:dyDescent="0.2">
      <c r="A235" s="2" t="s">
        <v>44</v>
      </c>
      <c r="B235" s="2" t="s">
        <v>37</v>
      </c>
      <c r="C235" s="2" t="s">
        <v>26</v>
      </c>
      <c r="D235" s="14">
        <v>1588</v>
      </c>
      <c r="E235" s="14">
        <v>4</v>
      </c>
      <c r="F235" s="14"/>
      <c r="G235" s="14"/>
      <c r="H235" s="15">
        <v>1584</v>
      </c>
      <c r="I235" s="16">
        <v>251</v>
      </c>
      <c r="J235" s="14">
        <v>251</v>
      </c>
      <c r="K235" s="15"/>
      <c r="L235" s="16">
        <v>21</v>
      </c>
      <c r="M235" s="14"/>
      <c r="N235" s="15">
        <v>2</v>
      </c>
      <c r="O235" s="14">
        <f t="shared" si="3"/>
        <v>0</v>
      </c>
    </row>
    <row r="236" spans="1:15" x14ac:dyDescent="0.2">
      <c r="A236" s="2" t="s">
        <v>44</v>
      </c>
      <c r="B236" s="2" t="s">
        <v>37</v>
      </c>
      <c r="C236" s="2" t="s">
        <v>27</v>
      </c>
      <c r="D236" s="14"/>
      <c r="E236" s="14"/>
      <c r="F236" s="14"/>
      <c r="G236" s="14"/>
      <c r="H236" s="15"/>
      <c r="I236" s="16"/>
      <c r="J236" s="14"/>
      <c r="K236" s="15"/>
      <c r="L236" s="16"/>
      <c r="M236" s="14"/>
      <c r="N236" s="15"/>
      <c r="O236" s="14">
        <f t="shared" si="3"/>
        <v>0</v>
      </c>
    </row>
    <row r="237" spans="1:15" x14ac:dyDescent="0.2">
      <c r="A237" s="2" t="s">
        <v>44</v>
      </c>
      <c r="B237" s="2" t="s">
        <v>37</v>
      </c>
      <c r="C237" s="2" t="s">
        <v>28</v>
      </c>
      <c r="D237" s="14">
        <v>1588</v>
      </c>
      <c r="E237" s="14">
        <v>4</v>
      </c>
      <c r="F237" s="14"/>
      <c r="G237" s="14"/>
      <c r="H237" s="15">
        <v>1584</v>
      </c>
      <c r="I237" s="16">
        <v>251</v>
      </c>
      <c r="J237" s="14">
        <v>251</v>
      </c>
      <c r="K237" s="15"/>
      <c r="L237" s="16">
        <v>21</v>
      </c>
      <c r="M237" s="14"/>
      <c r="N237" s="15">
        <v>2</v>
      </c>
      <c r="O237" s="14">
        <f t="shared" si="3"/>
        <v>0</v>
      </c>
    </row>
    <row r="238" spans="1:15" x14ac:dyDescent="0.2">
      <c r="A238" s="2" t="s">
        <v>44</v>
      </c>
      <c r="B238" s="2" t="s">
        <v>37</v>
      </c>
      <c r="C238" s="2" t="s">
        <v>29</v>
      </c>
      <c r="D238" s="14"/>
      <c r="E238" s="14"/>
      <c r="F238" s="14"/>
      <c r="G238" s="14"/>
      <c r="H238" s="15"/>
      <c r="I238" s="16"/>
      <c r="J238" s="14"/>
      <c r="K238" s="15"/>
      <c r="L238" s="16"/>
      <c r="M238" s="14"/>
      <c r="N238" s="15"/>
      <c r="O238" s="14">
        <f t="shared" si="3"/>
        <v>0</v>
      </c>
    </row>
    <row r="239" spans="1:15" x14ac:dyDescent="0.2">
      <c r="A239" s="2" t="s">
        <v>44</v>
      </c>
      <c r="B239" s="2" t="s">
        <v>37</v>
      </c>
      <c r="C239" s="2" t="s">
        <v>30</v>
      </c>
      <c r="D239" s="14"/>
      <c r="E239" s="14"/>
      <c r="F239" s="14"/>
      <c r="G239" s="14"/>
      <c r="H239" s="15"/>
      <c r="I239" s="16"/>
      <c r="J239" s="14"/>
      <c r="K239" s="15"/>
      <c r="L239" s="16"/>
      <c r="M239" s="14"/>
      <c r="N239" s="15"/>
      <c r="O239" s="14">
        <f t="shared" si="3"/>
        <v>0</v>
      </c>
    </row>
    <row r="240" spans="1:15" x14ac:dyDescent="0.2">
      <c r="A240" s="2" t="s">
        <v>44</v>
      </c>
      <c r="B240" s="2" t="s">
        <v>37</v>
      </c>
      <c r="C240" s="2" t="s">
        <v>31</v>
      </c>
      <c r="D240" s="14"/>
      <c r="E240" s="14"/>
      <c r="F240" s="14"/>
      <c r="G240" s="14"/>
      <c r="H240" s="15"/>
      <c r="I240" s="16"/>
      <c r="J240" s="14"/>
      <c r="K240" s="15"/>
      <c r="L240" s="16"/>
      <c r="M240" s="14"/>
      <c r="N240" s="15"/>
      <c r="O240" s="14">
        <f t="shared" si="3"/>
        <v>0</v>
      </c>
    </row>
    <row r="241" spans="1:15" x14ac:dyDescent="0.2">
      <c r="A241" s="2" t="s">
        <v>44</v>
      </c>
      <c r="B241" s="2" t="s">
        <v>37</v>
      </c>
      <c r="C241" s="2" t="s">
        <v>32</v>
      </c>
      <c r="D241" s="14"/>
      <c r="E241" s="14"/>
      <c r="F241" s="14"/>
      <c r="G241" s="14"/>
      <c r="H241" s="15"/>
      <c r="I241" s="16"/>
      <c r="J241" s="14"/>
      <c r="K241" s="15"/>
      <c r="L241" s="16"/>
      <c r="M241" s="14"/>
      <c r="N241" s="15"/>
      <c r="O241" s="14">
        <f t="shared" si="3"/>
        <v>0</v>
      </c>
    </row>
    <row r="242" spans="1:15" x14ac:dyDescent="0.2">
      <c r="A242" s="2" t="s">
        <v>44</v>
      </c>
      <c r="B242" s="2" t="s">
        <v>37</v>
      </c>
      <c r="C242" s="2" t="s">
        <v>33</v>
      </c>
      <c r="D242" s="14"/>
      <c r="E242" s="14"/>
      <c r="F242" s="14"/>
      <c r="G242" s="14"/>
      <c r="H242" s="15"/>
      <c r="I242" s="16"/>
      <c r="J242" s="14"/>
      <c r="K242" s="15"/>
      <c r="L242" s="16"/>
      <c r="M242" s="14"/>
      <c r="N242" s="15"/>
      <c r="O242" s="14">
        <f t="shared" si="3"/>
        <v>0</v>
      </c>
    </row>
    <row r="243" spans="1:15" x14ac:dyDescent="0.2">
      <c r="A243" s="2" t="s">
        <v>44</v>
      </c>
      <c r="B243" s="2" t="s">
        <v>37</v>
      </c>
      <c r="C243" s="2" t="s">
        <v>34</v>
      </c>
      <c r="D243" s="14"/>
      <c r="E243" s="14"/>
      <c r="F243" s="14"/>
      <c r="G243" s="14"/>
      <c r="H243" s="15"/>
      <c r="I243" s="16"/>
      <c r="J243" s="14"/>
      <c r="K243" s="15"/>
      <c r="L243" s="16"/>
      <c r="M243" s="14"/>
      <c r="N243" s="15"/>
      <c r="O243" s="14">
        <f t="shared" si="3"/>
        <v>0</v>
      </c>
    </row>
    <row r="244" spans="1:15" x14ac:dyDescent="0.2">
      <c r="A244" s="2" t="s">
        <v>44</v>
      </c>
      <c r="B244" s="2" t="s">
        <v>37</v>
      </c>
      <c r="C244" s="2" t="s">
        <v>36</v>
      </c>
      <c r="D244" s="14"/>
      <c r="E244" s="14"/>
      <c r="F244" s="14"/>
      <c r="G244" s="14"/>
      <c r="H244" s="15"/>
      <c r="I244" s="16"/>
      <c r="J244" s="14"/>
      <c r="K244" s="15"/>
      <c r="L244" s="16"/>
      <c r="M244" s="14"/>
      <c r="N244" s="15"/>
      <c r="O244" s="14">
        <f t="shared" si="3"/>
        <v>0</v>
      </c>
    </row>
    <row r="245" spans="1:15" x14ac:dyDescent="0.2">
      <c r="A245" s="2" t="s">
        <v>45</v>
      </c>
      <c r="B245" s="2" t="s">
        <v>25</v>
      </c>
      <c r="C245" s="2" t="s">
        <v>26</v>
      </c>
      <c r="D245" s="14">
        <v>7724</v>
      </c>
      <c r="E245" s="14">
        <v>4038</v>
      </c>
      <c r="F245" s="14">
        <v>3</v>
      </c>
      <c r="G245" s="14"/>
      <c r="H245" s="15">
        <v>3683</v>
      </c>
      <c r="I245" s="16">
        <v>6821</v>
      </c>
      <c r="J245" s="14">
        <v>1876</v>
      </c>
      <c r="K245" s="15">
        <v>4944</v>
      </c>
      <c r="L245" s="16">
        <v>160</v>
      </c>
      <c r="M245" s="14">
        <v>2140547</v>
      </c>
      <c r="N245" s="15">
        <v>18</v>
      </c>
      <c r="O245" s="14">
        <f t="shared" si="3"/>
        <v>594.5963888888889</v>
      </c>
    </row>
    <row r="246" spans="1:15" x14ac:dyDescent="0.2">
      <c r="A246" s="2" t="s">
        <v>45</v>
      </c>
      <c r="B246" s="2" t="s">
        <v>25</v>
      </c>
      <c r="C246" s="2" t="s">
        <v>27</v>
      </c>
      <c r="D246" s="14">
        <v>635</v>
      </c>
      <c r="E246" s="14">
        <v>34</v>
      </c>
      <c r="F246" s="14">
        <v>3</v>
      </c>
      <c r="G246" s="14"/>
      <c r="H246" s="15">
        <v>598</v>
      </c>
      <c r="I246" s="16">
        <v>555</v>
      </c>
      <c r="J246" s="14">
        <v>89</v>
      </c>
      <c r="K246" s="15">
        <v>466</v>
      </c>
      <c r="L246" s="16">
        <v>14</v>
      </c>
      <c r="M246" s="14">
        <v>108679</v>
      </c>
      <c r="N246" s="15">
        <v>8</v>
      </c>
      <c r="O246" s="14">
        <f t="shared" si="3"/>
        <v>30.188611111111111</v>
      </c>
    </row>
    <row r="247" spans="1:15" x14ac:dyDescent="0.2">
      <c r="A247" s="2" t="s">
        <v>45</v>
      </c>
      <c r="B247" s="2" t="s">
        <v>25</v>
      </c>
      <c r="C247" s="2" t="s">
        <v>28</v>
      </c>
      <c r="D247" s="14">
        <v>2631</v>
      </c>
      <c r="E247" s="14">
        <v>47</v>
      </c>
      <c r="F247" s="14"/>
      <c r="G247" s="14"/>
      <c r="H247" s="15">
        <v>2584</v>
      </c>
      <c r="I247" s="16">
        <v>2012</v>
      </c>
      <c r="J247" s="14">
        <v>188</v>
      </c>
      <c r="K247" s="15">
        <v>1824</v>
      </c>
      <c r="L247" s="16">
        <v>29</v>
      </c>
      <c r="M247" s="14">
        <v>748588</v>
      </c>
      <c r="N247" s="15">
        <v>5</v>
      </c>
      <c r="O247" s="14">
        <f t="shared" si="3"/>
        <v>207.9411111111111</v>
      </c>
    </row>
    <row r="248" spans="1:15" x14ac:dyDescent="0.2">
      <c r="A248" s="2" t="s">
        <v>45</v>
      </c>
      <c r="B248" s="2" t="s">
        <v>25</v>
      </c>
      <c r="C248" s="2" t="s">
        <v>29</v>
      </c>
      <c r="D248" s="14">
        <v>2817</v>
      </c>
      <c r="E248" s="14">
        <v>2817</v>
      </c>
      <c r="F248" s="14"/>
      <c r="G248" s="14"/>
      <c r="H248" s="15"/>
      <c r="I248" s="16">
        <v>2632</v>
      </c>
      <c r="J248" s="14">
        <v>914</v>
      </c>
      <c r="K248" s="15">
        <v>1718</v>
      </c>
      <c r="L248" s="16">
        <v>103</v>
      </c>
      <c r="M248" s="14">
        <v>985000</v>
      </c>
      <c r="N248" s="15">
        <v>3</v>
      </c>
      <c r="O248" s="14">
        <f t="shared" si="3"/>
        <v>273.61111111111109</v>
      </c>
    </row>
    <row r="249" spans="1:15" x14ac:dyDescent="0.2">
      <c r="A249" s="2" t="s">
        <v>45</v>
      </c>
      <c r="B249" s="2" t="s">
        <v>25</v>
      </c>
      <c r="C249" s="2" t="s">
        <v>30</v>
      </c>
      <c r="D249" s="14">
        <v>1640</v>
      </c>
      <c r="E249" s="14">
        <v>1139</v>
      </c>
      <c r="F249" s="14"/>
      <c r="G249" s="14"/>
      <c r="H249" s="15">
        <v>501</v>
      </c>
      <c r="I249" s="16">
        <v>1291</v>
      </c>
      <c r="J249" s="14">
        <v>355</v>
      </c>
      <c r="K249" s="15">
        <v>936</v>
      </c>
      <c r="L249" s="16">
        <v>15</v>
      </c>
      <c r="M249" s="14">
        <v>298280</v>
      </c>
      <c r="N249" s="15">
        <v>2</v>
      </c>
      <c r="O249" s="14">
        <f t="shared" si="3"/>
        <v>82.855555555555554</v>
      </c>
    </row>
    <row r="250" spans="1:15" x14ac:dyDescent="0.2">
      <c r="A250" s="2" t="s">
        <v>45</v>
      </c>
      <c r="B250" s="2" t="s">
        <v>25</v>
      </c>
      <c r="C250" s="2" t="s">
        <v>31</v>
      </c>
      <c r="D250" s="14"/>
      <c r="E250" s="14"/>
      <c r="F250" s="14"/>
      <c r="G250" s="14"/>
      <c r="H250" s="15"/>
      <c r="I250" s="16"/>
      <c r="J250" s="14"/>
      <c r="K250" s="15"/>
      <c r="L250" s="16"/>
      <c r="M250" s="14"/>
      <c r="N250" s="15"/>
      <c r="O250" s="14">
        <f t="shared" si="3"/>
        <v>0</v>
      </c>
    </row>
    <row r="251" spans="1:15" x14ac:dyDescent="0.2">
      <c r="A251" s="2" t="s">
        <v>45</v>
      </c>
      <c r="B251" s="2" t="s">
        <v>25</v>
      </c>
      <c r="C251" s="2" t="s">
        <v>32</v>
      </c>
      <c r="D251" s="14"/>
      <c r="E251" s="14"/>
      <c r="F251" s="14"/>
      <c r="G251" s="14"/>
      <c r="H251" s="15"/>
      <c r="I251" s="16"/>
      <c r="J251" s="14"/>
      <c r="K251" s="15"/>
      <c r="L251" s="16"/>
      <c r="M251" s="14"/>
      <c r="N251" s="15"/>
      <c r="O251" s="14">
        <f t="shared" si="3"/>
        <v>0</v>
      </c>
    </row>
    <row r="252" spans="1:15" x14ac:dyDescent="0.2">
      <c r="A252" s="2" t="s">
        <v>45</v>
      </c>
      <c r="B252" s="2" t="s">
        <v>25</v>
      </c>
      <c r="C252" s="2" t="s">
        <v>33</v>
      </c>
      <c r="D252" s="14"/>
      <c r="E252" s="14"/>
      <c r="F252" s="14"/>
      <c r="G252" s="14"/>
      <c r="H252" s="15"/>
      <c r="I252" s="16"/>
      <c r="J252" s="14"/>
      <c r="K252" s="15"/>
      <c r="L252" s="16"/>
      <c r="M252" s="14"/>
      <c r="N252" s="15"/>
      <c r="O252" s="14">
        <f t="shared" si="3"/>
        <v>0</v>
      </c>
    </row>
    <row r="253" spans="1:15" x14ac:dyDescent="0.2">
      <c r="A253" s="2" t="s">
        <v>45</v>
      </c>
      <c r="B253" s="2" t="s">
        <v>25</v>
      </c>
      <c r="C253" s="2" t="s">
        <v>34</v>
      </c>
      <c r="D253" s="14"/>
      <c r="E253" s="14"/>
      <c r="F253" s="14"/>
      <c r="G253" s="14"/>
      <c r="H253" s="15"/>
      <c r="I253" s="16"/>
      <c r="J253" s="14"/>
      <c r="K253" s="15"/>
      <c r="L253" s="16"/>
      <c r="M253" s="14"/>
      <c r="N253" s="15"/>
      <c r="O253" s="14">
        <f t="shared" si="3"/>
        <v>0</v>
      </c>
    </row>
    <row r="254" spans="1:15" x14ac:dyDescent="0.2">
      <c r="A254" s="2" t="s">
        <v>45</v>
      </c>
      <c r="B254" s="2" t="s">
        <v>25</v>
      </c>
      <c r="C254" s="2" t="s">
        <v>36</v>
      </c>
      <c r="D254" s="14"/>
      <c r="E254" s="14"/>
      <c r="F254" s="14"/>
      <c r="G254" s="14"/>
      <c r="H254" s="15"/>
      <c r="I254" s="16">
        <v>330</v>
      </c>
      <c r="J254" s="14">
        <v>330</v>
      </c>
      <c r="K254" s="15"/>
      <c r="L254" s="16">
        <v>0</v>
      </c>
      <c r="M254" s="14"/>
      <c r="N254" s="15"/>
      <c r="O254" s="14">
        <f t="shared" si="3"/>
        <v>0</v>
      </c>
    </row>
    <row r="255" spans="1:15" x14ac:dyDescent="0.2">
      <c r="A255" s="2" t="s">
        <v>45</v>
      </c>
      <c r="B255" s="2" t="s">
        <v>18</v>
      </c>
      <c r="C255" s="2" t="s">
        <v>26</v>
      </c>
      <c r="D255" s="14">
        <v>7724</v>
      </c>
      <c r="E255" s="14">
        <v>4038</v>
      </c>
      <c r="F255" s="14">
        <v>3</v>
      </c>
      <c r="G255" s="14"/>
      <c r="H255" s="15">
        <v>3683</v>
      </c>
      <c r="I255" s="16">
        <v>6491</v>
      </c>
      <c r="J255" s="14">
        <v>1547</v>
      </c>
      <c r="K255" s="15">
        <v>4944</v>
      </c>
      <c r="L255" s="16">
        <v>160</v>
      </c>
      <c r="M255" s="14">
        <v>2140547</v>
      </c>
      <c r="N255" s="15">
        <v>18</v>
      </c>
      <c r="O255" s="14">
        <f t="shared" si="3"/>
        <v>594.5963888888889</v>
      </c>
    </row>
    <row r="256" spans="1:15" x14ac:dyDescent="0.2">
      <c r="A256" s="2" t="s">
        <v>45</v>
      </c>
      <c r="B256" s="2" t="s">
        <v>18</v>
      </c>
      <c r="C256" s="2" t="s">
        <v>27</v>
      </c>
      <c r="D256" s="14">
        <v>635</v>
      </c>
      <c r="E256" s="14">
        <v>34</v>
      </c>
      <c r="F256" s="14">
        <v>3</v>
      </c>
      <c r="G256" s="14"/>
      <c r="H256" s="15">
        <v>598</v>
      </c>
      <c r="I256" s="16">
        <v>555</v>
      </c>
      <c r="J256" s="14">
        <v>89</v>
      </c>
      <c r="K256" s="15">
        <v>466</v>
      </c>
      <c r="L256" s="16">
        <v>14</v>
      </c>
      <c r="M256" s="14">
        <v>108679</v>
      </c>
      <c r="N256" s="15">
        <v>8</v>
      </c>
      <c r="O256" s="14">
        <f t="shared" si="3"/>
        <v>30.188611111111111</v>
      </c>
    </row>
    <row r="257" spans="1:15" x14ac:dyDescent="0.2">
      <c r="A257" s="2" t="s">
        <v>45</v>
      </c>
      <c r="B257" s="2" t="s">
        <v>18</v>
      </c>
      <c r="C257" s="2" t="s">
        <v>28</v>
      </c>
      <c r="D257" s="14">
        <v>2631</v>
      </c>
      <c r="E257" s="14">
        <v>47</v>
      </c>
      <c r="F257" s="14"/>
      <c r="G257" s="14"/>
      <c r="H257" s="15">
        <v>2584</v>
      </c>
      <c r="I257" s="16">
        <v>2012</v>
      </c>
      <c r="J257" s="14">
        <v>188</v>
      </c>
      <c r="K257" s="15">
        <v>1824</v>
      </c>
      <c r="L257" s="16">
        <v>29</v>
      </c>
      <c r="M257" s="14">
        <v>748588</v>
      </c>
      <c r="N257" s="15">
        <v>5</v>
      </c>
      <c r="O257" s="14">
        <f t="shared" si="3"/>
        <v>207.9411111111111</v>
      </c>
    </row>
    <row r="258" spans="1:15" x14ac:dyDescent="0.2">
      <c r="A258" s="2" t="s">
        <v>45</v>
      </c>
      <c r="B258" s="2" t="s">
        <v>18</v>
      </c>
      <c r="C258" s="2" t="s">
        <v>29</v>
      </c>
      <c r="D258" s="14">
        <v>2817</v>
      </c>
      <c r="E258" s="14">
        <v>2817</v>
      </c>
      <c r="F258" s="14"/>
      <c r="G258" s="14"/>
      <c r="H258" s="15"/>
      <c r="I258" s="16">
        <v>2632</v>
      </c>
      <c r="J258" s="14">
        <v>914</v>
      </c>
      <c r="K258" s="15">
        <v>1718</v>
      </c>
      <c r="L258" s="16">
        <v>103</v>
      </c>
      <c r="M258" s="14">
        <v>985000</v>
      </c>
      <c r="N258" s="15">
        <v>3</v>
      </c>
      <c r="O258" s="14">
        <f t="shared" si="3"/>
        <v>273.61111111111109</v>
      </c>
    </row>
    <row r="259" spans="1:15" x14ac:dyDescent="0.2">
      <c r="A259" s="2" t="s">
        <v>45</v>
      </c>
      <c r="B259" s="2" t="s">
        <v>18</v>
      </c>
      <c r="C259" s="2" t="s">
        <v>30</v>
      </c>
      <c r="D259" s="14">
        <v>1640</v>
      </c>
      <c r="E259" s="14">
        <v>1139</v>
      </c>
      <c r="F259" s="14"/>
      <c r="G259" s="14"/>
      <c r="H259" s="15">
        <v>501</v>
      </c>
      <c r="I259" s="16">
        <v>1291</v>
      </c>
      <c r="J259" s="14">
        <v>355</v>
      </c>
      <c r="K259" s="15">
        <v>936</v>
      </c>
      <c r="L259" s="16">
        <v>15</v>
      </c>
      <c r="M259" s="14">
        <v>298280</v>
      </c>
      <c r="N259" s="15">
        <v>2</v>
      </c>
      <c r="O259" s="14">
        <f t="shared" si="3"/>
        <v>82.855555555555554</v>
      </c>
    </row>
    <row r="260" spans="1:15" x14ac:dyDescent="0.2">
      <c r="A260" s="2" t="s">
        <v>45</v>
      </c>
      <c r="B260" s="2" t="s">
        <v>18</v>
      </c>
      <c r="C260" s="2" t="s">
        <v>31</v>
      </c>
      <c r="D260" s="14"/>
      <c r="E260" s="14"/>
      <c r="F260" s="14"/>
      <c r="G260" s="14"/>
      <c r="H260" s="15"/>
      <c r="I260" s="16"/>
      <c r="J260" s="14"/>
      <c r="K260" s="15"/>
      <c r="L260" s="16"/>
      <c r="M260" s="14"/>
      <c r="N260" s="15"/>
      <c r="O260" s="14">
        <f t="shared" si="3"/>
        <v>0</v>
      </c>
    </row>
    <row r="261" spans="1:15" x14ac:dyDescent="0.2">
      <c r="A261" s="2" t="s">
        <v>45</v>
      </c>
      <c r="B261" s="2" t="s">
        <v>18</v>
      </c>
      <c r="C261" s="2" t="s">
        <v>32</v>
      </c>
      <c r="D261" s="14"/>
      <c r="E261" s="14"/>
      <c r="F261" s="14"/>
      <c r="G261" s="14"/>
      <c r="H261" s="15"/>
      <c r="I261" s="16"/>
      <c r="J261" s="14"/>
      <c r="K261" s="15"/>
      <c r="L261" s="16"/>
      <c r="M261" s="14"/>
      <c r="N261" s="15"/>
      <c r="O261" s="14">
        <f t="shared" si="3"/>
        <v>0</v>
      </c>
    </row>
    <row r="262" spans="1:15" x14ac:dyDescent="0.2">
      <c r="A262" s="2" t="s">
        <v>45</v>
      </c>
      <c r="B262" s="2" t="s">
        <v>18</v>
      </c>
      <c r="C262" s="2" t="s">
        <v>33</v>
      </c>
      <c r="D262" s="14"/>
      <c r="E262" s="14"/>
      <c r="F262" s="14"/>
      <c r="G262" s="14"/>
      <c r="H262" s="15"/>
      <c r="I262" s="16"/>
      <c r="J262" s="14"/>
      <c r="K262" s="15"/>
      <c r="L262" s="16"/>
      <c r="M262" s="14"/>
      <c r="N262" s="15"/>
      <c r="O262" s="14">
        <f t="shared" ref="O262:O325" si="4">M262/3600</f>
        <v>0</v>
      </c>
    </row>
    <row r="263" spans="1:15" x14ac:dyDescent="0.2">
      <c r="A263" s="2" t="s">
        <v>45</v>
      </c>
      <c r="B263" s="2" t="s">
        <v>18</v>
      </c>
      <c r="C263" s="2" t="s">
        <v>34</v>
      </c>
      <c r="D263" s="14"/>
      <c r="E263" s="14"/>
      <c r="F263" s="14"/>
      <c r="G263" s="14"/>
      <c r="H263" s="15"/>
      <c r="I263" s="16"/>
      <c r="J263" s="14"/>
      <c r="K263" s="15"/>
      <c r="L263" s="16"/>
      <c r="M263" s="14"/>
      <c r="N263" s="15"/>
      <c r="O263" s="14">
        <f t="shared" si="4"/>
        <v>0</v>
      </c>
    </row>
    <row r="264" spans="1:15" x14ac:dyDescent="0.2">
      <c r="A264" s="2" t="s">
        <v>45</v>
      </c>
      <c r="B264" s="2" t="s">
        <v>18</v>
      </c>
      <c r="C264" s="2" t="s">
        <v>36</v>
      </c>
      <c r="D264" s="14"/>
      <c r="E264" s="14"/>
      <c r="F264" s="14"/>
      <c r="G264" s="14"/>
      <c r="H264" s="15"/>
      <c r="I264" s="16"/>
      <c r="J264" s="14"/>
      <c r="K264" s="15"/>
      <c r="L264" s="16"/>
      <c r="M264" s="14"/>
      <c r="N264" s="15"/>
      <c r="O264" s="14">
        <f t="shared" si="4"/>
        <v>0</v>
      </c>
    </row>
    <row r="265" spans="1:15" x14ac:dyDescent="0.2">
      <c r="A265" s="2" t="s">
        <v>45</v>
      </c>
      <c r="B265" s="2" t="s">
        <v>37</v>
      </c>
      <c r="C265" s="2" t="s">
        <v>26</v>
      </c>
      <c r="D265" s="14"/>
      <c r="E265" s="14"/>
      <c r="F265" s="14"/>
      <c r="G265" s="14"/>
      <c r="H265" s="15"/>
      <c r="I265" s="16">
        <v>330</v>
      </c>
      <c r="J265" s="14">
        <v>330</v>
      </c>
      <c r="K265" s="15"/>
      <c r="L265" s="16">
        <v>0</v>
      </c>
      <c r="M265" s="14"/>
      <c r="N265" s="15"/>
      <c r="O265" s="14">
        <f t="shared" si="4"/>
        <v>0</v>
      </c>
    </row>
    <row r="266" spans="1:15" x14ac:dyDescent="0.2">
      <c r="A266" s="2" t="s">
        <v>45</v>
      </c>
      <c r="B266" s="2" t="s">
        <v>37</v>
      </c>
      <c r="C266" s="2" t="s">
        <v>27</v>
      </c>
      <c r="D266" s="14"/>
      <c r="E266" s="14"/>
      <c r="F266" s="14"/>
      <c r="G266" s="14"/>
      <c r="H266" s="15"/>
      <c r="I266" s="16"/>
      <c r="J266" s="14"/>
      <c r="K266" s="15"/>
      <c r="L266" s="16"/>
      <c r="M266" s="14"/>
      <c r="N266" s="15"/>
      <c r="O266" s="14">
        <f t="shared" si="4"/>
        <v>0</v>
      </c>
    </row>
    <row r="267" spans="1:15" x14ac:dyDescent="0.2">
      <c r="A267" s="2" t="s">
        <v>45</v>
      </c>
      <c r="B267" s="2" t="s">
        <v>37</v>
      </c>
      <c r="C267" s="2" t="s">
        <v>28</v>
      </c>
      <c r="D267" s="14"/>
      <c r="E267" s="14"/>
      <c r="F267" s="14"/>
      <c r="G267" s="14"/>
      <c r="H267" s="15"/>
      <c r="I267" s="16"/>
      <c r="J267" s="14"/>
      <c r="K267" s="15"/>
      <c r="L267" s="16"/>
      <c r="M267" s="14"/>
      <c r="N267" s="15"/>
      <c r="O267" s="14">
        <f t="shared" si="4"/>
        <v>0</v>
      </c>
    </row>
    <row r="268" spans="1:15" x14ac:dyDescent="0.2">
      <c r="A268" s="2" t="s">
        <v>45</v>
      </c>
      <c r="B268" s="2" t="s">
        <v>37</v>
      </c>
      <c r="C268" s="2" t="s">
        <v>29</v>
      </c>
      <c r="D268" s="14"/>
      <c r="E268" s="14"/>
      <c r="F268" s="14"/>
      <c r="G268" s="14"/>
      <c r="H268" s="15"/>
      <c r="I268" s="16"/>
      <c r="J268" s="14"/>
      <c r="K268" s="15"/>
      <c r="L268" s="16"/>
      <c r="M268" s="14"/>
      <c r="N268" s="15"/>
      <c r="O268" s="14">
        <f t="shared" si="4"/>
        <v>0</v>
      </c>
    </row>
    <row r="269" spans="1:15" x14ac:dyDescent="0.2">
      <c r="A269" s="2" t="s">
        <v>45</v>
      </c>
      <c r="B269" s="2" t="s">
        <v>37</v>
      </c>
      <c r="C269" s="2" t="s">
        <v>30</v>
      </c>
      <c r="D269" s="14"/>
      <c r="E269" s="14"/>
      <c r="F269" s="14"/>
      <c r="G269" s="14"/>
      <c r="H269" s="15"/>
      <c r="I269" s="16"/>
      <c r="J269" s="14"/>
      <c r="K269" s="15"/>
      <c r="L269" s="16"/>
      <c r="M269" s="14"/>
      <c r="N269" s="15"/>
      <c r="O269" s="14">
        <f t="shared" si="4"/>
        <v>0</v>
      </c>
    </row>
    <row r="270" spans="1:15" x14ac:dyDescent="0.2">
      <c r="A270" s="2" t="s">
        <v>45</v>
      </c>
      <c r="B270" s="2" t="s">
        <v>37</v>
      </c>
      <c r="C270" s="2" t="s">
        <v>31</v>
      </c>
      <c r="D270" s="14"/>
      <c r="E270" s="14"/>
      <c r="F270" s="14"/>
      <c r="G270" s="14"/>
      <c r="H270" s="15"/>
      <c r="I270" s="16"/>
      <c r="J270" s="14"/>
      <c r="K270" s="15"/>
      <c r="L270" s="16"/>
      <c r="M270" s="14"/>
      <c r="N270" s="15"/>
      <c r="O270" s="14">
        <f t="shared" si="4"/>
        <v>0</v>
      </c>
    </row>
    <row r="271" spans="1:15" x14ac:dyDescent="0.2">
      <c r="A271" s="2" t="s">
        <v>45</v>
      </c>
      <c r="B271" s="2" t="s">
        <v>37</v>
      </c>
      <c r="C271" s="2" t="s">
        <v>32</v>
      </c>
      <c r="D271" s="14"/>
      <c r="E271" s="14"/>
      <c r="F271" s="14"/>
      <c r="G271" s="14"/>
      <c r="H271" s="15"/>
      <c r="I271" s="16"/>
      <c r="J271" s="14"/>
      <c r="K271" s="15"/>
      <c r="L271" s="16"/>
      <c r="M271" s="14"/>
      <c r="N271" s="15"/>
      <c r="O271" s="14">
        <f t="shared" si="4"/>
        <v>0</v>
      </c>
    </row>
    <row r="272" spans="1:15" x14ac:dyDescent="0.2">
      <c r="A272" s="2" t="s">
        <v>45</v>
      </c>
      <c r="B272" s="2" t="s">
        <v>37</v>
      </c>
      <c r="C272" s="2" t="s">
        <v>33</v>
      </c>
      <c r="D272" s="14"/>
      <c r="E272" s="14"/>
      <c r="F272" s="14"/>
      <c r="G272" s="14"/>
      <c r="H272" s="15"/>
      <c r="I272" s="16"/>
      <c r="J272" s="14"/>
      <c r="K272" s="15"/>
      <c r="L272" s="16"/>
      <c r="M272" s="14"/>
      <c r="N272" s="15"/>
      <c r="O272" s="14">
        <f t="shared" si="4"/>
        <v>0</v>
      </c>
    </row>
    <row r="273" spans="1:15" x14ac:dyDescent="0.2">
      <c r="A273" s="2" t="s">
        <v>45</v>
      </c>
      <c r="B273" s="2" t="s">
        <v>37</v>
      </c>
      <c r="C273" s="2" t="s">
        <v>34</v>
      </c>
      <c r="D273" s="14"/>
      <c r="E273" s="14"/>
      <c r="F273" s="14"/>
      <c r="G273" s="14"/>
      <c r="H273" s="15"/>
      <c r="I273" s="16"/>
      <c r="J273" s="14"/>
      <c r="K273" s="15"/>
      <c r="L273" s="16"/>
      <c r="M273" s="14"/>
      <c r="N273" s="15"/>
      <c r="O273" s="14">
        <f t="shared" si="4"/>
        <v>0</v>
      </c>
    </row>
    <row r="274" spans="1:15" x14ac:dyDescent="0.2">
      <c r="A274" s="2" t="s">
        <v>45</v>
      </c>
      <c r="B274" s="2" t="s">
        <v>37</v>
      </c>
      <c r="C274" s="2" t="s">
        <v>36</v>
      </c>
      <c r="D274" s="14"/>
      <c r="E274" s="14"/>
      <c r="F274" s="14"/>
      <c r="G274" s="14"/>
      <c r="H274" s="15"/>
      <c r="I274" s="16">
        <v>330</v>
      </c>
      <c r="J274" s="14">
        <v>330</v>
      </c>
      <c r="K274" s="15"/>
      <c r="L274" s="16">
        <v>0</v>
      </c>
      <c r="M274" s="14"/>
      <c r="N274" s="15"/>
      <c r="O274" s="14">
        <f t="shared" si="4"/>
        <v>0</v>
      </c>
    </row>
    <row r="275" spans="1:15" x14ac:dyDescent="0.2">
      <c r="A275" s="2" t="s">
        <v>46</v>
      </c>
      <c r="B275" s="2" t="s">
        <v>25</v>
      </c>
      <c r="C275" s="2" t="s">
        <v>26</v>
      </c>
      <c r="D275" s="14">
        <v>21182</v>
      </c>
      <c r="E275" s="14">
        <v>4418</v>
      </c>
      <c r="F275" s="14">
        <v>28</v>
      </c>
      <c r="G275" s="14"/>
      <c r="H275" s="15">
        <v>16737</v>
      </c>
      <c r="I275" s="16">
        <v>52606</v>
      </c>
      <c r="J275" s="14">
        <v>46836</v>
      </c>
      <c r="K275" s="15">
        <v>5769</v>
      </c>
      <c r="L275" s="16">
        <v>4923</v>
      </c>
      <c r="M275" s="14">
        <v>1733447</v>
      </c>
      <c r="N275" s="15">
        <v>2435</v>
      </c>
      <c r="O275" s="14">
        <f t="shared" si="4"/>
        <v>481.51305555555558</v>
      </c>
    </row>
    <row r="276" spans="1:15" x14ac:dyDescent="0.2">
      <c r="A276" s="2" t="s">
        <v>46</v>
      </c>
      <c r="B276" s="2" t="s">
        <v>25</v>
      </c>
      <c r="C276" s="2" t="s">
        <v>27</v>
      </c>
      <c r="D276" s="14">
        <v>3980</v>
      </c>
      <c r="E276" s="14">
        <v>3408</v>
      </c>
      <c r="F276" s="14"/>
      <c r="G276" s="14"/>
      <c r="H276" s="15">
        <v>573</v>
      </c>
      <c r="I276" s="16">
        <v>3297</v>
      </c>
      <c r="J276" s="14">
        <v>1436</v>
      </c>
      <c r="K276" s="15">
        <v>1862</v>
      </c>
      <c r="L276" s="16">
        <v>120</v>
      </c>
      <c r="M276" s="14">
        <v>511387</v>
      </c>
      <c r="N276" s="15">
        <v>91</v>
      </c>
      <c r="O276" s="14">
        <f t="shared" si="4"/>
        <v>142.05194444444444</v>
      </c>
    </row>
    <row r="277" spans="1:15" x14ac:dyDescent="0.2">
      <c r="A277" s="2" t="s">
        <v>46</v>
      </c>
      <c r="B277" s="2" t="s">
        <v>25</v>
      </c>
      <c r="C277" s="2" t="s">
        <v>28</v>
      </c>
      <c r="D277" s="14">
        <v>16196</v>
      </c>
      <c r="E277" s="14">
        <v>4</v>
      </c>
      <c r="F277" s="14">
        <v>28</v>
      </c>
      <c r="G277" s="14"/>
      <c r="H277" s="15">
        <v>16164</v>
      </c>
      <c r="I277" s="16">
        <v>6725</v>
      </c>
      <c r="J277" s="14">
        <v>3298</v>
      </c>
      <c r="K277" s="15">
        <v>3427</v>
      </c>
      <c r="L277" s="16">
        <v>171</v>
      </c>
      <c r="M277" s="14">
        <v>956260</v>
      </c>
      <c r="N277" s="15">
        <v>13</v>
      </c>
      <c r="O277" s="14">
        <f t="shared" si="4"/>
        <v>265.62777777777779</v>
      </c>
    </row>
    <row r="278" spans="1:15" x14ac:dyDescent="0.2">
      <c r="A278" s="2" t="s">
        <v>46</v>
      </c>
      <c r="B278" s="2" t="s">
        <v>25</v>
      </c>
      <c r="C278" s="2" t="s">
        <v>29</v>
      </c>
      <c r="D278" s="14">
        <v>1006</v>
      </c>
      <c r="E278" s="14">
        <v>1006</v>
      </c>
      <c r="F278" s="14"/>
      <c r="G278" s="14"/>
      <c r="H278" s="15"/>
      <c r="I278" s="16">
        <v>887</v>
      </c>
      <c r="J278" s="14">
        <v>407</v>
      </c>
      <c r="K278" s="15">
        <v>480</v>
      </c>
      <c r="L278" s="16">
        <v>111</v>
      </c>
      <c r="M278" s="14">
        <v>265800</v>
      </c>
      <c r="N278" s="15">
        <v>3</v>
      </c>
      <c r="O278" s="14">
        <f t="shared" si="4"/>
        <v>73.833333333333329</v>
      </c>
    </row>
    <row r="279" spans="1:15" x14ac:dyDescent="0.2">
      <c r="A279" s="2" t="s">
        <v>46</v>
      </c>
      <c r="B279" s="2" t="s">
        <v>25</v>
      </c>
      <c r="C279" s="2" t="s">
        <v>30</v>
      </c>
      <c r="D279" s="14"/>
      <c r="E279" s="14"/>
      <c r="F279" s="14"/>
      <c r="G279" s="14"/>
      <c r="H279" s="15"/>
      <c r="I279" s="16"/>
      <c r="J279" s="14"/>
      <c r="K279" s="15"/>
      <c r="L279" s="16"/>
      <c r="M279" s="14"/>
      <c r="N279" s="15"/>
      <c r="O279" s="14">
        <f t="shared" si="4"/>
        <v>0</v>
      </c>
    </row>
    <row r="280" spans="1:15" x14ac:dyDescent="0.2">
      <c r="A280" s="2" t="s">
        <v>46</v>
      </c>
      <c r="B280" s="2" t="s">
        <v>25</v>
      </c>
      <c r="C280" s="2" t="s">
        <v>31</v>
      </c>
      <c r="D280" s="14"/>
      <c r="E280" s="14"/>
      <c r="F280" s="14"/>
      <c r="G280" s="14"/>
      <c r="H280" s="15"/>
      <c r="I280" s="16"/>
      <c r="J280" s="14"/>
      <c r="K280" s="15"/>
      <c r="L280" s="16"/>
      <c r="M280" s="14"/>
      <c r="N280" s="15"/>
      <c r="O280" s="14">
        <f t="shared" si="4"/>
        <v>0</v>
      </c>
    </row>
    <row r="281" spans="1:15" x14ac:dyDescent="0.2">
      <c r="A281" s="2" t="s">
        <v>46</v>
      </c>
      <c r="B281" s="2" t="s">
        <v>25</v>
      </c>
      <c r="C281" s="2" t="s">
        <v>32</v>
      </c>
      <c r="D281" s="14"/>
      <c r="E281" s="14"/>
      <c r="F281" s="14"/>
      <c r="G281" s="14"/>
      <c r="H281" s="15"/>
      <c r="I281" s="16">
        <v>267</v>
      </c>
      <c r="J281" s="14">
        <v>267</v>
      </c>
      <c r="K281" s="15"/>
      <c r="L281" s="16">
        <v>37</v>
      </c>
      <c r="M281" s="14"/>
      <c r="N281" s="15">
        <v>7</v>
      </c>
      <c r="O281" s="14">
        <f t="shared" si="4"/>
        <v>0</v>
      </c>
    </row>
    <row r="282" spans="1:15" x14ac:dyDescent="0.2">
      <c r="A282" s="2" t="s">
        <v>46</v>
      </c>
      <c r="B282" s="2" t="s">
        <v>25</v>
      </c>
      <c r="C282" s="2" t="s">
        <v>33</v>
      </c>
      <c r="D282" s="14"/>
      <c r="E282" s="14"/>
      <c r="F282" s="14"/>
      <c r="G282" s="14"/>
      <c r="H282" s="15"/>
      <c r="I282" s="16">
        <v>41429</v>
      </c>
      <c r="J282" s="14">
        <v>41429</v>
      </c>
      <c r="K282" s="15"/>
      <c r="L282" s="16">
        <v>4484</v>
      </c>
      <c r="M282" s="14"/>
      <c r="N282" s="15">
        <v>2321</v>
      </c>
      <c r="O282" s="14">
        <f t="shared" si="4"/>
        <v>0</v>
      </c>
    </row>
    <row r="283" spans="1:15" x14ac:dyDescent="0.2">
      <c r="A283" s="2" t="s">
        <v>46</v>
      </c>
      <c r="B283" s="2" t="s">
        <v>25</v>
      </c>
      <c r="C283" s="2" t="s">
        <v>34</v>
      </c>
      <c r="D283" s="14"/>
      <c r="E283" s="14"/>
      <c r="F283" s="14"/>
      <c r="G283" s="14"/>
      <c r="H283" s="15"/>
      <c r="I283" s="16"/>
      <c r="J283" s="14"/>
      <c r="K283" s="15"/>
      <c r="L283" s="16"/>
      <c r="M283" s="14"/>
      <c r="N283" s="15"/>
      <c r="O283" s="14">
        <f t="shared" si="4"/>
        <v>0</v>
      </c>
    </row>
    <row r="284" spans="1:15" x14ac:dyDescent="0.2">
      <c r="A284" s="2" t="s">
        <v>46</v>
      </c>
      <c r="B284" s="2" t="s">
        <v>25</v>
      </c>
      <c r="C284" s="2" t="s">
        <v>36</v>
      </c>
      <c r="D284" s="14"/>
      <c r="E284" s="14"/>
      <c r="F284" s="14"/>
      <c r="G284" s="14"/>
      <c r="H284" s="15"/>
      <c r="I284" s="16"/>
      <c r="J284" s="14"/>
      <c r="K284" s="15"/>
      <c r="L284" s="16"/>
      <c r="M284" s="14"/>
      <c r="N284" s="15"/>
      <c r="O284" s="14">
        <f t="shared" si="4"/>
        <v>0</v>
      </c>
    </row>
    <row r="285" spans="1:15" x14ac:dyDescent="0.2">
      <c r="A285" s="2" t="s">
        <v>46</v>
      </c>
      <c r="B285" s="2" t="s">
        <v>18</v>
      </c>
      <c r="C285" s="2" t="s">
        <v>26</v>
      </c>
      <c r="D285" s="14">
        <v>12356</v>
      </c>
      <c r="E285" s="14">
        <v>4414</v>
      </c>
      <c r="F285" s="14">
        <v>8</v>
      </c>
      <c r="G285" s="14"/>
      <c r="H285" s="15">
        <v>7934</v>
      </c>
      <c r="I285" s="16">
        <v>8490</v>
      </c>
      <c r="J285" s="14">
        <v>2721</v>
      </c>
      <c r="K285" s="15">
        <v>5769</v>
      </c>
      <c r="L285" s="16">
        <v>314</v>
      </c>
      <c r="M285" s="14">
        <v>1733447</v>
      </c>
      <c r="N285" s="15">
        <v>89</v>
      </c>
      <c r="O285" s="14">
        <f t="shared" si="4"/>
        <v>481.51305555555558</v>
      </c>
    </row>
    <row r="286" spans="1:15" x14ac:dyDescent="0.2">
      <c r="A286" s="2" t="s">
        <v>46</v>
      </c>
      <c r="B286" s="2" t="s">
        <v>18</v>
      </c>
      <c r="C286" s="2" t="s">
        <v>27</v>
      </c>
      <c r="D286" s="14">
        <v>3941</v>
      </c>
      <c r="E286" s="14">
        <v>3408</v>
      </c>
      <c r="F286" s="14"/>
      <c r="G286" s="14"/>
      <c r="H286" s="15">
        <v>534</v>
      </c>
      <c r="I286" s="16">
        <v>3282</v>
      </c>
      <c r="J286" s="14">
        <v>1420</v>
      </c>
      <c r="K286" s="15">
        <v>1862</v>
      </c>
      <c r="L286" s="16">
        <v>115</v>
      </c>
      <c r="M286" s="14">
        <v>511387</v>
      </c>
      <c r="N286" s="15">
        <v>75</v>
      </c>
      <c r="O286" s="14">
        <f t="shared" si="4"/>
        <v>142.05194444444444</v>
      </c>
    </row>
    <row r="287" spans="1:15" x14ac:dyDescent="0.2">
      <c r="A287" s="2" t="s">
        <v>46</v>
      </c>
      <c r="B287" s="2" t="s">
        <v>18</v>
      </c>
      <c r="C287" s="2" t="s">
        <v>28</v>
      </c>
      <c r="D287" s="14">
        <v>7408</v>
      </c>
      <c r="E287" s="14"/>
      <c r="F287" s="14">
        <v>8</v>
      </c>
      <c r="G287" s="14"/>
      <c r="H287" s="15">
        <v>7400</v>
      </c>
      <c r="I287" s="16">
        <v>4321</v>
      </c>
      <c r="J287" s="14">
        <v>894</v>
      </c>
      <c r="K287" s="15">
        <v>3427</v>
      </c>
      <c r="L287" s="16">
        <v>88</v>
      </c>
      <c r="M287" s="14">
        <v>956260</v>
      </c>
      <c r="N287" s="15">
        <v>11</v>
      </c>
      <c r="O287" s="14">
        <f t="shared" si="4"/>
        <v>265.62777777777779</v>
      </c>
    </row>
    <row r="288" spans="1:15" x14ac:dyDescent="0.2">
      <c r="A288" s="2" t="s">
        <v>46</v>
      </c>
      <c r="B288" s="2" t="s">
        <v>18</v>
      </c>
      <c r="C288" s="2" t="s">
        <v>29</v>
      </c>
      <c r="D288" s="14">
        <v>1006</v>
      </c>
      <c r="E288" s="14">
        <v>1006</v>
      </c>
      <c r="F288" s="14"/>
      <c r="G288" s="14"/>
      <c r="H288" s="15"/>
      <c r="I288" s="16">
        <v>887</v>
      </c>
      <c r="J288" s="14">
        <v>407</v>
      </c>
      <c r="K288" s="15">
        <v>480</v>
      </c>
      <c r="L288" s="16">
        <v>111</v>
      </c>
      <c r="M288" s="14">
        <v>265800</v>
      </c>
      <c r="N288" s="15">
        <v>3</v>
      </c>
      <c r="O288" s="14">
        <f t="shared" si="4"/>
        <v>73.833333333333329</v>
      </c>
    </row>
    <row r="289" spans="1:15" x14ac:dyDescent="0.2">
      <c r="A289" s="2" t="s">
        <v>46</v>
      </c>
      <c r="B289" s="2" t="s">
        <v>18</v>
      </c>
      <c r="C289" s="2" t="s">
        <v>30</v>
      </c>
      <c r="D289" s="14"/>
      <c r="E289" s="14"/>
      <c r="F289" s="14"/>
      <c r="G289" s="14"/>
      <c r="H289" s="15"/>
      <c r="I289" s="16"/>
      <c r="J289" s="14"/>
      <c r="K289" s="15"/>
      <c r="L289" s="16"/>
      <c r="M289" s="14"/>
      <c r="N289" s="15"/>
      <c r="O289" s="14">
        <f t="shared" si="4"/>
        <v>0</v>
      </c>
    </row>
    <row r="290" spans="1:15" x14ac:dyDescent="0.2">
      <c r="A290" s="2" t="s">
        <v>46</v>
      </c>
      <c r="B290" s="2" t="s">
        <v>18</v>
      </c>
      <c r="C290" s="2" t="s">
        <v>31</v>
      </c>
      <c r="D290" s="14"/>
      <c r="E290" s="14"/>
      <c r="F290" s="14"/>
      <c r="G290" s="14"/>
      <c r="H290" s="15"/>
      <c r="I290" s="16"/>
      <c r="J290" s="14"/>
      <c r="K290" s="15"/>
      <c r="L290" s="16"/>
      <c r="M290" s="14"/>
      <c r="N290" s="15"/>
      <c r="O290" s="14">
        <f t="shared" si="4"/>
        <v>0</v>
      </c>
    </row>
    <row r="291" spans="1:15" x14ac:dyDescent="0.2">
      <c r="A291" s="2" t="s">
        <v>46</v>
      </c>
      <c r="B291" s="2" t="s">
        <v>18</v>
      </c>
      <c r="C291" s="2" t="s">
        <v>32</v>
      </c>
      <c r="D291" s="14"/>
      <c r="E291" s="14"/>
      <c r="F291" s="14"/>
      <c r="G291" s="14"/>
      <c r="H291" s="15"/>
      <c r="I291" s="16"/>
      <c r="J291" s="14"/>
      <c r="K291" s="15"/>
      <c r="L291" s="16"/>
      <c r="M291" s="14"/>
      <c r="N291" s="15"/>
      <c r="O291" s="14">
        <f t="shared" si="4"/>
        <v>0</v>
      </c>
    </row>
    <row r="292" spans="1:15" x14ac:dyDescent="0.2">
      <c r="A292" s="2" t="s">
        <v>46</v>
      </c>
      <c r="B292" s="2" t="s">
        <v>18</v>
      </c>
      <c r="C292" s="2" t="s">
        <v>33</v>
      </c>
      <c r="D292" s="14"/>
      <c r="E292" s="14"/>
      <c r="F292" s="14"/>
      <c r="G292" s="14"/>
      <c r="H292" s="15"/>
      <c r="I292" s="16"/>
      <c r="J292" s="14"/>
      <c r="K292" s="15"/>
      <c r="L292" s="16"/>
      <c r="M292" s="14"/>
      <c r="N292" s="15"/>
      <c r="O292" s="14">
        <f t="shared" si="4"/>
        <v>0</v>
      </c>
    </row>
    <row r="293" spans="1:15" x14ac:dyDescent="0.2">
      <c r="A293" s="2" t="s">
        <v>46</v>
      </c>
      <c r="B293" s="2" t="s">
        <v>18</v>
      </c>
      <c r="C293" s="2" t="s">
        <v>34</v>
      </c>
      <c r="D293" s="14"/>
      <c r="E293" s="14"/>
      <c r="F293" s="14"/>
      <c r="G293" s="14"/>
      <c r="H293" s="15"/>
      <c r="I293" s="16"/>
      <c r="J293" s="14"/>
      <c r="K293" s="15"/>
      <c r="L293" s="16"/>
      <c r="M293" s="14"/>
      <c r="N293" s="15"/>
      <c r="O293" s="14">
        <f t="shared" si="4"/>
        <v>0</v>
      </c>
    </row>
    <row r="294" spans="1:15" x14ac:dyDescent="0.2">
      <c r="A294" s="2" t="s">
        <v>46</v>
      </c>
      <c r="B294" s="2" t="s">
        <v>18</v>
      </c>
      <c r="C294" s="2" t="s">
        <v>36</v>
      </c>
      <c r="D294" s="14"/>
      <c r="E294" s="14"/>
      <c r="F294" s="14"/>
      <c r="G294" s="14"/>
      <c r="H294" s="15"/>
      <c r="I294" s="16"/>
      <c r="J294" s="14"/>
      <c r="K294" s="15"/>
      <c r="L294" s="16"/>
      <c r="M294" s="14"/>
      <c r="N294" s="15"/>
      <c r="O294" s="14">
        <f t="shared" si="4"/>
        <v>0</v>
      </c>
    </row>
    <row r="295" spans="1:15" x14ac:dyDescent="0.2">
      <c r="A295" s="2" t="s">
        <v>46</v>
      </c>
      <c r="B295" s="2" t="s">
        <v>37</v>
      </c>
      <c r="C295" s="2" t="s">
        <v>26</v>
      </c>
      <c r="D295" s="14">
        <v>8826</v>
      </c>
      <c r="E295" s="14">
        <v>4</v>
      </c>
      <c r="F295" s="14">
        <v>19</v>
      </c>
      <c r="G295" s="14"/>
      <c r="H295" s="15">
        <v>8803</v>
      </c>
      <c r="I295" s="16">
        <v>44116</v>
      </c>
      <c r="J295" s="14">
        <v>44116</v>
      </c>
      <c r="K295" s="15"/>
      <c r="L295" s="16">
        <v>4609</v>
      </c>
      <c r="M295" s="14"/>
      <c r="N295" s="15">
        <v>2346</v>
      </c>
      <c r="O295" s="14">
        <f t="shared" si="4"/>
        <v>0</v>
      </c>
    </row>
    <row r="296" spans="1:15" x14ac:dyDescent="0.2">
      <c r="A296" s="2" t="s">
        <v>46</v>
      </c>
      <c r="B296" s="2" t="s">
        <v>37</v>
      </c>
      <c r="C296" s="2" t="s">
        <v>27</v>
      </c>
      <c r="D296" s="14">
        <v>39</v>
      </c>
      <c r="E296" s="14"/>
      <c r="F296" s="14"/>
      <c r="G296" s="14"/>
      <c r="H296" s="15">
        <v>39</v>
      </c>
      <c r="I296" s="16">
        <v>16</v>
      </c>
      <c r="J296" s="14">
        <v>16</v>
      </c>
      <c r="K296" s="15"/>
      <c r="L296" s="16">
        <v>5</v>
      </c>
      <c r="M296" s="14"/>
      <c r="N296" s="15">
        <v>16</v>
      </c>
      <c r="O296" s="14">
        <f t="shared" si="4"/>
        <v>0</v>
      </c>
    </row>
    <row r="297" spans="1:15" x14ac:dyDescent="0.2">
      <c r="A297" s="2" t="s">
        <v>46</v>
      </c>
      <c r="B297" s="2" t="s">
        <v>37</v>
      </c>
      <c r="C297" s="2" t="s">
        <v>28</v>
      </c>
      <c r="D297" s="14">
        <v>8788</v>
      </c>
      <c r="E297" s="14">
        <v>4</v>
      </c>
      <c r="F297" s="14">
        <v>19</v>
      </c>
      <c r="G297" s="14"/>
      <c r="H297" s="15">
        <v>8764</v>
      </c>
      <c r="I297" s="16">
        <v>2404</v>
      </c>
      <c r="J297" s="14">
        <v>2404</v>
      </c>
      <c r="K297" s="15"/>
      <c r="L297" s="16">
        <v>83</v>
      </c>
      <c r="M297" s="14"/>
      <c r="N297" s="15">
        <v>2</v>
      </c>
      <c r="O297" s="14">
        <f t="shared" si="4"/>
        <v>0</v>
      </c>
    </row>
    <row r="298" spans="1:15" x14ac:dyDescent="0.2">
      <c r="A298" s="2" t="s">
        <v>46</v>
      </c>
      <c r="B298" s="2" t="s">
        <v>37</v>
      </c>
      <c r="C298" s="2" t="s">
        <v>29</v>
      </c>
      <c r="D298" s="14"/>
      <c r="E298" s="14"/>
      <c r="F298" s="14"/>
      <c r="G298" s="14"/>
      <c r="H298" s="15"/>
      <c r="I298" s="16"/>
      <c r="J298" s="14"/>
      <c r="K298" s="15"/>
      <c r="L298" s="16"/>
      <c r="M298" s="14"/>
      <c r="N298" s="15"/>
      <c r="O298" s="14">
        <f t="shared" si="4"/>
        <v>0</v>
      </c>
    </row>
    <row r="299" spans="1:15" x14ac:dyDescent="0.2">
      <c r="A299" s="2" t="s">
        <v>46</v>
      </c>
      <c r="B299" s="2" t="s">
        <v>37</v>
      </c>
      <c r="C299" s="2" t="s">
        <v>30</v>
      </c>
      <c r="D299" s="14"/>
      <c r="E299" s="14"/>
      <c r="F299" s="14"/>
      <c r="G299" s="14"/>
      <c r="H299" s="15"/>
      <c r="I299" s="16"/>
      <c r="J299" s="14"/>
      <c r="K299" s="15"/>
      <c r="L299" s="16"/>
      <c r="M299" s="14"/>
      <c r="N299" s="15"/>
      <c r="O299" s="14">
        <f t="shared" si="4"/>
        <v>0</v>
      </c>
    </row>
    <row r="300" spans="1:15" x14ac:dyDescent="0.2">
      <c r="A300" s="2" t="s">
        <v>46</v>
      </c>
      <c r="B300" s="2" t="s">
        <v>37</v>
      </c>
      <c r="C300" s="2" t="s">
        <v>31</v>
      </c>
      <c r="D300" s="14"/>
      <c r="E300" s="14"/>
      <c r="F300" s="14"/>
      <c r="G300" s="14"/>
      <c r="H300" s="15"/>
      <c r="I300" s="16"/>
      <c r="J300" s="14"/>
      <c r="K300" s="15"/>
      <c r="L300" s="16"/>
      <c r="M300" s="14"/>
      <c r="N300" s="15"/>
      <c r="O300" s="14">
        <f t="shared" si="4"/>
        <v>0</v>
      </c>
    </row>
    <row r="301" spans="1:15" x14ac:dyDescent="0.2">
      <c r="A301" s="2" t="s">
        <v>46</v>
      </c>
      <c r="B301" s="2" t="s">
        <v>37</v>
      </c>
      <c r="C301" s="2" t="s">
        <v>32</v>
      </c>
      <c r="D301" s="14"/>
      <c r="E301" s="14"/>
      <c r="F301" s="14"/>
      <c r="G301" s="14"/>
      <c r="H301" s="15"/>
      <c r="I301" s="16">
        <v>267</v>
      </c>
      <c r="J301" s="14">
        <v>267</v>
      </c>
      <c r="K301" s="15"/>
      <c r="L301" s="16">
        <v>37</v>
      </c>
      <c r="M301" s="14"/>
      <c r="N301" s="15">
        <v>7</v>
      </c>
      <c r="O301" s="14">
        <f t="shared" si="4"/>
        <v>0</v>
      </c>
    </row>
    <row r="302" spans="1:15" x14ac:dyDescent="0.2">
      <c r="A302" s="2" t="s">
        <v>46</v>
      </c>
      <c r="B302" s="2" t="s">
        <v>37</v>
      </c>
      <c r="C302" s="2" t="s">
        <v>33</v>
      </c>
      <c r="D302" s="14"/>
      <c r="E302" s="14"/>
      <c r="F302" s="14"/>
      <c r="G302" s="14"/>
      <c r="H302" s="15"/>
      <c r="I302" s="16">
        <v>41429</v>
      </c>
      <c r="J302" s="14">
        <v>41429</v>
      </c>
      <c r="K302" s="15"/>
      <c r="L302" s="16">
        <v>4484</v>
      </c>
      <c r="M302" s="14"/>
      <c r="N302" s="15">
        <v>2321</v>
      </c>
      <c r="O302" s="14">
        <f t="shared" si="4"/>
        <v>0</v>
      </c>
    </row>
    <row r="303" spans="1:15" x14ac:dyDescent="0.2">
      <c r="A303" s="2" t="s">
        <v>46</v>
      </c>
      <c r="B303" s="2" t="s">
        <v>37</v>
      </c>
      <c r="C303" s="2" t="s">
        <v>34</v>
      </c>
      <c r="D303" s="14"/>
      <c r="E303" s="14"/>
      <c r="F303" s="14"/>
      <c r="G303" s="14"/>
      <c r="H303" s="15"/>
      <c r="I303" s="16"/>
      <c r="J303" s="14"/>
      <c r="K303" s="15"/>
      <c r="L303" s="16"/>
      <c r="M303" s="14"/>
      <c r="N303" s="15"/>
      <c r="O303" s="14">
        <f t="shared" si="4"/>
        <v>0</v>
      </c>
    </row>
    <row r="304" spans="1:15" x14ac:dyDescent="0.2">
      <c r="A304" s="2" t="s">
        <v>46</v>
      </c>
      <c r="B304" s="2" t="s">
        <v>37</v>
      </c>
      <c r="C304" s="2" t="s">
        <v>36</v>
      </c>
      <c r="D304" s="14"/>
      <c r="E304" s="14"/>
      <c r="F304" s="14"/>
      <c r="G304" s="14"/>
      <c r="H304" s="15"/>
      <c r="I304" s="16"/>
      <c r="J304" s="14"/>
      <c r="K304" s="15"/>
      <c r="L304" s="16"/>
      <c r="M304" s="14"/>
      <c r="N304" s="15"/>
      <c r="O304" s="14">
        <f t="shared" si="4"/>
        <v>0</v>
      </c>
    </row>
    <row r="305" spans="1:15" x14ac:dyDescent="0.2">
      <c r="A305" s="2" t="s">
        <v>47</v>
      </c>
      <c r="B305" s="2" t="s">
        <v>25</v>
      </c>
      <c r="C305" s="2" t="s">
        <v>26</v>
      </c>
      <c r="D305" s="14">
        <v>1182</v>
      </c>
      <c r="E305" s="14">
        <v>1182</v>
      </c>
      <c r="F305" s="14"/>
      <c r="G305" s="14"/>
      <c r="H305" s="15"/>
      <c r="I305" s="16">
        <v>1005</v>
      </c>
      <c r="J305" s="14">
        <v>450</v>
      </c>
      <c r="K305" s="15">
        <v>555</v>
      </c>
      <c r="L305" s="16">
        <v>43</v>
      </c>
      <c r="M305" s="14">
        <v>199770</v>
      </c>
      <c r="N305" s="15">
        <v>34</v>
      </c>
      <c r="O305" s="14">
        <f t="shared" si="4"/>
        <v>55.491666666666667</v>
      </c>
    </row>
    <row r="306" spans="1:15" x14ac:dyDescent="0.2">
      <c r="A306" s="2" t="s">
        <v>47</v>
      </c>
      <c r="B306" s="2" t="s">
        <v>25</v>
      </c>
      <c r="C306" s="2" t="s">
        <v>27</v>
      </c>
      <c r="D306" s="14">
        <v>1182</v>
      </c>
      <c r="E306" s="14">
        <v>1182</v>
      </c>
      <c r="F306" s="14"/>
      <c r="G306" s="14"/>
      <c r="H306" s="15"/>
      <c r="I306" s="16">
        <v>1005</v>
      </c>
      <c r="J306" s="14">
        <v>450</v>
      </c>
      <c r="K306" s="15">
        <v>555</v>
      </c>
      <c r="L306" s="16">
        <v>37</v>
      </c>
      <c r="M306" s="14">
        <v>185370</v>
      </c>
      <c r="N306" s="15">
        <v>30</v>
      </c>
      <c r="O306" s="14">
        <f t="shared" si="4"/>
        <v>51.491666666666667</v>
      </c>
    </row>
    <row r="307" spans="1:15" x14ac:dyDescent="0.2">
      <c r="A307" s="2" t="s">
        <v>47</v>
      </c>
      <c r="B307" s="2" t="s">
        <v>25</v>
      </c>
      <c r="C307" s="2" t="s">
        <v>28</v>
      </c>
      <c r="D307" s="14"/>
      <c r="E307" s="14"/>
      <c r="F307" s="14"/>
      <c r="G307" s="14"/>
      <c r="H307" s="15"/>
      <c r="I307" s="16"/>
      <c r="J307" s="14"/>
      <c r="K307" s="15"/>
      <c r="L307" s="16"/>
      <c r="M307" s="14"/>
      <c r="N307" s="15"/>
      <c r="O307" s="14">
        <f t="shared" si="4"/>
        <v>0</v>
      </c>
    </row>
    <row r="308" spans="1:15" x14ac:dyDescent="0.2">
      <c r="A308" s="2" t="s">
        <v>47</v>
      </c>
      <c r="B308" s="2" t="s">
        <v>25</v>
      </c>
      <c r="C308" s="2" t="s">
        <v>29</v>
      </c>
      <c r="D308" s="14"/>
      <c r="E308" s="14"/>
      <c r="F308" s="14"/>
      <c r="G308" s="14"/>
      <c r="H308" s="15"/>
      <c r="I308" s="16"/>
      <c r="J308" s="14"/>
      <c r="K308" s="15"/>
      <c r="L308" s="16"/>
      <c r="M308" s="14"/>
      <c r="N308" s="15"/>
      <c r="O308" s="14">
        <f t="shared" si="4"/>
        <v>0</v>
      </c>
    </row>
    <row r="309" spans="1:15" x14ac:dyDescent="0.2">
      <c r="A309" s="2" t="s">
        <v>47</v>
      </c>
      <c r="B309" s="2" t="s">
        <v>25</v>
      </c>
      <c r="C309" s="2" t="s">
        <v>30</v>
      </c>
      <c r="D309" s="14"/>
      <c r="E309" s="14"/>
      <c r="F309" s="14"/>
      <c r="G309" s="14"/>
      <c r="H309" s="15"/>
      <c r="I309" s="16"/>
      <c r="J309" s="14"/>
      <c r="K309" s="15"/>
      <c r="L309" s="16"/>
      <c r="M309" s="14"/>
      <c r="N309" s="15"/>
      <c r="O309" s="14">
        <f t="shared" si="4"/>
        <v>0</v>
      </c>
    </row>
    <row r="310" spans="1:15" x14ac:dyDescent="0.2">
      <c r="A310" s="2" t="s">
        <v>47</v>
      </c>
      <c r="B310" s="2" t="s">
        <v>25</v>
      </c>
      <c r="C310" s="2" t="s">
        <v>31</v>
      </c>
      <c r="D310" s="14"/>
      <c r="E310" s="14"/>
      <c r="F310" s="14"/>
      <c r="G310" s="14"/>
      <c r="H310" s="15"/>
      <c r="I310" s="16"/>
      <c r="J310" s="14"/>
      <c r="K310" s="15"/>
      <c r="L310" s="16"/>
      <c r="M310" s="14"/>
      <c r="N310" s="15"/>
      <c r="O310" s="14">
        <f t="shared" si="4"/>
        <v>0</v>
      </c>
    </row>
    <row r="311" spans="1:15" x14ac:dyDescent="0.2">
      <c r="A311" s="2" t="s">
        <v>47</v>
      </c>
      <c r="B311" s="2" t="s">
        <v>25</v>
      </c>
      <c r="C311" s="2" t="s">
        <v>32</v>
      </c>
      <c r="D311" s="14"/>
      <c r="E311" s="14"/>
      <c r="F311" s="14"/>
      <c r="G311" s="14"/>
      <c r="H311" s="15"/>
      <c r="I311" s="16"/>
      <c r="J311" s="14"/>
      <c r="K311" s="15"/>
      <c r="L311" s="16"/>
      <c r="M311" s="14"/>
      <c r="N311" s="15"/>
      <c r="O311" s="14">
        <f t="shared" si="4"/>
        <v>0</v>
      </c>
    </row>
    <row r="312" spans="1:15" x14ac:dyDescent="0.2">
      <c r="A312" s="2" t="s">
        <v>47</v>
      </c>
      <c r="B312" s="2" t="s">
        <v>25</v>
      </c>
      <c r="C312" s="2" t="s">
        <v>33</v>
      </c>
      <c r="D312" s="14"/>
      <c r="E312" s="14"/>
      <c r="F312" s="14"/>
      <c r="G312" s="14"/>
      <c r="H312" s="15"/>
      <c r="I312" s="16"/>
      <c r="J312" s="14"/>
      <c r="K312" s="15"/>
      <c r="L312" s="16"/>
      <c r="M312" s="14"/>
      <c r="N312" s="15"/>
      <c r="O312" s="14">
        <f t="shared" si="4"/>
        <v>0</v>
      </c>
    </row>
    <row r="313" spans="1:15" x14ac:dyDescent="0.2">
      <c r="A313" s="2" t="s">
        <v>47</v>
      </c>
      <c r="B313" s="2" t="s">
        <v>25</v>
      </c>
      <c r="C313" s="2" t="s">
        <v>34</v>
      </c>
      <c r="D313" s="14"/>
      <c r="E313" s="14"/>
      <c r="F313" s="14"/>
      <c r="G313" s="14"/>
      <c r="H313" s="15"/>
      <c r="I313" s="16"/>
      <c r="J313" s="14"/>
      <c r="K313" s="15"/>
      <c r="L313" s="16"/>
      <c r="M313" s="14"/>
      <c r="N313" s="15"/>
      <c r="O313" s="14">
        <f t="shared" si="4"/>
        <v>0</v>
      </c>
    </row>
    <row r="314" spans="1:15" x14ac:dyDescent="0.2">
      <c r="A314" s="2" t="s">
        <v>47</v>
      </c>
      <c r="B314" s="2" t="s">
        <v>25</v>
      </c>
      <c r="C314" s="2" t="s">
        <v>36</v>
      </c>
      <c r="D314" s="14"/>
      <c r="E314" s="14"/>
      <c r="F314" s="14"/>
      <c r="G314" s="14"/>
      <c r="H314" s="15"/>
      <c r="I314" s="16"/>
      <c r="J314" s="14"/>
      <c r="K314" s="15"/>
      <c r="L314" s="16">
        <v>5</v>
      </c>
      <c r="M314" s="14">
        <v>14400</v>
      </c>
      <c r="N314" s="15">
        <v>4</v>
      </c>
      <c r="O314" s="14">
        <f t="shared" si="4"/>
        <v>4</v>
      </c>
    </row>
    <row r="315" spans="1:15" x14ac:dyDescent="0.2">
      <c r="A315" s="2" t="s">
        <v>47</v>
      </c>
      <c r="B315" s="2" t="s">
        <v>18</v>
      </c>
      <c r="C315" s="2" t="s">
        <v>26</v>
      </c>
      <c r="D315" s="14">
        <v>1182</v>
      </c>
      <c r="E315" s="14">
        <v>1182</v>
      </c>
      <c r="F315" s="14"/>
      <c r="G315" s="14"/>
      <c r="H315" s="15"/>
      <c r="I315" s="16">
        <v>1005</v>
      </c>
      <c r="J315" s="14">
        <v>450</v>
      </c>
      <c r="K315" s="15">
        <v>555</v>
      </c>
      <c r="L315" s="16">
        <v>41</v>
      </c>
      <c r="M315" s="14">
        <v>199770</v>
      </c>
      <c r="N315" s="15">
        <v>33</v>
      </c>
      <c r="O315" s="14">
        <f t="shared" si="4"/>
        <v>55.491666666666667</v>
      </c>
    </row>
    <row r="316" spans="1:15" x14ac:dyDescent="0.2">
      <c r="A316" s="2" t="s">
        <v>47</v>
      </c>
      <c r="B316" s="2" t="s">
        <v>18</v>
      </c>
      <c r="C316" s="2" t="s">
        <v>27</v>
      </c>
      <c r="D316" s="14">
        <v>1182</v>
      </c>
      <c r="E316" s="14">
        <v>1182</v>
      </c>
      <c r="F316" s="14"/>
      <c r="G316" s="14"/>
      <c r="H316" s="15"/>
      <c r="I316" s="16">
        <v>1005</v>
      </c>
      <c r="J316" s="14">
        <v>450</v>
      </c>
      <c r="K316" s="15">
        <v>555</v>
      </c>
      <c r="L316" s="16">
        <v>37</v>
      </c>
      <c r="M316" s="14">
        <v>185370</v>
      </c>
      <c r="N316" s="15">
        <v>30</v>
      </c>
      <c r="O316" s="14">
        <f t="shared" si="4"/>
        <v>51.491666666666667</v>
      </c>
    </row>
    <row r="317" spans="1:15" x14ac:dyDescent="0.2">
      <c r="A317" s="2" t="s">
        <v>47</v>
      </c>
      <c r="B317" s="2" t="s">
        <v>18</v>
      </c>
      <c r="C317" s="2" t="s">
        <v>28</v>
      </c>
      <c r="D317" s="14"/>
      <c r="E317" s="14"/>
      <c r="F317" s="14"/>
      <c r="G317" s="14"/>
      <c r="H317" s="15"/>
      <c r="I317" s="16"/>
      <c r="J317" s="14"/>
      <c r="K317" s="15"/>
      <c r="L317" s="16"/>
      <c r="M317" s="14"/>
      <c r="N317" s="15"/>
      <c r="O317" s="14">
        <f t="shared" si="4"/>
        <v>0</v>
      </c>
    </row>
    <row r="318" spans="1:15" x14ac:dyDescent="0.2">
      <c r="A318" s="2" t="s">
        <v>47</v>
      </c>
      <c r="B318" s="2" t="s">
        <v>18</v>
      </c>
      <c r="C318" s="2" t="s">
        <v>29</v>
      </c>
      <c r="D318" s="14"/>
      <c r="E318" s="14"/>
      <c r="F318" s="14"/>
      <c r="G318" s="14"/>
      <c r="H318" s="15"/>
      <c r="I318" s="16"/>
      <c r="J318" s="14"/>
      <c r="K318" s="15"/>
      <c r="L318" s="16"/>
      <c r="M318" s="14"/>
      <c r="N318" s="15"/>
      <c r="O318" s="14">
        <f t="shared" si="4"/>
        <v>0</v>
      </c>
    </row>
    <row r="319" spans="1:15" x14ac:dyDescent="0.2">
      <c r="A319" s="2" t="s">
        <v>47</v>
      </c>
      <c r="B319" s="2" t="s">
        <v>18</v>
      </c>
      <c r="C319" s="2" t="s">
        <v>30</v>
      </c>
      <c r="D319" s="14"/>
      <c r="E319" s="14"/>
      <c r="F319" s="14"/>
      <c r="G319" s="14"/>
      <c r="H319" s="15"/>
      <c r="I319" s="16"/>
      <c r="J319" s="14"/>
      <c r="K319" s="15"/>
      <c r="L319" s="16"/>
      <c r="M319" s="14"/>
      <c r="N319" s="15"/>
      <c r="O319" s="14">
        <f t="shared" si="4"/>
        <v>0</v>
      </c>
    </row>
    <row r="320" spans="1:15" x14ac:dyDescent="0.2">
      <c r="A320" s="2" t="s">
        <v>47</v>
      </c>
      <c r="B320" s="2" t="s">
        <v>18</v>
      </c>
      <c r="C320" s="2" t="s">
        <v>31</v>
      </c>
      <c r="D320" s="14"/>
      <c r="E320" s="14"/>
      <c r="F320" s="14"/>
      <c r="G320" s="14"/>
      <c r="H320" s="15"/>
      <c r="I320" s="16"/>
      <c r="J320" s="14"/>
      <c r="K320" s="15"/>
      <c r="L320" s="16"/>
      <c r="M320" s="14"/>
      <c r="N320" s="15"/>
      <c r="O320" s="14">
        <f t="shared" si="4"/>
        <v>0</v>
      </c>
    </row>
    <row r="321" spans="1:15" x14ac:dyDescent="0.2">
      <c r="A321" s="2" t="s">
        <v>47</v>
      </c>
      <c r="B321" s="2" t="s">
        <v>18</v>
      </c>
      <c r="C321" s="2" t="s">
        <v>32</v>
      </c>
      <c r="D321" s="14"/>
      <c r="E321" s="14"/>
      <c r="F321" s="14"/>
      <c r="G321" s="14"/>
      <c r="H321" s="15"/>
      <c r="I321" s="16"/>
      <c r="J321" s="14"/>
      <c r="K321" s="15"/>
      <c r="L321" s="16"/>
      <c r="M321" s="14"/>
      <c r="N321" s="15"/>
      <c r="O321" s="14">
        <f t="shared" si="4"/>
        <v>0</v>
      </c>
    </row>
    <row r="322" spans="1:15" x14ac:dyDescent="0.2">
      <c r="A322" s="2" t="s">
        <v>47</v>
      </c>
      <c r="B322" s="2" t="s">
        <v>18</v>
      </c>
      <c r="C322" s="2" t="s">
        <v>33</v>
      </c>
      <c r="D322" s="14"/>
      <c r="E322" s="14"/>
      <c r="F322" s="14"/>
      <c r="G322" s="14"/>
      <c r="H322" s="15"/>
      <c r="I322" s="16"/>
      <c r="J322" s="14"/>
      <c r="K322" s="15"/>
      <c r="L322" s="16"/>
      <c r="M322" s="14"/>
      <c r="N322" s="15"/>
      <c r="O322" s="14">
        <f t="shared" si="4"/>
        <v>0</v>
      </c>
    </row>
    <row r="323" spans="1:15" x14ac:dyDescent="0.2">
      <c r="A323" s="2" t="s">
        <v>47</v>
      </c>
      <c r="B323" s="2" t="s">
        <v>18</v>
      </c>
      <c r="C323" s="2" t="s">
        <v>34</v>
      </c>
      <c r="D323" s="14"/>
      <c r="E323" s="14"/>
      <c r="F323" s="14"/>
      <c r="G323" s="14"/>
      <c r="H323" s="15"/>
      <c r="I323" s="16"/>
      <c r="J323" s="14"/>
      <c r="K323" s="15"/>
      <c r="L323" s="16"/>
      <c r="M323" s="14"/>
      <c r="N323" s="15"/>
      <c r="O323" s="14">
        <f t="shared" si="4"/>
        <v>0</v>
      </c>
    </row>
    <row r="324" spans="1:15" x14ac:dyDescent="0.2">
      <c r="A324" s="2" t="s">
        <v>47</v>
      </c>
      <c r="B324" s="2" t="s">
        <v>18</v>
      </c>
      <c r="C324" s="2" t="s">
        <v>36</v>
      </c>
      <c r="D324" s="14"/>
      <c r="E324" s="14"/>
      <c r="F324" s="14"/>
      <c r="G324" s="14"/>
      <c r="H324" s="15"/>
      <c r="I324" s="16"/>
      <c r="J324" s="14"/>
      <c r="K324" s="15"/>
      <c r="L324" s="16">
        <v>4</v>
      </c>
      <c r="M324" s="14">
        <v>14400</v>
      </c>
      <c r="N324" s="15">
        <v>3</v>
      </c>
      <c r="O324" s="14">
        <f t="shared" si="4"/>
        <v>4</v>
      </c>
    </row>
    <row r="325" spans="1:15" x14ac:dyDescent="0.2">
      <c r="A325" s="2" t="s">
        <v>47</v>
      </c>
      <c r="B325" s="2" t="s">
        <v>37</v>
      </c>
      <c r="C325" s="2" t="s">
        <v>26</v>
      </c>
      <c r="D325" s="14"/>
      <c r="E325" s="14"/>
      <c r="F325" s="14"/>
      <c r="G325" s="14"/>
      <c r="H325" s="15"/>
      <c r="I325" s="16"/>
      <c r="J325" s="14"/>
      <c r="K325" s="15"/>
      <c r="L325" s="16">
        <v>1</v>
      </c>
      <c r="M325" s="14"/>
      <c r="N325" s="15">
        <v>1</v>
      </c>
      <c r="O325" s="14">
        <f t="shared" si="4"/>
        <v>0</v>
      </c>
    </row>
    <row r="326" spans="1:15" x14ac:dyDescent="0.2">
      <c r="A326" s="2" t="s">
        <v>47</v>
      </c>
      <c r="B326" s="2" t="s">
        <v>37</v>
      </c>
      <c r="C326" s="2" t="s">
        <v>27</v>
      </c>
      <c r="D326" s="14"/>
      <c r="E326" s="14"/>
      <c r="F326" s="14"/>
      <c r="G326" s="14"/>
      <c r="H326" s="15"/>
      <c r="I326" s="16"/>
      <c r="J326" s="14"/>
      <c r="K326" s="15"/>
      <c r="L326" s="16"/>
      <c r="M326" s="14"/>
      <c r="N326" s="15"/>
      <c r="O326" s="14">
        <f t="shared" ref="O326:O389" si="5">M326/3600</f>
        <v>0</v>
      </c>
    </row>
    <row r="327" spans="1:15" x14ac:dyDescent="0.2">
      <c r="A327" s="2" t="s">
        <v>47</v>
      </c>
      <c r="B327" s="2" t="s">
        <v>37</v>
      </c>
      <c r="C327" s="2" t="s">
        <v>28</v>
      </c>
      <c r="D327" s="14"/>
      <c r="E327" s="14"/>
      <c r="F327" s="14"/>
      <c r="G327" s="14"/>
      <c r="H327" s="15"/>
      <c r="I327" s="16"/>
      <c r="J327" s="14"/>
      <c r="K327" s="15"/>
      <c r="L327" s="16"/>
      <c r="M327" s="14"/>
      <c r="N327" s="15"/>
      <c r="O327" s="14">
        <f t="shared" si="5"/>
        <v>0</v>
      </c>
    </row>
    <row r="328" spans="1:15" x14ac:dyDescent="0.2">
      <c r="A328" s="2" t="s">
        <v>47</v>
      </c>
      <c r="B328" s="2" t="s">
        <v>37</v>
      </c>
      <c r="C328" s="2" t="s">
        <v>29</v>
      </c>
      <c r="D328" s="14"/>
      <c r="E328" s="14"/>
      <c r="F328" s="14"/>
      <c r="G328" s="14"/>
      <c r="H328" s="15"/>
      <c r="I328" s="16"/>
      <c r="J328" s="14"/>
      <c r="K328" s="15"/>
      <c r="L328" s="16"/>
      <c r="M328" s="14"/>
      <c r="N328" s="15"/>
      <c r="O328" s="14">
        <f t="shared" si="5"/>
        <v>0</v>
      </c>
    </row>
    <row r="329" spans="1:15" x14ac:dyDescent="0.2">
      <c r="A329" s="2" t="s">
        <v>47</v>
      </c>
      <c r="B329" s="2" t="s">
        <v>37</v>
      </c>
      <c r="C329" s="2" t="s">
        <v>30</v>
      </c>
      <c r="D329" s="14"/>
      <c r="E329" s="14"/>
      <c r="F329" s="14"/>
      <c r="G329" s="14"/>
      <c r="H329" s="15"/>
      <c r="I329" s="16"/>
      <c r="J329" s="14"/>
      <c r="K329" s="15"/>
      <c r="L329" s="16"/>
      <c r="M329" s="14"/>
      <c r="N329" s="15"/>
      <c r="O329" s="14">
        <f t="shared" si="5"/>
        <v>0</v>
      </c>
    </row>
    <row r="330" spans="1:15" x14ac:dyDescent="0.2">
      <c r="A330" s="2" t="s">
        <v>47</v>
      </c>
      <c r="B330" s="2" t="s">
        <v>37</v>
      </c>
      <c r="C330" s="2" t="s">
        <v>31</v>
      </c>
      <c r="D330" s="14"/>
      <c r="E330" s="14"/>
      <c r="F330" s="14"/>
      <c r="G330" s="14"/>
      <c r="H330" s="15"/>
      <c r="I330" s="16"/>
      <c r="J330" s="14"/>
      <c r="K330" s="15"/>
      <c r="L330" s="16"/>
      <c r="M330" s="14"/>
      <c r="N330" s="15"/>
      <c r="O330" s="14">
        <f t="shared" si="5"/>
        <v>0</v>
      </c>
    </row>
    <row r="331" spans="1:15" x14ac:dyDescent="0.2">
      <c r="A331" s="2" t="s">
        <v>47</v>
      </c>
      <c r="B331" s="2" t="s">
        <v>37</v>
      </c>
      <c r="C331" s="2" t="s">
        <v>32</v>
      </c>
      <c r="D331" s="14"/>
      <c r="E331" s="14"/>
      <c r="F331" s="14"/>
      <c r="G331" s="14"/>
      <c r="H331" s="15"/>
      <c r="I331" s="16"/>
      <c r="J331" s="14"/>
      <c r="K331" s="15"/>
      <c r="L331" s="16"/>
      <c r="M331" s="14"/>
      <c r="N331" s="15"/>
      <c r="O331" s="14">
        <f t="shared" si="5"/>
        <v>0</v>
      </c>
    </row>
    <row r="332" spans="1:15" x14ac:dyDescent="0.2">
      <c r="A332" s="2" t="s">
        <v>47</v>
      </c>
      <c r="B332" s="2" t="s">
        <v>37</v>
      </c>
      <c r="C332" s="2" t="s">
        <v>33</v>
      </c>
      <c r="D332" s="14"/>
      <c r="E332" s="14"/>
      <c r="F332" s="14"/>
      <c r="G332" s="14"/>
      <c r="H332" s="15"/>
      <c r="I332" s="16"/>
      <c r="J332" s="14"/>
      <c r="K332" s="15"/>
      <c r="L332" s="16"/>
      <c r="M332" s="14"/>
      <c r="N332" s="15"/>
      <c r="O332" s="14">
        <f t="shared" si="5"/>
        <v>0</v>
      </c>
    </row>
    <row r="333" spans="1:15" x14ac:dyDescent="0.2">
      <c r="A333" s="2" t="s">
        <v>47</v>
      </c>
      <c r="B333" s="2" t="s">
        <v>37</v>
      </c>
      <c r="C333" s="2" t="s">
        <v>34</v>
      </c>
      <c r="D333" s="14"/>
      <c r="E333" s="14"/>
      <c r="F333" s="14"/>
      <c r="G333" s="14"/>
      <c r="H333" s="15"/>
      <c r="I333" s="16"/>
      <c r="J333" s="14"/>
      <c r="K333" s="15"/>
      <c r="L333" s="16"/>
      <c r="M333" s="14"/>
      <c r="N333" s="15"/>
      <c r="O333" s="14">
        <f t="shared" si="5"/>
        <v>0</v>
      </c>
    </row>
    <row r="334" spans="1:15" x14ac:dyDescent="0.2">
      <c r="A334" s="2" t="s">
        <v>47</v>
      </c>
      <c r="B334" s="2" t="s">
        <v>37</v>
      </c>
      <c r="C334" s="2" t="s">
        <v>36</v>
      </c>
      <c r="D334" s="14"/>
      <c r="E334" s="14"/>
      <c r="F334" s="14"/>
      <c r="G334" s="14"/>
      <c r="H334" s="15"/>
      <c r="I334" s="16"/>
      <c r="J334" s="14"/>
      <c r="K334" s="15"/>
      <c r="L334" s="16">
        <v>1</v>
      </c>
      <c r="M334" s="14"/>
      <c r="N334" s="15">
        <v>1</v>
      </c>
      <c r="O334" s="14">
        <f t="shared" si="5"/>
        <v>0</v>
      </c>
    </row>
    <row r="335" spans="1:15" x14ac:dyDescent="0.2">
      <c r="A335" s="2" t="s">
        <v>48</v>
      </c>
      <c r="B335" s="2" t="s">
        <v>25</v>
      </c>
      <c r="C335" s="2" t="s">
        <v>26</v>
      </c>
      <c r="D335" s="14">
        <v>83404</v>
      </c>
      <c r="E335" s="14">
        <v>493</v>
      </c>
      <c r="F335" s="14">
        <v>220</v>
      </c>
      <c r="G335" s="14"/>
      <c r="H335" s="15">
        <v>82690</v>
      </c>
      <c r="I335" s="16">
        <v>34921</v>
      </c>
      <c r="J335" s="14">
        <v>15874</v>
      </c>
      <c r="K335" s="15">
        <v>19048</v>
      </c>
      <c r="L335" s="16">
        <v>895</v>
      </c>
      <c r="M335" s="14">
        <v>4420641</v>
      </c>
      <c r="N335" s="15">
        <v>50</v>
      </c>
      <c r="O335" s="14">
        <f t="shared" si="5"/>
        <v>1227.9558333333334</v>
      </c>
    </row>
    <row r="336" spans="1:15" x14ac:dyDescent="0.2">
      <c r="A336" s="2" t="s">
        <v>48</v>
      </c>
      <c r="B336" s="2" t="s">
        <v>25</v>
      </c>
      <c r="C336" s="2" t="s">
        <v>27</v>
      </c>
      <c r="D336" s="14">
        <v>770</v>
      </c>
      <c r="E336" s="14"/>
      <c r="F336" s="14"/>
      <c r="G336" s="14"/>
      <c r="H336" s="15">
        <v>770</v>
      </c>
      <c r="I336" s="16">
        <v>467</v>
      </c>
      <c r="J336" s="14">
        <v>283</v>
      </c>
      <c r="K336" s="15">
        <v>184</v>
      </c>
      <c r="L336" s="16">
        <v>28</v>
      </c>
      <c r="M336" s="14">
        <v>65440</v>
      </c>
      <c r="N336" s="15">
        <v>16</v>
      </c>
      <c r="O336" s="14">
        <f t="shared" si="5"/>
        <v>18.177777777777777</v>
      </c>
    </row>
    <row r="337" spans="1:15" x14ac:dyDescent="0.2">
      <c r="A337" s="2" t="s">
        <v>48</v>
      </c>
      <c r="B337" s="2" t="s">
        <v>25</v>
      </c>
      <c r="C337" s="2" t="s">
        <v>28</v>
      </c>
      <c r="D337" s="14">
        <v>82634</v>
      </c>
      <c r="E337" s="14">
        <v>493</v>
      </c>
      <c r="F337" s="14">
        <v>220</v>
      </c>
      <c r="G337" s="14"/>
      <c r="H337" s="15">
        <v>81920</v>
      </c>
      <c r="I337" s="16">
        <v>34454</v>
      </c>
      <c r="J337" s="14">
        <v>15590</v>
      </c>
      <c r="K337" s="15">
        <v>18864</v>
      </c>
      <c r="L337" s="16">
        <v>866</v>
      </c>
      <c r="M337" s="14">
        <v>4355201</v>
      </c>
      <c r="N337" s="15">
        <v>34</v>
      </c>
      <c r="O337" s="14">
        <f t="shared" si="5"/>
        <v>1209.7780555555555</v>
      </c>
    </row>
    <row r="338" spans="1:15" x14ac:dyDescent="0.2">
      <c r="A338" s="2" t="s">
        <v>48</v>
      </c>
      <c r="B338" s="2" t="s">
        <v>25</v>
      </c>
      <c r="C338" s="2" t="s">
        <v>29</v>
      </c>
      <c r="D338" s="14"/>
      <c r="E338" s="14"/>
      <c r="F338" s="14"/>
      <c r="G338" s="14"/>
      <c r="H338" s="15"/>
      <c r="I338" s="16"/>
      <c r="J338" s="14"/>
      <c r="K338" s="15"/>
      <c r="L338" s="16"/>
      <c r="M338" s="14"/>
      <c r="N338" s="15"/>
      <c r="O338" s="14">
        <f t="shared" si="5"/>
        <v>0</v>
      </c>
    </row>
    <row r="339" spans="1:15" x14ac:dyDescent="0.2">
      <c r="A339" s="2" t="s">
        <v>48</v>
      </c>
      <c r="B339" s="2" t="s">
        <v>25</v>
      </c>
      <c r="C339" s="2" t="s">
        <v>30</v>
      </c>
      <c r="D339" s="14"/>
      <c r="E339" s="14"/>
      <c r="F339" s="14"/>
      <c r="G339" s="14"/>
      <c r="H339" s="15"/>
      <c r="I339" s="16"/>
      <c r="J339" s="14"/>
      <c r="K339" s="15"/>
      <c r="L339" s="16"/>
      <c r="M339" s="14"/>
      <c r="N339" s="15"/>
      <c r="O339" s="14">
        <f t="shared" si="5"/>
        <v>0</v>
      </c>
    </row>
    <row r="340" spans="1:15" x14ac:dyDescent="0.2">
      <c r="A340" s="2" t="s">
        <v>48</v>
      </c>
      <c r="B340" s="2" t="s">
        <v>25</v>
      </c>
      <c r="C340" s="2" t="s">
        <v>31</v>
      </c>
      <c r="D340" s="14"/>
      <c r="E340" s="14"/>
      <c r="F340" s="14"/>
      <c r="G340" s="14"/>
      <c r="H340" s="15"/>
      <c r="I340" s="16"/>
      <c r="J340" s="14"/>
      <c r="K340" s="15"/>
      <c r="L340" s="16"/>
      <c r="M340" s="14"/>
      <c r="N340" s="15"/>
      <c r="O340" s="14">
        <f t="shared" si="5"/>
        <v>0</v>
      </c>
    </row>
    <row r="341" spans="1:15" x14ac:dyDescent="0.2">
      <c r="A341" s="2" t="s">
        <v>48</v>
      </c>
      <c r="B341" s="2" t="s">
        <v>25</v>
      </c>
      <c r="C341" s="2" t="s">
        <v>32</v>
      </c>
      <c r="D341" s="14"/>
      <c r="E341" s="14"/>
      <c r="F341" s="14"/>
      <c r="G341" s="14"/>
      <c r="H341" s="15"/>
      <c r="I341" s="16"/>
      <c r="J341" s="14"/>
      <c r="K341" s="15"/>
      <c r="L341" s="16"/>
      <c r="M341" s="14"/>
      <c r="N341" s="15"/>
      <c r="O341" s="14">
        <f t="shared" si="5"/>
        <v>0</v>
      </c>
    </row>
    <row r="342" spans="1:15" x14ac:dyDescent="0.2">
      <c r="A342" s="2" t="s">
        <v>48</v>
      </c>
      <c r="B342" s="2" t="s">
        <v>25</v>
      </c>
      <c r="C342" s="2" t="s">
        <v>33</v>
      </c>
      <c r="D342" s="14"/>
      <c r="E342" s="14"/>
      <c r="F342" s="14"/>
      <c r="G342" s="14"/>
      <c r="H342" s="15"/>
      <c r="I342" s="16"/>
      <c r="J342" s="14"/>
      <c r="K342" s="15"/>
      <c r="L342" s="16"/>
      <c r="M342" s="14"/>
      <c r="N342" s="15"/>
      <c r="O342" s="14">
        <f t="shared" si="5"/>
        <v>0</v>
      </c>
    </row>
    <row r="343" spans="1:15" x14ac:dyDescent="0.2">
      <c r="A343" s="2" t="s">
        <v>48</v>
      </c>
      <c r="B343" s="2" t="s">
        <v>25</v>
      </c>
      <c r="C343" s="2" t="s">
        <v>34</v>
      </c>
      <c r="D343" s="14"/>
      <c r="E343" s="14"/>
      <c r="F343" s="14"/>
      <c r="G343" s="14"/>
      <c r="H343" s="15"/>
      <c r="I343" s="16"/>
      <c r="J343" s="14"/>
      <c r="K343" s="15"/>
      <c r="L343" s="16"/>
      <c r="M343" s="14"/>
      <c r="N343" s="15"/>
      <c r="O343" s="14">
        <f t="shared" si="5"/>
        <v>0</v>
      </c>
    </row>
    <row r="344" spans="1:15" x14ac:dyDescent="0.2">
      <c r="A344" s="2" t="s">
        <v>48</v>
      </c>
      <c r="B344" s="2" t="s">
        <v>25</v>
      </c>
      <c r="C344" s="2" t="s">
        <v>36</v>
      </c>
      <c r="D344" s="14"/>
      <c r="E344" s="14"/>
      <c r="F344" s="14"/>
      <c r="G344" s="14"/>
      <c r="H344" s="15"/>
      <c r="I344" s="16"/>
      <c r="J344" s="14"/>
      <c r="K344" s="15"/>
      <c r="L344" s="16"/>
      <c r="M344" s="14"/>
      <c r="N344" s="15"/>
      <c r="O344" s="14">
        <f t="shared" si="5"/>
        <v>0</v>
      </c>
    </row>
    <row r="345" spans="1:15" x14ac:dyDescent="0.2">
      <c r="A345" s="2" t="s">
        <v>48</v>
      </c>
      <c r="B345" s="2" t="s">
        <v>18</v>
      </c>
      <c r="C345" s="2" t="s">
        <v>26</v>
      </c>
      <c r="D345" s="14">
        <v>83404</v>
      </c>
      <c r="E345" s="14">
        <v>493</v>
      </c>
      <c r="F345" s="14">
        <v>220</v>
      </c>
      <c r="G345" s="14"/>
      <c r="H345" s="15">
        <v>82690</v>
      </c>
      <c r="I345" s="16">
        <v>34921</v>
      </c>
      <c r="J345" s="14">
        <v>15874</v>
      </c>
      <c r="K345" s="15">
        <v>19048</v>
      </c>
      <c r="L345" s="16">
        <v>895</v>
      </c>
      <c r="M345" s="14">
        <v>4420641</v>
      </c>
      <c r="N345" s="15">
        <v>50</v>
      </c>
      <c r="O345" s="14">
        <f t="shared" si="5"/>
        <v>1227.9558333333334</v>
      </c>
    </row>
    <row r="346" spans="1:15" x14ac:dyDescent="0.2">
      <c r="A346" s="2" t="s">
        <v>48</v>
      </c>
      <c r="B346" s="2" t="s">
        <v>18</v>
      </c>
      <c r="C346" s="2" t="s">
        <v>27</v>
      </c>
      <c r="D346" s="14">
        <v>770</v>
      </c>
      <c r="E346" s="14"/>
      <c r="F346" s="14"/>
      <c r="G346" s="14"/>
      <c r="H346" s="15">
        <v>770</v>
      </c>
      <c r="I346" s="16">
        <v>467</v>
      </c>
      <c r="J346" s="14">
        <v>283</v>
      </c>
      <c r="K346" s="15">
        <v>184</v>
      </c>
      <c r="L346" s="16">
        <v>28</v>
      </c>
      <c r="M346" s="14">
        <v>65440</v>
      </c>
      <c r="N346" s="15">
        <v>16</v>
      </c>
      <c r="O346" s="14">
        <f t="shared" si="5"/>
        <v>18.177777777777777</v>
      </c>
    </row>
    <row r="347" spans="1:15" x14ac:dyDescent="0.2">
      <c r="A347" s="2" t="s">
        <v>48</v>
      </c>
      <c r="B347" s="2" t="s">
        <v>18</v>
      </c>
      <c r="C347" s="2" t="s">
        <v>28</v>
      </c>
      <c r="D347" s="14">
        <v>82634</v>
      </c>
      <c r="E347" s="14">
        <v>493</v>
      </c>
      <c r="F347" s="14">
        <v>220</v>
      </c>
      <c r="G347" s="14"/>
      <c r="H347" s="15">
        <v>81920</v>
      </c>
      <c r="I347" s="16">
        <v>34454</v>
      </c>
      <c r="J347" s="14">
        <v>15590</v>
      </c>
      <c r="K347" s="15">
        <v>18864</v>
      </c>
      <c r="L347" s="16">
        <v>866</v>
      </c>
      <c r="M347" s="14">
        <v>4355201</v>
      </c>
      <c r="N347" s="15">
        <v>34</v>
      </c>
      <c r="O347" s="14">
        <f t="shared" si="5"/>
        <v>1209.7780555555555</v>
      </c>
    </row>
    <row r="348" spans="1:15" x14ac:dyDescent="0.2">
      <c r="A348" s="2" t="s">
        <v>48</v>
      </c>
      <c r="B348" s="2" t="s">
        <v>18</v>
      </c>
      <c r="C348" s="2" t="s">
        <v>29</v>
      </c>
      <c r="D348" s="14"/>
      <c r="E348" s="14"/>
      <c r="F348" s="14"/>
      <c r="G348" s="14"/>
      <c r="H348" s="15"/>
      <c r="I348" s="16"/>
      <c r="J348" s="14"/>
      <c r="K348" s="15"/>
      <c r="L348" s="16"/>
      <c r="M348" s="14"/>
      <c r="N348" s="15"/>
      <c r="O348" s="14">
        <f t="shared" si="5"/>
        <v>0</v>
      </c>
    </row>
    <row r="349" spans="1:15" x14ac:dyDescent="0.2">
      <c r="A349" s="2" t="s">
        <v>48</v>
      </c>
      <c r="B349" s="2" t="s">
        <v>18</v>
      </c>
      <c r="C349" s="2" t="s">
        <v>30</v>
      </c>
      <c r="D349" s="14"/>
      <c r="E349" s="14"/>
      <c r="F349" s="14"/>
      <c r="G349" s="14"/>
      <c r="H349" s="15"/>
      <c r="I349" s="16"/>
      <c r="J349" s="14"/>
      <c r="K349" s="15"/>
      <c r="L349" s="16"/>
      <c r="M349" s="14"/>
      <c r="N349" s="15"/>
      <c r="O349" s="14">
        <f t="shared" si="5"/>
        <v>0</v>
      </c>
    </row>
    <row r="350" spans="1:15" x14ac:dyDescent="0.2">
      <c r="A350" s="2" t="s">
        <v>48</v>
      </c>
      <c r="B350" s="2" t="s">
        <v>18</v>
      </c>
      <c r="C350" s="2" t="s">
        <v>31</v>
      </c>
      <c r="D350" s="14"/>
      <c r="E350" s="14"/>
      <c r="F350" s="14"/>
      <c r="G350" s="14"/>
      <c r="H350" s="15"/>
      <c r="I350" s="16"/>
      <c r="J350" s="14"/>
      <c r="K350" s="15"/>
      <c r="L350" s="16"/>
      <c r="M350" s="14"/>
      <c r="N350" s="15"/>
      <c r="O350" s="14">
        <f t="shared" si="5"/>
        <v>0</v>
      </c>
    </row>
    <row r="351" spans="1:15" x14ac:dyDescent="0.2">
      <c r="A351" s="2" t="s">
        <v>48</v>
      </c>
      <c r="B351" s="2" t="s">
        <v>18</v>
      </c>
      <c r="C351" s="2" t="s">
        <v>32</v>
      </c>
      <c r="D351" s="14"/>
      <c r="E351" s="14"/>
      <c r="F351" s="14"/>
      <c r="G351" s="14"/>
      <c r="H351" s="15"/>
      <c r="I351" s="16"/>
      <c r="J351" s="14"/>
      <c r="K351" s="15"/>
      <c r="L351" s="16"/>
      <c r="M351" s="14"/>
      <c r="N351" s="15"/>
      <c r="O351" s="14">
        <f t="shared" si="5"/>
        <v>0</v>
      </c>
    </row>
    <row r="352" spans="1:15" x14ac:dyDescent="0.2">
      <c r="A352" s="2" t="s">
        <v>48</v>
      </c>
      <c r="B352" s="2" t="s">
        <v>18</v>
      </c>
      <c r="C352" s="2" t="s">
        <v>33</v>
      </c>
      <c r="D352" s="14"/>
      <c r="E352" s="14"/>
      <c r="F352" s="14"/>
      <c r="G352" s="14"/>
      <c r="H352" s="15"/>
      <c r="I352" s="16"/>
      <c r="J352" s="14"/>
      <c r="K352" s="15"/>
      <c r="L352" s="16"/>
      <c r="M352" s="14"/>
      <c r="N352" s="15"/>
      <c r="O352" s="14">
        <f t="shared" si="5"/>
        <v>0</v>
      </c>
    </row>
    <row r="353" spans="1:15" x14ac:dyDescent="0.2">
      <c r="A353" s="2" t="s">
        <v>48</v>
      </c>
      <c r="B353" s="2" t="s">
        <v>18</v>
      </c>
      <c r="C353" s="2" t="s">
        <v>34</v>
      </c>
      <c r="D353" s="14"/>
      <c r="E353" s="14"/>
      <c r="F353" s="14"/>
      <c r="G353" s="14"/>
      <c r="H353" s="15"/>
      <c r="I353" s="16"/>
      <c r="J353" s="14"/>
      <c r="K353" s="15"/>
      <c r="L353" s="16"/>
      <c r="M353" s="14"/>
      <c r="N353" s="15"/>
      <c r="O353" s="14">
        <f t="shared" si="5"/>
        <v>0</v>
      </c>
    </row>
    <row r="354" spans="1:15" x14ac:dyDescent="0.2">
      <c r="A354" s="2" t="s">
        <v>48</v>
      </c>
      <c r="B354" s="2" t="s">
        <v>18</v>
      </c>
      <c r="C354" s="2" t="s">
        <v>36</v>
      </c>
      <c r="D354" s="14"/>
      <c r="E354" s="14"/>
      <c r="F354" s="14"/>
      <c r="G354" s="14"/>
      <c r="H354" s="15"/>
      <c r="I354" s="16"/>
      <c r="J354" s="14"/>
      <c r="K354" s="15"/>
      <c r="L354" s="16"/>
      <c r="M354" s="14"/>
      <c r="N354" s="15"/>
      <c r="O354" s="14">
        <f t="shared" si="5"/>
        <v>0</v>
      </c>
    </row>
    <row r="355" spans="1:15" x14ac:dyDescent="0.2">
      <c r="A355" s="2" t="s">
        <v>48</v>
      </c>
      <c r="B355" s="2" t="s">
        <v>37</v>
      </c>
      <c r="C355" s="2" t="s">
        <v>26</v>
      </c>
      <c r="D355" s="14"/>
      <c r="E355" s="14"/>
      <c r="F355" s="14"/>
      <c r="G355" s="14"/>
      <c r="H355" s="15"/>
      <c r="I355" s="16"/>
      <c r="J355" s="14"/>
      <c r="K355" s="15"/>
      <c r="L355" s="16"/>
      <c r="M355" s="14"/>
      <c r="N355" s="15"/>
      <c r="O355" s="14">
        <f t="shared" si="5"/>
        <v>0</v>
      </c>
    </row>
    <row r="356" spans="1:15" x14ac:dyDescent="0.2">
      <c r="A356" s="2" t="s">
        <v>48</v>
      </c>
      <c r="B356" s="2" t="s">
        <v>37</v>
      </c>
      <c r="C356" s="2" t="s">
        <v>27</v>
      </c>
      <c r="D356" s="14"/>
      <c r="E356" s="14"/>
      <c r="F356" s="14"/>
      <c r="G356" s="14"/>
      <c r="H356" s="15"/>
      <c r="I356" s="16"/>
      <c r="J356" s="14"/>
      <c r="K356" s="15"/>
      <c r="L356" s="16"/>
      <c r="M356" s="14"/>
      <c r="N356" s="15"/>
      <c r="O356" s="14">
        <f t="shared" si="5"/>
        <v>0</v>
      </c>
    </row>
    <row r="357" spans="1:15" x14ac:dyDescent="0.2">
      <c r="A357" s="2" t="s">
        <v>48</v>
      </c>
      <c r="B357" s="2" t="s">
        <v>37</v>
      </c>
      <c r="C357" s="2" t="s">
        <v>28</v>
      </c>
      <c r="D357" s="14"/>
      <c r="E357" s="14"/>
      <c r="F357" s="14"/>
      <c r="G357" s="14"/>
      <c r="H357" s="15"/>
      <c r="I357" s="16"/>
      <c r="J357" s="14"/>
      <c r="K357" s="15"/>
      <c r="L357" s="16"/>
      <c r="M357" s="14"/>
      <c r="N357" s="15"/>
      <c r="O357" s="14">
        <f t="shared" si="5"/>
        <v>0</v>
      </c>
    </row>
    <row r="358" spans="1:15" x14ac:dyDescent="0.2">
      <c r="A358" s="2" t="s">
        <v>48</v>
      </c>
      <c r="B358" s="2" t="s">
        <v>37</v>
      </c>
      <c r="C358" s="2" t="s">
        <v>29</v>
      </c>
      <c r="D358" s="14"/>
      <c r="E358" s="14"/>
      <c r="F358" s="14"/>
      <c r="G358" s="14"/>
      <c r="H358" s="15"/>
      <c r="I358" s="16"/>
      <c r="J358" s="14"/>
      <c r="K358" s="15"/>
      <c r="L358" s="16"/>
      <c r="M358" s="14"/>
      <c r="N358" s="15"/>
      <c r="O358" s="14">
        <f t="shared" si="5"/>
        <v>0</v>
      </c>
    </row>
    <row r="359" spans="1:15" x14ac:dyDescent="0.2">
      <c r="A359" s="2" t="s">
        <v>48</v>
      </c>
      <c r="B359" s="2" t="s">
        <v>37</v>
      </c>
      <c r="C359" s="2" t="s">
        <v>30</v>
      </c>
      <c r="D359" s="14"/>
      <c r="E359" s="14"/>
      <c r="F359" s="14"/>
      <c r="G359" s="14"/>
      <c r="H359" s="15"/>
      <c r="I359" s="16"/>
      <c r="J359" s="14"/>
      <c r="K359" s="15"/>
      <c r="L359" s="16"/>
      <c r="M359" s="14"/>
      <c r="N359" s="15"/>
      <c r="O359" s="14">
        <f t="shared" si="5"/>
        <v>0</v>
      </c>
    </row>
    <row r="360" spans="1:15" x14ac:dyDescent="0.2">
      <c r="A360" s="2" t="s">
        <v>48</v>
      </c>
      <c r="B360" s="2" t="s">
        <v>37</v>
      </c>
      <c r="C360" s="2" t="s">
        <v>31</v>
      </c>
      <c r="D360" s="14"/>
      <c r="E360" s="14"/>
      <c r="F360" s="14"/>
      <c r="G360" s="14"/>
      <c r="H360" s="15"/>
      <c r="I360" s="16"/>
      <c r="J360" s="14"/>
      <c r="K360" s="15"/>
      <c r="L360" s="16"/>
      <c r="M360" s="14"/>
      <c r="N360" s="15"/>
      <c r="O360" s="14">
        <f t="shared" si="5"/>
        <v>0</v>
      </c>
    </row>
    <row r="361" spans="1:15" x14ac:dyDescent="0.2">
      <c r="A361" s="2" t="s">
        <v>48</v>
      </c>
      <c r="B361" s="2" t="s">
        <v>37</v>
      </c>
      <c r="C361" s="2" t="s">
        <v>32</v>
      </c>
      <c r="D361" s="14"/>
      <c r="E361" s="14"/>
      <c r="F361" s="14"/>
      <c r="G361" s="14"/>
      <c r="H361" s="15"/>
      <c r="I361" s="16"/>
      <c r="J361" s="14"/>
      <c r="K361" s="15"/>
      <c r="L361" s="16"/>
      <c r="M361" s="14"/>
      <c r="N361" s="15"/>
      <c r="O361" s="14">
        <f t="shared" si="5"/>
        <v>0</v>
      </c>
    </row>
    <row r="362" spans="1:15" x14ac:dyDescent="0.2">
      <c r="A362" s="2" t="s">
        <v>48</v>
      </c>
      <c r="B362" s="2" t="s">
        <v>37</v>
      </c>
      <c r="C362" s="2" t="s">
        <v>33</v>
      </c>
      <c r="D362" s="14"/>
      <c r="E362" s="14"/>
      <c r="F362" s="14"/>
      <c r="G362" s="14"/>
      <c r="H362" s="15"/>
      <c r="I362" s="16"/>
      <c r="J362" s="14"/>
      <c r="K362" s="15"/>
      <c r="L362" s="16"/>
      <c r="M362" s="14"/>
      <c r="N362" s="15"/>
      <c r="O362" s="14">
        <f t="shared" si="5"/>
        <v>0</v>
      </c>
    </row>
    <row r="363" spans="1:15" x14ac:dyDescent="0.2">
      <c r="A363" s="2" t="s">
        <v>48</v>
      </c>
      <c r="B363" s="2" t="s">
        <v>37</v>
      </c>
      <c r="C363" s="2" t="s">
        <v>34</v>
      </c>
      <c r="D363" s="14"/>
      <c r="E363" s="14"/>
      <c r="F363" s="14"/>
      <c r="G363" s="14"/>
      <c r="H363" s="15"/>
      <c r="I363" s="16"/>
      <c r="J363" s="14"/>
      <c r="K363" s="15"/>
      <c r="L363" s="16"/>
      <c r="M363" s="14"/>
      <c r="N363" s="15"/>
      <c r="O363" s="14">
        <f t="shared" si="5"/>
        <v>0</v>
      </c>
    </row>
    <row r="364" spans="1:15" x14ac:dyDescent="0.2">
      <c r="A364" s="2" t="s">
        <v>48</v>
      </c>
      <c r="B364" s="2" t="s">
        <v>37</v>
      </c>
      <c r="C364" s="2" t="s">
        <v>36</v>
      </c>
      <c r="D364" s="14"/>
      <c r="E364" s="14"/>
      <c r="F364" s="14"/>
      <c r="G364" s="14"/>
      <c r="H364" s="15"/>
      <c r="I364" s="16"/>
      <c r="J364" s="14"/>
      <c r="K364" s="15"/>
      <c r="L364" s="16"/>
      <c r="M364" s="14"/>
      <c r="N364" s="15"/>
      <c r="O364" s="14">
        <f t="shared" si="5"/>
        <v>0</v>
      </c>
    </row>
    <row r="365" spans="1:15" x14ac:dyDescent="0.2">
      <c r="A365" s="2" t="s">
        <v>49</v>
      </c>
      <c r="B365" s="2" t="s">
        <v>25</v>
      </c>
      <c r="C365" s="2" t="s">
        <v>26</v>
      </c>
      <c r="D365" s="14">
        <v>4669</v>
      </c>
      <c r="E365" s="14">
        <v>1590</v>
      </c>
      <c r="F365" s="14">
        <v>1</v>
      </c>
      <c r="G365" s="14"/>
      <c r="H365" s="15">
        <v>3078</v>
      </c>
      <c r="I365" s="16">
        <v>22354</v>
      </c>
      <c r="J365" s="14">
        <v>20738</v>
      </c>
      <c r="K365" s="15">
        <v>1616</v>
      </c>
      <c r="L365" s="16">
        <v>7296</v>
      </c>
      <c r="M365" s="14">
        <v>438573</v>
      </c>
      <c r="N365" s="15">
        <v>168</v>
      </c>
      <c r="O365" s="14">
        <f t="shared" si="5"/>
        <v>121.82583333333334</v>
      </c>
    </row>
    <row r="366" spans="1:15" x14ac:dyDescent="0.2">
      <c r="A366" s="2" t="s">
        <v>49</v>
      </c>
      <c r="B366" s="2" t="s">
        <v>25</v>
      </c>
      <c r="C366" s="2" t="s">
        <v>27</v>
      </c>
      <c r="D366" s="14">
        <v>3515</v>
      </c>
      <c r="E366" s="14">
        <v>714</v>
      </c>
      <c r="F366" s="14"/>
      <c r="G366" s="14"/>
      <c r="H366" s="15">
        <v>2802</v>
      </c>
      <c r="I366" s="16">
        <v>2448</v>
      </c>
      <c r="J366" s="14">
        <v>1187</v>
      </c>
      <c r="K366" s="15">
        <v>1261</v>
      </c>
      <c r="L366" s="16">
        <v>93</v>
      </c>
      <c r="M366" s="14">
        <v>299095</v>
      </c>
      <c r="N366" s="15">
        <v>158</v>
      </c>
      <c r="O366" s="14">
        <f t="shared" si="5"/>
        <v>83.081944444444446</v>
      </c>
    </row>
    <row r="367" spans="1:15" x14ac:dyDescent="0.2">
      <c r="A367" s="2" t="s">
        <v>49</v>
      </c>
      <c r="B367" s="2" t="s">
        <v>25</v>
      </c>
      <c r="C367" s="2" t="s">
        <v>28</v>
      </c>
      <c r="D367" s="14">
        <v>620</v>
      </c>
      <c r="E367" s="14">
        <v>344</v>
      </c>
      <c r="F367" s="14"/>
      <c r="G367" s="14"/>
      <c r="H367" s="15">
        <v>276</v>
      </c>
      <c r="I367" s="16">
        <v>312</v>
      </c>
      <c r="J367" s="14">
        <v>150</v>
      </c>
      <c r="K367" s="15">
        <v>162</v>
      </c>
      <c r="L367" s="16">
        <v>7</v>
      </c>
      <c r="M367" s="14">
        <v>33599</v>
      </c>
      <c r="N367" s="15">
        <v>4</v>
      </c>
      <c r="O367" s="14">
        <f t="shared" si="5"/>
        <v>9.3330555555555552</v>
      </c>
    </row>
    <row r="368" spans="1:15" x14ac:dyDescent="0.2">
      <c r="A368" s="2" t="s">
        <v>49</v>
      </c>
      <c r="B368" s="2" t="s">
        <v>25</v>
      </c>
      <c r="C368" s="2" t="s">
        <v>29</v>
      </c>
      <c r="D368" s="14"/>
      <c r="E368" s="14"/>
      <c r="F368" s="14"/>
      <c r="G368" s="14"/>
      <c r="H368" s="15"/>
      <c r="I368" s="16"/>
      <c r="J368" s="14"/>
      <c r="K368" s="15"/>
      <c r="L368" s="16">
        <v>6</v>
      </c>
      <c r="M368" s="14">
        <v>25000</v>
      </c>
      <c r="N368" s="15">
        <v>1</v>
      </c>
      <c r="O368" s="14">
        <f t="shared" si="5"/>
        <v>6.9444444444444446</v>
      </c>
    </row>
    <row r="369" spans="1:15" x14ac:dyDescent="0.2">
      <c r="A369" s="2" t="s">
        <v>49</v>
      </c>
      <c r="B369" s="2" t="s">
        <v>25</v>
      </c>
      <c r="C369" s="2" t="s">
        <v>30</v>
      </c>
      <c r="D369" s="14">
        <v>526</v>
      </c>
      <c r="E369" s="14">
        <v>526</v>
      </c>
      <c r="F369" s="14"/>
      <c r="G369" s="14"/>
      <c r="H369" s="15"/>
      <c r="I369" s="16">
        <v>381</v>
      </c>
      <c r="J369" s="14">
        <v>188</v>
      </c>
      <c r="K369" s="15">
        <v>192</v>
      </c>
      <c r="L369" s="16">
        <v>9</v>
      </c>
      <c r="M369" s="14">
        <v>37080</v>
      </c>
      <c r="N369" s="15">
        <v>2</v>
      </c>
      <c r="O369" s="14">
        <f t="shared" si="5"/>
        <v>10.3</v>
      </c>
    </row>
    <row r="370" spans="1:15" x14ac:dyDescent="0.2">
      <c r="A370" s="2" t="s">
        <v>49</v>
      </c>
      <c r="B370" s="2" t="s">
        <v>25</v>
      </c>
      <c r="C370" s="2" t="s">
        <v>31</v>
      </c>
      <c r="D370" s="14"/>
      <c r="E370" s="14"/>
      <c r="F370" s="14"/>
      <c r="G370" s="14"/>
      <c r="H370" s="15"/>
      <c r="I370" s="16"/>
      <c r="J370" s="14"/>
      <c r="K370" s="15"/>
      <c r="L370" s="16"/>
      <c r="M370" s="14"/>
      <c r="N370" s="15"/>
      <c r="O370" s="14">
        <f t="shared" si="5"/>
        <v>0</v>
      </c>
    </row>
    <row r="371" spans="1:15" x14ac:dyDescent="0.2">
      <c r="A371" s="2" t="s">
        <v>49</v>
      </c>
      <c r="B371" s="2" t="s">
        <v>25</v>
      </c>
      <c r="C371" s="2" t="s">
        <v>32</v>
      </c>
      <c r="D371" s="14"/>
      <c r="E371" s="14"/>
      <c r="F371" s="14"/>
      <c r="G371" s="14"/>
      <c r="H371" s="15"/>
      <c r="I371" s="16"/>
      <c r="J371" s="14"/>
      <c r="K371" s="15"/>
      <c r="L371" s="16"/>
      <c r="M371" s="14"/>
      <c r="N371" s="15"/>
      <c r="O371" s="14">
        <f t="shared" si="5"/>
        <v>0</v>
      </c>
    </row>
    <row r="372" spans="1:15" x14ac:dyDescent="0.2">
      <c r="A372" s="2" t="s">
        <v>49</v>
      </c>
      <c r="B372" s="2" t="s">
        <v>25</v>
      </c>
      <c r="C372" s="2" t="s">
        <v>33</v>
      </c>
      <c r="D372" s="14"/>
      <c r="E372" s="14"/>
      <c r="F372" s="14"/>
      <c r="G372" s="14"/>
      <c r="H372" s="15"/>
      <c r="I372" s="16"/>
      <c r="J372" s="14"/>
      <c r="K372" s="15"/>
      <c r="L372" s="16"/>
      <c r="M372" s="14"/>
      <c r="N372" s="15"/>
      <c r="O372" s="14">
        <f t="shared" si="5"/>
        <v>0</v>
      </c>
    </row>
    <row r="373" spans="1:15" x14ac:dyDescent="0.2">
      <c r="A373" s="2" t="s">
        <v>49</v>
      </c>
      <c r="B373" s="2" t="s">
        <v>25</v>
      </c>
      <c r="C373" s="2" t="s">
        <v>34</v>
      </c>
      <c r="D373" s="14"/>
      <c r="E373" s="14"/>
      <c r="F373" s="14"/>
      <c r="G373" s="14"/>
      <c r="H373" s="15"/>
      <c r="I373" s="16">
        <v>19210</v>
      </c>
      <c r="J373" s="14">
        <v>19210</v>
      </c>
      <c r="K373" s="15"/>
      <c r="L373" s="16">
        <v>7170</v>
      </c>
      <c r="M373" s="14"/>
      <c r="N373" s="15"/>
      <c r="O373" s="14">
        <f t="shared" si="5"/>
        <v>0</v>
      </c>
    </row>
    <row r="374" spans="1:15" x14ac:dyDescent="0.2">
      <c r="A374" s="2" t="s">
        <v>49</v>
      </c>
      <c r="B374" s="2" t="s">
        <v>25</v>
      </c>
      <c r="C374" s="2" t="s">
        <v>36</v>
      </c>
      <c r="D374" s="14">
        <v>8</v>
      </c>
      <c r="E374" s="14">
        <v>7</v>
      </c>
      <c r="F374" s="14">
        <v>1</v>
      </c>
      <c r="G374" s="14"/>
      <c r="H374" s="15"/>
      <c r="I374" s="16">
        <v>4</v>
      </c>
      <c r="J374" s="14">
        <v>3</v>
      </c>
      <c r="K374" s="15">
        <v>1</v>
      </c>
      <c r="L374" s="16">
        <v>11</v>
      </c>
      <c r="M374" s="14">
        <v>43800</v>
      </c>
      <c r="N374" s="15">
        <v>3</v>
      </c>
      <c r="O374" s="14">
        <f t="shared" si="5"/>
        <v>12.166666666666666</v>
      </c>
    </row>
    <row r="375" spans="1:15" x14ac:dyDescent="0.2">
      <c r="A375" s="2" t="s">
        <v>49</v>
      </c>
      <c r="B375" s="2" t="s">
        <v>18</v>
      </c>
      <c r="C375" s="2" t="s">
        <v>26</v>
      </c>
      <c r="D375" s="14">
        <v>4176</v>
      </c>
      <c r="E375" s="14">
        <v>1246</v>
      </c>
      <c r="F375" s="14">
        <v>1</v>
      </c>
      <c r="G375" s="14"/>
      <c r="H375" s="15">
        <v>2928</v>
      </c>
      <c r="I375" s="16">
        <v>2965</v>
      </c>
      <c r="J375" s="14">
        <v>1349</v>
      </c>
      <c r="K375" s="15">
        <v>1616</v>
      </c>
      <c r="L375" s="16">
        <v>107</v>
      </c>
      <c r="M375" s="14">
        <v>438573</v>
      </c>
      <c r="N375" s="15">
        <v>139</v>
      </c>
      <c r="O375" s="14">
        <f t="shared" si="5"/>
        <v>121.82583333333334</v>
      </c>
    </row>
    <row r="376" spans="1:15" x14ac:dyDescent="0.2">
      <c r="A376" s="2" t="s">
        <v>49</v>
      </c>
      <c r="B376" s="2" t="s">
        <v>18</v>
      </c>
      <c r="C376" s="2" t="s">
        <v>27</v>
      </c>
      <c r="D376" s="14">
        <v>3366</v>
      </c>
      <c r="E376" s="14">
        <v>714</v>
      </c>
      <c r="F376" s="14"/>
      <c r="G376" s="14"/>
      <c r="H376" s="15">
        <v>2652</v>
      </c>
      <c r="I376" s="16">
        <v>2387</v>
      </c>
      <c r="J376" s="14">
        <v>1126</v>
      </c>
      <c r="K376" s="15">
        <v>1261</v>
      </c>
      <c r="L376" s="16">
        <v>79</v>
      </c>
      <c r="M376" s="14">
        <v>299095</v>
      </c>
      <c r="N376" s="15">
        <v>130</v>
      </c>
      <c r="O376" s="14">
        <f t="shared" si="5"/>
        <v>83.081944444444446</v>
      </c>
    </row>
    <row r="377" spans="1:15" x14ac:dyDescent="0.2">
      <c r="A377" s="2" t="s">
        <v>49</v>
      </c>
      <c r="B377" s="2" t="s">
        <v>18</v>
      </c>
      <c r="C377" s="2" t="s">
        <v>28</v>
      </c>
      <c r="D377" s="14">
        <v>276</v>
      </c>
      <c r="E377" s="14"/>
      <c r="F377" s="14"/>
      <c r="G377" s="14"/>
      <c r="H377" s="15">
        <v>276</v>
      </c>
      <c r="I377" s="16">
        <v>193</v>
      </c>
      <c r="J377" s="14">
        <v>31</v>
      </c>
      <c r="K377" s="15">
        <v>162</v>
      </c>
      <c r="L377" s="16">
        <v>2</v>
      </c>
      <c r="M377" s="14">
        <v>33599</v>
      </c>
      <c r="N377" s="15">
        <v>3</v>
      </c>
      <c r="O377" s="14">
        <f t="shared" si="5"/>
        <v>9.3330555555555552</v>
      </c>
    </row>
    <row r="378" spans="1:15" x14ac:dyDescent="0.2">
      <c r="A378" s="2" t="s">
        <v>49</v>
      </c>
      <c r="B378" s="2" t="s">
        <v>18</v>
      </c>
      <c r="C378" s="2" t="s">
        <v>29</v>
      </c>
      <c r="D378" s="14"/>
      <c r="E378" s="14"/>
      <c r="F378" s="14"/>
      <c r="G378" s="14"/>
      <c r="H378" s="15"/>
      <c r="I378" s="16"/>
      <c r="J378" s="14"/>
      <c r="K378" s="15"/>
      <c r="L378" s="16">
        <v>6</v>
      </c>
      <c r="M378" s="14">
        <v>25000</v>
      </c>
      <c r="N378" s="15">
        <v>1</v>
      </c>
      <c r="O378" s="14">
        <f t="shared" si="5"/>
        <v>6.9444444444444446</v>
      </c>
    </row>
    <row r="379" spans="1:15" x14ac:dyDescent="0.2">
      <c r="A379" s="2" t="s">
        <v>49</v>
      </c>
      <c r="B379" s="2" t="s">
        <v>18</v>
      </c>
      <c r="C379" s="2" t="s">
        <v>30</v>
      </c>
      <c r="D379" s="14">
        <v>526</v>
      </c>
      <c r="E379" s="14">
        <v>526</v>
      </c>
      <c r="F379" s="14"/>
      <c r="G379" s="14"/>
      <c r="H379" s="15"/>
      <c r="I379" s="16">
        <v>381</v>
      </c>
      <c r="J379" s="14">
        <v>188</v>
      </c>
      <c r="K379" s="15">
        <v>192</v>
      </c>
      <c r="L379" s="16">
        <v>9</v>
      </c>
      <c r="M379" s="14">
        <v>37080</v>
      </c>
      <c r="N379" s="15">
        <v>2</v>
      </c>
      <c r="O379" s="14">
        <f t="shared" si="5"/>
        <v>10.3</v>
      </c>
    </row>
    <row r="380" spans="1:15" x14ac:dyDescent="0.2">
      <c r="A380" s="2" t="s">
        <v>49</v>
      </c>
      <c r="B380" s="2" t="s">
        <v>18</v>
      </c>
      <c r="C380" s="2" t="s">
        <v>31</v>
      </c>
      <c r="D380" s="14"/>
      <c r="E380" s="14"/>
      <c r="F380" s="14"/>
      <c r="G380" s="14"/>
      <c r="H380" s="15"/>
      <c r="I380" s="16"/>
      <c r="J380" s="14"/>
      <c r="K380" s="15"/>
      <c r="L380" s="16"/>
      <c r="M380" s="14"/>
      <c r="N380" s="15"/>
      <c r="O380" s="14">
        <f t="shared" si="5"/>
        <v>0</v>
      </c>
    </row>
    <row r="381" spans="1:15" x14ac:dyDescent="0.2">
      <c r="A381" s="2" t="s">
        <v>49</v>
      </c>
      <c r="B381" s="2" t="s">
        <v>18</v>
      </c>
      <c r="C381" s="2" t="s">
        <v>32</v>
      </c>
      <c r="D381" s="14"/>
      <c r="E381" s="14"/>
      <c r="F381" s="14"/>
      <c r="G381" s="14"/>
      <c r="H381" s="15"/>
      <c r="I381" s="16"/>
      <c r="J381" s="14"/>
      <c r="K381" s="15"/>
      <c r="L381" s="16"/>
      <c r="M381" s="14"/>
      <c r="N381" s="15"/>
      <c r="O381" s="14">
        <f t="shared" si="5"/>
        <v>0</v>
      </c>
    </row>
    <row r="382" spans="1:15" x14ac:dyDescent="0.2">
      <c r="A382" s="2" t="s">
        <v>49</v>
      </c>
      <c r="B382" s="2" t="s">
        <v>18</v>
      </c>
      <c r="C382" s="2" t="s">
        <v>33</v>
      </c>
      <c r="D382" s="14"/>
      <c r="E382" s="14"/>
      <c r="F382" s="14"/>
      <c r="G382" s="14"/>
      <c r="H382" s="15"/>
      <c r="I382" s="16"/>
      <c r="J382" s="14"/>
      <c r="K382" s="15"/>
      <c r="L382" s="16"/>
      <c r="M382" s="14"/>
      <c r="N382" s="15"/>
      <c r="O382" s="14">
        <f t="shared" si="5"/>
        <v>0</v>
      </c>
    </row>
    <row r="383" spans="1:15" x14ac:dyDescent="0.2">
      <c r="A383" s="2" t="s">
        <v>49</v>
      </c>
      <c r="B383" s="2" t="s">
        <v>18</v>
      </c>
      <c r="C383" s="2" t="s">
        <v>34</v>
      </c>
      <c r="D383" s="14"/>
      <c r="E383" s="14"/>
      <c r="F383" s="14"/>
      <c r="G383" s="14"/>
      <c r="H383" s="15"/>
      <c r="I383" s="16"/>
      <c r="J383" s="14"/>
      <c r="K383" s="15"/>
      <c r="L383" s="16"/>
      <c r="M383" s="14"/>
      <c r="N383" s="15"/>
      <c r="O383" s="14">
        <f t="shared" si="5"/>
        <v>0</v>
      </c>
    </row>
    <row r="384" spans="1:15" x14ac:dyDescent="0.2">
      <c r="A384" s="2" t="s">
        <v>49</v>
      </c>
      <c r="B384" s="2" t="s">
        <v>18</v>
      </c>
      <c r="C384" s="2" t="s">
        <v>36</v>
      </c>
      <c r="D384" s="14">
        <v>8</v>
      </c>
      <c r="E384" s="14">
        <v>7</v>
      </c>
      <c r="F384" s="14">
        <v>1</v>
      </c>
      <c r="G384" s="14"/>
      <c r="H384" s="15"/>
      <c r="I384" s="16">
        <v>4</v>
      </c>
      <c r="J384" s="14">
        <v>3</v>
      </c>
      <c r="K384" s="15">
        <v>1</v>
      </c>
      <c r="L384" s="16">
        <v>11</v>
      </c>
      <c r="M384" s="14">
        <v>43800</v>
      </c>
      <c r="N384" s="15">
        <v>3</v>
      </c>
      <c r="O384" s="14">
        <f t="shared" si="5"/>
        <v>12.166666666666666</v>
      </c>
    </row>
    <row r="385" spans="1:15" x14ac:dyDescent="0.2">
      <c r="A385" s="2" t="s">
        <v>49</v>
      </c>
      <c r="B385" s="2" t="s">
        <v>37</v>
      </c>
      <c r="C385" s="2" t="s">
        <v>26</v>
      </c>
      <c r="D385" s="14">
        <v>493</v>
      </c>
      <c r="E385" s="14">
        <v>344</v>
      </c>
      <c r="F385" s="14"/>
      <c r="G385" s="14"/>
      <c r="H385" s="15">
        <v>149</v>
      </c>
      <c r="I385" s="16">
        <v>19389</v>
      </c>
      <c r="J385" s="14">
        <v>19389</v>
      </c>
      <c r="K385" s="15"/>
      <c r="L385" s="16">
        <v>7189</v>
      </c>
      <c r="M385" s="14"/>
      <c r="N385" s="15">
        <v>29</v>
      </c>
      <c r="O385" s="14">
        <f t="shared" si="5"/>
        <v>0</v>
      </c>
    </row>
    <row r="386" spans="1:15" x14ac:dyDescent="0.2">
      <c r="A386" s="2" t="s">
        <v>49</v>
      </c>
      <c r="B386" s="2" t="s">
        <v>37</v>
      </c>
      <c r="C386" s="2" t="s">
        <v>27</v>
      </c>
      <c r="D386" s="14">
        <v>149</v>
      </c>
      <c r="E386" s="14"/>
      <c r="F386" s="14"/>
      <c r="G386" s="14"/>
      <c r="H386" s="15">
        <v>149</v>
      </c>
      <c r="I386" s="16">
        <v>61</v>
      </c>
      <c r="J386" s="14">
        <v>61</v>
      </c>
      <c r="K386" s="15"/>
      <c r="L386" s="16">
        <v>14</v>
      </c>
      <c r="M386" s="14"/>
      <c r="N386" s="15">
        <v>28</v>
      </c>
      <c r="O386" s="14">
        <f t="shared" si="5"/>
        <v>0</v>
      </c>
    </row>
    <row r="387" spans="1:15" x14ac:dyDescent="0.2">
      <c r="A387" s="2" t="s">
        <v>49</v>
      </c>
      <c r="B387" s="2" t="s">
        <v>37</v>
      </c>
      <c r="C387" s="2" t="s">
        <v>28</v>
      </c>
      <c r="D387" s="14">
        <v>344</v>
      </c>
      <c r="E387" s="14">
        <v>344</v>
      </c>
      <c r="F387" s="14"/>
      <c r="G387" s="14"/>
      <c r="H387" s="15"/>
      <c r="I387" s="16">
        <v>119</v>
      </c>
      <c r="J387" s="14">
        <v>119</v>
      </c>
      <c r="K387" s="15"/>
      <c r="L387" s="16">
        <v>5</v>
      </c>
      <c r="M387" s="14"/>
      <c r="N387" s="15">
        <v>1</v>
      </c>
      <c r="O387" s="14">
        <f t="shared" si="5"/>
        <v>0</v>
      </c>
    </row>
    <row r="388" spans="1:15" x14ac:dyDescent="0.2">
      <c r="A388" s="2" t="s">
        <v>49</v>
      </c>
      <c r="B388" s="2" t="s">
        <v>37</v>
      </c>
      <c r="C388" s="2" t="s">
        <v>29</v>
      </c>
      <c r="D388" s="14"/>
      <c r="E388" s="14"/>
      <c r="F388" s="14"/>
      <c r="G388" s="14"/>
      <c r="H388" s="15"/>
      <c r="I388" s="16"/>
      <c r="J388" s="14"/>
      <c r="K388" s="15"/>
      <c r="L388" s="16"/>
      <c r="M388" s="14"/>
      <c r="N388" s="15"/>
      <c r="O388" s="14">
        <f t="shared" si="5"/>
        <v>0</v>
      </c>
    </row>
    <row r="389" spans="1:15" x14ac:dyDescent="0.2">
      <c r="A389" s="2" t="s">
        <v>49</v>
      </c>
      <c r="B389" s="2" t="s">
        <v>37</v>
      </c>
      <c r="C389" s="2" t="s">
        <v>30</v>
      </c>
      <c r="D389" s="14"/>
      <c r="E389" s="14"/>
      <c r="F389" s="14"/>
      <c r="G389" s="14"/>
      <c r="H389" s="15"/>
      <c r="I389" s="16"/>
      <c r="J389" s="14"/>
      <c r="K389" s="15"/>
      <c r="L389" s="16"/>
      <c r="M389" s="14"/>
      <c r="N389" s="15"/>
      <c r="O389" s="14">
        <f t="shared" si="5"/>
        <v>0</v>
      </c>
    </row>
    <row r="390" spans="1:15" x14ac:dyDescent="0.2">
      <c r="A390" s="2" t="s">
        <v>49</v>
      </c>
      <c r="B390" s="2" t="s">
        <v>37</v>
      </c>
      <c r="C390" s="2" t="s">
        <v>31</v>
      </c>
      <c r="D390" s="14"/>
      <c r="E390" s="14"/>
      <c r="F390" s="14"/>
      <c r="G390" s="14"/>
      <c r="H390" s="15"/>
      <c r="I390" s="16"/>
      <c r="J390" s="14"/>
      <c r="K390" s="15"/>
      <c r="L390" s="16"/>
      <c r="M390" s="14"/>
      <c r="N390" s="15"/>
      <c r="O390" s="14">
        <f t="shared" ref="O390:O394" si="6">M390/3600</f>
        <v>0</v>
      </c>
    </row>
    <row r="391" spans="1:15" x14ac:dyDescent="0.2">
      <c r="A391" s="2" t="s">
        <v>49</v>
      </c>
      <c r="B391" s="2" t="s">
        <v>37</v>
      </c>
      <c r="C391" s="2" t="s">
        <v>32</v>
      </c>
      <c r="D391" s="14"/>
      <c r="E391" s="14"/>
      <c r="F391" s="14"/>
      <c r="G391" s="14"/>
      <c r="H391" s="15"/>
      <c r="I391" s="16"/>
      <c r="J391" s="14"/>
      <c r="K391" s="15"/>
      <c r="L391" s="16"/>
      <c r="M391" s="14"/>
      <c r="N391" s="15"/>
      <c r="O391" s="14">
        <f t="shared" si="6"/>
        <v>0</v>
      </c>
    </row>
    <row r="392" spans="1:15" x14ac:dyDescent="0.2">
      <c r="A392" s="2" t="s">
        <v>49</v>
      </c>
      <c r="B392" s="2" t="s">
        <v>37</v>
      </c>
      <c r="C392" s="2" t="s">
        <v>33</v>
      </c>
      <c r="D392" s="14"/>
      <c r="E392" s="14"/>
      <c r="F392" s="14"/>
      <c r="G392" s="14"/>
      <c r="H392" s="15"/>
      <c r="I392" s="16"/>
      <c r="J392" s="14"/>
      <c r="K392" s="15"/>
      <c r="L392" s="16"/>
      <c r="M392" s="14"/>
      <c r="N392" s="15"/>
      <c r="O392" s="14">
        <f t="shared" si="6"/>
        <v>0</v>
      </c>
    </row>
    <row r="393" spans="1:15" x14ac:dyDescent="0.2">
      <c r="A393" s="2" t="s">
        <v>49</v>
      </c>
      <c r="B393" s="2" t="s">
        <v>37</v>
      </c>
      <c r="C393" s="2" t="s">
        <v>34</v>
      </c>
      <c r="D393" s="14"/>
      <c r="E393" s="14"/>
      <c r="F393" s="14"/>
      <c r="G393" s="14"/>
      <c r="H393" s="15"/>
      <c r="I393" s="16">
        <v>19210</v>
      </c>
      <c r="J393" s="14">
        <v>19210</v>
      </c>
      <c r="K393" s="15"/>
      <c r="L393" s="16">
        <v>7170</v>
      </c>
      <c r="M393" s="14"/>
      <c r="N393" s="15"/>
      <c r="O393" s="14">
        <f t="shared" si="6"/>
        <v>0</v>
      </c>
    </row>
    <row r="394" spans="1:15" x14ac:dyDescent="0.2">
      <c r="A394" s="2" t="s">
        <v>49</v>
      </c>
      <c r="B394" s="2" t="s">
        <v>37</v>
      </c>
      <c r="C394" s="2" t="s">
        <v>36</v>
      </c>
      <c r="D394" s="14"/>
      <c r="E394" s="14"/>
      <c r="F394" s="14"/>
      <c r="G394" s="14"/>
      <c r="H394" s="15"/>
      <c r="I394" s="16"/>
      <c r="J394" s="14"/>
      <c r="K394" s="15"/>
      <c r="L394" s="16"/>
      <c r="M394" s="14"/>
      <c r="N394" s="15"/>
      <c r="O394" s="14">
        <f t="shared" si="6"/>
        <v>0</v>
      </c>
    </row>
  </sheetData>
  <autoFilter ref="A3:O394" xr:uid="{238529DE-D03C-444D-AA5F-E3C4D4B05B83}"/>
  <mergeCells count="3">
    <mergeCell ref="D2:H2"/>
    <mergeCell ref="I2:K2"/>
    <mergeCell ref="L2:N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366F1-2AF6-3E4A-AAB7-162A5F0D1FEF}">
  <sheetPr>
    <tabColor rgb="FFFFFF00"/>
  </sheetPr>
  <dimension ref="A1:O403"/>
  <sheetViews>
    <sheetView zoomScale="159" zoomScaleNormal="125" zoomScalePageLayoutView="125" workbookViewId="0">
      <pane xSplit="3" ySplit="4" topLeftCell="D5" activePane="bottomRight" state="frozen"/>
      <selection pane="topRight" activeCell="D1" sqref="D1"/>
      <selection pane="bottomLeft" activeCell="A5" sqref="A5"/>
      <selection pane="bottomRight" activeCell="J51" sqref="J51"/>
    </sheetView>
  </sheetViews>
  <sheetFormatPr baseColWidth="10" defaultColWidth="8.83203125" defaultRowHeight="15" x14ac:dyDescent="0.2"/>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5" ht="18" x14ac:dyDescent="0.2">
      <c r="A1" s="5" t="s">
        <v>1</v>
      </c>
    </row>
    <row r="2" spans="1:15" ht="16" x14ac:dyDescent="0.2">
      <c r="A2" s="155" t="s">
        <v>266</v>
      </c>
      <c r="B2" s="3" t="s">
        <v>258</v>
      </c>
      <c r="C2" s="3" t="s">
        <v>265</v>
      </c>
      <c r="D2" s="322" t="s">
        <v>2</v>
      </c>
      <c r="E2" s="322"/>
      <c r="F2" s="322"/>
      <c r="G2" s="322"/>
      <c r="H2" s="320"/>
      <c r="I2" s="321" t="s">
        <v>3</v>
      </c>
      <c r="J2" s="322"/>
      <c r="K2" s="320"/>
      <c r="L2" s="321" t="s">
        <v>4</v>
      </c>
      <c r="M2" s="322"/>
      <c r="N2" s="320"/>
    </row>
    <row r="3" spans="1:15" x14ac:dyDescent="0.2">
      <c r="A3" s="6" t="s">
        <v>17</v>
      </c>
      <c r="B3" s="6" t="s">
        <v>156</v>
      </c>
      <c r="C3" s="6" t="s">
        <v>19</v>
      </c>
      <c r="D3" s="6" t="s">
        <v>9</v>
      </c>
      <c r="E3" s="6" t="s">
        <v>10</v>
      </c>
      <c r="F3" s="6" t="s">
        <v>11</v>
      </c>
      <c r="G3" s="6" t="s">
        <v>12</v>
      </c>
      <c r="H3" s="8" t="s">
        <v>13</v>
      </c>
      <c r="I3" s="11" t="s">
        <v>14</v>
      </c>
      <c r="J3" s="6" t="s">
        <v>15</v>
      </c>
      <c r="K3" s="8" t="s">
        <v>16</v>
      </c>
      <c r="L3" s="11" t="s">
        <v>6</v>
      </c>
      <c r="M3" s="6" t="s">
        <v>7</v>
      </c>
      <c r="N3" s="8" t="s">
        <v>8</v>
      </c>
      <c r="O3" s="6" t="s">
        <v>7</v>
      </c>
    </row>
    <row r="4" spans="1:15" x14ac:dyDescent="0.2">
      <c r="A4" s="13" t="s">
        <v>0</v>
      </c>
      <c r="B4" s="13" t="s">
        <v>0</v>
      </c>
      <c r="D4" s="2" t="s">
        <v>20</v>
      </c>
      <c r="E4" s="2" t="s">
        <v>20</v>
      </c>
      <c r="F4" s="2" t="s">
        <v>20</v>
      </c>
      <c r="G4" s="2" t="s">
        <v>20</v>
      </c>
      <c r="H4" s="10" t="s">
        <v>20</v>
      </c>
      <c r="I4" s="12" t="s">
        <v>20</v>
      </c>
      <c r="J4" s="2" t="s">
        <v>20</v>
      </c>
      <c r="K4" s="10" t="s">
        <v>20</v>
      </c>
      <c r="L4" s="12" t="s">
        <v>21</v>
      </c>
      <c r="M4" s="2" t="s">
        <v>22</v>
      </c>
      <c r="N4" s="10" t="s">
        <v>23</v>
      </c>
      <c r="O4" s="2" t="s">
        <v>275</v>
      </c>
    </row>
    <row r="5" spans="1:15" x14ac:dyDescent="0.2">
      <c r="A5" s="2" t="str">
        <f>'CBS data 2019 (voorlopig)'!A5</f>
        <v>Totaal centrale/decentrale productie</v>
      </c>
      <c r="B5" s="2" t="str">
        <f>'CBS data 2019 (voorlopig)'!B5</f>
        <v>Totaal WKK/andere installaties</v>
      </c>
      <c r="C5" s="2" t="str">
        <f>'CBS data 2019 (voorlopig)'!C5</f>
        <v>Totaal installaties</v>
      </c>
      <c r="D5" s="165">
        <f>'CBS data 2019 (voorlopig)'!D5</f>
        <v>903621</v>
      </c>
      <c r="E5" s="165">
        <f>'CBS data 2019 (voorlopig)'!E5</f>
        <v>548826</v>
      </c>
      <c r="F5" s="165">
        <f>'CBS data 2019 (voorlopig)'!F5</f>
        <v>788</v>
      </c>
      <c r="G5" s="165">
        <f>'CBS data 2019 (voorlopig)'!G5</f>
        <v>146631</v>
      </c>
      <c r="H5" s="15">
        <f>'CBS data 2019 (voorlopig)'!H5</f>
        <v>207375</v>
      </c>
      <c r="I5" s="16">
        <f>'CBS data 2019 (voorlopig)'!I5</f>
        <v>610012</v>
      </c>
      <c r="J5" s="165">
        <f>'CBS data 2019 (voorlopig)'!J5</f>
        <v>435822</v>
      </c>
      <c r="K5" s="15">
        <f>'CBS data 2019 (voorlopig)'!K5</f>
        <v>174191</v>
      </c>
      <c r="L5" s="16">
        <f>'CBS data 2019 (voorlopig)'!L5</f>
        <v>37117</v>
      </c>
      <c r="M5" s="165">
        <f>'CBS data 2019 (voorlopig)'!M5</f>
        <v>60763205</v>
      </c>
      <c r="N5" s="15">
        <f>'CBS data 2019 (voorlopig)'!N5</f>
        <v>5123</v>
      </c>
      <c r="O5" s="165">
        <f>'CBS data 2019 (voorlopig)'!O5</f>
        <v>16878.668055555554</v>
      </c>
    </row>
    <row r="6" spans="1:15" x14ac:dyDescent="0.2">
      <c r="A6" s="2" t="str">
        <f>'CBS data 2019 (voorlopig)'!A6</f>
        <v>Totaal centrale/decentrale productie</v>
      </c>
      <c r="B6" s="2" t="str">
        <f>'CBS data 2019 (voorlopig)'!B6</f>
        <v>Totaal WKK/andere installaties</v>
      </c>
      <c r="C6" s="2" t="str">
        <f>'CBS data 2019 (voorlopig)'!C6</f>
        <v>Gasmotor</v>
      </c>
      <c r="D6" s="165">
        <f>'CBS data 2019 (voorlopig)'!D6</f>
        <v>108929</v>
      </c>
      <c r="E6" s="165">
        <f>'CBS data 2019 (voorlopig)'!E6</f>
        <v>99206</v>
      </c>
      <c r="F6" s="165">
        <f>'CBS data 2019 (voorlopig)'!F6</f>
        <v>3</v>
      </c>
      <c r="G6" s="165">
        <f>'CBS data 2019 (voorlopig)'!G6</f>
        <v>0</v>
      </c>
      <c r="H6" s="15">
        <f>'CBS data 2019 (voorlopig)'!H6</f>
        <v>9720</v>
      </c>
      <c r="I6" s="16">
        <f>'CBS data 2019 (voorlopig)'!I6</f>
        <v>95326</v>
      </c>
      <c r="J6" s="165">
        <f>'CBS data 2019 (voorlopig)'!J6</f>
        <v>43195</v>
      </c>
      <c r="K6" s="15">
        <f>'CBS data 2019 (voorlopig)'!K6</f>
        <v>52130</v>
      </c>
      <c r="L6" s="16">
        <f>'CBS data 2019 (voorlopig)'!L6</f>
        <v>3159</v>
      </c>
      <c r="M6" s="165">
        <f>'CBS data 2019 (voorlopig)'!M6</f>
        <v>14220014</v>
      </c>
      <c r="N6" s="15">
        <f>'CBS data 2019 (voorlopig)'!N6</f>
        <v>2594</v>
      </c>
      <c r="O6" s="165">
        <f>'CBS data 2019 (voorlopig)'!O6</f>
        <v>3950.0038888888889</v>
      </c>
    </row>
    <row r="7" spans="1:15" x14ac:dyDescent="0.2">
      <c r="A7" s="2" t="str">
        <f>'CBS data 2019 (voorlopig)'!A7</f>
        <v>Totaal centrale/decentrale productie</v>
      </c>
      <c r="B7" s="2" t="str">
        <f>'CBS data 2019 (voorlopig)'!B7</f>
        <v>Totaal WKK/andere installaties</v>
      </c>
      <c r="C7" s="2" t="str">
        <f>'CBS data 2019 (voorlopig)'!C7</f>
        <v>Stoomturbine</v>
      </c>
      <c r="D7" s="165">
        <f>'CBS data 2019 (voorlopig)'!D7</f>
        <v>291645</v>
      </c>
      <c r="E7" s="165">
        <f>'CBS data 2019 (voorlopig)'!E7</f>
        <v>9584</v>
      </c>
      <c r="F7" s="165">
        <f>'CBS data 2019 (voorlopig)'!F7</f>
        <v>781</v>
      </c>
      <c r="G7" s="165">
        <f>'CBS data 2019 (voorlopig)'!G7</f>
        <v>146631</v>
      </c>
      <c r="H7" s="15">
        <f>'CBS data 2019 (voorlopig)'!H7</f>
        <v>134649</v>
      </c>
      <c r="I7" s="16">
        <f>'CBS data 2019 (voorlopig)'!I7</f>
        <v>131234</v>
      </c>
      <c r="J7" s="165">
        <f>'CBS data 2019 (voorlopig)'!J7</f>
        <v>98636</v>
      </c>
      <c r="K7" s="15">
        <f>'CBS data 2019 (voorlopig)'!K7</f>
        <v>32598</v>
      </c>
      <c r="L7" s="16">
        <f>'CBS data 2019 (voorlopig)'!L7</f>
        <v>7542</v>
      </c>
      <c r="M7" s="165">
        <f>'CBS data 2019 (voorlopig)'!M7</f>
        <v>11465487</v>
      </c>
      <c r="N7" s="15">
        <f>'CBS data 2019 (voorlopig)'!N7</f>
        <v>81</v>
      </c>
      <c r="O7" s="165">
        <f>'CBS data 2019 (voorlopig)'!O7</f>
        <v>3184.8575000000001</v>
      </c>
    </row>
    <row r="8" spans="1:15" x14ac:dyDescent="0.2">
      <c r="A8" s="2" t="str">
        <f>'CBS data 2019 (voorlopig)'!A8</f>
        <v>Totaal centrale/decentrale productie</v>
      </c>
      <c r="B8" s="2" t="str">
        <f>'CBS data 2019 (voorlopig)'!B8</f>
        <v>Totaal WKK/andere installaties</v>
      </c>
      <c r="C8" s="2" t="str">
        <f>'CBS data 2019 (voorlopig)'!C8</f>
        <v>Steg-eenheid</v>
      </c>
      <c r="D8" s="165">
        <f>'CBS data 2019 (voorlopig)'!D8</f>
        <v>417066</v>
      </c>
      <c r="E8" s="165">
        <f>'CBS data 2019 (voorlopig)'!E8</f>
        <v>398900</v>
      </c>
      <c r="F8" s="165">
        <f>'CBS data 2019 (voorlopig)'!F8</f>
        <v>4</v>
      </c>
      <c r="G8" s="165">
        <f>'CBS data 2019 (voorlopig)'!G8</f>
        <v>0</v>
      </c>
      <c r="H8" s="15">
        <f>'CBS data 2019 (voorlopig)'!H8</f>
        <v>18163</v>
      </c>
      <c r="I8" s="16">
        <f>'CBS data 2019 (voorlopig)'!I8</f>
        <v>267988</v>
      </c>
      <c r="J8" s="165">
        <f>'CBS data 2019 (voorlopig)'!J8</f>
        <v>205593</v>
      </c>
      <c r="K8" s="15">
        <f>'CBS data 2019 (voorlopig)'!K8</f>
        <v>62396</v>
      </c>
      <c r="L8" s="16">
        <f>'CBS data 2019 (voorlopig)'!L8</f>
        <v>13268</v>
      </c>
      <c r="M8" s="165">
        <f>'CBS data 2019 (voorlopig)'!M8</f>
        <v>23444975</v>
      </c>
      <c r="N8" s="15">
        <f>'CBS data 2019 (voorlopig)'!N8</f>
        <v>54</v>
      </c>
      <c r="O8" s="165">
        <f>'CBS data 2019 (voorlopig)'!O8</f>
        <v>6512.4930555555557</v>
      </c>
    </row>
    <row r="9" spans="1:15" x14ac:dyDescent="0.2">
      <c r="A9" s="2" t="str">
        <f>'CBS data 2019 (voorlopig)'!A9</f>
        <v>Totaal centrale/decentrale productie</v>
      </c>
      <c r="B9" s="2" t="str">
        <f>'CBS data 2019 (voorlopig)'!B9</f>
        <v>Totaal WKK/andere installaties</v>
      </c>
      <c r="C9" s="2" t="str">
        <f>'CBS data 2019 (voorlopig)'!C9</f>
        <v>Gasturbine</v>
      </c>
      <c r="D9" s="165">
        <f>'CBS data 2019 (voorlopig)'!D9</f>
        <v>47860</v>
      </c>
      <c r="E9" s="165">
        <f>'CBS data 2019 (voorlopig)'!E9</f>
        <v>41130</v>
      </c>
      <c r="F9" s="165">
        <f>'CBS data 2019 (voorlopig)'!F9</f>
        <v>0</v>
      </c>
      <c r="G9" s="165">
        <f>'CBS data 2019 (voorlopig)'!G9</f>
        <v>0</v>
      </c>
      <c r="H9" s="15">
        <f>'CBS data 2019 (voorlopig)'!H9</f>
        <v>6730</v>
      </c>
      <c r="I9" s="16">
        <f>'CBS data 2019 (voorlopig)'!I9</f>
        <v>40151</v>
      </c>
      <c r="J9" s="165">
        <f>'CBS data 2019 (voorlopig)'!J9</f>
        <v>13085</v>
      </c>
      <c r="K9" s="15">
        <f>'CBS data 2019 (voorlopig)'!K9</f>
        <v>27066</v>
      </c>
      <c r="L9" s="16">
        <f>'CBS data 2019 (voorlopig)'!L9</f>
        <v>927</v>
      </c>
      <c r="M9" s="165">
        <f>'CBS data 2019 (voorlopig)'!M9</f>
        <v>11574528</v>
      </c>
      <c r="N9" s="15">
        <f>'CBS data 2019 (voorlopig)'!N9</f>
        <v>58</v>
      </c>
      <c r="O9" s="165">
        <f>'CBS data 2019 (voorlopig)'!O9</f>
        <v>3215.1466666666665</v>
      </c>
    </row>
    <row r="10" spans="1:15" x14ac:dyDescent="0.2">
      <c r="A10" s="2" t="str">
        <f>'CBS data 2019 (voorlopig)'!A10</f>
        <v>Totaal centrale/decentrale productie</v>
      </c>
      <c r="B10" s="2" t="str">
        <f>'CBS data 2019 (voorlopig)'!B10</f>
        <v>Totaal WKK/andere installaties</v>
      </c>
      <c r="C10" s="2" t="str">
        <f>'CBS data 2019 (voorlopig)'!C10</f>
        <v>Kerncentrale</v>
      </c>
      <c r="D10" s="165">
        <f>'CBS data 2019 (voorlopig)'!D10</f>
        <v>38113</v>
      </c>
      <c r="E10" s="165">
        <f>'CBS data 2019 (voorlopig)'!E10</f>
        <v>0</v>
      </c>
      <c r="F10" s="165">
        <f>'CBS data 2019 (voorlopig)'!F10</f>
        <v>0</v>
      </c>
      <c r="G10" s="165">
        <f>'CBS data 2019 (voorlopig)'!G10</f>
        <v>0</v>
      </c>
      <c r="H10" s="15">
        <f>'CBS data 2019 (voorlopig)'!H10</f>
        <v>38113</v>
      </c>
      <c r="I10" s="16">
        <f>'CBS data 2019 (voorlopig)'!I10</f>
        <v>14075</v>
      </c>
      <c r="J10" s="165">
        <f>'CBS data 2019 (voorlopig)'!J10</f>
        <v>14075</v>
      </c>
      <c r="K10" s="15">
        <f>'CBS data 2019 (voorlopig)'!K10</f>
        <v>0</v>
      </c>
      <c r="L10" s="16">
        <f>'CBS data 2019 (voorlopig)'!L10</f>
        <v>512</v>
      </c>
      <c r="M10" s="165">
        <f>'CBS data 2019 (voorlopig)'!M10</f>
        <v>0</v>
      </c>
      <c r="N10" s="15">
        <f>'CBS data 2019 (voorlopig)'!N10</f>
        <v>1</v>
      </c>
      <c r="O10" s="165">
        <f>'CBS data 2019 (voorlopig)'!O10</f>
        <v>0</v>
      </c>
    </row>
    <row r="11" spans="1:15" x14ac:dyDescent="0.2">
      <c r="A11" s="2" t="str">
        <f>'CBS data 2019 (voorlopig)'!A11</f>
        <v>Totaal centrale/decentrale productie</v>
      </c>
      <c r="B11" s="2" t="str">
        <f>'CBS data 2019 (voorlopig)'!B11</f>
        <v>Totaal WKK/andere installaties</v>
      </c>
      <c r="C11" s="2" t="str">
        <f>'CBS data 2019 (voorlopig)'!C11</f>
        <v>Waterkrachtcentrale</v>
      </c>
      <c r="D11" s="165">
        <f>'CBS data 2019 (voorlopig)'!D11</f>
        <v>0</v>
      </c>
      <c r="E11" s="165">
        <f>'CBS data 2019 (voorlopig)'!E11</f>
        <v>0</v>
      </c>
      <c r="F11" s="165">
        <f>'CBS data 2019 (voorlopig)'!F11</f>
        <v>0</v>
      </c>
      <c r="G11" s="165">
        <f>'CBS data 2019 (voorlopig)'!G11</f>
        <v>0</v>
      </c>
      <c r="H11" s="15">
        <f>'CBS data 2019 (voorlopig)'!H11</f>
        <v>0</v>
      </c>
      <c r="I11" s="16">
        <f>'CBS data 2019 (voorlopig)'!I11</f>
        <v>267</v>
      </c>
      <c r="J11" s="165">
        <f>'CBS data 2019 (voorlopig)'!J11</f>
        <v>267</v>
      </c>
      <c r="K11" s="15">
        <f>'CBS data 2019 (voorlopig)'!K11</f>
        <v>0</v>
      </c>
      <c r="L11" s="16">
        <f>'CBS data 2019 (voorlopig)'!L11</f>
        <v>37</v>
      </c>
      <c r="M11" s="165">
        <f>'CBS data 2019 (voorlopig)'!M11</f>
        <v>0</v>
      </c>
      <c r="N11" s="15">
        <f>'CBS data 2019 (voorlopig)'!N11</f>
        <v>7</v>
      </c>
      <c r="O11" s="165">
        <f>'CBS data 2019 (voorlopig)'!O11</f>
        <v>0</v>
      </c>
    </row>
    <row r="12" spans="1:15" x14ac:dyDescent="0.2">
      <c r="A12" s="2" t="str">
        <f>'CBS data 2019 (voorlopig)'!A12</f>
        <v>Totaal centrale/decentrale productie</v>
      </c>
      <c r="B12" s="2" t="str">
        <f>'CBS data 2019 (voorlopig)'!B12</f>
        <v>Totaal WKK/andere installaties</v>
      </c>
      <c r="C12" s="2" t="str">
        <f>'CBS data 2019 (voorlopig)'!C12</f>
        <v>Windturbine</v>
      </c>
      <c r="D12" s="165">
        <f>'CBS data 2019 (voorlopig)'!D12</f>
        <v>0</v>
      </c>
      <c r="E12" s="165">
        <f>'CBS data 2019 (voorlopig)'!E12</f>
        <v>0</v>
      </c>
      <c r="F12" s="165">
        <f>'CBS data 2019 (voorlopig)'!F12</f>
        <v>0</v>
      </c>
      <c r="G12" s="165">
        <f>'CBS data 2019 (voorlopig)'!G12</f>
        <v>0</v>
      </c>
      <c r="H12" s="15">
        <f>'CBS data 2019 (voorlopig)'!H12</f>
        <v>0</v>
      </c>
      <c r="I12" s="16">
        <f>'CBS data 2019 (voorlopig)'!I12</f>
        <v>41429</v>
      </c>
      <c r="J12" s="165">
        <f>'CBS data 2019 (voorlopig)'!J12</f>
        <v>41429</v>
      </c>
      <c r="K12" s="15">
        <f>'CBS data 2019 (voorlopig)'!K12</f>
        <v>0</v>
      </c>
      <c r="L12" s="16">
        <f>'CBS data 2019 (voorlopig)'!L12</f>
        <v>4484</v>
      </c>
      <c r="M12" s="165">
        <f>'CBS data 2019 (voorlopig)'!M12</f>
        <v>0</v>
      </c>
      <c r="N12" s="15">
        <f>'CBS data 2019 (voorlopig)'!N12</f>
        <v>2321</v>
      </c>
      <c r="O12" s="165">
        <f>'CBS data 2019 (voorlopig)'!O12</f>
        <v>0</v>
      </c>
    </row>
    <row r="13" spans="1:15" x14ac:dyDescent="0.2">
      <c r="A13" s="2" t="str">
        <f>'CBS data 2019 (voorlopig)'!A13</f>
        <v>Totaal centrale/decentrale productie</v>
      </c>
      <c r="B13" s="2" t="str">
        <f>'CBS data 2019 (voorlopig)'!B13</f>
        <v>Totaal WKK/andere installaties</v>
      </c>
      <c r="C13" s="2" t="str">
        <f>'CBS data 2019 (voorlopig)'!C13</f>
        <v>Zonnecellen</v>
      </c>
      <c r="D13" s="165">
        <f>'CBS data 2019 (voorlopig)'!D13</f>
        <v>0</v>
      </c>
      <c r="E13" s="165">
        <f>'CBS data 2019 (voorlopig)'!E13</f>
        <v>0</v>
      </c>
      <c r="F13" s="165">
        <f>'CBS data 2019 (voorlopig)'!F13</f>
        <v>0</v>
      </c>
      <c r="G13" s="165">
        <f>'CBS data 2019 (voorlopig)'!G13</f>
        <v>0</v>
      </c>
      <c r="H13" s="15">
        <f>'CBS data 2019 (voorlopig)'!H13</f>
        <v>0</v>
      </c>
      <c r="I13" s="16">
        <f>'CBS data 2019 (voorlopig)'!I13</f>
        <v>19210</v>
      </c>
      <c r="J13" s="165">
        <f>'CBS data 2019 (voorlopig)'!J13</f>
        <v>19210</v>
      </c>
      <c r="K13" s="15">
        <f>'CBS data 2019 (voorlopig)'!K13</f>
        <v>0</v>
      </c>
      <c r="L13" s="16">
        <f>'CBS data 2019 (voorlopig)'!L13</f>
        <v>7170</v>
      </c>
      <c r="M13" s="165">
        <f>'CBS data 2019 (voorlopig)'!M13</f>
        <v>0</v>
      </c>
      <c r="N13" s="15">
        <f>'CBS data 2019 (voorlopig)'!N13</f>
        <v>0</v>
      </c>
      <c r="O13" s="165">
        <f>'CBS data 2019 (voorlopig)'!O13</f>
        <v>0</v>
      </c>
    </row>
    <row r="14" spans="1:15" x14ac:dyDescent="0.2">
      <c r="A14" s="2" t="str">
        <f>'CBS data 2019 (voorlopig)'!A14</f>
        <v>Totaal centrale/decentrale productie</v>
      </c>
      <c r="B14" s="2" t="str">
        <f>'CBS data 2019 (voorlopig)'!B14</f>
        <v>Totaal WKK/andere installaties</v>
      </c>
      <c r="C14" s="2" t="str">
        <f>'CBS data 2019 (voorlopig)'!C14</f>
        <v>Overige installaties</v>
      </c>
      <c r="D14" s="165">
        <f>'CBS data 2019 (voorlopig)'!D14</f>
        <v>8</v>
      </c>
      <c r="E14" s="165">
        <f>'CBS data 2019 (voorlopig)'!E14</f>
        <v>7</v>
      </c>
      <c r="F14" s="165">
        <f>'CBS data 2019 (voorlopig)'!F14</f>
        <v>1</v>
      </c>
      <c r="G14" s="165">
        <f>'CBS data 2019 (voorlopig)'!G14</f>
        <v>0</v>
      </c>
      <c r="H14" s="15">
        <f>'CBS data 2019 (voorlopig)'!H14</f>
        <v>0</v>
      </c>
      <c r="I14" s="16">
        <f>'CBS data 2019 (voorlopig)'!I14</f>
        <v>334</v>
      </c>
      <c r="J14" s="165">
        <f>'CBS data 2019 (voorlopig)'!J14</f>
        <v>333</v>
      </c>
      <c r="K14" s="15">
        <f>'CBS data 2019 (voorlopig)'!K14</f>
        <v>1</v>
      </c>
      <c r="L14" s="16">
        <f>'CBS data 2019 (voorlopig)'!L14</f>
        <v>17</v>
      </c>
      <c r="M14" s="165">
        <f>'CBS data 2019 (voorlopig)'!M14</f>
        <v>58200</v>
      </c>
      <c r="N14" s="15">
        <f>'CBS data 2019 (voorlopig)'!N14</f>
        <v>7</v>
      </c>
      <c r="O14" s="165">
        <f>'CBS data 2019 (voorlopig)'!O14</f>
        <v>16.166666666666668</v>
      </c>
    </row>
    <row r="15" spans="1:15" x14ac:dyDescent="0.2">
      <c r="A15" s="2" t="str">
        <f>'CBS data 2019 (voorlopig)'!A15</f>
        <v>Totaal centrale/decentrale productie</v>
      </c>
      <c r="B15" s="2" t="str">
        <f>'CBS data 2019 (voorlopig)'!B15</f>
        <v>Warmtekrachtkoppelinginstallaties (WKK)</v>
      </c>
      <c r="C15" s="2" t="str">
        <f>'CBS data 2019 (voorlopig)'!C15</f>
        <v>Totaal installaties</v>
      </c>
      <c r="D15" s="165">
        <f>'CBS data 2019 (voorlopig)'!D15</f>
        <v>502617</v>
      </c>
      <c r="E15" s="165">
        <f>'CBS data 2019 (voorlopig)'!E15</f>
        <v>318748</v>
      </c>
      <c r="F15" s="165">
        <f>'CBS data 2019 (voorlopig)'!F15</f>
        <v>343</v>
      </c>
      <c r="G15" s="165">
        <f>'CBS data 2019 (voorlopig)'!G15</f>
        <v>41286</v>
      </c>
      <c r="H15" s="15">
        <f>'CBS data 2019 (voorlopig)'!H15</f>
        <v>142240</v>
      </c>
      <c r="I15" s="16">
        <f>'CBS data 2019 (voorlopig)'!I15</f>
        <v>349174</v>
      </c>
      <c r="J15" s="165">
        <f>'CBS data 2019 (voorlopig)'!J15</f>
        <v>174983</v>
      </c>
      <c r="K15" s="15">
        <f>'CBS data 2019 (voorlopig)'!K15</f>
        <v>174191</v>
      </c>
      <c r="L15" s="16">
        <f>'CBS data 2019 (voorlopig)'!L15</f>
        <v>12006</v>
      </c>
      <c r="M15" s="165">
        <f>'CBS data 2019 (voorlopig)'!M15</f>
        <v>60763205</v>
      </c>
      <c r="N15" s="15">
        <f>'CBS data 2019 (voorlopig)'!N15</f>
        <v>2724</v>
      </c>
      <c r="O15" s="165">
        <f>'CBS data 2019 (voorlopig)'!O15</f>
        <v>16878.668055555554</v>
      </c>
    </row>
    <row r="16" spans="1:15" x14ac:dyDescent="0.2">
      <c r="A16" s="2" t="str">
        <f>'CBS data 2019 (voorlopig)'!A16</f>
        <v>Totaal centrale/decentrale productie</v>
      </c>
      <c r="B16" s="2" t="str">
        <f>'CBS data 2019 (voorlopig)'!B16</f>
        <v>Warmtekrachtkoppelinginstallaties (WKK)</v>
      </c>
      <c r="C16" s="2" t="str">
        <f>'CBS data 2019 (voorlopig)'!C16</f>
        <v>Gasmotor</v>
      </c>
      <c r="D16" s="165">
        <f>'CBS data 2019 (voorlopig)'!D16</f>
        <v>108741</v>
      </c>
      <c r="E16" s="165">
        <f>'CBS data 2019 (voorlopig)'!E16</f>
        <v>99206</v>
      </c>
      <c r="F16" s="165">
        <f>'CBS data 2019 (voorlopig)'!F16</f>
        <v>3</v>
      </c>
      <c r="G16" s="165">
        <f>'CBS data 2019 (voorlopig)'!G16</f>
        <v>0</v>
      </c>
      <c r="H16" s="15">
        <f>'CBS data 2019 (voorlopig)'!H16</f>
        <v>9532</v>
      </c>
      <c r="I16" s="16">
        <f>'CBS data 2019 (voorlopig)'!I16</f>
        <v>95249</v>
      </c>
      <c r="J16" s="165">
        <f>'CBS data 2019 (voorlopig)'!J16</f>
        <v>43119</v>
      </c>
      <c r="K16" s="15">
        <f>'CBS data 2019 (voorlopig)'!K16</f>
        <v>52130</v>
      </c>
      <c r="L16" s="16">
        <f>'CBS data 2019 (voorlopig)'!L16</f>
        <v>3140</v>
      </c>
      <c r="M16" s="165">
        <f>'CBS data 2019 (voorlopig)'!M16</f>
        <v>14220014</v>
      </c>
      <c r="N16" s="15">
        <f>'CBS data 2019 (voorlopig)'!N16</f>
        <v>2550</v>
      </c>
      <c r="O16" s="165">
        <f>'CBS data 2019 (voorlopig)'!O16</f>
        <v>3950.0038888888889</v>
      </c>
    </row>
    <row r="17" spans="1:15" x14ac:dyDescent="0.2">
      <c r="A17" s="2" t="str">
        <f>'CBS data 2019 (voorlopig)'!A17</f>
        <v>Totaal centrale/decentrale productie</v>
      </c>
      <c r="B17" s="2" t="str">
        <f>'CBS data 2019 (voorlopig)'!B17</f>
        <v>Warmtekrachtkoppelinginstallaties (WKK)</v>
      </c>
      <c r="C17" s="2" t="str">
        <f>'CBS data 2019 (voorlopig)'!C17</f>
        <v>Stoomturbine</v>
      </c>
      <c r="D17" s="165">
        <f>'CBS data 2019 (voorlopig)'!D17</f>
        <v>156359</v>
      </c>
      <c r="E17" s="165">
        <f>'CBS data 2019 (voorlopig)'!E17</f>
        <v>6922</v>
      </c>
      <c r="F17" s="165">
        <f>'CBS data 2019 (voorlopig)'!F17</f>
        <v>336</v>
      </c>
      <c r="G17" s="165">
        <f>'CBS data 2019 (voorlopig)'!G17</f>
        <v>41286</v>
      </c>
      <c r="H17" s="15">
        <f>'CBS data 2019 (voorlopig)'!H17</f>
        <v>107815</v>
      </c>
      <c r="I17" s="16">
        <f>'CBS data 2019 (voorlopig)'!I17</f>
        <v>75225</v>
      </c>
      <c r="J17" s="165">
        <f>'CBS data 2019 (voorlopig)'!J17</f>
        <v>42627</v>
      </c>
      <c r="K17" s="15">
        <f>'CBS data 2019 (voorlopig)'!K17</f>
        <v>32598</v>
      </c>
      <c r="L17" s="16">
        <f>'CBS data 2019 (voorlopig)'!L17</f>
        <v>2893</v>
      </c>
      <c r="M17" s="165">
        <f>'CBS data 2019 (voorlopig)'!M17</f>
        <v>11465487</v>
      </c>
      <c r="N17" s="15">
        <f>'CBS data 2019 (voorlopig)'!N17</f>
        <v>70</v>
      </c>
      <c r="O17" s="165">
        <f>'CBS data 2019 (voorlopig)'!O17</f>
        <v>3184.8575000000001</v>
      </c>
    </row>
    <row r="18" spans="1:15" x14ac:dyDescent="0.2">
      <c r="A18" s="2" t="str">
        <f>'CBS data 2019 (voorlopig)'!A18</f>
        <v>Totaal centrale/decentrale productie</v>
      </c>
      <c r="B18" s="2" t="str">
        <f>'CBS data 2019 (voorlopig)'!B18</f>
        <v>Warmtekrachtkoppelinginstallaties (WKK)</v>
      </c>
      <c r="C18" s="2" t="str">
        <f>'CBS data 2019 (voorlopig)'!C18</f>
        <v>Steg-eenheid</v>
      </c>
      <c r="D18" s="165">
        <f>'CBS data 2019 (voorlopig)'!D18</f>
        <v>189649</v>
      </c>
      <c r="E18" s="165">
        <f>'CBS data 2019 (voorlopig)'!E18</f>
        <v>171483</v>
      </c>
      <c r="F18" s="165">
        <f>'CBS data 2019 (voorlopig)'!F18</f>
        <v>4</v>
      </c>
      <c r="G18" s="165">
        <f>'CBS data 2019 (voorlopig)'!G18</f>
        <v>0</v>
      </c>
      <c r="H18" s="15">
        <f>'CBS data 2019 (voorlopig)'!H18</f>
        <v>18163</v>
      </c>
      <c r="I18" s="16">
        <f>'CBS data 2019 (voorlopig)'!I18</f>
        <v>138545</v>
      </c>
      <c r="J18" s="165">
        <f>'CBS data 2019 (voorlopig)'!J18</f>
        <v>76150</v>
      </c>
      <c r="K18" s="15">
        <f>'CBS data 2019 (voorlopig)'!K18</f>
        <v>62396</v>
      </c>
      <c r="L18" s="16">
        <f>'CBS data 2019 (voorlopig)'!L18</f>
        <v>5030</v>
      </c>
      <c r="M18" s="165">
        <f>'CBS data 2019 (voorlopig)'!M18</f>
        <v>23444975</v>
      </c>
      <c r="N18" s="15">
        <f>'CBS data 2019 (voorlopig)'!N18</f>
        <v>40</v>
      </c>
      <c r="O18" s="165">
        <f>'CBS data 2019 (voorlopig)'!O18</f>
        <v>6512.4930555555557</v>
      </c>
    </row>
    <row r="19" spans="1:15" x14ac:dyDescent="0.2">
      <c r="A19" s="2" t="str">
        <f>'CBS data 2019 (voorlopig)'!A19</f>
        <v>Totaal centrale/decentrale productie</v>
      </c>
      <c r="B19" s="2" t="str">
        <f>'CBS data 2019 (voorlopig)'!B19</f>
        <v>Warmtekrachtkoppelinginstallaties (WKK)</v>
      </c>
      <c r="C19" s="2" t="str">
        <f>'CBS data 2019 (voorlopig)'!C19</f>
        <v>Gasturbine</v>
      </c>
      <c r="D19" s="165">
        <f>'CBS data 2019 (voorlopig)'!D19</f>
        <v>47860</v>
      </c>
      <c r="E19" s="165">
        <f>'CBS data 2019 (voorlopig)'!E19</f>
        <v>41130</v>
      </c>
      <c r="F19" s="165">
        <f>'CBS data 2019 (voorlopig)'!F19</f>
        <v>0</v>
      </c>
      <c r="G19" s="165">
        <f>'CBS data 2019 (voorlopig)'!G19</f>
        <v>0</v>
      </c>
      <c r="H19" s="15">
        <f>'CBS data 2019 (voorlopig)'!H19</f>
        <v>6730</v>
      </c>
      <c r="I19" s="16">
        <f>'CBS data 2019 (voorlopig)'!I19</f>
        <v>40151</v>
      </c>
      <c r="J19" s="165">
        <f>'CBS data 2019 (voorlopig)'!J19</f>
        <v>13085</v>
      </c>
      <c r="K19" s="15">
        <f>'CBS data 2019 (voorlopig)'!K19</f>
        <v>27066</v>
      </c>
      <c r="L19" s="16">
        <f>'CBS data 2019 (voorlopig)'!L19</f>
        <v>927</v>
      </c>
      <c r="M19" s="165">
        <f>'CBS data 2019 (voorlopig)'!M19</f>
        <v>11574528</v>
      </c>
      <c r="N19" s="15">
        <f>'CBS data 2019 (voorlopig)'!N19</f>
        <v>58</v>
      </c>
      <c r="O19" s="165">
        <f>'CBS data 2019 (voorlopig)'!O19</f>
        <v>3215.1466666666665</v>
      </c>
    </row>
    <row r="20" spans="1:15" x14ac:dyDescent="0.2">
      <c r="A20" s="2" t="str">
        <f>'CBS data 2019 (voorlopig)'!A20</f>
        <v>Totaal centrale/decentrale productie</v>
      </c>
      <c r="B20" s="2" t="str">
        <f>'CBS data 2019 (voorlopig)'!B20</f>
        <v>Warmtekrachtkoppelinginstallaties (WKK)</v>
      </c>
      <c r="C20" s="2" t="str">
        <f>'CBS data 2019 (voorlopig)'!C20</f>
        <v>Kerncentrale</v>
      </c>
      <c r="D20" s="165">
        <f>'CBS data 2019 (voorlopig)'!D20</f>
        <v>0</v>
      </c>
      <c r="E20" s="165">
        <f>'CBS data 2019 (voorlopig)'!E20</f>
        <v>0</v>
      </c>
      <c r="F20" s="165">
        <f>'CBS data 2019 (voorlopig)'!F20</f>
        <v>0</v>
      </c>
      <c r="G20" s="165">
        <f>'CBS data 2019 (voorlopig)'!G20</f>
        <v>0</v>
      </c>
      <c r="H20" s="15">
        <f>'CBS data 2019 (voorlopig)'!H20</f>
        <v>0</v>
      </c>
      <c r="I20" s="16">
        <f>'CBS data 2019 (voorlopig)'!I20</f>
        <v>0</v>
      </c>
      <c r="J20" s="165">
        <f>'CBS data 2019 (voorlopig)'!J20</f>
        <v>0</v>
      </c>
      <c r="K20" s="15">
        <f>'CBS data 2019 (voorlopig)'!K20</f>
        <v>0</v>
      </c>
      <c r="L20" s="16">
        <f>'CBS data 2019 (voorlopig)'!L20</f>
        <v>0</v>
      </c>
      <c r="M20" s="165">
        <f>'CBS data 2019 (voorlopig)'!M20</f>
        <v>0</v>
      </c>
      <c r="N20" s="15">
        <f>'CBS data 2019 (voorlopig)'!N20</f>
        <v>0</v>
      </c>
      <c r="O20" s="165">
        <f>'CBS data 2019 (voorlopig)'!O20</f>
        <v>0</v>
      </c>
    </row>
    <row r="21" spans="1:15" x14ac:dyDescent="0.2">
      <c r="A21" s="2" t="str">
        <f>'CBS data 2019 (voorlopig)'!A21</f>
        <v>Totaal centrale/decentrale productie</v>
      </c>
      <c r="B21" s="2" t="str">
        <f>'CBS data 2019 (voorlopig)'!B21</f>
        <v>Warmtekrachtkoppelinginstallaties (WKK)</v>
      </c>
      <c r="C21" s="2" t="str">
        <f>'CBS data 2019 (voorlopig)'!C21</f>
        <v>Waterkrachtcentrale</v>
      </c>
      <c r="D21" s="165">
        <f>'CBS data 2019 (voorlopig)'!D21</f>
        <v>0</v>
      </c>
      <c r="E21" s="165">
        <f>'CBS data 2019 (voorlopig)'!E21</f>
        <v>0</v>
      </c>
      <c r="F21" s="165">
        <f>'CBS data 2019 (voorlopig)'!F21</f>
        <v>0</v>
      </c>
      <c r="G21" s="165">
        <f>'CBS data 2019 (voorlopig)'!G21</f>
        <v>0</v>
      </c>
      <c r="H21" s="15">
        <f>'CBS data 2019 (voorlopig)'!H21</f>
        <v>0</v>
      </c>
      <c r="I21" s="16">
        <f>'CBS data 2019 (voorlopig)'!I21</f>
        <v>0</v>
      </c>
      <c r="J21" s="165">
        <f>'CBS data 2019 (voorlopig)'!J21</f>
        <v>0</v>
      </c>
      <c r="K21" s="15">
        <f>'CBS data 2019 (voorlopig)'!K21</f>
        <v>0</v>
      </c>
      <c r="L21" s="16">
        <f>'CBS data 2019 (voorlopig)'!L21</f>
        <v>0</v>
      </c>
      <c r="M21" s="165">
        <f>'CBS data 2019 (voorlopig)'!M21</f>
        <v>0</v>
      </c>
      <c r="N21" s="15">
        <f>'CBS data 2019 (voorlopig)'!N21</f>
        <v>0</v>
      </c>
      <c r="O21" s="165">
        <f>'CBS data 2019 (voorlopig)'!O21</f>
        <v>0</v>
      </c>
    </row>
    <row r="22" spans="1:15" x14ac:dyDescent="0.2">
      <c r="A22" s="2" t="str">
        <f>'CBS data 2019 (voorlopig)'!A22</f>
        <v>Totaal centrale/decentrale productie</v>
      </c>
      <c r="B22" s="2" t="str">
        <f>'CBS data 2019 (voorlopig)'!B22</f>
        <v>Warmtekrachtkoppelinginstallaties (WKK)</v>
      </c>
      <c r="C22" s="2" t="str">
        <f>'CBS data 2019 (voorlopig)'!C22</f>
        <v>Windturbine</v>
      </c>
      <c r="D22" s="165">
        <f>'CBS data 2019 (voorlopig)'!D22</f>
        <v>0</v>
      </c>
      <c r="E22" s="165">
        <f>'CBS data 2019 (voorlopig)'!E22</f>
        <v>0</v>
      </c>
      <c r="F22" s="165">
        <f>'CBS data 2019 (voorlopig)'!F22</f>
        <v>0</v>
      </c>
      <c r="G22" s="165">
        <f>'CBS data 2019 (voorlopig)'!G22</f>
        <v>0</v>
      </c>
      <c r="H22" s="15">
        <f>'CBS data 2019 (voorlopig)'!H22</f>
        <v>0</v>
      </c>
      <c r="I22" s="16">
        <f>'CBS data 2019 (voorlopig)'!I22</f>
        <v>0</v>
      </c>
      <c r="J22" s="165">
        <f>'CBS data 2019 (voorlopig)'!J22</f>
        <v>0</v>
      </c>
      <c r="K22" s="15">
        <f>'CBS data 2019 (voorlopig)'!K22</f>
        <v>0</v>
      </c>
      <c r="L22" s="16">
        <f>'CBS data 2019 (voorlopig)'!L22</f>
        <v>0</v>
      </c>
      <c r="M22" s="165">
        <f>'CBS data 2019 (voorlopig)'!M22</f>
        <v>0</v>
      </c>
      <c r="N22" s="15">
        <f>'CBS data 2019 (voorlopig)'!N22</f>
        <v>0</v>
      </c>
      <c r="O22" s="165">
        <f>'CBS data 2019 (voorlopig)'!O22</f>
        <v>0</v>
      </c>
    </row>
    <row r="23" spans="1:15" x14ac:dyDescent="0.2">
      <c r="A23" s="2" t="str">
        <f>'CBS data 2019 (voorlopig)'!A23</f>
        <v>Totaal centrale/decentrale productie</v>
      </c>
      <c r="B23" s="2" t="str">
        <f>'CBS data 2019 (voorlopig)'!B23</f>
        <v>Warmtekrachtkoppelinginstallaties (WKK)</v>
      </c>
      <c r="C23" s="2" t="str">
        <f>'CBS data 2019 (voorlopig)'!C23</f>
        <v>Zonnecellen</v>
      </c>
      <c r="D23" s="165">
        <f>'CBS data 2019 (voorlopig)'!D23</f>
        <v>0</v>
      </c>
      <c r="E23" s="165">
        <f>'CBS data 2019 (voorlopig)'!E23</f>
        <v>0</v>
      </c>
      <c r="F23" s="165">
        <f>'CBS data 2019 (voorlopig)'!F23</f>
        <v>0</v>
      </c>
      <c r="G23" s="165">
        <f>'CBS data 2019 (voorlopig)'!G23</f>
        <v>0</v>
      </c>
      <c r="H23" s="15">
        <f>'CBS data 2019 (voorlopig)'!H23</f>
        <v>0</v>
      </c>
      <c r="I23" s="16">
        <f>'CBS data 2019 (voorlopig)'!I23</f>
        <v>0</v>
      </c>
      <c r="J23" s="165">
        <f>'CBS data 2019 (voorlopig)'!J23</f>
        <v>0</v>
      </c>
      <c r="K23" s="15">
        <f>'CBS data 2019 (voorlopig)'!K23</f>
        <v>0</v>
      </c>
      <c r="L23" s="16">
        <f>'CBS data 2019 (voorlopig)'!L23</f>
        <v>0</v>
      </c>
      <c r="M23" s="165">
        <f>'CBS data 2019 (voorlopig)'!M23</f>
        <v>0</v>
      </c>
      <c r="N23" s="15">
        <f>'CBS data 2019 (voorlopig)'!N23</f>
        <v>0</v>
      </c>
      <c r="O23" s="165">
        <f>'CBS data 2019 (voorlopig)'!O23</f>
        <v>0</v>
      </c>
    </row>
    <row r="24" spans="1:15" x14ac:dyDescent="0.2">
      <c r="A24" s="2" t="str">
        <f>'CBS data 2019 (voorlopig)'!A24</f>
        <v>Totaal centrale/decentrale productie</v>
      </c>
      <c r="B24" s="2" t="str">
        <f>'CBS data 2019 (voorlopig)'!B24</f>
        <v>Warmtekrachtkoppelinginstallaties (WKK)</v>
      </c>
      <c r="C24" s="2" t="str">
        <f>'CBS data 2019 (voorlopig)'!C24</f>
        <v>Overige installaties</v>
      </c>
      <c r="D24" s="165">
        <f>'CBS data 2019 (voorlopig)'!D24</f>
        <v>8</v>
      </c>
      <c r="E24" s="165">
        <f>'CBS data 2019 (voorlopig)'!E24</f>
        <v>7</v>
      </c>
      <c r="F24" s="165">
        <f>'CBS data 2019 (voorlopig)'!F24</f>
        <v>1</v>
      </c>
      <c r="G24" s="165">
        <f>'CBS data 2019 (voorlopig)'!G24</f>
        <v>0</v>
      </c>
      <c r="H24" s="15">
        <f>'CBS data 2019 (voorlopig)'!H24</f>
        <v>0</v>
      </c>
      <c r="I24" s="16">
        <f>'CBS data 2019 (voorlopig)'!I24</f>
        <v>4</v>
      </c>
      <c r="J24" s="165">
        <f>'CBS data 2019 (voorlopig)'!J24</f>
        <v>3</v>
      </c>
      <c r="K24" s="15">
        <f>'CBS data 2019 (voorlopig)'!K24</f>
        <v>1</v>
      </c>
      <c r="L24" s="16">
        <f>'CBS data 2019 (voorlopig)'!L24</f>
        <v>15</v>
      </c>
      <c r="M24" s="165">
        <f>'CBS data 2019 (voorlopig)'!M24</f>
        <v>58200</v>
      </c>
      <c r="N24" s="15">
        <f>'CBS data 2019 (voorlopig)'!N24</f>
        <v>6</v>
      </c>
      <c r="O24" s="165">
        <f>'CBS data 2019 (voorlopig)'!O24</f>
        <v>16.166666666666668</v>
      </c>
    </row>
    <row r="25" spans="1:15" x14ac:dyDescent="0.2">
      <c r="A25" s="2" t="str">
        <f>'CBS data 2019 (voorlopig)'!A25</f>
        <v>Totaal centrale/decentrale productie</v>
      </c>
      <c r="B25" s="2" t="str">
        <f>'CBS data 2019 (voorlopig)'!B25</f>
        <v>Andere installaties</v>
      </c>
      <c r="C25" s="2" t="str">
        <f>'CBS data 2019 (voorlopig)'!C25</f>
        <v>Totaal installaties</v>
      </c>
      <c r="D25" s="165">
        <f>'CBS data 2019 (voorlopig)'!D25</f>
        <v>401004</v>
      </c>
      <c r="E25" s="165">
        <f>'CBS data 2019 (voorlopig)'!E25</f>
        <v>230079</v>
      </c>
      <c r="F25" s="165">
        <f>'CBS data 2019 (voorlopig)'!F25</f>
        <v>445</v>
      </c>
      <c r="G25" s="165">
        <f>'CBS data 2019 (voorlopig)'!G25</f>
        <v>105345</v>
      </c>
      <c r="H25" s="15">
        <f>'CBS data 2019 (voorlopig)'!H25</f>
        <v>65135</v>
      </c>
      <c r="I25" s="16">
        <f>'CBS data 2019 (voorlopig)'!I25</f>
        <v>260838</v>
      </c>
      <c r="J25" s="165">
        <f>'CBS data 2019 (voorlopig)'!J25</f>
        <v>260838</v>
      </c>
      <c r="K25" s="15">
        <f>'CBS data 2019 (voorlopig)'!K25</f>
        <v>0</v>
      </c>
      <c r="L25" s="16">
        <f>'CBS data 2019 (voorlopig)'!L25</f>
        <v>25111</v>
      </c>
      <c r="M25" s="165">
        <f>'CBS data 2019 (voorlopig)'!M25</f>
        <v>0</v>
      </c>
      <c r="N25" s="15">
        <f>'CBS data 2019 (voorlopig)'!N25</f>
        <v>2399</v>
      </c>
      <c r="O25" s="165">
        <f>'CBS data 2019 (voorlopig)'!O25</f>
        <v>0</v>
      </c>
    </row>
    <row r="26" spans="1:15" x14ac:dyDescent="0.2">
      <c r="A26" s="2" t="str">
        <f>'CBS data 2019 (voorlopig)'!A26</f>
        <v>Totaal centrale/decentrale productie</v>
      </c>
      <c r="B26" s="2" t="str">
        <f>'CBS data 2019 (voorlopig)'!B26</f>
        <v>Andere installaties</v>
      </c>
      <c r="C26" s="2" t="str">
        <f>'CBS data 2019 (voorlopig)'!C26</f>
        <v>Gasmotor</v>
      </c>
      <c r="D26" s="165">
        <f>'CBS data 2019 (voorlopig)'!D26</f>
        <v>188</v>
      </c>
      <c r="E26" s="165">
        <f>'CBS data 2019 (voorlopig)'!E26</f>
        <v>0</v>
      </c>
      <c r="F26" s="165">
        <f>'CBS data 2019 (voorlopig)'!F26</f>
        <v>0</v>
      </c>
      <c r="G26" s="165">
        <f>'CBS data 2019 (voorlopig)'!G26</f>
        <v>0</v>
      </c>
      <c r="H26" s="15">
        <f>'CBS data 2019 (voorlopig)'!H26</f>
        <v>188</v>
      </c>
      <c r="I26" s="16">
        <f>'CBS data 2019 (voorlopig)'!I26</f>
        <v>77</v>
      </c>
      <c r="J26" s="165">
        <f>'CBS data 2019 (voorlopig)'!J26</f>
        <v>77</v>
      </c>
      <c r="K26" s="15">
        <f>'CBS data 2019 (voorlopig)'!K26</f>
        <v>0</v>
      </c>
      <c r="L26" s="16">
        <f>'CBS data 2019 (voorlopig)'!L26</f>
        <v>19</v>
      </c>
      <c r="M26" s="165">
        <f>'CBS data 2019 (voorlopig)'!M26</f>
        <v>0</v>
      </c>
      <c r="N26" s="15">
        <f>'CBS data 2019 (voorlopig)'!N26</f>
        <v>44</v>
      </c>
      <c r="O26" s="165">
        <f>'CBS data 2019 (voorlopig)'!O26</f>
        <v>0</v>
      </c>
    </row>
    <row r="27" spans="1:15" x14ac:dyDescent="0.2">
      <c r="A27" s="2" t="str">
        <f>'CBS data 2019 (voorlopig)'!A27</f>
        <v>Totaal centrale/decentrale productie</v>
      </c>
      <c r="B27" s="2" t="str">
        <f>'CBS data 2019 (voorlopig)'!B27</f>
        <v>Andere installaties</v>
      </c>
      <c r="C27" s="2" t="str">
        <f>'CBS data 2019 (voorlopig)'!C27</f>
        <v>Stoomturbine</v>
      </c>
      <c r="D27" s="165">
        <f>'CBS data 2019 (voorlopig)'!D27</f>
        <v>135286</v>
      </c>
      <c r="E27" s="165">
        <f>'CBS data 2019 (voorlopig)'!E27</f>
        <v>2662</v>
      </c>
      <c r="F27" s="165">
        <f>'CBS data 2019 (voorlopig)'!F27</f>
        <v>445</v>
      </c>
      <c r="G27" s="165">
        <f>'CBS data 2019 (voorlopig)'!G27</f>
        <v>105345</v>
      </c>
      <c r="H27" s="15">
        <f>'CBS data 2019 (voorlopig)'!H27</f>
        <v>26834</v>
      </c>
      <c r="I27" s="16">
        <f>'CBS data 2019 (voorlopig)'!I27</f>
        <v>56009</v>
      </c>
      <c r="J27" s="165">
        <f>'CBS data 2019 (voorlopig)'!J27</f>
        <v>56009</v>
      </c>
      <c r="K27" s="15">
        <f>'CBS data 2019 (voorlopig)'!K27</f>
        <v>0</v>
      </c>
      <c r="L27" s="16">
        <f>'CBS data 2019 (voorlopig)'!L27</f>
        <v>4649</v>
      </c>
      <c r="M27" s="165">
        <f>'CBS data 2019 (voorlopig)'!M27</f>
        <v>0</v>
      </c>
      <c r="N27" s="15">
        <f>'CBS data 2019 (voorlopig)'!N27</f>
        <v>11</v>
      </c>
      <c r="O27" s="165">
        <f>'CBS data 2019 (voorlopig)'!O27</f>
        <v>0</v>
      </c>
    </row>
    <row r="28" spans="1:15" x14ac:dyDescent="0.2">
      <c r="A28" s="2" t="str">
        <f>'CBS data 2019 (voorlopig)'!A28</f>
        <v>Totaal centrale/decentrale productie</v>
      </c>
      <c r="B28" s="2" t="str">
        <f>'CBS data 2019 (voorlopig)'!B28</f>
        <v>Andere installaties</v>
      </c>
      <c r="C28" s="2" t="str">
        <f>'CBS data 2019 (voorlopig)'!C28</f>
        <v>Steg-eenheid</v>
      </c>
      <c r="D28" s="165">
        <f>'CBS data 2019 (voorlopig)'!D28</f>
        <v>227417</v>
      </c>
      <c r="E28" s="165">
        <f>'CBS data 2019 (voorlopig)'!E28</f>
        <v>227417</v>
      </c>
      <c r="F28" s="165">
        <f>'CBS data 2019 (voorlopig)'!F28</f>
        <v>0</v>
      </c>
      <c r="G28" s="165">
        <f>'CBS data 2019 (voorlopig)'!G28</f>
        <v>0</v>
      </c>
      <c r="H28" s="15">
        <f>'CBS data 2019 (voorlopig)'!H28</f>
        <v>0</v>
      </c>
      <c r="I28" s="16">
        <f>'CBS data 2019 (voorlopig)'!I28</f>
        <v>129443</v>
      </c>
      <c r="J28" s="165">
        <f>'CBS data 2019 (voorlopig)'!J28</f>
        <v>129443</v>
      </c>
      <c r="K28" s="15">
        <f>'CBS data 2019 (voorlopig)'!K28</f>
        <v>0</v>
      </c>
      <c r="L28" s="16">
        <f>'CBS data 2019 (voorlopig)'!L28</f>
        <v>8238</v>
      </c>
      <c r="M28" s="165">
        <f>'CBS data 2019 (voorlopig)'!M28</f>
        <v>0</v>
      </c>
      <c r="N28" s="15">
        <f>'CBS data 2019 (voorlopig)'!N28</f>
        <v>14</v>
      </c>
      <c r="O28" s="165">
        <f>'CBS data 2019 (voorlopig)'!O28</f>
        <v>0</v>
      </c>
    </row>
    <row r="29" spans="1:15" x14ac:dyDescent="0.2">
      <c r="A29" s="2" t="str">
        <f>'CBS data 2019 (voorlopig)'!A29</f>
        <v>Totaal centrale/decentrale productie</v>
      </c>
      <c r="B29" s="2" t="str">
        <f>'CBS data 2019 (voorlopig)'!B29</f>
        <v>Andere installaties</v>
      </c>
      <c r="C29" s="2" t="str">
        <f>'CBS data 2019 (voorlopig)'!C29</f>
        <v>Gasturbine</v>
      </c>
      <c r="D29" s="165">
        <f>'CBS data 2019 (voorlopig)'!D29</f>
        <v>0</v>
      </c>
      <c r="E29" s="165">
        <f>'CBS data 2019 (voorlopig)'!E29</f>
        <v>0</v>
      </c>
      <c r="F29" s="165">
        <f>'CBS data 2019 (voorlopig)'!F29</f>
        <v>0</v>
      </c>
      <c r="G29" s="165">
        <f>'CBS data 2019 (voorlopig)'!G29</f>
        <v>0</v>
      </c>
      <c r="H29" s="15">
        <f>'CBS data 2019 (voorlopig)'!H29</f>
        <v>0</v>
      </c>
      <c r="I29" s="16">
        <f>'CBS data 2019 (voorlopig)'!I29</f>
        <v>0</v>
      </c>
      <c r="J29" s="165">
        <f>'CBS data 2019 (voorlopig)'!J29</f>
        <v>0</v>
      </c>
      <c r="K29" s="15">
        <f>'CBS data 2019 (voorlopig)'!K29</f>
        <v>0</v>
      </c>
      <c r="L29" s="16">
        <f>'CBS data 2019 (voorlopig)'!L29</f>
        <v>0</v>
      </c>
      <c r="M29" s="165">
        <f>'CBS data 2019 (voorlopig)'!M29</f>
        <v>0</v>
      </c>
      <c r="N29" s="15">
        <f>'CBS data 2019 (voorlopig)'!N29</f>
        <v>0</v>
      </c>
      <c r="O29" s="165">
        <f>'CBS data 2019 (voorlopig)'!O29</f>
        <v>0</v>
      </c>
    </row>
    <row r="30" spans="1:15" x14ac:dyDescent="0.2">
      <c r="A30" s="2" t="str">
        <f>'CBS data 2019 (voorlopig)'!A30</f>
        <v>Totaal centrale/decentrale productie</v>
      </c>
      <c r="B30" s="2" t="str">
        <f>'CBS data 2019 (voorlopig)'!B30</f>
        <v>Andere installaties</v>
      </c>
      <c r="C30" s="2" t="str">
        <f>'CBS data 2019 (voorlopig)'!C30</f>
        <v>Kerncentrale</v>
      </c>
      <c r="D30" s="165">
        <f>'CBS data 2019 (voorlopig)'!D30</f>
        <v>38113</v>
      </c>
      <c r="E30" s="165">
        <f>'CBS data 2019 (voorlopig)'!E30</f>
        <v>0</v>
      </c>
      <c r="F30" s="165">
        <f>'CBS data 2019 (voorlopig)'!F30</f>
        <v>0</v>
      </c>
      <c r="G30" s="165">
        <f>'CBS data 2019 (voorlopig)'!G30</f>
        <v>0</v>
      </c>
      <c r="H30" s="15">
        <f>'CBS data 2019 (voorlopig)'!H30</f>
        <v>38113</v>
      </c>
      <c r="I30" s="16">
        <f>'CBS data 2019 (voorlopig)'!I30</f>
        <v>14075</v>
      </c>
      <c r="J30" s="165">
        <f>'CBS data 2019 (voorlopig)'!J30</f>
        <v>14075</v>
      </c>
      <c r="K30" s="15">
        <f>'CBS data 2019 (voorlopig)'!K30</f>
        <v>0</v>
      </c>
      <c r="L30" s="16">
        <f>'CBS data 2019 (voorlopig)'!L30</f>
        <v>512</v>
      </c>
      <c r="M30" s="165">
        <f>'CBS data 2019 (voorlopig)'!M30</f>
        <v>0</v>
      </c>
      <c r="N30" s="15">
        <f>'CBS data 2019 (voorlopig)'!N30</f>
        <v>1</v>
      </c>
      <c r="O30" s="165">
        <f>'CBS data 2019 (voorlopig)'!O30</f>
        <v>0</v>
      </c>
    </row>
    <row r="31" spans="1:15" x14ac:dyDescent="0.2">
      <c r="A31" s="2" t="str">
        <f>'CBS data 2019 (voorlopig)'!A31</f>
        <v>Totaal centrale/decentrale productie</v>
      </c>
      <c r="B31" s="2" t="str">
        <f>'CBS data 2019 (voorlopig)'!B31</f>
        <v>Andere installaties</v>
      </c>
      <c r="C31" s="2" t="str">
        <f>'CBS data 2019 (voorlopig)'!C31</f>
        <v>Waterkrachtcentrale</v>
      </c>
      <c r="D31" s="165">
        <f>'CBS data 2019 (voorlopig)'!D31</f>
        <v>0</v>
      </c>
      <c r="E31" s="165">
        <f>'CBS data 2019 (voorlopig)'!E31</f>
        <v>0</v>
      </c>
      <c r="F31" s="165">
        <f>'CBS data 2019 (voorlopig)'!F31</f>
        <v>0</v>
      </c>
      <c r="G31" s="165">
        <f>'CBS data 2019 (voorlopig)'!G31</f>
        <v>0</v>
      </c>
      <c r="H31" s="15">
        <f>'CBS data 2019 (voorlopig)'!H31</f>
        <v>0</v>
      </c>
      <c r="I31" s="16">
        <f>'CBS data 2019 (voorlopig)'!I31</f>
        <v>267</v>
      </c>
      <c r="J31" s="165">
        <f>'CBS data 2019 (voorlopig)'!J31</f>
        <v>267</v>
      </c>
      <c r="K31" s="15">
        <f>'CBS data 2019 (voorlopig)'!K31</f>
        <v>0</v>
      </c>
      <c r="L31" s="16">
        <f>'CBS data 2019 (voorlopig)'!L31</f>
        <v>37</v>
      </c>
      <c r="M31" s="165">
        <f>'CBS data 2019 (voorlopig)'!M31</f>
        <v>0</v>
      </c>
      <c r="N31" s="15">
        <f>'CBS data 2019 (voorlopig)'!N31</f>
        <v>7</v>
      </c>
      <c r="O31" s="165">
        <f>'CBS data 2019 (voorlopig)'!O31</f>
        <v>0</v>
      </c>
    </row>
    <row r="32" spans="1:15" x14ac:dyDescent="0.2">
      <c r="A32" s="2" t="str">
        <f>'CBS data 2019 (voorlopig)'!A32</f>
        <v>Totaal centrale/decentrale productie</v>
      </c>
      <c r="B32" s="2" t="str">
        <f>'CBS data 2019 (voorlopig)'!B32</f>
        <v>Andere installaties</v>
      </c>
      <c r="C32" s="2" t="str">
        <f>'CBS data 2019 (voorlopig)'!C32</f>
        <v>Windturbine</v>
      </c>
      <c r="D32" s="165">
        <f>'CBS data 2019 (voorlopig)'!D32</f>
        <v>0</v>
      </c>
      <c r="E32" s="165">
        <f>'CBS data 2019 (voorlopig)'!E32</f>
        <v>0</v>
      </c>
      <c r="F32" s="165">
        <f>'CBS data 2019 (voorlopig)'!F32</f>
        <v>0</v>
      </c>
      <c r="G32" s="165">
        <f>'CBS data 2019 (voorlopig)'!G32</f>
        <v>0</v>
      </c>
      <c r="H32" s="15">
        <f>'CBS data 2019 (voorlopig)'!H32</f>
        <v>0</v>
      </c>
      <c r="I32" s="16">
        <f>'CBS data 2019 (voorlopig)'!I32</f>
        <v>41429</v>
      </c>
      <c r="J32" s="165">
        <f>'CBS data 2019 (voorlopig)'!J32</f>
        <v>41429</v>
      </c>
      <c r="K32" s="15">
        <f>'CBS data 2019 (voorlopig)'!K32</f>
        <v>0</v>
      </c>
      <c r="L32" s="16">
        <f>'CBS data 2019 (voorlopig)'!L32</f>
        <v>4484</v>
      </c>
      <c r="M32" s="165">
        <f>'CBS data 2019 (voorlopig)'!M32</f>
        <v>0</v>
      </c>
      <c r="N32" s="15">
        <f>'CBS data 2019 (voorlopig)'!N32</f>
        <v>2321</v>
      </c>
      <c r="O32" s="165">
        <f>'CBS data 2019 (voorlopig)'!O32</f>
        <v>0</v>
      </c>
    </row>
    <row r="33" spans="1:15" x14ac:dyDescent="0.2">
      <c r="A33" s="2" t="str">
        <f>'CBS data 2019 (voorlopig)'!A33</f>
        <v>Totaal centrale/decentrale productie</v>
      </c>
      <c r="B33" s="2" t="str">
        <f>'CBS data 2019 (voorlopig)'!B33</f>
        <v>Andere installaties</v>
      </c>
      <c r="C33" s="2" t="str">
        <f>'CBS data 2019 (voorlopig)'!C33</f>
        <v>Zonnecellen</v>
      </c>
      <c r="D33" s="165">
        <f>'CBS data 2019 (voorlopig)'!D33</f>
        <v>0</v>
      </c>
      <c r="E33" s="165">
        <f>'CBS data 2019 (voorlopig)'!E33</f>
        <v>0</v>
      </c>
      <c r="F33" s="165">
        <f>'CBS data 2019 (voorlopig)'!F33</f>
        <v>0</v>
      </c>
      <c r="G33" s="165">
        <f>'CBS data 2019 (voorlopig)'!G33</f>
        <v>0</v>
      </c>
      <c r="H33" s="15">
        <f>'CBS data 2019 (voorlopig)'!H33</f>
        <v>0</v>
      </c>
      <c r="I33" s="16">
        <f>'CBS data 2019 (voorlopig)'!I33</f>
        <v>19210</v>
      </c>
      <c r="J33" s="165">
        <f>'CBS data 2019 (voorlopig)'!J33</f>
        <v>19210</v>
      </c>
      <c r="K33" s="15">
        <f>'CBS data 2019 (voorlopig)'!K33</f>
        <v>0</v>
      </c>
      <c r="L33" s="16">
        <f>'CBS data 2019 (voorlopig)'!L33</f>
        <v>7170</v>
      </c>
      <c r="M33" s="165">
        <f>'CBS data 2019 (voorlopig)'!M33</f>
        <v>0</v>
      </c>
      <c r="N33" s="15">
        <f>'CBS data 2019 (voorlopig)'!N33</f>
        <v>0</v>
      </c>
      <c r="O33" s="165">
        <f>'CBS data 2019 (voorlopig)'!O33</f>
        <v>0</v>
      </c>
    </row>
    <row r="34" spans="1:15" x14ac:dyDescent="0.2">
      <c r="A34" s="2" t="str">
        <f>'CBS data 2019 (voorlopig)'!A34</f>
        <v>Totaal centrale/decentrale productie</v>
      </c>
      <c r="B34" s="2" t="str">
        <f>'CBS data 2019 (voorlopig)'!B34</f>
        <v>Andere installaties</v>
      </c>
      <c r="C34" s="2" t="str">
        <f>'CBS data 2019 (voorlopig)'!C34</f>
        <v>Overige installaties</v>
      </c>
      <c r="D34" s="165">
        <f>'CBS data 2019 (voorlopig)'!D34</f>
        <v>0</v>
      </c>
      <c r="E34" s="165">
        <f>'CBS data 2019 (voorlopig)'!E34</f>
        <v>0</v>
      </c>
      <c r="F34" s="165">
        <f>'CBS data 2019 (voorlopig)'!F34</f>
        <v>0</v>
      </c>
      <c r="G34" s="165">
        <f>'CBS data 2019 (voorlopig)'!G34</f>
        <v>0</v>
      </c>
      <c r="H34" s="15">
        <f>'CBS data 2019 (voorlopig)'!H34</f>
        <v>0</v>
      </c>
      <c r="I34" s="16">
        <f>'CBS data 2019 (voorlopig)'!I34</f>
        <v>330</v>
      </c>
      <c r="J34" s="165">
        <f>'CBS data 2019 (voorlopig)'!J34</f>
        <v>330</v>
      </c>
      <c r="K34" s="15">
        <f>'CBS data 2019 (voorlopig)'!K34</f>
        <v>0</v>
      </c>
      <c r="L34" s="16">
        <f>'CBS data 2019 (voorlopig)'!L34</f>
        <v>1</v>
      </c>
      <c r="M34" s="165">
        <f>'CBS data 2019 (voorlopig)'!M34</f>
        <v>0</v>
      </c>
      <c r="N34" s="15">
        <f>'CBS data 2019 (voorlopig)'!N34</f>
        <v>1</v>
      </c>
      <c r="O34" s="165">
        <f>'CBS data 2019 (voorlopig)'!O34</f>
        <v>0</v>
      </c>
    </row>
    <row r="35" spans="1:15" x14ac:dyDescent="0.2">
      <c r="A35" s="2" t="str">
        <f>'CBS data 2019 (voorlopig)'!A35</f>
        <v>Centrale elektriciteitsproductie</v>
      </c>
      <c r="B35" s="2" t="str">
        <f>'CBS data 2019 (voorlopig)'!B35</f>
        <v>Totaal WKK/andere installaties</v>
      </c>
      <c r="C35" s="2" t="str">
        <f>'CBS data 2019 (voorlopig)'!C35</f>
        <v>Totaal installaties</v>
      </c>
      <c r="D35" s="165">
        <f>'CBS data 2019 (voorlopig)'!D35</f>
        <v>545055</v>
      </c>
      <c r="E35" s="165">
        <f>'CBS data 2019 (voorlopig)'!E35</f>
        <v>321426</v>
      </c>
      <c r="F35" s="165">
        <f>'CBS data 2019 (voorlopig)'!F35</f>
        <v>536</v>
      </c>
      <c r="G35" s="165">
        <f>'CBS data 2019 (voorlopig)'!G35</f>
        <v>146631</v>
      </c>
      <c r="H35" s="15">
        <f>'CBS data 2019 (voorlopig)'!H35</f>
        <v>76462</v>
      </c>
      <c r="I35" s="16">
        <f>'CBS data 2019 (voorlopig)'!I35</f>
        <v>290422</v>
      </c>
      <c r="J35" s="165">
        <f>'CBS data 2019 (voorlopig)'!J35</f>
        <v>269047</v>
      </c>
      <c r="K35" s="15">
        <f>'CBS data 2019 (voorlopig)'!K35</f>
        <v>21375</v>
      </c>
      <c r="L35" s="16">
        <f>'CBS data 2019 (voorlopig)'!L35</f>
        <v>18361</v>
      </c>
      <c r="M35" s="165">
        <f>'CBS data 2019 (voorlopig)'!M35</f>
        <v>11124865</v>
      </c>
      <c r="N35" s="15">
        <f>'CBS data 2019 (voorlopig)'!N35</f>
        <v>38</v>
      </c>
      <c r="O35" s="165">
        <f>'CBS data 2019 (voorlopig)'!O35</f>
        <v>3090.2402777777779</v>
      </c>
    </row>
    <row r="36" spans="1:15" x14ac:dyDescent="0.2">
      <c r="A36" s="2" t="str">
        <f>'CBS data 2019 (voorlopig)'!A36</f>
        <v>Centrale elektriciteitsproductie</v>
      </c>
      <c r="B36" s="2" t="str">
        <f>'CBS data 2019 (voorlopig)'!B36</f>
        <v>Totaal WKK/andere installaties</v>
      </c>
      <c r="C36" s="2" t="str">
        <f>'CBS data 2019 (voorlopig)'!C36</f>
        <v>Gasmotor</v>
      </c>
      <c r="D36" s="165">
        <f>'CBS data 2019 (voorlopig)'!D36</f>
        <v>0</v>
      </c>
      <c r="E36" s="165">
        <f>'CBS data 2019 (voorlopig)'!E36</f>
        <v>0</v>
      </c>
      <c r="F36" s="165">
        <f>'CBS data 2019 (voorlopig)'!F36</f>
        <v>0</v>
      </c>
      <c r="G36" s="165">
        <f>'CBS data 2019 (voorlopig)'!G36</f>
        <v>0</v>
      </c>
      <c r="H36" s="15">
        <f>'CBS data 2019 (voorlopig)'!H36</f>
        <v>0</v>
      </c>
      <c r="I36" s="16">
        <f>'CBS data 2019 (voorlopig)'!I36</f>
        <v>0</v>
      </c>
      <c r="J36" s="165">
        <f>'CBS data 2019 (voorlopig)'!J36</f>
        <v>0</v>
      </c>
      <c r="K36" s="15">
        <f>'CBS data 2019 (voorlopig)'!K36</f>
        <v>0</v>
      </c>
      <c r="L36" s="16">
        <f>'CBS data 2019 (voorlopig)'!L36</f>
        <v>0</v>
      </c>
      <c r="M36" s="165">
        <f>'CBS data 2019 (voorlopig)'!M36</f>
        <v>0</v>
      </c>
      <c r="N36" s="15">
        <f>'CBS data 2019 (voorlopig)'!N36</f>
        <v>0</v>
      </c>
      <c r="O36" s="165">
        <f>'CBS data 2019 (voorlopig)'!O36</f>
        <v>0</v>
      </c>
    </row>
    <row r="37" spans="1:15" x14ac:dyDescent="0.2">
      <c r="A37" s="2" t="str">
        <f>'CBS data 2019 (voorlopig)'!A37</f>
        <v>Centrale elektriciteitsproductie</v>
      </c>
      <c r="B37" s="2" t="str">
        <f>'CBS data 2019 (voorlopig)'!B37</f>
        <v>Totaal WKK/andere installaties</v>
      </c>
      <c r="C37" s="2" t="str">
        <f>'CBS data 2019 (voorlopig)'!C37</f>
        <v>Stoomturbine</v>
      </c>
      <c r="D37" s="165">
        <f>'CBS data 2019 (voorlopig)'!D37</f>
        <v>181176</v>
      </c>
      <c r="E37" s="165">
        <f>'CBS data 2019 (voorlopig)'!E37</f>
        <v>3602</v>
      </c>
      <c r="F37" s="165">
        <f>'CBS data 2019 (voorlopig)'!F37</f>
        <v>533</v>
      </c>
      <c r="G37" s="165">
        <f>'CBS data 2019 (voorlopig)'!G37</f>
        <v>146631</v>
      </c>
      <c r="H37" s="15">
        <f>'CBS data 2019 (voorlopig)'!H37</f>
        <v>30410</v>
      </c>
      <c r="I37" s="16">
        <f>'CBS data 2019 (voorlopig)'!I37</f>
        <v>81752</v>
      </c>
      <c r="J37" s="165">
        <f>'CBS data 2019 (voorlopig)'!J37</f>
        <v>77695</v>
      </c>
      <c r="K37" s="15">
        <f>'CBS data 2019 (voorlopig)'!K37</f>
        <v>4057</v>
      </c>
      <c r="L37" s="16">
        <f>'CBS data 2019 (voorlopig)'!L37</f>
        <v>6290</v>
      </c>
      <c r="M37" s="165">
        <f>'CBS data 2019 (voorlopig)'!M37</f>
        <v>1846800</v>
      </c>
      <c r="N37" s="15">
        <f>'CBS data 2019 (voorlopig)'!N37</f>
        <v>8</v>
      </c>
      <c r="O37" s="165">
        <f>'CBS data 2019 (voorlopig)'!O37</f>
        <v>513</v>
      </c>
    </row>
    <row r="38" spans="1:15" x14ac:dyDescent="0.2">
      <c r="A38" s="166" t="s">
        <v>267</v>
      </c>
      <c r="B38" s="166" t="s">
        <v>25</v>
      </c>
      <c r="C38" s="166" t="s">
        <v>283</v>
      </c>
      <c r="D38" s="167">
        <f>SUM(E38:H38)</f>
        <v>146631</v>
      </c>
      <c r="E38" s="167"/>
      <c r="F38" s="167"/>
      <c r="G38" s="167">
        <f>'CBS data 2019 II (voorlopig)'!G23</f>
        <v>146631</v>
      </c>
      <c r="H38" s="168"/>
      <c r="I38" s="169">
        <f>'CBS data 2019 II (voorlopig)'!C23</f>
        <v>66484</v>
      </c>
      <c r="J38" s="167">
        <f>'CBS data 2019 II (voorlopig)'!E23</f>
        <v>63774</v>
      </c>
      <c r="K38" s="168">
        <f>'CBS data 2019 II (voorlopig)'!F23</f>
        <v>2710</v>
      </c>
      <c r="L38" s="169">
        <v>3961</v>
      </c>
      <c r="M38" s="167">
        <f>O38*3600</f>
        <v>1260000</v>
      </c>
      <c r="N38" s="168"/>
      <c r="O38" s="169">
        <v>350</v>
      </c>
    </row>
    <row r="39" spans="1:15" x14ac:dyDescent="0.2">
      <c r="A39" s="166" t="s">
        <v>267</v>
      </c>
      <c r="B39" s="166" t="s">
        <v>25</v>
      </c>
      <c r="C39" s="166" t="s">
        <v>284</v>
      </c>
      <c r="D39" s="167">
        <f>SUM(E39:H39)</f>
        <v>4135</v>
      </c>
      <c r="E39" s="167">
        <f>E37-E38</f>
        <v>3602</v>
      </c>
      <c r="F39" s="167">
        <f>F37-F38</f>
        <v>533</v>
      </c>
      <c r="G39" s="167"/>
      <c r="H39" s="168"/>
      <c r="I39" s="167"/>
      <c r="J39" s="167">
        <f>D39*technical_specs!F65</f>
        <v>1860.75</v>
      </c>
      <c r="K39" s="167"/>
      <c r="L39" s="169"/>
      <c r="M39" s="167"/>
      <c r="N39" s="167"/>
      <c r="O39" s="169"/>
    </row>
    <row r="40" spans="1:15" x14ac:dyDescent="0.2">
      <c r="A40" s="166" t="s">
        <v>267</v>
      </c>
      <c r="B40" s="166" t="s">
        <v>25</v>
      </c>
      <c r="C40" s="166" t="s">
        <v>285</v>
      </c>
      <c r="D40" s="167">
        <f>SUM(E40:H40)</f>
        <v>30410</v>
      </c>
      <c r="E40" s="167"/>
      <c r="F40" s="167"/>
      <c r="G40" s="167"/>
      <c r="H40" s="168">
        <f>H37-H38-H39</f>
        <v>30410</v>
      </c>
      <c r="I40" s="167"/>
      <c r="J40" s="167">
        <f>H40*technical_specs!F23</f>
        <v>8788.49</v>
      </c>
      <c r="K40" s="167"/>
      <c r="L40" s="169"/>
      <c r="M40" s="167"/>
      <c r="N40" s="167"/>
      <c r="O40" s="169"/>
    </row>
    <row r="41" spans="1:15" x14ac:dyDescent="0.2">
      <c r="A41" s="2" t="str">
        <f>'CBS data 2019 (voorlopig)'!A38</f>
        <v>Centrale elektriciteitsproductie</v>
      </c>
      <c r="B41" s="2" t="str">
        <f>'CBS data 2019 (voorlopig)'!B38</f>
        <v>Totaal WKK/andere installaties</v>
      </c>
      <c r="C41" s="2" t="str">
        <f>'CBS data 2019 (voorlopig)'!C38</f>
        <v>Steg-eenheid</v>
      </c>
      <c r="D41" s="165">
        <f>'CBS data 2019 (voorlopig)'!D38</f>
        <v>321952</v>
      </c>
      <c r="E41" s="165">
        <f>'CBS data 2019 (voorlopig)'!E38</f>
        <v>314033</v>
      </c>
      <c r="F41" s="165">
        <f>'CBS data 2019 (voorlopig)'!F38</f>
        <v>4</v>
      </c>
      <c r="G41" s="165">
        <f>'CBS data 2019 (voorlopig)'!G38</f>
        <v>0</v>
      </c>
      <c r="H41" s="15">
        <f>'CBS data 2019 (voorlopig)'!H38</f>
        <v>7915</v>
      </c>
      <c r="I41" s="16">
        <f>'CBS data 2019 (voorlopig)'!I38</f>
        <v>191290</v>
      </c>
      <c r="J41" s="165">
        <f>'CBS data 2019 (voorlopig)'!J38</f>
        <v>176055</v>
      </c>
      <c r="K41" s="15">
        <f>'CBS data 2019 (voorlopig)'!K38</f>
        <v>15235</v>
      </c>
      <c r="L41" s="16">
        <f>'CBS data 2019 (voorlopig)'!L38</f>
        <v>11432</v>
      </c>
      <c r="M41" s="165">
        <f>'CBS data 2019 (voorlopig)'!M38</f>
        <v>7453665</v>
      </c>
      <c r="N41" s="15">
        <f>'CBS data 2019 (voorlopig)'!N38</f>
        <v>26</v>
      </c>
      <c r="O41" s="165">
        <f>'CBS data 2019 (voorlopig)'!O38</f>
        <v>2070.4625000000001</v>
      </c>
    </row>
    <row r="42" spans="1:15" x14ac:dyDescent="0.2">
      <c r="A42" s="2" t="str">
        <f>'CBS data 2019 (voorlopig)'!A39</f>
        <v>Centrale elektriciteitsproductie</v>
      </c>
      <c r="B42" s="2" t="str">
        <f>'CBS data 2019 (voorlopig)'!B39</f>
        <v>Totaal WKK/andere installaties</v>
      </c>
      <c r="C42" s="2" t="str">
        <f>'CBS data 2019 (voorlopig)'!C39</f>
        <v>Gasturbine</v>
      </c>
      <c r="D42" s="165">
        <f>'CBS data 2019 (voorlopig)'!D39</f>
        <v>3815</v>
      </c>
      <c r="E42" s="165">
        <f>'CBS data 2019 (voorlopig)'!E39</f>
        <v>3791</v>
      </c>
      <c r="F42" s="165">
        <f>'CBS data 2019 (voorlopig)'!F39</f>
        <v>0</v>
      </c>
      <c r="G42" s="165">
        <f>'CBS data 2019 (voorlopig)'!G39</f>
        <v>0</v>
      </c>
      <c r="H42" s="15">
        <f>'CBS data 2019 (voorlopig)'!H39</f>
        <v>24</v>
      </c>
      <c r="I42" s="16">
        <f>'CBS data 2019 (voorlopig)'!I39</f>
        <v>3305</v>
      </c>
      <c r="J42" s="165">
        <f>'CBS data 2019 (voorlopig)'!J39</f>
        <v>1222</v>
      </c>
      <c r="K42" s="15">
        <f>'CBS data 2019 (voorlopig)'!K39</f>
        <v>2083</v>
      </c>
      <c r="L42" s="16">
        <f>'CBS data 2019 (voorlopig)'!L39</f>
        <v>127</v>
      </c>
      <c r="M42" s="165">
        <f>'CBS data 2019 (voorlopig)'!M39</f>
        <v>1824400</v>
      </c>
      <c r="N42" s="15">
        <f>'CBS data 2019 (voorlopig)'!N39</f>
        <v>3</v>
      </c>
      <c r="O42" s="165">
        <f>'CBS data 2019 (voorlopig)'!O39</f>
        <v>506.77777777777777</v>
      </c>
    </row>
    <row r="43" spans="1:15" x14ac:dyDescent="0.2">
      <c r="A43" s="2" t="str">
        <f>'CBS data 2019 (voorlopig)'!A40</f>
        <v>Centrale elektriciteitsproductie</v>
      </c>
      <c r="B43" s="2" t="str">
        <f>'CBS data 2019 (voorlopig)'!B40</f>
        <v>Totaal WKK/andere installaties</v>
      </c>
      <c r="C43" s="2" t="str">
        <f>'CBS data 2019 (voorlopig)'!C40</f>
        <v>Kerncentrale</v>
      </c>
      <c r="D43" s="165">
        <f>'CBS data 2019 (voorlopig)'!D40</f>
        <v>38113</v>
      </c>
      <c r="E43" s="165">
        <f>'CBS data 2019 (voorlopig)'!E40</f>
        <v>0</v>
      </c>
      <c r="F43" s="165">
        <f>'CBS data 2019 (voorlopig)'!F40</f>
        <v>0</v>
      </c>
      <c r="G43" s="165">
        <f>'CBS data 2019 (voorlopig)'!G40</f>
        <v>0</v>
      </c>
      <c r="H43" s="15">
        <f>'CBS data 2019 (voorlopig)'!H40</f>
        <v>38113</v>
      </c>
      <c r="I43" s="16">
        <f>'CBS data 2019 (voorlopig)'!I40</f>
        <v>14075</v>
      </c>
      <c r="J43" s="165">
        <f>'CBS data 2019 (voorlopig)'!J40</f>
        <v>14075</v>
      </c>
      <c r="K43" s="15">
        <f>'CBS data 2019 (voorlopig)'!K40</f>
        <v>0</v>
      </c>
      <c r="L43" s="16">
        <f>'CBS data 2019 (voorlopig)'!L40</f>
        <v>512</v>
      </c>
      <c r="M43" s="165">
        <f>'CBS data 2019 (voorlopig)'!M40</f>
        <v>0</v>
      </c>
      <c r="N43" s="15">
        <f>'CBS data 2019 (voorlopig)'!N40</f>
        <v>1</v>
      </c>
      <c r="O43" s="165">
        <f>'CBS data 2019 (voorlopig)'!O40</f>
        <v>0</v>
      </c>
    </row>
    <row r="44" spans="1:15" x14ac:dyDescent="0.2">
      <c r="A44" s="2" t="str">
        <f>'CBS data 2019 (voorlopig)'!A41</f>
        <v>Centrale elektriciteitsproductie</v>
      </c>
      <c r="B44" s="2" t="str">
        <f>'CBS data 2019 (voorlopig)'!B41</f>
        <v>Totaal WKK/andere installaties</v>
      </c>
      <c r="C44" s="2" t="str">
        <f>'CBS data 2019 (voorlopig)'!C41</f>
        <v>Waterkrachtcentrale</v>
      </c>
      <c r="D44" s="165">
        <f>'CBS data 2019 (voorlopig)'!D41</f>
        <v>0</v>
      </c>
      <c r="E44" s="165">
        <f>'CBS data 2019 (voorlopig)'!E41</f>
        <v>0</v>
      </c>
      <c r="F44" s="165">
        <f>'CBS data 2019 (voorlopig)'!F41</f>
        <v>0</v>
      </c>
      <c r="G44" s="165">
        <f>'CBS data 2019 (voorlopig)'!G41</f>
        <v>0</v>
      </c>
      <c r="H44" s="15">
        <f>'CBS data 2019 (voorlopig)'!H41</f>
        <v>0</v>
      </c>
      <c r="I44" s="16">
        <f>'CBS data 2019 (voorlopig)'!I41</f>
        <v>0</v>
      </c>
      <c r="J44" s="165">
        <f>'CBS data 2019 (voorlopig)'!J41</f>
        <v>0</v>
      </c>
      <c r="K44" s="15">
        <f>'CBS data 2019 (voorlopig)'!K41</f>
        <v>0</v>
      </c>
      <c r="L44" s="16">
        <f>'CBS data 2019 (voorlopig)'!L41</f>
        <v>0</v>
      </c>
      <c r="M44" s="165">
        <f>'CBS data 2019 (voorlopig)'!M41</f>
        <v>0</v>
      </c>
      <c r="N44" s="15">
        <f>'CBS data 2019 (voorlopig)'!N41</f>
        <v>0</v>
      </c>
      <c r="O44" s="165">
        <f>'CBS data 2019 (voorlopig)'!O41</f>
        <v>0</v>
      </c>
    </row>
    <row r="45" spans="1:15" x14ac:dyDescent="0.2">
      <c r="A45" s="2" t="str">
        <f>'CBS data 2019 (voorlopig)'!A42</f>
        <v>Centrale elektriciteitsproductie</v>
      </c>
      <c r="B45" s="2" t="str">
        <f>'CBS data 2019 (voorlopig)'!B42</f>
        <v>Totaal WKK/andere installaties</v>
      </c>
      <c r="C45" s="2" t="str">
        <f>'CBS data 2019 (voorlopig)'!C42</f>
        <v>Windturbine</v>
      </c>
      <c r="D45" s="165">
        <f>'CBS data 2019 (voorlopig)'!D42</f>
        <v>0</v>
      </c>
      <c r="E45" s="165">
        <f>'CBS data 2019 (voorlopig)'!E42</f>
        <v>0</v>
      </c>
      <c r="F45" s="165">
        <f>'CBS data 2019 (voorlopig)'!F42</f>
        <v>0</v>
      </c>
      <c r="G45" s="165">
        <f>'CBS data 2019 (voorlopig)'!G42</f>
        <v>0</v>
      </c>
      <c r="H45" s="15">
        <f>'CBS data 2019 (voorlopig)'!H42</f>
        <v>0</v>
      </c>
      <c r="I45" s="16">
        <f>'CBS data 2019 (voorlopig)'!I42</f>
        <v>0</v>
      </c>
      <c r="J45" s="165">
        <f>'CBS data 2019 (voorlopig)'!J42</f>
        <v>0</v>
      </c>
      <c r="K45" s="15">
        <f>'CBS data 2019 (voorlopig)'!K42</f>
        <v>0</v>
      </c>
      <c r="L45" s="16">
        <f>'CBS data 2019 (voorlopig)'!L42</f>
        <v>0</v>
      </c>
      <c r="M45" s="165">
        <f>'CBS data 2019 (voorlopig)'!M42</f>
        <v>0</v>
      </c>
      <c r="N45" s="15">
        <f>'CBS data 2019 (voorlopig)'!N42</f>
        <v>0</v>
      </c>
      <c r="O45" s="165">
        <f>'CBS data 2019 (voorlopig)'!O42</f>
        <v>0</v>
      </c>
    </row>
    <row r="46" spans="1:15" x14ac:dyDescent="0.2">
      <c r="A46" s="2" t="str">
        <f>'CBS data 2019 (voorlopig)'!A43</f>
        <v>Centrale elektriciteitsproductie</v>
      </c>
      <c r="B46" s="2" t="str">
        <f>'CBS data 2019 (voorlopig)'!B43</f>
        <v>Totaal WKK/andere installaties</v>
      </c>
      <c r="C46" s="2" t="str">
        <f>'CBS data 2019 (voorlopig)'!C43</f>
        <v>Zonnecellen</v>
      </c>
      <c r="D46" s="165">
        <f>'CBS data 2019 (voorlopig)'!D43</f>
        <v>0</v>
      </c>
      <c r="E46" s="165">
        <f>'CBS data 2019 (voorlopig)'!E43</f>
        <v>0</v>
      </c>
      <c r="F46" s="165">
        <f>'CBS data 2019 (voorlopig)'!F43</f>
        <v>0</v>
      </c>
      <c r="G46" s="165">
        <f>'CBS data 2019 (voorlopig)'!G43</f>
        <v>0</v>
      </c>
      <c r="H46" s="15">
        <f>'CBS data 2019 (voorlopig)'!H43</f>
        <v>0</v>
      </c>
      <c r="I46" s="16">
        <f>'CBS data 2019 (voorlopig)'!I43</f>
        <v>0</v>
      </c>
      <c r="J46" s="165">
        <f>'CBS data 2019 (voorlopig)'!J43</f>
        <v>0</v>
      </c>
      <c r="K46" s="15">
        <f>'CBS data 2019 (voorlopig)'!K43</f>
        <v>0</v>
      </c>
      <c r="L46" s="16">
        <f>'CBS data 2019 (voorlopig)'!L43</f>
        <v>0</v>
      </c>
      <c r="M46" s="165">
        <f>'CBS data 2019 (voorlopig)'!M43</f>
        <v>0</v>
      </c>
      <c r="N46" s="15">
        <f>'CBS data 2019 (voorlopig)'!N43</f>
        <v>0</v>
      </c>
      <c r="O46" s="165">
        <f>'CBS data 2019 (voorlopig)'!O43</f>
        <v>0</v>
      </c>
    </row>
    <row r="47" spans="1:15" x14ac:dyDescent="0.2">
      <c r="A47" s="2" t="str">
        <f>'CBS data 2019 (voorlopig)'!A44</f>
        <v>Centrale elektriciteitsproductie</v>
      </c>
      <c r="B47" s="2" t="str">
        <f>'CBS data 2019 (voorlopig)'!B44</f>
        <v>Totaal WKK/andere installaties</v>
      </c>
      <c r="C47" s="2" t="str">
        <f>'CBS data 2019 (voorlopig)'!C44</f>
        <v>Overige installaties</v>
      </c>
      <c r="D47" s="165">
        <f>'CBS data 2019 (voorlopig)'!D44</f>
        <v>0</v>
      </c>
      <c r="E47" s="165">
        <f>'CBS data 2019 (voorlopig)'!E44</f>
        <v>0</v>
      </c>
      <c r="F47" s="165">
        <f>'CBS data 2019 (voorlopig)'!F44</f>
        <v>0</v>
      </c>
      <c r="G47" s="165">
        <f>'CBS data 2019 (voorlopig)'!G44</f>
        <v>0</v>
      </c>
      <c r="H47" s="15">
        <f>'CBS data 2019 (voorlopig)'!H44</f>
        <v>0</v>
      </c>
      <c r="I47" s="16">
        <f>'CBS data 2019 (voorlopig)'!I44</f>
        <v>0</v>
      </c>
      <c r="J47" s="165">
        <f>'CBS data 2019 (voorlopig)'!J44</f>
        <v>0</v>
      </c>
      <c r="K47" s="15">
        <f>'CBS data 2019 (voorlopig)'!K44</f>
        <v>0</v>
      </c>
      <c r="L47" s="16">
        <f>'CBS data 2019 (voorlopig)'!L44</f>
        <v>0</v>
      </c>
      <c r="M47" s="165">
        <f>'CBS data 2019 (voorlopig)'!M44</f>
        <v>0</v>
      </c>
      <c r="N47" s="15">
        <f>'CBS data 2019 (voorlopig)'!N44</f>
        <v>0</v>
      </c>
      <c r="O47" s="165">
        <f>'CBS data 2019 (voorlopig)'!O44</f>
        <v>0</v>
      </c>
    </row>
    <row r="48" spans="1:15" x14ac:dyDescent="0.2">
      <c r="A48" s="2" t="str">
        <f>'CBS data 2019 (voorlopig)'!A45</f>
        <v>Centrale elektriciteitsproductie</v>
      </c>
      <c r="B48" s="2" t="str">
        <f>'CBS data 2019 (voorlopig)'!B45</f>
        <v>Warmtekrachtkoppelinginstallaties (WKK)</v>
      </c>
      <c r="C48" s="2" t="str">
        <f>'CBS data 2019 (voorlopig)'!C45</f>
        <v>Totaal installaties</v>
      </c>
      <c r="D48" s="165">
        <f>'CBS data 2019 (voorlopig)'!D45</f>
        <v>154959</v>
      </c>
      <c r="E48" s="165">
        <f>'CBS data 2019 (voorlopig)'!E45</f>
        <v>91699</v>
      </c>
      <c r="F48" s="165">
        <f>'CBS data 2019 (voorlopig)'!F45</f>
        <v>111</v>
      </c>
      <c r="G48" s="165">
        <f>'CBS data 2019 (voorlopig)'!G45</f>
        <v>41286</v>
      </c>
      <c r="H48" s="15">
        <f>'CBS data 2019 (voorlopig)'!H45</f>
        <v>21862</v>
      </c>
      <c r="I48" s="16">
        <f>'CBS data 2019 (voorlopig)'!I45</f>
        <v>93670</v>
      </c>
      <c r="J48" s="165">
        <f>'CBS data 2019 (voorlopig)'!J45</f>
        <v>72295</v>
      </c>
      <c r="K48" s="15">
        <f>'CBS data 2019 (voorlopig)'!K45</f>
        <v>21375</v>
      </c>
      <c r="L48" s="16">
        <f>'CBS data 2019 (voorlopig)'!L45</f>
        <v>5071</v>
      </c>
      <c r="M48" s="165">
        <f>'CBS data 2019 (voorlopig)'!M45</f>
        <v>11124865</v>
      </c>
      <c r="N48" s="15">
        <f>'CBS data 2019 (voorlopig)'!N45</f>
        <v>17</v>
      </c>
      <c r="O48" s="165">
        <f>'CBS data 2019 (voorlopig)'!O45</f>
        <v>3090.2402777777779</v>
      </c>
    </row>
    <row r="49" spans="1:15" x14ac:dyDescent="0.2">
      <c r="A49" s="2" t="str">
        <f>'CBS data 2019 (voorlopig)'!A46</f>
        <v>Centrale elektriciteitsproductie</v>
      </c>
      <c r="B49" s="2" t="str">
        <f>'CBS data 2019 (voorlopig)'!B46</f>
        <v>Warmtekrachtkoppelinginstallaties (WKK)</v>
      </c>
      <c r="C49" s="2" t="str">
        <f>'CBS data 2019 (voorlopig)'!C46</f>
        <v>Gasmotor</v>
      </c>
      <c r="D49" s="165">
        <f>'CBS data 2019 (voorlopig)'!D46</f>
        <v>0</v>
      </c>
      <c r="E49" s="165">
        <f>'CBS data 2019 (voorlopig)'!E46</f>
        <v>0</v>
      </c>
      <c r="F49" s="165">
        <f>'CBS data 2019 (voorlopig)'!F46</f>
        <v>0</v>
      </c>
      <c r="G49" s="165">
        <f>'CBS data 2019 (voorlopig)'!G46</f>
        <v>0</v>
      </c>
      <c r="H49" s="15">
        <f>'CBS data 2019 (voorlopig)'!H46</f>
        <v>0</v>
      </c>
      <c r="I49" s="16">
        <f>'CBS data 2019 (voorlopig)'!I46</f>
        <v>0</v>
      </c>
      <c r="J49" s="165">
        <f>'CBS data 2019 (voorlopig)'!J46</f>
        <v>0</v>
      </c>
      <c r="K49" s="15">
        <f>'CBS data 2019 (voorlopig)'!K46</f>
        <v>0</v>
      </c>
      <c r="L49" s="16">
        <f>'CBS data 2019 (voorlopig)'!L46</f>
        <v>0</v>
      </c>
      <c r="M49" s="165">
        <f>'CBS data 2019 (voorlopig)'!M46</f>
        <v>0</v>
      </c>
      <c r="N49" s="15">
        <f>'CBS data 2019 (voorlopig)'!N46</f>
        <v>0</v>
      </c>
      <c r="O49" s="165">
        <f>'CBS data 2019 (voorlopig)'!O46</f>
        <v>0</v>
      </c>
    </row>
    <row r="50" spans="1:15" x14ac:dyDescent="0.2">
      <c r="A50" s="2" t="str">
        <f>'CBS data 2019 (voorlopig)'!A47</f>
        <v>Centrale elektriciteitsproductie</v>
      </c>
      <c r="B50" s="2" t="str">
        <f>'CBS data 2019 (voorlopig)'!B47</f>
        <v>Warmtekrachtkoppelinginstallaties (WKK)</v>
      </c>
      <c r="C50" s="2" t="str">
        <f>'CBS data 2019 (voorlopig)'!C47</f>
        <v>Stoomturbine</v>
      </c>
      <c r="D50" s="165">
        <f>'CBS data 2019 (voorlopig)'!D47</f>
        <v>56609</v>
      </c>
      <c r="E50" s="165">
        <f>'CBS data 2019 (voorlopig)'!E47</f>
        <v>1292</v>
      </c>
      <c r="F50" s="165">
        <f>'CBS data 2019 (voorlopig)'!F47</f>
        <v>107</v>
      </c>
      <c r="G50" s="165">
        <f>'CBS data 2019 (voorlopig)'!G47</f>
        <v>41286</v>
      </c>
      <c r="H50" s="15">
        <f>'CBS data 2019 (voorlopig)'!H47</f>
        <v>13923</v>
      </c>
      <c r="I50" s="16">
        <f>'CBS data 2019 (voorlopig)'!I47</f>
        <v>28517</v>
      </c>
      <c r="J50" s="165">
        <f>'CBS data 2019 (voorlopig)'!J47</f>
        <v>24461</v>
      </c>
      <c r="K50" s="15">
        <f>'CBS data 2019 (voorlopig)'!K47</f>
        <v>4057</v>
      </c>
      <c r="L50" s="16">
        <f>'CBS data 2019 (voorlopig)'!L47</f>
        <v>1750</v>
      </c>
      <c r="M50" s="165">
        <f>'CBS data 2019 (voorlopig)'!M47</f>
        <v>1846800</v>
      </c>
      <c r="N50" s="15">
        <f>'CBS data 2019 (voorlopig)'!N47</f>
        <v>2</v>
      </c>
      <c r="O50" s="165">
        <f>'CBS data 2019 (voorlopig)'!O47</f>
        <v>513</v>
      </c>
    </row>
    <row r="51" spans="1:15" x14ac:dyDescent="0.2">
      <c r="A51" s="166" t="s">
        <v>267</v>
      </c>
      <c r="B51" s="166" t="s">
        <v>18</v>
      </c>
      <c r="C51" s="166" t="s">
        <v>283</v>
      </c>
      <c r="D51" s="167">
        <f>SUM(E51:H51)</f>
        <v>41286</v>
      </c>
      <c r="E51" s="167"/>
      <c r="F51" s="167"/>
      <c r="G51" s="167">
        <f>G50</f>
        <v>41286</v>
      </c>
      <c r="H51" s="168"/>
      <c r="I51" s="169"/>
      <c r="J51" s="167">
        <f>D51*technical_specs!$F$55</f>
        <v>17340.12</v>
      </c>
      <c r="K51" s="170"/>
      <c r="L51" s="169">
        <v>600</v>
      </c>
      <c r="M51" s="167"/>
      <c r="N51" s="168"/>
      <c r="O51" s="169">
        <v>350</v>
      </c>
    </row>
    <row r="52" spans="1:15" x14ac:dyDescent="0.2">
      <c r="A52" s="166" t="s">
        <v>267</v>
      </c>
      <c r="B52" s="166" t="s">
        <v>18</v>
      </c>
      <c r="C52" s="166" t="s">
        <v>284</v>
      </c>
      <c r="D52" s="167">
        <f>SUM(E52:H52)</f>
        <v>1399</v>
      </c>
      <c r="E52" s="167">
        <f>E50-E51</f>
        <v>1292</v>
      </c>
      <c r="F52" s="167">
        <f>F50-F51</f>
        <v>107</v>
      </c>
      <c r="G52" s="167"/>
      <c r="H52" s="168"/>
      <c r="I52" s="167"/>
      <c r="J52" s="167">
        <f>D52*technical_specs!$F$53</f>
        <v>643.54000000000008</v>
      </c>
      <c r="K52" s="170"/>
      <c r="L52" s="169"/>
      <c r="M52" s="167"/>
      <c r="N52" s="167"/>
      <c r="O52" s="169"/>
    </row>
    <row r="53" spans="1:15" x14ac:dyDescent="0.2">
      <c r="A53" s="166" t="s">
        <v>267</v>
      </c>
      <c r="B53" s="166" t="s">
        <v>18</v>
      </c>
      <c r="C53" s="166" t="s">
        <v>285</v>
      </c>
      <c r="D53" s="167">
        <f>SUM(E53:H53)</f>
        <v>13923</v>
      </c>
      <c r="E53" s="167"/>
      <c r="F53" s="167"/>
      <c r="G53" s="167"/>
      <c r="H53" s="168">
        <f>H50-H51-H52</f>
        <v>13923</v>
      </c>
      <c r="I53" s="169"/>
      <c r="J53" s="167">
        <f>J50-J51-J52</f>
        <v>6477.3400000000011</v>
      </c>
      <c r="K53" s="170"/>
      <c r="L53" s="169"/>
      <c r="M53" s="167"/>
      <c r="N53" s="167"/>
      <c r="O53" s="169"/>
    </row>
    <row r="54" spans="1:15" x14ac:dyDescent="0.2">
      <c r="A54" s="2" t="str">
        <f>'CBS data 2019 (voorlopig)'!A48</f>
        <v>Centrale elektriciteitsproductie</v>
      </c>
      <c r="B54" s="2" t="str">
        <f>'CBS data 2019 (voorlopig)'!B48</f>
        <v>Warmtekrachtkoppelinginstallaties (WKK)</v>
      </c>
      <c r="C54" s="2" t="str">
        <f>'CBS data 2019 (voorlopig)'!C48</f>
        <v>Steg-eenheid</v>
      </c>
      <c r="D54" s="165">
        <f>'CBS data 2019 (voorlopig)'!D48</f>
        <v>94535</v>
      </c>
      <c r="E54" s="165">
        <f>'CBS data 2019 (voorlopig)'!E48</f>
        <v>86616</v>
      </c>
      <c r="F54" s="165">
        <f>'CBS data 2019 (voorlopig)'!F48</f>
        <v>4</v>
      </c>
      <c r="G54" s="165">
        <f>'CBS data 2019 (voorlopig)'!G48</f>
        <v>0</v>
      </c>
      <c r="H54" s="15">
        <f>'CBS data 2019 (voorlopig)'!H48</f>
        <v>7915</v>
      </c>
      <c r="I54" s="16">
        <f>'CBS data 2019 (voorlopig)'!I48</f>
        <v>61847</v>
      </c>
      <c r="J54" s="165">
        <f>'CBS data 2019 (voorlopig)'!J48</f>
        <v>46612</v>
      </c>
      <c r="K54" s="15">
        <f>'CBS data 2019 (voorlopig)'!K48</f>
        <v>15235</v>
      </c>
      <c r="L54" s="16">
        <f>'CBS data 2019 (voorlopig)'!L48</f>
        <v>3194</v>
      </c>
      <c r="M54" s="165">
        <f>'CBS data 2019 (voorlopig)'!M48</f>
        <v>7453665</v>
      </c>
      <c r="N54" s="15">
        <f>'CBS data 2019 (voorlopig)'!N48</f>
        <v>12</v>
      </c>
      <c r="O54" s="165">
        <f>'CBS data 2019 (voorlopig)'!O48</f>
        <v>2070.4625000000001</v>
      </c>
    </row>
    <row r="55" spans="1:15" x14ac:dyDescent="0.2">
      <c r="A55" s="2" t="str">
        <f>'CBS data 2019 (voorlopig)'!A49</f>
        <v>Centrale elektriciteitsproductie</v>
      </c>
      <c r="B55" s="2" t="str">
        <f>'CBS data 2019 (voorlopig)'!B49</f>
        <v>Warmtekrachtkoppelinginstallaties (WKK)</v>
      </c>
      <c r="C55" s="2" t="str">
        <f>'CBS data 2019 (voorlopig)'!C49</f>
        <v>Gasturbine</v>
      </c>
      <c r="D55" s="165">
        <f>'CBS data 2019 (voorlopig)'!D49</f>
        <v>3815</v>
      </c>
      <c r="E55" s="165">
        <f>'CBS data 2019 (voorlopig)'!E49</f>
        <v>3791</v>
      </c>
      <c r="F55" s="165">
        <f>'CBS data 2019 (voorlopig)'!F49</f>
        <v>0</v>
      </c>
      <c r="G55" s="165">
        <f>'CBS data 2019 (voorlopig)'!G49</f>
        <v>0</v>
      </c>
      <c r="H55" s="15">
        <f>'CBS data 2019 (voorlopig)'!H49</f>
        <v>24</v>
      </c>
      <c r="I55" s="16">
        <f>'CBS data 2019 (voorlopig)'!I49</f>
        <v>3305</v>
      </c>
      <c r="J55" s="165">
        <f>'CBS data 2019 (voorlopig)'!J49</f>
        <v>1222</v>
      </c>
      <c r="K55" s="15">
        <f>'CBS data 2019 (voorlopig)'!K49</f>
        <v>2083</v>
      </c>
      <c r="L55" s="16">
        <f>'CBS data 2019 (voorlopig)'!L49</f>
        <v>127</v>
      </c>
      <c r="M55" s="165">
        <f>'CBS data 2019 (voorlopig)'!M49</f>
        <v>1824400</v>
      </c>
      <c r="N55" s="15">
        <f>'CBS data 2019 (voorlopig)'!N49</f>
        <v>3</v>
      </c>
      <c r="O55" s="165">
        <f>'CBS data 2019 (voorlopig)'!O49</f>
        <v>506.77777777777777</v>
      </c>
    </row>
    <row r="56" spans="1:15" x14ac:dyDescent="0.2">
      <c r="A56" s="2" t="str">
        <f>'CBS data 2019 (voorlopig)'!A50</f>
        <v>Centrale elektriciteitsproductie</v>
      </c>
      <c r="B56" s="2" t="str">
        <f>'CBS data 2019 (voorlopig)'!B50</f>
        <v>Warmtekrachtkoppelinginstallaties (WKK)</v>
      </c>
      <c r="C56" s="2" t="str">
        <f>'CBS data 2019 (voorlopig)'!C50</f>
        <v>Kerncentrale</v>
      </c>
      <c r="D56" s="165">
        <f>'CBS data 2019 (voorlopig)'!D50</f>
        <v>0</v>
      </c>
      <c r="E56" s="165">
        <f>'CBS data 2019 (voorlopig)'!E50</f>
        <v>0</v>
      </c>
      <c r="F56" s="165">
        <f>'CBS data 2019 (voorlopig)'!F50</f>
        <v>0</v>
      </c>
      <c r="G56" s="165">
        <f>'CBS data 2019 (voorlopig)'!G50</f>
        <v>0</v>
      </c>
      <c r="H56" s="15">
        <f>'CBS data 2019 (voorlopig)'!H50</f>
        <v>0</v>
      </c>
      <c r="I56" s="16">
        <f>'CBS data 2019 (voorlopig)'!I50</f>
        <v>0</v>
      </c>
      <c r="J56" s="165">
        <f>'CBS data 2019 (voorlopig)'!J50</f>
        <v>0</v>
      </c>
      <c r="K56" s="15">
        <f>'CBS data 2019 (voorlopig)'!K50</f>
        <v>0</v>
      </c>
      <c r="L56" s="16">
        <f>'CBS data 2019 (voorlopig)'!L50</f>
        <v>0</v>
      </c>
      <c r="M56" s="165">
        <f>'CBS data 2019 (voorlopig)'!M50</f>
        <v>0</v>
      </c>
      <c r="N56" s="15">
        <f>'CBS data 2019 (voorlopig)'!N50</f>
        <v>0</v>
      </c>
      <c r="O56" s="165">
        <f>'CBS data 2019 (voorlopig)'!O50</f>
        <v>0</v>
      </c>
    </row>
    <row r="57" spans="1:15" x14ac:dyDescent="0.2">
      <c r="A57" s="2" t="str">
        <f>'CBS data 2019 (voorlopig)'!A51</f>
        <v>Centrale elektriciteitsproductie</v>
      </c>
      <c r="B57" s="2" t="str">
        <f>'CBS data 2019 (voorlopig)'!B51</f>
        <v>Warmtekrachtkoppelinginstallaties (WKK)</v>
      </c>
      <c r="C57" s="2" t="str">
        <f>'CBS data 2019 (voorlopig)'!C51</f>
        <v>Waterkrachtcentrale</v>
      </c>
      <c r="D57" s="165">
        <f>'CBS data 2019 (voorlopig)'!D51</f>
        <v>0</v>
      </c>
      <c r="E57" s="165">
        <f>'CBS data 2019 (voorlopig)'!E51</f>
        <v>0</v>
      </c>
      <c r="F57" s="165">
        <f>'CBS data 2019 (voorlopig)'!F51</f>
        <v>0</v>
      </c>
      <c r="G57" s="165">
        <f>'CBS data 2019 (voorlopig)'!G51</f>
        <v>0</v>
      </c>
      <c r="H57" s="15">
        <f>'CBS data 2019 (voorlopig)'!H51</f>
        <v>0</v>
      </c>
      <c r="I57" s="16">
        <f>'CBS data 2019 (voorlopig)'!I51</f>
        <v>0</v>
      </c>
      <c r="J57" s="165">
        <f>'CBS data 2019 (voorlopig)'!J51</f>
        <v>0</v>
      </c>
      <c r="K57" s="15">
        <f>'CBS data 2019 (voorlopig)'!K51</f>
        <v>0</v>
      </c>
      <c r="L57" s="16">
        <f>'CBS data 2019 (voorlopig)'!L51</f>
        <v>0</v>
      </c>
      <c r="M57" s="165">
        <f>'CBS data 2019 (voorlopig)'!M51</f>
        <v>0</v>
      </c>
      <c r="N57" s="15">
        <f>'CBS data 2019 (voorlopig)'!N51</f>
        <v>0</v>
      </c>
      <c r="O57" s="165">
        <f>'CBS data 2019 (voorlopig)'!O51</f>
        <v>0</v>
      </c>
    </row>
    <row r="58" spans="1:15" x14ac:dyDescent="0.2">
      <c r="A58" s="2" t="str">
        <f>'CBS data 2019 (voorlopig)'!A52</f>
        <v>Centrale elektriciteitsproductie</v>
      </c>
      <c r="B58" s="2" t="str">
        <f>'CBS data 2019 (voorlopig)'!B52</f>
        <v>Warmtekrachtkoppelinginstallaties (WKK)</v>
      </c>
      <c r="C58" s="2" t="str">
        <f>'CBS data 2019 (voorlopig)'!C52</f>
        <v>Windturbine</v>
      </c>
      <c r="D58" s="165">
        <f>'CBS data 2019 (voorlopig)'!D52</f>
        <v>0</v>
      </c>
      <c r="E58" s="165">
        <f>'CBS data 2019 (voorlopig)'!E52</f>
        <v>0</v>
      </c>
      <c r="F58" s="165">
        <f>'CBS data 2019 (voorlopig)'!F52</f>
        <v>0</v>
      </c>
      <c r="G58" s="165">
        <f>'CBS data 2019 (voorlopig)'!G52</f>
        <v>0</v>
      </c>
      <c r="H58" s="15">
        <f>'CBS data 2019 (voorlopig)'!H52</f>
        <v>0</v>
      </c>
      <c r="I58" s="16">
        <f>'CBS data 2019 (voorlopig)'!I52</f>
        <v>0</v>
      </c>
      <c r="J58" s="165">
        <f>'CBS data 2019 (voorlopig)'!J52</f>
        <v>0</v>
      </c>
      <c r="K58" s="15">
        <f>'CBS data 2019 (voorlopig)'!K52</f>
        <v>0</v>
      </c>
      <c r="L58" s="16">
        <f>'CBS data 2019 (voorlopig)'!L52</f>
        <v>0</v>
      </c>
      <c r="M58" s="165">
        <f>'CBS data 2019 (voorlopig)'!M52</f>
        <v>0</v>
      </c>
      <c r="N58" s="15">
        <f>'CBS data 2019 (voorlopig)'!N52</f>
        <v>0</v>
      </c>
      <c r="O58" s="165">
        <f>'CBS data 2019 (voorlopig)'!O52</f>
        <v>0</v>
      </c>
    </row>
    <row r="59" spans="1:15" x14ac:dyDescent="0.2">
      <c r="A59" s="2" t="str">
        <f>'CBS data 2019 (voorlopig)'!A53</f>
        <v>Centrale elektriciteitsproductie</v>
      </c>
      <c r="B59" s="2" t="str">
        <f>'CBS data 2019 (voorlopig)'!B53</f>
        <v>Warmtekrachtkoppelinginstallaties (WKK)</v>
      </c>
      <c r="C59" s="2" t="str">
        <f>'CBS data 2019 (voorlopig)'!C53</f>
        <v>Zonnecellen</v>
      </c>
      <c r="D59" s="165">
        <f>'CBS data 2019 (voorlopig)'!D53</f>
        <v>0</v>
      </c>
      <c r="E59" s="165">
        <f>'CBS data 2019 (voorlopig)'!E53</f>
        <v>0</v>
      </c>
      <c r="F59" s="165">
        <f>'CBS data 2019 (voorlopig)'!F53</f>
        <v>0</v>
      </c>
      <c r="G59" s="165">
        <f>'CBS data 2019 (voorlopig)'!G53</f>
        <v>0</v>
      </c>
      <c r="H59" s="15">
        <f>'CBS data 2019 (voorlopig)'!H53</f>
        <v>0</v>
      </c>
      <c r="I59" s="16">
        <f>'CBS data 2019 (voorlopig)'!I53</f>
        <v>0</v>
      </c>
      <c r="J59" s="165">
        <f>'CBS data 2019 (voorlopig)'!J53</f>
        <v>0</v>
      </c>
      <c r="K59" s="15">
        <f>'CBS data 2019 (voorlopig)'!K53</f>
        <v>0</v>
      </c>
      <c r="L59" s="16">
        <f>'CBS data 2019 (voorlopig)'!L53</f>
        <v>0</v>
      </c>
      <c r="M59" s="165">
        <f>'CBS data 2019 (voorlopig)'!M53</f>
        <v>0</v>
      </c>
      <c r="N59" s="15">
        <f>'CBS data 2019 (voorlopig)'!N53</f>
        <v>0</v>
      </c>
      <c r="O59" s="165">
        <f>'CBS data 2019 (voorlopig)'!O53</f>
        <v>0</v>
      </c>
    </row>
    <row r="60" spans="1:15" x14ac:dyDescent="0.2">
      <c r="A60" s="2" t="str">
        <f>'CBS data 2019 (voorlopig)'!A54</f>
        <v>Centrale elektriciteitsproductie</v>
      </c>
      <c r="B60" s="2" t="str">
        <f>'CBS data 2019 (voorlopig)'!B54</f>
        <v>Warmtekrachtkoppelinginstallaties (WKK)</v>
      </c>
      <c r="C60" s="2" t="str">
        <f>'CBS data 2019 (voorlopig)'!C54</f>
        <v>Overige installaties</v>
      </c>
      <c r="D60" s="165">
        <f>'CBS data 2019 (voorlopig)'!D54</f>
        <v>0</v>
      </c>
      <c r="E60" s="165">
        <f>'CBS data 2019 (voorlopig)'!E54</f>
        <v>0</v>
      </c>
      <c r="F60" s="165">
        <f>'CBS data 2019 (voorlopig)'!F54</f>
        <v>0</v>
      </c>
      <c r="G60" s="165">
        <f>'CBS data 2019 (voorlopig)'!G54</f>
        <v>0</v>
      </c>
      <c r="H60" s="15">
        <f>'CBS data 2019 (voorlopig)'!H54</f>
        <v>0</v>
      </c>
      <c r="I60" s="16">
        <f>'CBS data 2019 (voorlopig)'!I54</f>
        <v>0</v>
      </c>
      <c r="J60" s="165">
        <f>'CBS data 2019 (voorlopig)'!J54</f>
        <v>0</v>
      </c>
      <c r="K60" s="15">
        <f>'CBS data 2019 (voorlopig)'!K54</f>
        <v>0</v>
      </c>
      <c r="L60" s="16">
        <f>'CBS data 2019 (voorlopig)'!L54</f>
        <v>0</v>
      </c>
      <c r="M60" s="165">
        <f>'CBS data 2019 (voorlopig)'!M54</f>
        <v>0</v>
      </c>
      <c r="N60" s="15">
        <f>'CBS data 2019 (voorlopig)'!N54</f>
        <v>0</v>
      </c>
      <c r="O60" s="165">
        <f>'CBS data 2019 (voorlopig)'!O54</f>
        <v>0</v>
      </c>
    </row>
    <row r="61" spans="1:15" x14ac:dyDescent="0.2">
      <c r="A61" s="2" t="str">
        <f>'CBS data 2019 (voorlopig)'!A55</f>
        <v>Centrale elektriciteitsproductie</v>
      </c>
      <c r="B61" s="2" t="str">
        <f>'CBS data 2019 (voorlopig)'!B55</f>
        <v>Andere installaties</v>
      </c>
      <c r="C61" s="2" t="str">
        <f>'CBS data 2019 (voorlopig)'!C55</f>
        <v>Totaal installaties</v>
      </c>
      <c r="D61" s="165">
        <f>'CBS data 2019 (voorlopig)'!D55</f>
        <v>390097</v>
      </c>
      <c r="E61" s="165">
        <f>'CBS data 2019 (voorlopig)'!E55</f>
        <v>229727</v>
      </c>
      <c r="F61" s="165">
        <f>'CBS data 2019 (voorlopig)'!F55</f>
        <v>426</v>
      </c>
      <c r="G61" s="165">
        <f>'CBS data 2019 (voorlopig)'!G55</f>
        <v>105345</v>
      </c>
      <c r="H61" s="15">
        <f>'CBS data 2019 (voorlopig)'!H55</f>
        <v>54599</v>
      </c>
      <c r="I61" s="16">
        <f>'CBS data 2019 (voorlopig)'!I55</f>
        <v>196752</v>
      </c>
      <c r="J61" s="165">
        <f>'CBS data 2019 (voorlopig)'!J55</f>
        <v>196752</v>
      </c>
      <c r="K61" s="15">
        <f>'CBS data 2019 (voorlopig)'!K55</f>
        <v>0</v>
      </c>
      <c r="L61" s="16">
        <f>'CBS data 2019 (voorlopig)'!L55</f>
        <v>13290</v>
      </c>
      <c r="M61" s="165">
        <f>'CBS data 2019 (voorlopig)'!M55</f>
        <v>0</v>
      </c>
      <c r="N61" s="15">
        <f>'CBS data 2019 (voorlopig)'!N55</f>
        <v>21</v>
      </c>
      <c r="O61" s="165">
        <f>'CBS data 2019 (voorlopig)'!O55</f>
        <v>0</v>
      </c>
    </row>
    <row r="62" spans="1:15" x14ac:dyDescent="0.2">
      <c r="A62" s="2" t="str">
        <f>'CBS data 2019 (voorlopig)'!A56</f>
        <v>Centrale elektriciteitsproductie</v>
      </c>
      <c r="B62" s="2" t="str">
        <f>'CBS data 2019 (voorlopig)'!B56</f>
        <v>Andere installaties</v>
      </c>
      <c r="C62" s="2" t="str">
        <f>'CBS data 2019 (voorlopig)'!C56</f>
        <v>Gasmotor</v>
      </c>
      <c r="D62" s="165">
        <f>'CBS data 2019 (voorlopig)'!D56</f>
        <v>0</v>
      </c>
      <c r="E62" s="165">
        <f>'CBS data 2019 (voorlopig)'!E56</f>
        <v>0</v>
      </c>
      <c r="F62" s="165">
        <f>'CBS data 2019 (voorlopig)'!F56</f>
        <v>0</v>
      </c>
      <c r="G62" s="165">
        <f>'CBS data 2019 (voorlopig)'!G56</f>
        <v>0</v>
      </c>
      <c r="H62" s="15">
        <f>'CBS data 2019 (voorlopig)'!H56</f>
        <v>0</v>
      </c>
      <c r="I62" s="16">
        <f>'CBS data 2019 (voorlopig)'!I56</f>
        <v>0</v>
      </c>
      <c r="J62" s="165">
        <f>'CBS data 2019 (voorlopig)'!J56</f>
        <v>0</v>
      </c>
      <c r="K62" s="15">
        <f>'CBS data 2019 (voorlopig)'!K56</f>
        <v>0</v>
      </c>
      <c r="L62" s="16">
        <f>'CBS data 2019 (voorlopig)'!L56</f>
        <v>0</v>
      </c>
      <c r="M62" s="165">
        <f>'CBS data 2019 (voorlopig)'!M56</f>
        <v>0</v>
      </c>
      <c r="N62" s="15">
        <f>'CBS data 2019 (voorlopig)'!N56</f>
        <v>0</v>
      </c>
      <c r="O62" s="165">
        <f>'CBS data 2019 (voorlopig)'!O56</f>
        <v>0</v>
      </c>
    </row>
    <row r="63" spans="1:15" x14ac:dyDescent="0.2">
      <c r="A63" s="2" t="str">
        <f>'CBS data 2019 (voorlopig)'!A57</f>
        <v>Centrale elektriciteitsproductie</v>
      </c>
      <c r="B63" s="2" t="str">
        <f>'CBS data 2019 (voorlopig)'!B57</f>
        <v>Andere installaties</v>
      </c>
      <c r="C63" s="2" t="str">
        <f>'CBS data 2019 (voorlopig)'!C57</f>
        <v>Stoomturbine</v>
      </c>
      <c r="D63" s="165">
        <f>'CBS data 2019 (voorlopig)'!D57</f>
        <v>124567</v>
      </c>
      <c r="E63" s="165">
        <f>'CBS data 2019 (voorlopig)'!E57</f>
        <v>2310</v>
      </c>
      <c r="F63" s="165">
        <f>'CBS data 2019 (voorlopig)'!F57</f>
        <v>426</v>
      </c>
      <c r="G63" s="165">
        <f>'CBS data 2019 (voorlopig)'!G57</f>
        <v>105345</v>
      </c>
      <c r="H63" s="15">
        <f>'CBS data 2019 (voorlopig)'!H57</f>
        <v>16487</v>
      </c>
      <c r="I63" s="16">
        <f>'CBS data 2019 (voorlopig)'!I57</f>
        <v>53235</v>
      </c>
      <c r="J63" s="165">
        <f>'CBS data 2019 (voorlopig)'!J57</f>
        <v>53235</v>
      </c>
      <c r="K63" s="15">
        <f>'CBS data 2019 (voorlopig)'!K57</f>
        <v>0</v>
      </c>
      <c r="L63" s="16">
        <f>'CBS data 2019 (voorlopig)'!L57</f>
        <v>4540</v>
      </c>
      <c r="M63" s="165">
        <f>'CBS data 2019 (voorlopig)'!M57</f>
        <v>0</v>
      </c>
      <c r="N63" s="15">
        <f>'CBS data 2019 (voorlopig)'!N57</f>
        <v>6</v>
      </c>
      <c r="O63" s="165">
        <f>'CBS data 2019 (voorlopig)'!O57</f>
        <v>0</v>
      </c>
    </row>
    <row r="64" spans="1:15" x14ac:dyDescent="0.2">
      <c r="A64" s="166" t="s">
        <v>267</v>
      </c>
      <c r="B64" s="166" t="s">
        <v>37</v>
      </c>
      <c r="C64" s="166" t="s">
        <v>283</v>
      </c>
      <c r="D64" s="167">
        <f>SUM(E64:H64)</f>
        <v>105345</v>
      </c>
      <c r="E64" s="167"/>
      <c r="F64" s="167"/>
      <c r="G64" s="167">
        <f>G63</f>
        <v>105345</v>
      </c>
      <c r="H64" s="168"/>
      <c r="I64" s="169"/>
      <c r="J64" s="167">
        <f>J38-J51</f>
        <v>46433.880000000005</v>
      </c>
      <c r="K64" s="170"/>
      <c r="L64" s="169">
        <v>3361</v>
      </c>
      <c r="M64" s="167"/>
      <c r="N64" s="168"/>
      <c r="O64" s="169"/>
    </row>
    <row r="65" spans="1:15" x14ac:dyDescent="0.2">
      <c r="A65" s="166" t="s">
        <v>267</v>
      </c>
      <c r="B65" s="166" t="s">
        <v>37</v>
      </c>
      <c r="C65" s="166" t="s">
        <v>284</v>
      </c>
      <c r="D65" s="167">
        <f>SUM(E65:H65)</f>
        <v>2736</v>
      </c>
      <c r="E65" s="167">
        <f>E63-E64</f>
        <v>2310</v>
      </c>
      <c r="F65" s="167">
        <f>F63-F64</f>
        <v>426</v>
      </c>
      <c r="G65" s="167"/>
      <c r="H65" s="168"/>
      <c r="I65" s="167"/>
      <c r="J65" s="167">
        <f>D65*technical_specs!$F$53</f>
        <v>1258.56</v>
      </c>
      <c r="K65" s="167"/>
      <c r="L65" s="169"/>
      <c r="M65" s="167"/>
      <c r="N65" s="167"/>
      <c r="O65" s="169"/>
    </row>
    <row r="66" spans="1:15" x14ac:dyDescent="0.2">
      <c r="A66" s="166" t="s">
        <v>267</v>
      </c>
      <c r="B66" s="166" t="s">
        <v>37</v>
      </c>
      <c r="C66" s="166" t="s">
        <v>285</v>
      </c>
      <c r="D66" s="167">
        <f>SUM(E66:H66)</f>
        <v>16487</v>
      </c>
      <c r="E66" s="167"/>
      <c r="F66" s="167"/>
      <c r="G66" s="167"/>
      <c r="H66" s="168">
        <f>H63-H64-H65</f>
        <v>16487</v>
      </c>
      <c r="I66" s="169"/>
      <c r="J66" s="167">
        <f>J63-J64-J65</f>
        <v>5542.5599999999959</v>
      </c>
      <c r="K66" s="167"/>
      <c r="L66" s="169"/>
      <c r="M66" s="167"/>
      <c r="N66" s="167"/>
      <c r="O66" s="169"/>
    </row>
    <row r="67" spans="1:15" x14ac:dyDescent="0.2">
      <c r="A67" s="2" t="str">
        <f>'CBS data 2019 (voorlopig)'!A58</f>
        <v>Centrale elektriciteitsproductie</v>
      </c>
      <c r="B67" s="2" t="str">
        <f>'CBS data 2019 (voorlopig)'!B58</f>
        <v>Andere installaties</v>
      </c>
      <c r="C67" s="2" t="str">
        <f>'CBS data 2019 (voorlopig)'!C58</f>
        <v>Steg-eenheid</v>
      </c>
      <c r="D67" s="165">
        <f>'CBS data 2019 (voorlopig)'!D58</f>
        <v>227417</v>
      </c>
      <c r="E67" s="165">
        <f>'CBS data 2019 (voorlopig)'!E58</f>
        <v>227417</v>
      </c>
      <c r="F67" s="165">
        <f>'CBS data 2019 (voorlopig)'!F58</f>
        <v>0</v>
      </c>
      <c r="G67" s="165">
        <f>'CBS data 2019 (voorlopig)'!G58</f>
        <v>0</v>
      </c>
      <c r="H67" s="15">
        <f>'CBS data 2019 (voorlopig)'!H58</f>
        <v>0</v>
      </c>
      <c r="I67" s="16">
        <f>'CBS data 2019 (voorlopig)'!I58</f>
        <v>129443</v>
      </c>
      <c r="J67" s="165">
        <f>'CBS data 2019 (voorlopig)'!J58</f>
        <v>129443</v>
      </c>
      <c r="K67" s="15">
        <f>'CBS data 2019 (voorlopig)'!K58</f>
        <v>0</v>
      </c>
      <c r="L67" s="16">
        <f>'CBS data 2019 (voorlopig)'!L58</f>
        <v>8238</v>
      </c>
      <c r="M67" s="165">
        <f>'CBS data 2019 (voorlopig)'!M58</f>
        <v>0</v>
      </c>
      <c r="N67" s="15">
        <f>'CBS data 2019 (voorlopig)'!N58</f>
        <v>14</v>
      </c>
      <c r="O67" s="165">
        <f>'CBS data 2019 (voorlopig)'!O58</f>
        <v>0</v>
      </c>
    </row>
    <row r="68" spans="1:15" x14ac:dyDescent="0.2">
      <c r="A68" s="2" t="str">
        <f>'CBS data 2019 (voorlopig)'!A59</f>
        <v>Centrale elektriciteitsproductie</v>
      </c>
      <c r="B68" s="2" t="str">
        <f>'CBS data 2019 (voorlopig)'!B59</f>
        <v>Andere installaties</v>
      </c>
      <c r="C68" s="2" t="str">
        <f>'CBS data 2019 (voorlopig)'!C59</f>
        <v>Gasturbine</v>
      </c>
      <c r="D68" s="165">
        <f>'CBS data 2019 (voorlopig)'!D59</f>
        <v>0</v>
      </c>
      <c r="E68" s="165">
        <f>'CBS data 2019 (voorlopig)'!E59</f>
        <v>0</v>
      </c>
      <c r="F68" s="165">
        <f>'CBS data 2019 (voorlopig)'!F59</f>
        <v>0</v>
      </c>
      <c r="G68" s="165">
        <f>'CBS data 2019 (voorlopig)'!G59</f>
        <v>0</v>
      </c>
      <c r="H68" s="15">
        <f>'CBS data 2019 (voorlopig)'!H59</f>
        <v>0</v>
      </c>
      <c r="I68" s="16">
        <f>'CBS data 2019 (voorlopig)'!I59</f>
        <v>0</v>
      </c>
      <c r="J68" s="165">
        <f>'CBS data 2019 (voorlopig)'!J59</f>
        <v>0</v>
      </c>
      <c r="K68" s="15">
        <f>'CBS data 2019 (voorlopig)'!K59</f>
        <v>0</v>
      </c>
      <c r="L68" s="16">
        <f>'CBS data 2019 (voorlopig)'!L59</f>
        <v>0</v>
      </c>
      <c r="M68" s="165">
        <f>'CBS data 2019 (voorlopig)'!M59</f>
        <v>0</v>
      </c>
      <c r="N68" s="15">
        <f>'CBS data 2019 (voorlopig)'!N59</f>
        <v>0</v>
      </c>
      <c r="O68" s="165">
        <f>'CBS data 2019 (voorlopig)'!O59</f>
        <v>0</v>
      </c>
    </row>
    <row r="69" spans="1:15" x14ac:dyDescent="0.2">
      <c r="A69" s="2" t="str">
        <f>'CBS data 2019 (voorlopig)'!A60</f>
        <v>Centrale elektriciteitsproductie</v>
      </c>
      <c r="B69" s="2" t="str">
        <f>'CBS data 2019 (voorlopig)'!B60</f>
        <v>Andere installaties</v>
      </c>
      <c r="C69" s="2" t="str">
        <f>'CBS data 2019 (voorlopig)'!C60</f>
        <v>Kerncentrale</v>
      </c>
      <c r="D69" s="165">
        <f>'CBS data 2019 (voorlopig)'!D60</f>
        <v>38113</v>
      </c>
      <c r="E69" s="165">
        <f>'CBS data 2019 (voorlopig)'!E60</f>
        <v>0</v>
      </c>
      <c r="F69" s="165">
        <f>'CBS data 2019 (voorlopig)'!F60</f>
        <v>0</v>
      </c>
      <c r="G69" s="165">
        <f>'CBS data 2019 (voorlopig)'!G60</f>
        <v>0</v>
      </c>
      <c r="H69" s="15">
        <f>'CBS data 2019 (voorlopig)'!H60</f>
        <v>38113</v>
      </c>
      <c r="I69" s="16">
        <f>'CBS data 2019 (voorlopig)'!I60</f>
        <v>14075</v>
      </c>
      <c r="J69" s="165">
        <f>'CBS data 2019 (voorlopig)'!J60</f>
        <v>14075</v>
      </c>
      <c r="K69" s="15">
        <f>'CBS data 2019 (voorlopig)'!K60</f>
        <v>0</v>
      </c>
      <c r="L69" s="16">
        <f>'CBS data 2019 (voorlopig)'!L60</f>
        <v>512</v>
      </c>
      <c r="M69" s="165">
        <f>'CBS data 2019 (voorlopig)'!M60</f>
        <v>0</v>
      </c>
      <c r="N69" s="15">
        <f>'CBS data 2019 (voorlopig)'!N60</f>
        <v>1</v>
      </c>
      <c r="O69" s="165">
        <f>'CBS data 2019 (voorlopig)'!O60</f>
        <v>0</v>
      </c>
    </row>
    <row r="70" spans="1:15" x14ac:dyDescent="0.2">
      <c r="A70" s="2" t="str">
        <f>'CBS data 2019 (voorlopig)'!A61</f>
        <v>Centrale elektriciteitsproductie</v>
      </c>
      <c r="B70" s="2" t="str">
        <f>'CBS data 2019 (voorlopig)'!B61</f>
        <v>Andere installaties</v>
      </c>
      <c r="C70" s="2" t="str">
        <f>'CBS data 2019 (voorlopig)'!C61</f>
        <v>Waterkrachtcentrale</v>
      </c>
      <c r="D70" s="165">
        <f>'CBS data 2019 (voorlopig)'!D61</f>
        <v>0</v>
      </c>
      <c r="E70" s="165">
        <f>'CBS data 2019 (voorlopig)'!E61</f>
        <v>0</v>
      </c>
      <c r="F70" s="165">
        <f>'CBS data 2019 (voorlopig)'!F61</f>
        <v>0</v>
      </c>
      <c r="G70" s="165">
        <f>'CBS data 2019 (voorlopig)'!G61</f>
        <v>0</v>
      </c>
      <c r="H70" s="15">
        <f>'CBS data 2019 (voorlopig)'!H61</f>
        <v>0</v>
      </c>
      <c r="I70" s="16">
        <f>'CBS data 2019 (voorlopig)'!I61</f>
        <v>0</v>
      </c>
      <c r="J70" s="165">
        <f>'CBS data 2019 (voorlopig)'!J61</f>
        <v>0</v>
      </c>
      <c r="K70" s="15">
        <f>'CBS data 2019 (voorlopig)'!K61</f>
        <v>0</v>
      </c>
      <c r="L70" s="16">
        <f>'CBS data 2019 (voorlopig)'!L61</f>
        <v>0</v>
      </c>
      <c r="M70" s="165">
        <f>'CBS data 2019 (voorlopig)'!M61</f>
        <v>0</v>
      </c>
      <c r="N70" s="15">
        <f>'CBS data 2019 (voorlopig)'!N61</f>
        <v>0</v>
      </c>
      <c r="O70" s="165">
        <f>'CBS data 2019 (voorlopig)'!O61</f>
        <v>0</v>
      </c>
    </row>
    <row r="71" spans="1:15" x14ac:dyDescent="0.2">
      <c r="A71" s="2" t="str">
        <f>'CBS data 2019 (voorlopig)'!A62</f>
        <v>Centrale elektriciteitsproductie</v>
      </c>
      <c r="B71" s="2" t="str">
        <f>'CBS data 2019 (voorlopig)'!B62</f>
        <v>Andere installaties</v>
      </c>
      <c r="C71" s="2" t="str">
        <f>'CBS data 2019 (voorlopig)'!C62</f>
        <v>Windturbine</v>
      </c>
      <c r="D71" s="165">
        <f>'CBS data 2019 (voorlopig)'!D62</f>
        <v>0</v>
      </c>
      <c r="E71" s="165">
        <f>'CBS data 2019 (voorlopig)'!E62</f>
        <v>0</v>
      </c>
      <c r="F71" s="165">
        <f>'CBS data 2019 (voorlopig)'!F62</f>
        <v>0</v>
      </c>
      <c r="G71" s="165">
        <f>'CBS data 2019 (voorlopig)'!G62</f>
        <v>0</v>
      </c>
      <c r="H71" s="15">
        <f>'CBS data 2019 (voorlopig)'!H62</f>
        <v>0</v>
      </c>
      <c r="I71" s="16">
        <f>'CBS data 2019 (voorlopig)'!I62</f>
        <v>0</v>
      </c>
      <c r="J71" s="165">
        <f>'CBS data 2019 (voorlopig)'!J62</f>
        <v>0</v>
      </c>
      <c r="K71" s="15">
        <f>'CBS data 2019 (voorlopig)'!K62</f>
        <v>0</v>
      </c>
      <c r="L71" s="16">
        <f>'CBS data 2019 (voorlopig)'!L62</f>
        <v>0</v>
      </c>
      <c r="M71" s="165">
        <f>'CBS data 2019 (voorlopig)'!M62</f>
        <v>0</v>
      </c>
      <c r="N71" s="15">
        <f>'CBS data 2019 (voorlopig)'!N62</f>
        <v>0</v>
      </c>
      <c r="O71" s="165">
        <f>'CBS data 2019 (voorlopig)'!O62</f>
        <v>0</v>
      </c>
    </row>
    <row r="72" spans="1:15" x14ac:dyDescent="0.2">
      <c r="A72" s="2" t="str">
        <f>'CBS data 2019 (voorlopig)'!A63</f>
        <v>Centrale elektriciteitsproductie</v>
      </c>
      <c r="B72" s="2" t="str">
        <f>'CBS data 2019 (voorlopig)'!B63</f>
        <v>Andere installaties</v>
      </c>
      <c r="C72" s="2" t="str">
        <f>'CBS data 2019 (voorlopig)'!C63</f>
        <v>Zonnecellen</v>
      </c>
      <c r="D72" s="165">
        <f>'CBS data 2019 (voorlopig)'!D63</f>
        <v>0</v>
      </c>
      <c r="E72" s="165">
        <f>'CBS data 2019 (voorlopig)'!E63</f>
        <v>0</v>
      </c>
      <c r="F72" s="165">
        <f>'CBS data 2019 (voorlopig)'!F63</f>
        <v>0</v>
      </c>
      <c r="G72" s="165">
        <f>'CBS data 2019 (voorlopig)'!G63</f>
        <v>0</v>
      </c>
      <c r="H72" s="15">
        <f>'CBS data 2019 (voorlopig)'!H63</f>
        <v>0</v>
      </c>
      <c r="I72" s="16">
        <f>'CBS data 2019 (voorlopig)'!I63</f>
        <v>0</v>
      </c>
      <c r="J72" s="165">
        <f>'CBS data 2019 (voorlopig)'!J63</f>
        <v>0</v>
      </c>
      <c r="K72" s="15">
        <f>'CBS data 2019 (voorlopig)'!K63</f>
        <v>0</v>
      </c>
      <c r="L72" s="16">
        <f>'CBS data 2019 (voorlopig)'!L63</f>
        <v>0</v>
      </c>
      <c r="M72" s="165">
        <f>'CBS data 2019 (voorlopig)'!M63</f>
        <v>0</v>
      </c>
      <c r="N72" s="15">
        <f>'CBS data 2019 (voorlopig)'!N63</f>
        <v>0</v>
      </c>
      <c r="O72" s="165">
        <f>'CBS data 2019 (voorlopig)'!O63</f>
        <v>0</v>
      </c>
    </row>
    <row r="73" spans="1:15" x14ac:dyDescent="0.2">
      <c r="A73" s="2" t="str">
        <f>'CBS data 2019 (voorlopig)'!A64</f>
        <v>Centrale elektriciteitsproductie</v>
      </c>
      <c r="B73" s="2" t="str">
        <f>'CBS data 2019 (voorlopig)'!B64</f>
        <v>Andere installaties</v>
      </c>
      <c r="C73" s="2" t="str">
        <f>'CBS data 2019 (voorlopig)'!C64</f>
        <v>Overige installaties</v>
      </c>
      <c r="D73" s="165">
        <f>'CBS data 2019 (voorlopig)'!D64</f>
        <v>0</v>
      </c>
      <c r="E73" s="165">
        <f>'CBS data 2019 (voorlopig)'!E64</f>
        <v>0</v>
      </c>
      <c r="F73" s="165">
        <f>'CBS data 2019 (voorlopig)'!F64</f>
        <v>0</v>
      </c>
      <c r="G73" s="165">
        <f>'CBS data 2019 (voorlopig)'!G64</f>
        <v>0</v>
      </c>
      <c r="H73" s="15">
        <f>'CBS data 2019 (voorlopig)'!H64</f>
        <v>0</v>
      </c>
      <c r="I73" s="16">
        <f>'CBS data 2019 (voorlopig)'!I64</f>
        <v>0</v>
      </c>
      <c r="J73" s="165">
        <f>'CBS data 2019 (voorlopig)'!J64</f>
        <v>0</v>
      </c>
      <c r="K73" s="15">
        <f>'CBS data 2019 (voorlopig)'!K64</f>
        <v>0</v>
      </c>
      <c r="L73" s="16">
        <f>'CBS data 2019 (voorlopig)'!L64</f>
        <v>0</v>
      </c>
      <c r="M73" s="165">
        <f>'CBS data 2019 (voorlopig)'!M64</f>
        <v>0</v>
      </c>
      <c r="N73" s="15">
        <f>'CBS data 2019 (voorlopig)'!N64</f>
        <v>0</v>
      </c>
      <c r="O73" s="165">
        <f>'CBS data 2019 (voorlopig)'!O64</f>
        <v>0</v>
      </c>
    </row>
    <row r="74" spans="1:15" x14ac:dyDescent="0.2">
      <c r="A74" s="2" t="str">
        <f>'CBS data 2019 (voorlopig)'!A65</f>
        <v>Decentrale elektriciteitsproductie</v>
      </c>
      <c r="B74" s="2" t="str">
        <f>'CBS data 2019 (voorlopig)'!B65</f>
        <v>Totaal WKK/andere installaties</v>
      </c>
      <c r="C74" s="2" t="str">
        <f>'CBS data 2019 (voorlopig)'!C65</f>
        <v>Totaal installaties</v>
      </c>
      <c r="D74" s="165">
        <f>'CBS data 2019 (voorlopig)'!D65</f>
        <v>358566</v>
      </c>
      <c r="E74" s="165">
        <f>'CBS data 2019 (voorlopig)'!E65</f>
        <v>227400</v>
      </c>
      <c r="F74" s="165">
        <f>'CBS data 2019 (voorlopig)'!F65</f>
        <v>252</v>
      </c>
      <c r="G74" s="165">
        <f>'CBS data 2019 (voorlopig)'!G65</f>
        <v>0</v>
      </c>
      <c r="H74" s="15">
        <f>'CBS data 2019 (voorlopig)'!H65</f>
        <v>130914</v>
      </c>
      <c r="I74" s="16">
        <f>'CBS data 2019 (voorlopig)'!I65</f>
        <v>319590</v>
      </c>
      <c r="J74" s="165">
        <f>'CBS data 2019 (voorlopig)'!J65</f>
        <v>166774</v>
      </c>
      <c r="K74" s="15">
        <f>'CBS data 2019 (voorlopig)'!K65</f>
        <v>152816</v>
      </c>
      <c r="L74" s="16">
        <f>'CBS data 2019 (voorlopig)'!L65</f>
        <v>18756</v>
      </c>
      <c r="M74" s="165">
        <f>'CBS data 2019 (voorlopig)'!M65</f>
        <v>49638340</v>
      </c>
      <c r="N74" s="15">
        <f>'CBS data 2019 (voorlopig)'!N65</f>
        <v>5085</v>
      </c>
      <c r="O74" s="165">
        <f>'CBS data 2019 (voorlopig)'!O65</f>
        <v>13788.427777777777</v>
      </c>
    </row>
    <row r="75" spans="1:15" x14ac:dyDescent="0.2">
      <c r="A75" s="2" t="str">
        <f>'CBS data 2019 (voorlopig)'!A66</f>
        <v>Decentrale elektriciteitsproductie</v>
      </c>
      <c r="B75" s="2" t="str">
        <f>'CBS data 2019 (voorlopig)'!B66</f>
        <v>Totaal WKK/andere installaties</v>
      </c>
      <c r="C75" s="2" t="str">
        <f>'CBS data 2019 (voorlopig)'!C66</f>
        <v>Gasmotor</v>
      </c>
      <c r="D75" s="165">
        <f>'CBS data 2019 (voorlopig)'!D66</f>
        <v>108929</v>
      </c>
      <c r="E75" s="165">
        <f>'CBS data 2019 (voorlopig)'!E66</f>
        <v>99206</v>
      </c>
      <c r="F75" s="165">
        <f>'CBS data 2019 (voorlopig)'!F66</f>
        <v>3</v>
      </c>
      <c r="G75" s="165">
        <f>'CBS data 2019 (voorlopig)'!G66</f>
        <v>0</v>
      </c>
      <c r="H75" s="15">
        <f>'CBS data 2019 (voorlopig)'!H66</f>
        <v>9720</v>
      </c>
      <c r="I75" s="16">
        <f>'CBS data 2019 (voorlopig)'!I66</f>
        <v>95326</v>
      </c>
      <c r="J75" s="165">
        <f>'CBS data 2019 (voorlopig)'!J66</f>
        <v>43195</v>
      </c>
      <c r="K75" s="15">
        <f>'CBS data 2019 (voorlopig)'!K66</f>
        <v>52130</v>
      </c>
      <c r="L75" s="16">
        <f>'CBS data 2019 (voorlopig)'!L66</f>
        <v>3159</v>
      </c>
      <c r="M75" s="165">
        <f>'CBS data 2019 (voorlopig)'!M66</f>
        <v>14220014</v>
      </c>
      <c r="N75" s="15">
        <f>'CBS data 2019 (voorlopig)'!N66</f>
        <v>2594</v>
      </c>
      <c r="O75" s="165">
        <f>'CBS data 2019 (voorlopig)'!O66</f>
        <v>3950.0038888888889</v>
      </c>
    </row>
    <row r="76" spans="1:15" x14ac:dyDescent="0.2">
      <c r="A76" s="2" t="str">
        <f>'CBS data 2019 (voorlopig)'!A67</f>
        <v>Decentrale elektriciteitsproductie</v>
      </c>
      <c r="B76" s="2" t="str">
        <f>'CBS data 2019 (voorlopig)'!B67</f>
        <v>Totaal WKK/andere installaties</v>
      </c>
      <c r="C76" s="2" t="str">
        <f>'CBS data 2019 (voorlopig)'!C67</f>
        <v>Stoomturbine</v>
      </c>
      <c r="D76" s="165">
        <f>'CBS data 2019 (voorlopig)'!D67</f>
        <v>110469</v>
      </c>
      <c r="E76" s="165">
        <f>'CBS data 2019 (voorlopig)'!E67</f>
        <v>5982</v>
      </c>
      <c r="F76" s="165">
        <f>'CBS data 2019 (voorlopig)'!F67</f>
        <v>248</v>
      </c>
      <c r="G76" s="165">
        <f>'CBS data 2019 (voorlopig)'!G67</f>
        <v>0</v>
      </c>
      <c r="H76" s="15">
        <f>'CBS data 2019 (voorlopig)'!H67</f>
        <v>104239</v>
      </c>
      <c r="I76" s="16">
        <f>'CBS data 2019 (voorlopig)'!I67</f>
        <v>49482</v>
      </c>
      <c r="J76" s="165">
        <f>'CBS data 2019 (voorlopig)'!J67</f>
        <v>20941</v>
      </c>
      <c r="K76" s="15">
        <f>'CBS data 2019 (voorlopig)'!K67</f>
        <v>28541</v>
      </c>
      <c r="L76" s="16">
        <f>'CBS data 2019 (voorlopig)'!L67</f>
        <v>1252</v>
      </c>
      <c r="M76" s="165">
        <f>'CBS data 2019 (voorlopig)'!M67</f>
        <v>9618687</v>
      </c>
      <c r="N76" s="15">
        <f>'CBS data 2019 (voorlopig)'!N67</f>
        <v>73</v>
      </c>
      <c r="O76" s="165">
        <f>'CBS data 2019 (voorlopig)'!O67</f>
        <v>2671.8575000000001</v>
      </c>
    </row>
    <row r="77" spans="1:15" x14ac:dyDescent="0.2">
      <c r="A77" s="2" t="str">
        <f>'CBS data 2019 (voorlopig)'!A68</f>
        <v>Decentrale elektriciteitsproductie</v>
      </c>
      <c r="B77" s="2" t="str">
        <f>'CBS data 2019 (voorlopig)'!B68</f>
        <v>Totaal WKK/andere installaties</v>
      </c>
      <c r="C77" s="2" t="str">
        <f>'CBS data 2019 (voorlopig)'!C68</f>
        <v>Steg-eenheid</v>
      </c>
      <c r="D77" s="165">
        <f>'CBS data 2019 (voorlopig)'!D68</f>
        <v>95115</v>
      </c>
      <c r="E77" s="165">
        <f>'CBS data 2019 (voorlopig)'!E68</f>
        <v>84867</v>
      </c>
      <c r="F77" s="165">
        <f>'CBS data 2019 (voorlopig)'!F68</f>
        <v>0</v>
      </c>
      <c r="G77" s="165">
        <f>'CBS data 2019 (voorlopig)'!G68</f>
        <v>0</v>
      </c>
      <c r="H77" s="15">
        <f>'CBS data 2019 (voorlopig)'!H68</f>
        <v>10248</v>
      </c>
      <c r="I77" s="16">
        <f>'CBS data 2019 (voorlopig)'!I68</f>
        <v>76698</v>
      </c>
      <c r="J77" s="165">
        <f>'CBS data 2019 (voorlopig)'!J68</f>
        <v>29538</v>
      </c>
      <c r="K77" s="15">
        <f>'CBS data 2019 (voorlopig)'!K68</f>
        <v>47160</v>
      </c>
      <c r="L77" s="16">
        <f>'CBS data 2019 (voorlopig)'!L68</f>
        <v>1836</v>
      </c>
      <c r="M77" s="165">
        <f>'CBS data 2019 (voorlopig)'!M68</f>
        <v>15991310</v>
      </c>
      <c r="N77" s="15">
        <f>'CBS data 2019 (voorlopig)'!N68</f>
        <v>28</v>
      </c>
      <c r="O77" s="165">
        <f>'CBS data 2019 (voorlopig)'!O68</f>
        <v>4442.0305555555551</v>
      </c>
    </row>
    <row r="78" spans="1:15" x14ac:dyDescent="0.2">
      <c r="A78" s="2" t="str">
        <f>'CBS data 2019 (voorlopig)'!A69</f>
        <v>Decentrale elektriciteitsproductie</v>
      </c>
      <c r="B78" s="2" t="str">
        <f>'CBS data 2019 (voorlopig)'!B69</f>
        <v>Totaal WKK/andere installaties</v>
      </c>
      <c r="C78" s="2" t="str">
        <f>'CBS data 2019 (voorlopig)'!C69</f>
        <v>Gasturbine</v>
      </c>
      <c r="D78" s="165">
        <f>'CBS data 2019 (voorlopig)'!D69</f>
        <v>44045</v>
      </c>
      <c r="E78" s="165">
        <f>'CBS data 2019 (voorlopig)'!E69</f>
        <v>37339</v>
      </c>
      <c r="F78" s="165">
        <f>'CBS data 2019 (voorlopig)'!F69</f>
        <v>0</v>
      </c>
      <c r="G78" s="165">
        <f>'CBS data 2019 (voorlopig)'!G69</f>
        <v>0</v>
      </c>
      <c r="H78" s="15">
        <f>'CBS data 2019 (voorlopig)'!H69</f>
        <v>6706</v>
      </c>
      <c r="I78" s="16">
        <f>'CBS data 2019 (voorlopig)'!I69</f>
        <v>36846</v>
      </c>
      <c r="J78" s="165">
        <f>'CBS data 2019 (voorlopig)'!J69</f>
        <v>11863</v>
      </c>
      <c r="K78" s="15">
        <f>'CBS data 2019 (voorlopig)'!K69</f>
        <v>24983</v>
      </c>
      <c r="L78" s="16">
        <f>'CBS data 2019 (voorlopig)'!L69</f>
        <v>800</v>
      </c>
      <c r="M78" s="165">
        <f>'CBS data 2019 (voorlopig)'!M69</f>
        <v>9750128</v>
      </c>
      <c r="N78" s="15">
        <f>'CBS data 2019 (voorlopig)'!N69</f>
        <v>55</v>
      </c>
      <c r="O78" s="165">
        <f>'CBS data 2019 (voorlopig)'!O69</f>
        <v>2708.3688888888887</v>
      </c>
    </row>
    <row r="79" spans="1:15" x14ac:dyDescent="0.2">
      <c r="A79" s="2" t="str">
        <f>'CBS data 2019 (voorlopig)'!A70</f>
        <v>Decentrale elektriciteitsproductie</v>
      </c>
      <c r="B79" s="2" t="str">
        <f>'CBS data 2019 (voorlopig)'!B70</f>
        <v>Totaal WKK/andere installaties</v>
      </c>
      <c r="C79" s="2" t="str">
        <f>'CBS data 2019 (voorlopig)'!C70</f>
        <v>Kerncentrale</v>
      </c>
      <c r="D79" s="165">
        <f>'CBS data 2019 (voorlopig)'!D70</f>
        <v>0</v>
      </c>
      <c r="E79" s="165">
        <f>'CBS data 2019 (voorlopig)'!E70</f>
        <v>0</v>
      </c>
      <c r="F79" s="165">
        <f>'CBS data 2019 (voorlopig)'!F70</f>
        <v>0</v>
      </c>
      <c r="G79" s="165">
        <f>'CBS data 2019 (voorlopig)'!G70</f>
        <v>0</v>
      </c>
      <c r="H79" s="15">
        <f>'CBS data 2019 (voorlopig)'!H70</f>
        <v>0</v>
      </c>
      <c r="I79" s="16">
        <f>'CBS data 2019 (voorlopig)'!I70</f>
        <v>0</v>
      </c>
      <c r="J79" s="165">
        <f>'CBS data 2019 (voorlopig)'!J70</f>
        <v>0</v>
      </c>
      <c r="K79" s="15">
        <f>'CBS data 2019 (voorlopig)'!K70</f>
        <v>0</v>
      </c>
      <c r="L79" s="16">
        <f>'CBS data 2019 (voorlopig)'!L70</f>
        <v>0</v>
      </c>
      <c r="M79" s="165">
        <f>'CBS data 2019 (voorlopig)'!M70</f>
        <v>0</v>
      </c>
      <c r="N79" s="15">
        <f>'CBS data 2019 (voorlopig)'!N70</f>
        <v>0</v>
      </c>
      <c r="O79" s="165">
        <f>'CBS data 2019 (voorlopig)'!O70</f>
        <v>0</v>
      </c>
    </row>
    <row r="80" spans="1:15" x14ac:dyDescent="0.2">
      <c r="A80" s="2" t="str">
        <f>'CBS data 2019 (voorlopig)'!A71</f>
        <v>Decentrale elektriciteitsproductie</v>
      </c>
      <c r="B80" s="2" t="str">
        <f>'CBS data 2019 (voorlopig)'!B71</f>
        <v>Totaal WKK/andere installaties</v>
      </c>
      <c r="C80" s="2" t="str">
        <f>'CBS data 2019 (voorlopig)'!C71</f>
        <v>Waterkrachtcentrale</v>
      </c>
      <c r="D80" s="165">
        <f>'CBS data 2019 (voorlopig)'!D71</f>
        <v>0</v>
      </c>
      <c r="E80" s="165">
        <f>'CBS data 2019 (voorlopig)'!E71</f>
        <v>0</v>
      </c>
      <c r="F80" s="165">
        <f>'CBS data 2019 (voorlopig)'!F71</f>
        <v>0</v>
      </c>
      <c r="G80" s="165">
        <f>'CBS data 2019 (voorlopig)'!G71</f>
        <v>0</v>
      </c>
      <c r="H80" s="15">
        <f>'CBS data 2019 (voorlopig)'!H71</f>
        <v>0</v>
      </c>
      <c r="I80" s="16">
        <f>'CBS data 2019 (voorlopig)'!I71</f>
        <v>267</v>
      </c>
      <c r="J80" s="165">
        <f>'CBS data 2019 (voorlopig)'!J71</f>
        <v>267</v>
      </c>
      <c r="K80" s="15">
        <f>'CBS data 2019 (voorlopig)'!K71</f>
        <v>0</v>
      </c>
      <c r="L80" s="16">
        <f>'CBS data 2019 (voorlopig)'!L71</f>
        <v>37</v>
      </c>
      <c r="M80" s="165">
        <f>'CBS data 2019 (voorlopig)'!M71</f>
        <v>0</v>
      </c>
      <c r="N80" s="15">
        <f>'CBS data 2019 (voorlopig)'!N71</f>
        <v>7</v>
      </c>
      <c r="O80" s="165">
        <f>'CBS data 2019 (voorlopig)'!O71</f>
        <v>0</v>
      </c>
    </row>
    <row r="81" spans="1:15" x14ac:dyDescent="0.2">
      <c r="A81" s="2" t="str">
        <f>'CBS data 2019 (voorlopig)'!A72</f>
        <v>Decentrale elektriciteitsproductie</v>
      </c>
      <c r="B81" s="2" t="str">
        <f>'CBS data 2019 (voorlopig)'!B72</f>
        <v>Totaal WKK/andere installaties</v>
      </c>
      <c r="C81" s="2" t="str">
        <f>'CBS data 2019 (voorlopig)'!C72</f>
        <v>Windturbine</v>
      </c>
      <c r="D81" s="165">
        <f>'CBS data 2019 (voorlopig)'!D72</f>
        <v>0</v>
      </c>
      <c r="E81" s="165">
        <f>'CBS data 2019 (voorlopig)'!E72</f>
        <v>0</v>
      </c>
      <c r="F81" s="165">
        <f>'CBS data 2019 (voorlopig)'!F72</f>
        <v>0</v>
      </c>
      <c r="G81" s="165">
        <f>'CBS data 2019 (voorlopig)'!G72</f>
        <v>0</v>
      </c>
      <c r="H81" s="15">
        <f>'CBS data 2019 (voorlopig)'!H72</f>
        <v>0</v>
      </c>
      <c r="I81" s="16">
        <f>'CBS data 2019 (voorlopig)'!I72</f>
        <v>41429</v>
      </c>
      <c r="J81" s="165">
        <f>'CBS data 2019 (voorlopig)'!J72</f>
        <v>41429</v>
      </c>
      <c r="K81" s="15">
        <f>'CBS data 2019 (voorlopig)'!K72</f>
        <v>0</v>
      </c>
      <c r="L81" s="16">
        <f>'CBS data 2019 (voorlopig)'!L72</f>
        <v>4484</v>
      </c>
      <c r="M81" s="165">
        <f>'CBS data 2019 (voorlopig)'!M72</f>
        <v>0</v>
      </c>
      <c r="N81" s="15">
        <f>'CBS data 2019 (voorlopig)'!N72</f>
        <v>2321</v>
      </c>
      <c r="O81" s="165">
        <f>'CBS data 2019 (voorlopig)'!O72</f>
        <v>0</v>
      </c>
    </row>
    <row r="82" spans="1:15" x14ac:dyDescent="0.2">
      <c r="A82" s="2" t="str">
        <f>'CBS data 2019 (voorlopig)'!A73</f>
        <v>Decentrale elektriciteitsproductie</v>
      </c>
      <c r="B82" s="2" t="str">
        <f>'CBS data 2019 (voorlopig)'!B73</f>
        <v>Totaal WKK/andere installaties</v>
      </c>
      <c r="C82" s="2" t="str">
        <f>'CBS data 2019 (voorlopig)'!C73</f>
        <v>Zonnecellen</v>
      </c>
      <c r="D82" s="165">
        <f>'CBS data 2019 (voorlopig)'!D73</f>
        <v>0</v>
      </c>
      <c r="E82" s="165">
        <f>'CBS data 2019 (voorlopig)'!E73</f>
        <v>0</v>
      </c>
      <c r="F82" s="165">
        <f>'CBS data 2019 (voorlopig)'!F73</f>
        <v>0</v>
      </c>
      <c r="G82" s="165">
        <f>'CBS data 2019 (voorlopig)'!G73</f>
        <v>0</v>
      </c>
      <c r="H82" s="15">
        <f>'CBS data 2019 (voorlopig)'!H73</f>
        <v>0</v>
      </c>
      <c r="I82" s="16">
        <f>'CBS data 2019 (voorlopig)'!I73</f>
        <v>19210</v>
      </c>
      <c r="J82" s="165">
        <f>'CBS data 2019 (voorlopig)'!J73</f>
        <v>19210</v>
      </c>
      <c r="K82" s="15">
        <f>'CBS data 2019 (voorlopig)'!K73</f>
        <v>0</v>
      </c>
      <c r="L82" s="16">
        <f>'CBS data 2019 (voorlopig)'!L73</f>
        <v>7170</v>
      </c>
      <c r="M82" s="165">
        <f>'CBS data 2019 (voorlopig)'!M73</f>
        <v>0</v>
      </c>
      <c r="N82" s="15">
        <f>'CBS data 2019 (voorlopig)'!N73</f>
        <v>0</v>
      </c>
      <c r="O82" s="165">
        <f>'CBS data 2019 (voorlopig)'!O73</f>
        <v>0</v>
      </c>
    </row>
    <row r="83" spans="1:15" x14ac:dyDescent="0.2">
      <c r="A83" s="2" t="str">
        <f>'CBS data 2019 (voorlopig)'!A74</f>
        <v>Decentrale elektriciteitsproductie</v>
      </c>
      <c r="B83" s="2" t="str">
        <f>'CBS data 2019 (voorlopig)'!B74</f>
        <v>Totaal WKK/andere installaties</v>
      </c>
      <c r="C83" s="2" t="str">
        <f>'CBS data 2019 (voorlopig)'!C74</f>
        <v>Overige installaties</v>
      </c>
      <c r="D83" s="165">
        <f>'CBS data 2019 (voorlopig)'!D74</f>
        <v>8</v>
      </c>
      <c r="E83" s="165">
        <f>'CBS data 2019 (voorlopig)'!E74</f>
        <v>7</v>
      </c>
      <c r="F83" s="165">
        <f>'CBS data 2019 (voorlopig)'!F74</f>
        <v>1</v>
      </c>
      <c r="G83" s="165">
        <f>'CBS data 2019 (voorlopig)'!G74</f>
        <v>0</v>
      </c>
      <c r="H83" s="15">
        <f>'CBS data 2019 (voorlopig)'!H74</f>
        <v>0</v>
      </c>
      <c r="I83" s="16">
        <f>'CBS data 2019 (voorlopig)'!I74</f>
        <v>334</v>
      </c>
      <c r="J83" s="165">
        <f>'CBS data 2019 (voorlopig)'!J74</f>
        <v>333</v>
      </c>
      <c r="K83" s="15">
        <f>'CBS data 2019 (voorlopig)'!K74</f>
        <v>1</v>
      </c>
      <c r="L83" s="16">
        <f>'CBS data 2019 (voorlopig)'!L74</f>
        <v>17</v>
      </c>
      <c r="M83" s="165">
        <f>'CBS data 2019 (voorlopig)'!M74</f>
        <v>58200</v>
      </c>
      <c r="N83" s="15">
        <f>'CBS data 2019 (voorlopig)'!N74</f>
        <v>7</v>
      </c>
      <c r="O83" s="165">
        <f>'CBS data 2019 (voorlopig)'!O74</f>
        <v>16.166666666666668</v>
      </c>
    </row>
    <row r="84" spans="1:15" x14ac:dyDescent="0.2">
      <c r="A84" s="2" t="str">
        <f>'CBS data 2019 (voorlopig)'!A75</f>
        <v>Decentrale elektriciteitsproductie</v>
      </c>
      <c r="B84" s="2" t="str">
        <f>'CBS data 2019 (voorlopig)'!B75</f>
        <v>Warmtekrachtkoppelinginstallaties (WKK)</v>
      </c>
      <c r="C84" s="2" t="str">
        <f>'CBS data 2019 (voorlopig)'!C75</f>
        <v>Totaal installaties</v>
      </c>
      <c r="D84" s="165">
        <f>'CBS data 2019 (voorlopig)'!D75</f>
        <v>347658</v>
      </c>
      <c r="E84" s="165">
        <f>'CBS data 2019 (voorlopig)'!E75</f>
        <v>227048</v>
      </c>
      <c r="F84" s="165">
        <f>'CBS data 2019 (voorlopig)'!F75</f>
        <v>232</v>
      </c>
      <c r="G84" s="165">
        <f>'CBS data 2019 (voorlopig)'!G75</f>
        <v>0</v>
      </c>
      <c r="H84" s="15">
        <f>'CBS data 2019 (voorlopig)'!H75</f>
        <v>120378</v>
      </c>
      <c r="I84" s="16">
        <f>'CBS data 2019 (voorlopig)'!I75</f>
        <v>255504</v>
      </c>
      <c r="J84" s="165">
        <f>'CBS data 2019 (voorlopig)'!J75</f>
        <v>102689</v>
      </c>
      <c r="K84" s="15">
        <f>'CBS data 2019 (voorlopig)'!K75</f>
        <v>152816</v>
      </c>
      <c r="L84" s="16">
        <f>'CBS data 2019 (voorlopig)'!L75</f>
        <v>6935</v>
      </c>
      <c r="M84" s="165">
        <f>'CBS data 2019 (voorlopig)'!M75</f>
        <v>49638340</v>
      </c>
      <c r="N84" s="15">
        <f>'CBS data 2019 (voorlopig)'!N75</f>
        <v>2707</v>
      </c>
      <c r="O84" s="165">
        <f>'CBS data 2019 (voorlopig)'!O75</f>
        <v>13788.427777777777</v>
      </c>
    </row>
    <row r="85" spans="1:15" x14ac:dyDescent="0.2">
      <c r="A85" s="2" t="str">
        <f>'CBS data 2019 (voorlopig)'!A76</f>
        <v>Decentrale elektriciteitsproductie</v>
      </c>
      <c r="B85" s="2" t="str">
        <f>'CBS data 2019 (voorlopig)'!B76</f>
        <v>Warmtekrachtkoppelinginstallaties (WKK)</v>
      </c>
      <c r="C85" s="2" t="str">
        <f>'CBS data 2019 (voorlopig)'!C76</f>
        <v>Gasmotor</v>
      </c>
      <c r="D85" s="165">
        <f>'CBS data 2019 (voorlopig)'!D76</f>
        <v>108741</v>
      </c>
      <c r="E85" s="165">
        <f>'CBS data 2019 (voorlopig)'!E76</f>
        <v>99206</v>
      </c>
      <c r="F85" s="165">
        <f>'CBS data 2019 (voorlopig)'!F76</f>
        <v>3</v>
      </c>
      <c r="G85" s="165">
        <f>'CBS data 2019 (voorlopig)'!G76</f>
        <v>0</v>
      </c>
      <c r="H85" s="15">
        <f>'CBS data 2019 (voorlopig)'!H76</f>
        <v>9532</v>
      </c>
      <c r="I85" s="16">
        <f>'CBS data 2019 (voorlopig)'!I76</f>
        <v>95249</v>
      </c>
      <c r="J85" s="165">
        <f>'CBS data 2019 (voorlopig)'!J76</f>
        <v>43119</v>
      </c>
      <c r="K85" s="15">
        <f>'CBS data 2019 (voorlopig)'!K76</f>
        <v>52130</v>
      </c>
      <c r="L85" s="16">
        <f>'CBS data 2019 (voorlopig)'!L76</f>
        <v>3140</v>
      </c>
      <c r="M85" s="165">
        <f>'CBS data 2019 (voorlopig)'!M76</f>
        <v>14220014</v>
      </c>
      <c r="N85" s="15">
        <f>'CBS data 2019 (voorlopig)'!N76</f>
        <v>2550</v>
      </c>
      <c r="O85" s="165">
        <f>'CBS data 2019 (voorlopig)'!O76</f>
        <v>3950.0038888888889</v>
      </c>
    </row>
    <row r="86" spans="1:15" x14ac:dyDescent="0.2">
      <c r="A86" s="2" t="str">
        <f>'CBS data 2019 (voorlopig)'!A77</f>
        <v>Decentrale elektriciteitsproductie</v>
      </c>
      <c r="B86" s="2" t="str">
        <f>'CBS data 2019 (voorlopig)'!B77</f>
        <v>Warmtekrachtkoppelinginstallaties (WKK)</v>
      </c>
      <c r="C86" s="2" t="str">
        <f>'CBS data 2019 (voorlopig)'!C77</f>
        <v>Stoomturbine</v>
      </c>
      <c r="D86" s="165">
        <f>'CBS data 2019 (voorlopig)'!D77</f>
        <v>99750</v>
      </c>
      <c r="E86" s="165">
        <f>'CBS data 2019 (voorlopig)'!E77</f>
        <v>5630</v>
      </c>
      <c r="F86" s="165">
        <f>'CBS data 2019 (voorlopig)'!F77</f>
        <v>229</v>
      </c>
      <c r="G86" s="165">
        <f>'CBS data 2019 (voorlopig)'!G77</f>
        <v>0</v>
      </c>
      <c r="H86" s="15">
        <f>'CBS data 2019 (voorlopig)'!H77</f>
        <v>93892</v>
      </c>
      <c r="I86" s="16">
        <f>'CBS data 2019 (voorlopig)'!I77</f>
        <v>46708</v>
      </c>
      <c r="J86" s="165">
        <f>'CBS data 2019 (voorlopig)'!J77</f>
        <v>18166</v>
      </c>
      <c r="K86" s="15">
        <f>'CBS data 2019 (voorlopig)'!K77</f>
        <v>28541</v>
      </c>
      <c r="L86" s="16">
        <f>'CBS data 2019 (voorlopig)'!L77</f>
        <v>1143</v>
      </c>
      <c r="M86" s="165">
        <f>'CBS data 2019 (voorlopig)'!M77</f>
        <v>9618687</v>
      </c>
      <c r="N86" s="15">
        <f>'CBS data 2019 (voorlopig)'!N77</f>
        <v>68</v>
      </c>
      <c r="O86" s="165">
        <f>'CBS data 2019 (voorlopig)'!O77</f>
        <v>2671.8575000000001</v>
      </c>
    </row>
    <row r="87" spans="1:15" x14ac:dyDescent="0.2">
      <c r="A87" s="2" t="str">
        <f>'CBS data 2019 (voorlopig)'!A78</f>
        <v>Decentrale elektriciteitsproductie</v>
      </c>
      <c r="B87" s="2" t="str">
        <f>'CBS data 2019 (voorlopig)'!B78</f>
        <v>Warmtekrachtkoppelinginstallaties (WKK)</v>
      </c>
      <c r="C87" s="2" t="str">
        <f>'CBS data 2019 (voorlopig)'!C78</f>
        <v>Steg-eenheid</v>
      </c>
      <c r="D87" s="165">
        <f>'CBS data 2019 (voorlopig)'!D78</f>
        <v>95115</v>
      </c>
      <c r="E87" s="165">
        <f>'CBS data 2019 (voorlopig)'!E78</f>
        <v>84867</v>
      </c>
      <c r="F87" s="165">
        <f>'CBS data 2019 (voorlopig)'!F78</f>
        <v>0</v>
      </c>
      <c r="G87" s="165">
        <f>'CBS data 2019 (voorlopig)'!G78</f>
        <v>0</v>
      </c>
      <c r="H87" s="15">
        <f>'CBS data 2019 (voorlopig)'!H78</f>
        <v>10248</v>
      </c>
      <c r="I87" s="16">
        <f>'CBS data 2019 (voorlopig)'!I78</f>
        <v>76698</v>
      </c>
      <c r="J87" s="165">
        <f>'CBS data 2019 (voorlopig)'!J78</f>
        <v>29538</v>
      </c>
      <c r="K87" s="15">
        <f>'CBS data 2019 (voorlopig)'!K78</f>
        <v>47160</v>
      </c>
      <c r="L87" s="16">
        <f>'CBS data 2019 (voorlopig)'!L78</f>
        <v>1836</v>
      </c>
      <c r="M87" s="165">
        <f>'CBS data 2019 (voorlopig)'!M78</f>
        <v>15991310</v>
      </c>
      <c r="N87" s="15">
        <f>'CBS data 2019 (voorlopig)'!N78</f>
        <v>28</v>
      </c>
      <c r="O87" s="165">
        <f>'CBS data 2019 (voorlopig)'!O78</f>
        <v>4442.0305555555551</v>
      </c>
    </row>
    <row r="88" spans="1:15" x14ac:dyDescent="0.2">
      <c r="A88" s="2" t="str">
        <f>'CBS data 2019 (voorlopig)'!A79</f>
        <v>Decentrale elektriciteitsproductie</v>
      </c>
      <c r="B88" s="2" t="str">
        <f>'CBS data 2019 (voorlopig)'!B79</f>
        <v>Warmtekrachtkoppelinginstallaties (WKK)</v>
      </c>
      <c r="C88" s="2" t="str">
        <f>'CBS data 2019 (voorlopig)'!C79</f>
        <v>Gasturbine</v>
      </c>
      <c r="D88" s="165">
        <f>'CBS data 2019 (voorlopig)'!D79</f>
        <v>44045</v>
      </c>
      <c r="E88" s="165">
        <f>'CBS data 2019 (voorlopig)'!E79</f>
        <v>37339</v>
      </c>
      <c r="F88" s="165">
        <f>'CBS data 2019 (voorlopig)'!F79</f>
        <v>0</v>
      </c>
      <c r="G88" s="165">
        <f>'CBS data 2019 (voorlopig)'!G79</f>
        <v>0</v>
      </c>
      <c r="H88" s="15">
        <f>'CBS data 2019 (voorlopig)'!H79</f>
        <v>6706</v>
      </c>
      <c r="I88" s="16">
        <f>'CBS data 2019 (voorlopig)'!I79</f>
        <v>36846</v>
      </c>
      <c r="J88" s="165">
        <f>'CBS data 2019 (voorlopig)'!J79</f>
        <v>11863</v>
      </c>
      <c r="K88" s="15">
        <f>'CBS data 2019 (voorlopig)'!K79</f>
        <v>24983</v>
      </c>
      <c r="L88" s="16">
        <f>'CBS data 2019 (voorlopig)'!L79</f>
        <v>800</v>
      </c>
      <c r="M88" s="165">
        <f>'CBS data 2019 (voorlopig)'!M79</f>
        <v>9750128</v>
      </c>
      <c r="N88" s="15">
        <f>'CBS data 2019 (voorlopig)'!N79</f>
        <v>55</v>
      </c>
      <c r="O88" s="165">
        <f>'CBS data 2019 (voorlopig)'!O79</f>
        <v>2708.3688888888887</v>
      </c>
    </row>
    <row r="89" spans="1:15" x14ac:dyDescent="0.2">
      <c r="A89" s="2" t="str">
        <f>'CBS data 2019 (voorlopig)'!A80</f>
        <v>Decentrale elektriciteitsproductie</v>
      </c>
      <c r="B89" s="2" t="str">
        <f>'CBS data 2019 (voorlopig)'!B80</f>
        <v>Warmtekrachtkoppelinginstallaties (WKK)</v>
      </c>
      <c r="C89" s="2" t="str">
        <f>'CBS data 2019 (voorlopig)'!C80</f>
        <v>Kerncentrale</v>
      </c>
      <c r="D89" s="165">
        <f>'CBS data 2019 (voorlopig)'!D80</f>
        <v>0</v>
      </c>
      <c r="E89" s="165">
        <f>'CBS data 2019 (voorlopig)'!E80</f>
        <v>0</v>
      </c>
      <c r="F89" s="165">
        <f>'CBS data 2019 (voorlopig)'!F80</f>
        <v>0</v>
      </c>
      <c r="G89" s="165">
        <f>'CBS data 2019 (voorlopig)'!G80</f>
        <v>0</v>
      </c>
      <c r="H89" s="15">
        <f>'CBS data 2019 (voorlopig)'!H80</f>
        <v>0</v>
      </c>
      <c r="I89" s="16">
        <f>'CBS data 2019 (voorlopig)'!I80</f>
        <v>0</v>
      </c>
      <c r="J89" s="165">
        <f>'CBS data 2019 (voorlopig)'!J80</f>
        <v>0</v>
      </c>
      <c r="K89" s="15">
        <f>'CBS data 2019 (voorlopig)'!K80</f>
        <v>0</v>
      </c>
      <c r="L89" s="16">
        <f>'CBS data 2019 (voorlopig)'!L80</f>
        <v>0</v>
      </c>
      <c r="M89" s="165">
        <f>'CBS data 2019 (voorlopig)'!M80</f>
        <v>0</v>
      </c>
      <c r="N89" s="15">
        <f>'CBS data 2019 (voorlopig)'!N80</f>
        <v>0</v>
      </c>
      <c r="O89" s="165">
        <f>'CBS data 2019 (voorlopig)'!O80</f>
        <v>0</v>
      </c>
    </row>
    <row r="90" spans="1:15" x14ac:dyDescent="0.2">
      <c r="A90" s="2" t="str">
        <f>'CBS data 2019 (voorlopig)'!A81</f>
        <v>Decentrale elektriciteitsproductie</v>
      </c>
      <c r="B90" s="2" t="str">
        <f>'CBS data 2019 (voorlopig)'!B81</f>
        <v>Warmtekrachtkoppelinginstallaties (WKK)</v>
      </c>
      <c r="C90" s="2" t="str">
        <f>'CBS data 2019 (voorlopig)'!C81</f>
        <v>Waterkrachtcentrale</v>
      </c>
      <c r="D90" s="165">
        <f>'CBS data 2019 (voorlopig)'!D81</f>
        <v>0</v>
      </c>
      <c r="E90" s="165">
        <f>'CBS data 2019 (voorlopig)'!E81</f>
        <v>0</v>
      </c>
      <c r="F90" s="165">
        <f>'CBS data 2019 (voorlopig)'!F81</f>
        <v>0</v>
      </c>
      <c r="G90" s="165">
        <f>'CBS data 2019 (voorlopig)'!G81</f>
        <v>0</v>
      </c>
      <c r="H90" s="15">
        <f>'CBS data 2019 (voorlopig)'!H81</f>
        <v>0</v>
      </c>
      <c r="I90" s="16">
        <f>'CBS data 2019 (voorlopig)'!I81</f>
        <v>0</v>
      </c>
      <c r="J90" s="165">
        <f>'CBS data 2019 (voorlopig)'!J81</f>
        <v>0</v>
      </c>
      <c r="K90" s="15">
        <f>'CBS data 2019 (voorlopig)'!K81</f>
        <v>0</v>
      </c>
      <c r="L90" s="16">
        <f>'CBS data 2019 (voorlopig)'!L81</f>
        <v>0</v>
      </c>
      <c r="M90" s="165">
        <f>'CBS data 2019 (voorlopig)'!M81</f>
        <v>0</v>
      </c>
      <c r="N90" s="15">
        <f>'CBS data 2019 (voorlopig)'!N81</f>
        <v>0</v>
      </c>
      <c r="O90" s="165">
        <f>'CBS data 2019 (voorlopig)'!O81</f>
        <v>0</v>
      </c>
    </row>
    <row r="91" spans="1:15" x14ac:dyDescent="0.2">
      <c r="A91" s="2" t="str">
        <f>'CBS data 2019 (voorlopig)'!A82</f>
        <v>Decentrale elektriciteitsproductie</v>
      </c>
      <c r="B91" s="2" t="str">
        <f>'CBS data 2019 (voorlopig)'!B82</f>
        <v>Warmtekrachtkoppelinginstallaties (WKK)</v>
      </c>
      <c r="C91" s="2" t="str">
        <f>'CBS data 2019 (voorlopig)'!C82</f>
        <v>Windturbine</v>
      </c>
      <c r="D91" s="165">
        <f>'CBS data 2019 (voorlopig)'!D82</f>
        <v>0</v>
      </c>
      <c r="E91" s="165">
        <f>'CBS data 2019 (voorlopig)'!E82</f>
        <v>0</v>
      </c>
      <c r="F91" s="165">
        <f>'CBS data 2019 (voorlopig)'!F82</f>
        <v>0</v>
      </c>
      <c r="G91" s="165">
        <f>'CBS data 2019 (voorlopig)'!G82</f>
        <v>0</v>
      </c>
      <c r="H91" s="15">
        <f>'CBS data 2019 (voorlopig)'!H82</f>
        <v>0</v>
      </c>
      <c r="I91" s="16">
        <f>'CBS data 2019 (voorlopig)'!I82</f>
        <v>0</v>
      </c>
      <c r="J91" s="165">
        <f>'CBS data 2019 (voorlopig)'!J82</f>
        <v>0</v>
      </c>
      <c r="K91" s="15">
        <f>'CBS data 2019 (voorlopig)'!K82</f>
        <v>0</v>
      </c>
      <c r="L91" s="16">
        <f>'CBS data 2019 (voorlopig)'!L82</f>
        <v>0</v>
      </c>
      <c r="M91" s="165">
        <f>'CBS data 2019 (voorlopig)'!M82</f>
        <v>0</v>
      </c>
      <c r="N91" s="15">
        <f>'CBS data 2019 (voorlopig)'!N82</f>
        <v>0</v>
      </c>
      <c r="O91" s="165">
        <f>'CBS data 2019 (voorlopig)'!O82</f>
        <v>0</v>
      </c>
    </row>
    <row r="92" spans="1:15" x14ac:dyDescent="0.2">
      <c r="A92" s="2" t="str">
        <f>'CBS data 2019 (voorlopig)'!A83</f>
        <v>Decentrale elektriciteitsproductie</v>
      </c>
      <c r="B92" s="2" t="str">
        <f>'CBS data 2019 (voorlopig)'!B83</f>
        <v>Warmtekrachtkoppelinginstallaties (WKK)</v>
      </c>
      <c r="C92" s="2" t="str">
        <f>'CBS data 2019 (voorlopig)'!C83</f>
        <v>Zonnecellen</v>
      </c>
      <c r="D92" s="165">
        <f>'CBS data 2019 (voorlopig)'!D83</f>
        <v>0</v>
      </c>
      <c r="E92" s="165">
        <f>'CBS data 2019 (voorlopig)'!E83</f>
        <v>0</v>
      </c>
      <c r="F92" s="165">
        <f>'CBS data 2019 (voorlopig)'!F83</f>
        <v>0</v>
      </c>
      <c r="G92" s="165">
        <f>'CBS data 2019 (voorlopig)'!G83</f>
        <v>0</v>
      </c>
      <c r="H92" s="15">
        <f>'CBS data 2019 (voorlopig)'!H83</f>
        <v>0</v>
      </c>
      <c r="I92" s="16">
        <f>'CBS data 2019 (voorlopig)'!I83</f>
        <v>0</v>
      </c>
      <c r="J92" s="165">
        <f>'CBS data 2019 (voorlopig)'!J83</f>
        <v>0</v>
      </c>
      <c r="K92" s="15">
        <f>'CBS data 2019 (voorlopig)'!K83</f>
        <v>0</v>
      </c>
      <c r="L92" s="16">
        <f>'CBS data 2019 (voorlopig)'!L83</f>
        <v>0</v>
      </c>
      <c r="M92" s="165">
        <f>'CBS data 2019 (voorlopig)'!M83</f>
        <v>0</v>
      </c>
      <c r="N92" s="15">
        <f>'CBS data 2019 (voorlopig)'!N83</f>
        <v>0</v>
      </c>
      <c r="O92" s="165">
        <f>'CBS data 2019 (voorlopig)'!O83</f>
        <v>0</v>
      </c>
    </row>
    <row r="93" spans="1:15" x14ac:dyDescent="0.2">
      <c r="A93" s="2" t="str">
        <f>'CBS data 2019 (voorlopig)'!A84</f>
        <v>Decentrale elektriciteitsproductie</v>
      </c>
      <c r="B93" s="2" t="str">
        <f>'CBS data 2019 (voorlopig)'!B84</f>
        <v>Warmtekrachtkoppelinginstallaties (WKK)</v>
      </c>
      <c r="C93" s="2" t="str">
        <f>'CBS data 2019 (voorlopig)'!C84</f>
        <v>Overige installaties</v>
      </c>
      <c r="D93" s="165">
        <f>'CBS data 2019 (voorlopig)'!D84</f>
        <v>8</v>
      </c>
      <c r="E93" s="165">
        <f>'CBS data 2019 (voorlopig)'!E84</f>
        <v>7</v>
      </c>
      <c r="F93" s="165">
        <f>'CBS data 2019 (voorlopig)'!F84</f>
        <v>1</v>
      </c>
      <c r="G93" s="165">
        <f>'CBS data 2019 (voorlopig)'!G84</f>
        <v>0</v>
      </c>
      <c r="H93" s="15">
        <f>'CBS data 2019 (voorlopig)'!H84</f>
        <v>0</v>
      </c>
      <c r="I93" s="16">
        <f>'CBS data 2019 (voorlopig)'!I84</f>
        <v>4</v>
      </c>
      <c r="J93" s="165">
        <f>'CBS data 2019 (voorlopig)'!J84</f>
        <v>3</v>
      </c>
      <c r="K93" s="15">
        <f>'CBS data 2019 (voorlopig)'!K84</f>
        <v>1</v>
      </c>
      <c r="L93" s="16">
        <f>'CBS data 2019 (voorlopig)'!L84</f>
        <v>15</v>
      </c>
      <c r="M93" s="165">
        <f>'CBS data 2019 (voorlopig)'!M84</f>
        <v>58200</v>
      </c>
      <c r="N93" s="15">
        <f>'CBS data 2019 (voorlopig)'!N84</f>
        <v>6</v>
      </c>
      <c r="O93" s="165">
        <f>'CBS data 2019 (voorlopig)'!O84</f>
        <v>16.166666666666668</v>
      </c>
    </row>
    <row r="94" spans="1:15" x14ac:dyDescent="0.2">
      <c r="A94" s="2" t="str">
        <f>'CBS data 2019 (voorlopig)'!A85</f>
        <v>Decentrale elektriciteitsproductie</v>
      </c>
      <c r="B94" s="2" t="str">
        <f>'CBS data 2019 (voorlopig)'!B85</f>
        <v>Andere installaties</v>
      </c>
      <c r="C94" s="2" t="str">
        <f>'CBS data 2019 (voorlopig)'!C85</f>
        <v>Totaal installaties</v>
      </c>
      <c r="D94" s="165">
        <f>'CBS data 2019 (voorlopig)'!D85</f>
        <v>10907</v>
      </c>
      <c r="E94" s="165">
        <f>'CBS data 2019 (voorlopig)'!E85</f>
        <v>352</v>
      </c>
      <c r="F94" s="165">
        <f>'CBS data 2019 (voorlopig)'!F85</f>
        <v>19</v>
      </c>
      <c r="G94" s="165">
        <f>'CBS data 2019 (voorlopig)'!G85</f>
        <v>0</v>
      </c>
      <c r="H94" s="15">
        <f>'CBS data 2019 (voorlopig)'!H85</f>
        <v>10536</v>
      </c>
      <c r="I94" s="16">
        <f>'CBS data 2019 (voorlopig)'!I85</f>
        <v>64086</v>
      </c>
      <c r="J94" s="165">
        <f>'CBS data 2019 (voorlopig)'!J85</f>
        <v>64086</v>
      </c>
      <c r="K94" s="15">
        <f>'CBS data 2019 (voorlopig)'!K85</f>
        <v>0</v>
      </c>
      <c r="L94" s="16">
        <f>'CBS data 2019 (voorlopig)'!L85</f>
        <v>11821</v>
      </c>
      <c r="M94" s="165">
        <f>'CBS data 2019 (voorlopig)'!M85</f>
        <v>0</v>
      </c>
      <c r="N94" s="15">
        <f>'CBS data 2019 (voorlopig)'!N85</f>
        <v>2378</v>
      </c>
      <c r="O94" s="165">
        <f>'CBS data 2019 (voorlopig)'!O85</f>
        <v>0</v>
      </c>
    </row>
    <row r="95" spans="1:15" x14ac:dyDescent="0.2">
      <c r="A95" s="2" t="str">
        <f>'CBS data 2019 (voorlopig)'!A86</f>
        <v>Decentrale elektriciteitsproductie</v>
      </c>
      <c r="B95" s="2" t="str">
        <f>'CBS data 2019 (voorlopig)'!B86</f>
        <v>Andere installaties</v>
      </c>
      <c r="C95" s="2" t="str">
        <f>'CBS data 2019 (voorlopig)'!C86</f>
        <v>Gasmotor</v>
      </c>
      <c r="D95" s="165">
        <f>'CBS data 2019 (voorlopig)'!D86</f>
        <v>188</v>
      </c>
      <c r="E95" s="165">
        <f>'CBS data 2019 (voorlopig)'!E86</f>
        <v>0</v>
      </c>
      <c r="F95" s="165">
        <f>'CBS data 2019 (voorlopig)'!F86</f>
        <v>0</v>
      </c>
      <c r="G95" s="165">
        <f>'CBS data 2019 (voorlopig)'!G86</f>
        <v>0</v>
      </c>
      <c r="H95" s="15">
        <f>'CBS data 2019 (voorlopig)'!H86</f>
        <v>188</v>
      </c>
      <c r="I95" s="16">
        <f>'CBS data 2019 (voorlopig)'!I86</f>
        <v>77</v>
      </c>
      <c r="J95" s="165">
        <f>'CBS data 2019 (voorlopig)'!J86</f>
        <v>77</v>
      </c>
      <c r="K95" s="15">
        <f>'CBS data 2019 (voorlopig)'!K86</f>
        <v>0</v>
      </c>
      <c r="L95" s="16">
        <f>'CBS data 2019 (voorlopig)'!L86</f>
        <v>19</v>
      </c>
      <c r="M95" s="165">
        <f>'CBS data 2019 (voorlopig)'!M86</f>
        <v>0</v>
      </c>
      <c r="N95" s="15">
        <f>'CBS data 2019 (voorlopig)'!N86</f>
        <v>44</v>
      </c>
      <c r="O95" s="165">
        <f>'CBS data 2019 (voorlopig)'!O86</f>
        <v>0</v>
      </c>
    </row>
    <row r="96" spans="1:15" x14ac:dyDescent="0.2">
      <c r="A96" s="2" t="str">
        <f>'CBS data 2019 (voorlopig)'!A87</f>
        <v>Decentrale elektriciteitsproductie</v>
      </c>
      <c r="B96" s="2" t="str">
        <f>'CBS data 2019 (voorlopig)'!B87</f>
        <v>Andere installaties</v>
      </c>
      <c r="C96" s="2" t="str">
        <f>'CBS data 2019 (voorlopig)'!C87</f>
        <v>Stoomturbine</v>
      </c>
      <c r="D96" s="165">
        <f>'CBS data 2019 (voorlopig)'!D87</f>
        <v>10719</v>
      </c>
      <c r="E96" s="165">
        <f>'CBS data 2019 (voorlopig)'!E87</f>
        <v>352</v>
      </c>
      <c r="F96" s="165">
        <f>'CBS data 2019 (voorlopig)'!F87</f>
        <v>19</v>
      </c>
      <c r="G96" s="165">
        <f>'CBS data 2019 (voorlopig)'!G87</f>
        <v>0</v>
      </c>
      <c r="H96" s="15">
        <f>'CBS data 2019 (voorlopig)'!H87</f>
        <v>10348</v>
      </c>
      <c r="I96" s="16">
        <f>'CBS data 2019 (voorlopig)'!I87</f>
        <v>2774</v>
      </c>
      <c r="J96" s="165">
        <f>'CBS data 2019 (voorlopig)'!J87</f>
        <v>2774</v>
      </c>
      <c r="K96" s="15">
        <f>'CBS data 2019 (voorlopig)'!K87</f>
        <v>0</v>
      </c>
      <c r="L96" s="16">
        <f>'CBS data 2019 (voorlopig)'!L87</f>
        <v>109</v>
      </c>
      <c r="M96" s="165">
        <f>'CBS data 2019 (voorlopig)'!M87</f>
        <v>0</v>
      </c>
      <c r="N96" s="15">
        <f>'CBS data 2019 (voorlopig)'!N87</f>
        <v>5</v>
      </c>
      <c r="O96" s="165">
        <f>'CBS data 2019 (voorlopig)'!O87</f>
        <v>0</v>
      </c>
    </row>
    <row r="97" spans="1:15" x14ac:dyDescent="0.2">
      <c r="A97" s="2" t="str">
        <f>'CBS data 2019 (voorlopig)'!A88</f>
        <v>Decentrale elektriciteitsproductie</v>
      </c>
      <c r="B97" s="2" t="str">
        <f>'CBS data 2019 (voorlopig)'!B88</f>
        <v>Andere installaties</v>
      </c>
      <c r="C97" s="2" t="str">
        <f>'CBS data 2019 (voorlopig)'!C88</f>
        <v>Steg-eenheid</v>
      </c>
      <c r="D97" s="165">
        <f>'CBS data 2019 (voorlopig)'!D88</f>
        <v>0</v>
      </c>
      <c r="E97" s="165">
        <f>'CBS data 2019 (voorlopig)'!E88</f>
        <v>0</v>
      </c>
      <c r="F97" s="165">
        <f>'CBS data 2019 (voorlopig)'!F88</f>
        <v>0</v>
      </c>
      <c r="G97" s="165">
        <f>'CBS data 2019 (voorlopig)'!G88</f>
        <v>0</v>
      </c>
      <c r="H97" s="15">
        <f>'CBS data 2019 (voorlopig)'!H88</f>
        <v>0</v>
      </c>
      <c r="I97" s="16">
        <f>'CBS data 2019 (voorlopig)'!I88</f>
        <v>0</v>
      </c>
      <c r="J97" s="165">
        <f>'CBS data 2019 (voorlopig)'!J88</f>
        <v>0</v>
      </c>
      <c r="K97" s="15">
        <f>'CBS data 2019 (voorlopig)'!K88</f>
        <v>0</v>
      </c>
      <c r="L97" s="16">
        <f>'CBS data 2019 (voorlopig)'!L88</f>
        <v>0</v>
      </c>
      <c r="M97" s="165">
        <f>'CBS data 2019 (voorlopig)'!M88</f>
        <v>0</v>
      </c>
      <c r="N97" s="15">
        <f>'CBS data 2019 (voorlopig)'!N88</f>
        <v>0</v>
      </c>
      <c r="O97" s="165">
        <f>'CBS data 2019 (voorlopig)'!O88</f>
        <v>0</v>
      </c>
    </row>
    <row r="98" spans="1:15" x14ac:dyDescent="0.2">
      <c r="A98" s="2" t="str">
        <f>'CBS data 2019 (voorlopig)'!A89</f>
        <v>Decentrale elektriciteitsproductie</v>
      </c>
      <c r="B98" s="2" t="str">
        <f>'CBS data 2019 (voorlopig)'!B89</f>
        <v>Andere installaties</v>
      </c>
      <c r="C98" s="2" t="str">
        <f>'CBS data 2019 (voorlopig)'!C89</f>
        <v>Gasturbine</v>
      </c>
      <c r="D98" s="165">
        <f>'CBS data 2019 (voorlopig)'!D89</f>
        <v>0</v>
      </c>
      <c r="E98" s="165">
        <f>'CBS data 2019 (voorlopig)'!E89</f>
        <v>0</v>
      </c>
      <c r="F98" s="165">
        <f>'CBS data 2019 (voorlopig)'!F89</f>
        <v>0</v>
      </c>
      <c r="G98" s="165">
        <f>'CBS data 2019 (voorlopig)'!G89</f>
        <v>0</v>
      </c>
      <c r="H98" s="15">
        <f>'CBS data 2019 (voorlopig)'!H89</f>
        <v>0</v>
      </c>
      <c r="I98" s="16">
        <f>'CBS data 2019 (voorlopig)'!I89</f>
        <v>0</v>
      </c>
      <c r="J98" s="165">
        <f>'CBS data 2019 (voorlopig)'!J89</f>
        <v>0</v>
      </c>
      <c r="K98" s="15">
        <f>'CBS data 2019 (voorlopig)'!K89</f>
        <v>0</v>
      </c>
      <c r="L98" s="16">
        <f>'CBS data 2019 (voorlopig)'!L89</f>
        <v>0</v>
      </c>
      <c r="M98" s="165">
        <f>'CBS data 2019 (voorlopig)'!M89</f>
        <v>0</v>
      </c>
      <c r="N98" s="15">
        <f>'CBS data 2019 (voorlopig)'!N89</f>
        <v>0</v>
      </c>
      <c r="O98" s="165">
        <f>'CBS data 2019 (voorlopig)'!O89</f>
        <v>0</v>
      </c>
    </row>
    <row r="99" spans="1:15" x14ac:dyDescent="0.2">
      <c r="A99" s="2" t="str">
        <f>'CBS data 2019 (voorlopig)'!A90</f>
        <v>Decentrale elektriciteitsproductie</v>
      </c>
      <c r="B99" s="2" t="str">
        <f>'CBS data 2019 (voorlopig)'!B90</f>
        <v>Andere installaties</v>
      </c>
      <c r="C99" s="2" t="str">
        <f>'CBS data 2019 (voorlopig)'!C90</f>
        <v>Kerncentrale</v>
      </c>
      <c r="D99" s="165">
        <f>'CBS data 2019 (voorlopig)'!D90</f>
        <v>0</v>
      </c>
      <c r="E99" s="165">
        <f>'CBS data 2019 (voorlopig)'!E90</f>
        <v>0</v>
      </c>
      <c r="F99" s="165">
        <f>'CBS data 2019 (voorlopig)'!F90</f>
        <v>0</v>
      </c>
      <c r="G99" s="165">
        <f>'CBS data 2019 (voorlopig)'!G90</f>
        <v>0</v>
      </c>
      <c r="H99" s="15">
        <f>'CBS data 2019 (voorlopig)'!H90</f>
        <v>0</v>
      </c>
      <c r="I99" s="16">
        <f>'CBS data 2019 (voorlopig)'!I90</f>
        <v>0</v>
      </c>
      <c r="J99" s="165">
        <f>'CBS data 2019 (voorlopig)'!J90</f>
        <v>0</v>
      </c>
      <c r="K99" s="15">
        <f>'CBS data 2019 (voorlopig)'!K90</f>
        <v>0</v>
      </c>
      <c r="L99" s="16">
        <f>'CBS data 2019 (voorlopig)'!L90</f>
        <v>0</v>
      </c>
      <c r="M99" s="165">
        <f>'CBS data 2019 (voorlopig)'!M90</f>
        <v>0</v>
      </c>
      <c r="N99" s="15">
        <f>'CBS data 2019 (voorlopig)'!N90</f>
        <v>0</v>
      </c>
      <c r="O99" s="165">
        <f>'CBS data 2019 (voorlopig)'!O90</f>
        <v>0</v>
      </c>
    </row>
    <row r="100" spans="1:15" x14ac:dyDescent="0.2">
      <c r="A100" s="2" t="str">
        <f>'CBS data 2019 (voorlopig)'!A91</f>
        <v>Decentrale elektriciteitsproductie</v>
      </c>
      <c r="B100" s="2" t="str">
        <f>'CBS data 2019 (voorlopig)'!B91</f>
        <v>Andere installaties</v>
      </c>
      <c r="C100" s="2" t="str">
        <f>'CBS data 2019 (voorlopig)'!C91</f>
        <v>Waterkrachtcentrale</v>
      </c>
      <c r="D100" s="165">
        <f>'CBS data 2019 (voorlopig)'!D91</f>
        <v>0</v>
      </c>
      <c r="E100" s="165">
        <f>'CBS data 2019 (voorlopig)'!E91</f>
        <v>0</v>
      </c>
      <c r="F100" s="165">
        <f>'CBS data 2019 (voorlopig)'!F91</f>
        <v>0</v>
      </c>
      <c r="G100" s="165">
        <f>'CBS data 2019 (voorlopig)'!G91</f>
        <v>0</v>
      </c>
      <c r="H100" s="15">
        <f>'CBS data 2019 (voorlopig)'!H91</f>
        <v>0</v>
      </c>
      <c r="I100" s="16">
        <f>'CBS data 2019 (voorlopig)'!I91</f>
        <v>267</v>
      </c>
      <c r="J100" s="165">
        <f>'CBS data 2019 (voorlopig)'!J91</f>
        <v>267</v>
      </c>
      <c r="K100" s="15">
        <f>'CBS data 2019 (voorlopig)'!K91</f>
        <v>0</v>
      </c>
      <c r="L100" s="16">
        <f>'CBS data 2019 (voorlopig)'!L91</f>
        <v>37</v>
      </c>
      <c r="M100" s="165">
        <f>'CBS data 2019 (voorlopig)'!M91</f>
        <v>0</v>
      </c>
      <c r="N100" s="15">
        <f>'CBS data 2019 (voorlopig)'!N91</f>
        <v>7</v>
      </c>
      <c r="O100" s="165">
        <f>'CBS data 2019 (voorlopig)'!O91</f>
        <v>0</v>
      </c>
    </row>
    <row r="101" spans="1:15" x14ac:dyDescent="0.2">
      <c r="A101" s="2" t="str">
        <f>'CBS data 2019 (voorlopig)'!A92</f>
        <v>Decentrale elektriciteitsproductie</v>
      </c>
      <c r="B101" s="2" t="str">
        <f>'CBS data 2019 (voorlopig)'!B92</f>
        <v>Andere installaties</v>
      </c>
      <c r="C101" s="2" t="str">
        <f>'CBS data 2019 (voorlopig)'!C92</f>
        <v>Windturbine</v>
      </c>
      <c r="D101" s="165">
        <f>'CBS data 2019 (voorlopig)'!D92</f>
        <v>0</v>
      </c>
      <c r="E101" s="165">
        <f>'CBS data 2019 (voorlopig)'!E92</f>
        <v>0</v>
      </c>
      <c r="F101" s="165">
        <f>'CBS data 2019 (voorlopig)'!F92</f>
        <v>0</v>
      </c>
      <c r="G101" s="165">
        <f>'CBS data 2019 (voorlopig)'!G92</f>
        <v>0</v>
      </c>
      <c r="H101" s="15">
        <f>'CBS data 2019 (voorlopig)'!H92</f>
        <v>0</v>
      </c>
      <c r="I101" s="16">
        <f>'CBS data 2019 (voorlopig)'!I92</f>
        <v>41429</v>
      </c>
      <c r="J101" s="165">
        <f>'CBS data 2019 (voorlopig)'!J92</f>
        <v>41429</v>
      </c>
      <c r="K101" s="15">
        <f>'CBS data 2019 (voorlopig)'!K92</f>
        <v>0</v>
      </c>
      <c r="L101" s="16">
        <f>'CBS data 2019 (voorlopig)'!L92</f>
        <v>4484</v>
      </c>
      <c r="M101" s="165">
        <f>'CBS data 2019 (voorlopig)'!M92</f>
        <v>0</v>
      </c>
      <c r="N101" s="15">
        <f>'CBS data 2019 (voorlopig)'!N92</f>
        <v>2321</v>
      </c>
      <c r="O101" s="165">
        <f>'CBS data 2019 (voorlopig)'!O92</f>
        <v>0</v>
      </c>
    </row>
    <row r="102" spans="1:15" x14ac:dyDescent="0.2">
      <c r="A102" s="2" t="str">
        <f>'CBS data 2019 (voorlopig)'!A93</f>
        <v>Decentrale elektriciteitsproductie</v>
      </c>
      <c r="B102" s="2" t="str">
        <f>'CBS data 2019 (voorlopig)'!B93</f>
        <v>Andere installaties</v>
      </c>
      <c r="C102" s="2" t="str">
        <f>'CBS data 2019 (voorlopig)'!C93</f>
        <v>Zonnecellen</v>
      </c>
      <c r="D102" s="165">
        <f>'CBS data 2019 (voorlopig)'!D93</f>
        <v>0</v>
      </c>
      <c r="E102" s="165">
        <f>'CBS data 2019 (voorlopig)'!E93</f>
        <v>0</v>
      </c>
      <c r="F102" s="165">
        <f>'CBS data 2019 (voorlopig)'!F93</f>
        <v>0</v>
      </c>
      <c r="G102" s="165">
        <f>'CBS data 2019 (voorlopig)'!G93</f>
        <v>0</v>
      </c>
      <c r="H102" s="15">
        <f>'CBS data 2019 (voorlopig)'!H93</f>
        <v>0</v>
      </c>
      <c r="I102" s="16">
        <f>'CBS data 2019 (voorlopig)'!I93</f>
        <v>19210</v>
      </c>
      <c r="J102" s="165">
        <f>'CBS data 2019 (voorlopig)'!J93</f>
        <v>19210</v>
      </c>
      <c r="K102" s="15">
        <f>'CBS data 2019 (voorlopig)'!K93</f>
        <v>0</v>
      </c>
      <c r="L102" s="16">
        <f>'CBS data 2019 (voorlopig)'!L93</f>
        <v>7170</v>
      </c>
      <c r="M102" s="165">
        <f>'CBS data 2019 (voorlopig)'!M93</f>
        <v>0</v>
      </c>
      <c r="N102" s="15">
        <f>'CBS data 2019 (voorlopig)'!N93</f>
        <v>0</v>
      </c>
      <c r="O102" s="165">
        <f>'CBS data 2019 (voorlopig)'!O93</f>
        <v>0</v>
      </c>
    </row>
    <row r="103" spans="1:15" x14ac:dyDescent="0.2">
      <c r="A103" s="2" t="str">
        <f>'CBS data 2019 (voorlopig)'!A94</f>
        <v>Decentrale elektriciteitsproductie</v>
      </c>
      <c r="B103" s="2" t="str">
        <f>'CBS data 2019 (voorlopig)'!B94</f>
        <v>Andere installaties</v>
      </c>
      <c r="C103" s="2" t="str">
        <f>'CBS data 2019 (voorlopig)'!C94</f>
        <v>Overige installaties</v>
      </c>
      <c r="D103" s="165">
        <f>'CBS data 2019 (voorlopig)'!D94</f>
        <v>0</v>
      </c>
      <c r="E103" s="165">
        <f>'CBS data 2019 (voorlopig)'!E94</f>
        <v>0</v>
      </c>
      <c r="F103" s="165">
        <f>'CBS data 2019 (voorlopig)'!F94</f>
        <v>0</v>
      </c>
      <c r="G103" s="165">
        <f>'CBS data 2019 (voorlopig)'!G94</f>
        <v>0</v>
      </c>
      <c r="H103" s="15">
        <f>'CBS data 2019 (voorlopig)'!H94</f>
        <v>0</v>
      </c>
      <c r="I103" s="16">
        <f>'CBS data 2019 (voorlopig)'!I94</f>
        <v>330</v>
      </c>
      <c r="J103" s="165">
        <f>'CBS data 2019 (voorlopig)'!J94</f>
        <v>330</v>
      </c>
      <c r="K103" s="15">
        <f>'CBS data 2019 (voorlopig)'!K94</f>
        <v>0</v>
      </c>
      <c r="L103" s="16">
        <f>'CBS data 2019 (voorlopig)'!L94</f>
        <v>1</v>
      </c>
      <c r="M103" s="165">
        <f>'CBS data 2019 (voorlopig)'!M94</f>
        <v>0</v>
      </c>
      <c r="N103" s="15">
        <f>'CBS data 2019 (voorlopig)'!N94</f>
        <v>1</v>
      </c>
      <c r="O103" s="165">
        <f>'CBS data 2019 (voorlopig)'!O94</f>
        <v>0</v>
      </c>
    </row>
    <row r="104" spans="1:15" x14ac:dyDescent="0.2">
      <c r="A104" s="2" t="str">
        <f>'CBS data 2019 (voorlopig)'!A95</f>
        <v>Land- en tuinbouw</v>
      </c>
      <c r="B104" s="2" t="str">
        <f>'CBS data 2019 (voorlopig)'!B95</f>
        <v>Totaal WKK/andere installaties</v>
      </c>
      <c r="C104" s="2" t="str">
        <f>'CBS data 2019 (voorlopig)'!C95</f>
        <v>Totaal installaties</v>
      </c>
      <c r="D104" s="165">
        <f>'CBS data 2019 (voorlopig)'!D95</f>
        <v>98496</v>
      </c>
      <c r="E104" s="165">
        <f>'CBS data 2019 (voorlopig)'!E95</f>
        <v>93616</v>
      </c>
      <c r="F104" s="165">
        <f>'CBS data 2019 (voorlopig)'!F95</f>
        <v>0</v>
      </c>
      <c r="G104" s="165">
        <f>'CBS data 2019 (voorlopig)'!G95</f>
        <v>0</v>
      </c>
      <c r="H104" s="15">
        <f>'CBS data 2019 (voorlopig)'!H95</f>
        <v>4880</v>
      </c>
      <c r="I104" s="16">
        <f>'CBS data 2019 (voorlopig)'!I95</f>
        <v>87409</v>
      </c>
      <c r="J104" s="165">
        <f>'CBS data 2019 (voorlopig)'!J95</f>
        <v>39525</v>
      </c>
      <c r="K104" s="15">
        <f>'CBS data 2019 (voorlopig)'!K95</f>
        <v>47884</v>
      </c>
      <c r="L104" s="16">
        <f>'CBS data 2019 (voorlopig)'!L95</f>
        <v>2842</v>
      </c>
      <c r="M104" s="165">
        <f>'CBS data 2019 (voorlopig)'!M95</f>
        <v>13035971</v>
      </c>
      <c r="N104" s="15">
        <f>'CBS data 2019 (voorlopig)'!N95</f>
        <v>2275</v>
      </c>
      <c r="O104" s="165">
        <f>'CBS data 2019 (voorlopig)'!O95</f>
        <v>3621.1030555555553</v>
      </c>
    </row>
    <row r="105" spans="1:15" x14ac:dyDescent="0.2">
      <c r="A105" s="2" t="str">
        <f>'CBS data 2019 (voorlopig)'!A96</f>
        <v>Land- en tuinbouw</v>
      </c>
      <c r="B105" s="2" t="str">
        <f>'CBS data 2019 (voorlopig)'!B96</f>
        <v>Totaal WKK/andere installaties</v>
      </c>
      <c r="C105" s="2" t="str">
        <f>'CBS data 2019 (voorlopig)'!C96</f>
        <v>Gasmotor</v>
      </c>
      <c r="D105" s="165">
        <f>'CBS data 2019 (voorlopig)'!D96</f>
        <v>98082</v>
      </c>
      <c r="E105" s="165">
        <f>'CBS data 2019 (voorlopig)'!E96</f>
        <v>93616</v>
      </c>
      <c r="F105" s="165">
        <f>'CBS data 2019 (voorlopig)'!F96</f>
        <v>0</v>
      </c>
      <c r="G105" s="165">
        <f>'CBS data 2019 (voorlopig)'!G96</f>
        <v>0</v>
      </c>
      <c r="H105" s="15">
        <f>'CBS data 2019 (voorlopig)'!H96</f>
        <v>4466</v>
      </c>
      <c r="I105" s="16">
        <f>'CBS data 2019 (voorlopig)'!I96</f>
        <v>87105</v>
      </c>
      <c r="J105" s="165">
        <f>'CBS data 2019 (voorlopig)'!J96</f>
        <v>39499</v>
      </c>
      <c r="K105" s="15">
        <f>'CBS data 2019 (voorlopig)'!K96</f>
        <v>47607</v>
      </c>
      <c r="L105" s="16">
        <f>'CBS data 2019 (voorlopig)'!L96</f>
        <v>2840</v>
      </c>
      <c r="M105" s="165">
        <f>'CBS data 2019 (voorlopig)'!M96</f>
        <v>12986291</v>
      </c>
      <c r="N105" s="15">
        <f>'CBS data 2019 (voorlopig)'!N96</f>
        <v>2271</v>
      </c>
      <c r="O105" s="165">
        <f>'CBS data 2019 (voorlopig)'!O96</f>
        <v>3607.3030555555556</v>
      </c>
    </row>
    <row r="106" spans="1:15" x14ac:dyDescent="0.2">
      <c r="A106" s="2" t="str">
        <f>'CBS data 2019 (voorlopig)'!A97</f>
        <v>Land- en tuinbouw</v>
      </c>
      <c r="B106" s="2" t="str">
        <f>'CBS data 2019 (voorlopig)'!B97</f>
        <v>Totaal WKK/andere installaties</v>
      </c>
      <c r="C106" s="2" t="str">
        <f>'CBS data 2019 (voorlopig)'!C97</f>
        <v>Stoomturbine</v>
      </c>
      <c r="D106" s="165">
        <f>'CBS data 2019 (voorlopig)'!D97</f>
        <v>414</v>
      </c>
      <c r="E106" s="165">
        <f>'CBS data 2019 (voorlopig)'!E97</f>
        <v>0</v>
      </c>
      <c r="F106" s="165">
        <f>'CBS data 2019 (voorlopig)'!F97</f>
        <v>0</v>
      </c>
      <c r="G106" s="165">
        <f>'CBS data 2019 (voorlopig)'!G97</f>
        <v>0</v>
      </c>
      <c r="H106" s="15">
        <f>'CBS data 2019 (voorlopig)'!H97</f>
        <v>414</v>
      </c>
      <c r="I106" s="16">
        <f>'CBS data 2019 (voorlopig)'!I97</f>
        <v>304</v>
      </c>
      <c r="J106" s="165">
        <f>'CBS data 2019 (voorlopig)'!J97</f>
        <v>27</v>
      </c>
      <c r="K106" s="15">
        <f>'CBS data 2019 (voorlopig)'!K97</f>
        <v>277</v>
      </c>
      <c r="L106" s="16">
        <f>'CBS data 2019 (voorlopig)'!L97</f>
        <v>2</v>
      </c>
      <c r="M106" s="165">
        <f>'CBS data 2019 (voorlopig)'!M97</f>
        <v>49680</v>
      </c>
      <c r="N106" s="15">
        <f>'CBS data 2019 (voorlopig)'!N97</f>
        <v>4</v>
      </c>
      <c r="O106" s="165">
        <f>'CBS data 2019 (voorlopig)'!O97</f>
        <v>13.8</v>
      </c>
    </row>
    <row r="107" spans="1:15" x14ac:dyDescent="0.2">
      <c r="A107" s="2" t="str">
        <f>'CBS data 2019 (voorlopig)'!A98</f>
        <v>Land- en tuinbouw</v>
      </c>
      <c r="B107" s="2" t="str">
        <f>'CBS data 2019 (voorlopig)'!B98</f>
        <v>Totaal WKK/andere installaties</v>
      </c>
      <c r="C107" s="2" t="str">
        <f>'CBS data 2019 (voorlopig)'!C98</f>
        <v>Steg-eenheid</v>
      </c>
      <c r="D107" s="165">
        <f>'CBS data 2019 (voorlopig)'!D98</f>
        <v>0</v>
      </c>
      <c r="E107" s="165">
        <f>'CBS data 2019 (voorlopig)'!E98</f>
        <v>0</v>
      </c>
      <c r="F107" s="165">
        <f>'CBS data 2019 (voorlopig)'!F98</f>
        <v>0</v>
      </c>
      <c r="G107" s="165">
        <f>'CBS data 2019 (voorlopig)'!G98</f>
        <v>0</v>
      </c>
      <c r="H107" s="15">
        <f>'CBS data 2019 (voorlopig)'!H98</f>
        <v>0</v>
      </c>
      <c r="I107" s="16">
        <f>'CBS data 2019 (voorlopig)'!I98</f>
        <v>0</v>
      </c>
      <c r="J107" s="165">
        <f>'CBS data 2019 (voorlopig)'!J98</f>
        <v>0</v>
      </c>
      <c r="K107" s="15">
        <f>'CBS data 2019 (voorlopig)'!K98</f>
        <v>0</v>
      </c>
      <c r="L107" s="16">
        <f>'CBS data 2019 (voorlopig)'!L98</f>
        <v>0</v>
      </c>
      <c r="M107" s="165">
        <f>'CBS data 2019 (voorlopig)'!M98</f>
        <v>0</v>
      </c>
      <c r="N107" s="15">
        <f>'CBS data 2019 (voorlopig)'!N98</f>
        <v>0</v>
      </c>
      <c r="O107" s="165">
        <f>'CBS data 2019 (voorlopig)'!O98</f>
        <v>0</v>
      </c>
    </row>
    <row r="108" spans="1:15" x14ac:dyDescent="0.2">
      <c r="A108" s="2" t="str">
        <f>'CBS data 2019 (voorlopig)'!A99</f>
        <v>Land- en tuinbouw</v>
      </c>
      <c r="B108" s="2" t="str">
        <f>'CBS data 2019 (voorlopig)'!B99</f>
        <v>Totaal WKK/andere installaties</v>
      </c>
      <c r="C108" s="2" t="str">
        <f>'CBS data 2019 (voorlopig)'!C99</f>
        <v>Gasturbine</v>
      </c>
      <c r="D108" s="165">
        <f>'CBS data 2019 (voorlopig)'!D99</f>
        <v>0</v>
      </c>
      <c r="E108" s="165">
        <f>'CBS data 2019 (voorlopig)'!E99</f>
        <v>0</v>
      </c>
      <c r="F108" s="165">
        <f>'CBS data 2019 (voorlopig)'!F99</f>
        <v>0</v>
      </c>
      <c r="G108" s="165">
        <f>'CBS data 2019 (voorlopig)'!G99</f>
        <v>0</v>
      </c>
      <c r="H108" s="15">
        <f>'CBS data 2019 (voorlopig)'!H99</f>
        <v>0</v>
      </c>
      <c r="I108" s="16">
        <f>'CBS data 2019 (voorlopig)'!I99</f>
        <v>0</v>
      </c>
      <c r="J108" s="165">
        <f>'CBS data 2019 (voorlopig)'!J99</f>
        <v>0</v>
      </c>
      <c r="K108" s="15">
        <f>'CBS data 2019 (voorlopig)'!K99</f>
        <v>0</v>
      </c>
      <c r="L108" s="16">
        <f>'CBS data 2019 (voorlopig)'!L99</f>
        <v>0</v>
      </c>
      <c r="M108" s="165">
        <f>'CBS data 2019 (voorlopig)'!M99</f>
        <v>0</v>
      </c>
      <c r="N108" s="15">
        <f>'CBS data 2019 (voorlopig)'!N99</f>
        <v>0</v>
      </c>
      <c r="O108" s="165">
        <f>'CBS data 2019 (voorlopig)'!O99</f>
        <v>0</v>
      </c>
    </row>
    <row r="109" spans="1:15" x14ac:dyDescent="0.2">
      <c r="A109" s="2" t="str">
        <f>'CBS data 2019 (voorlopig)'!A100</f>
        <v>Land- en tuinbouw</v>
      </c>
      <c r="B109" s="2" t="str">
        <f>'CBS data 2019 (voorlopig)'!B100</f>
        <v>Totaal WKK/andere installaties</v>
      </c>
      <c r="C109" s="2" t="str">
        <f>'CBS data 2019 (voorlopig)'!C100</f>
        <v>Kerncentrale</v>
      </c>
      <c r="D109" s="165">
        <f>'CBS data 2019 (voorlopig)'!D100</f>
        <v>0</v>
      </c>
      <c r="E109" s="165">
        <f>'CBS data 2019 (voorlopig)'!E100</f>
        <v>0</v>
      </c>
      <c r="F109" s="165">
        <f>'CBS data 2019 (voorlopig)'!F100</f>
        <v>0</v>
      </c>
      <c r="G109" s="165">
        <f>'CBS data 2019 (voorlopig)'!G100</f>
        <v>0</v>
      </c>
      <c r="H109" s="15">
        <f>'CBS data 2019 (voorlopig)'!H100</f>
        <v>0</v>
      </c>
      <c r="I109" s="16">
        <f>'CBS data 2019 (voorlopig)'!I100</f>
        <v>0</v>
      </c>
      <c r="J109" s="165">
        <f>'CBS data 2019 (voorlopig)'!J100</f>
        <v>0</v>
      </c>
      <c r="K109" s="15">
        <f>'CBS data 2019 (voorlopig)'!K100</f>
        <v>0</v>
      </c>
      <c r="L109" s="16">
        <f>'CBS data 2019 (voorlopig)'!L100</f>
        <v>0</v>
      </c>
      <c r="M109" s="165">
        <f>'CBS data 2019 (voorlopig)'!M100</f>
        <v>0</v>
      </c>
      <c r="N109" s="15">
        <f>'CBS data 2019 (voorlopig)'!N100</f>
        <v>0</v>
      </c>
      <c r="O109" s="165">
        <f>'CBS data 2019 (voorlopig)'!O100</f>
        <v>0</v>
      </c>
    </row>
    <row r="110" spans="1:15" x14ac:dyDescent="0.2">
      <c r="A110" s="2" t="str">
        <f>'CBS data 2019 (voorlopig)'!A101</f>
        <v>Land- en tuinbouw</v>
      </c>
      <c r="B110" s="2" t="str">
        <f>'CBS data 2019 (voorlopig)'!B101</f>
        <v>Totaal WKK/andere installaties</v>
      </c>
      <c r="C110" s="2" t="str">
        <f>'CBS data 2019 (voorlopig)'!C101</f>
        <v>Waterkrachtcentrale</v>
      </c>
      <c r="D110" s="165">
        <f>'CBS data 2019 (voorlopig)'!D101</f>
        <v>0</v>
      </c>
      <c r="E110" s="165">
        <f>'CBS data 2019 (voorlopig)'!E101</f>
        <v>0</v>
      </c>
      <c r="F110" s="165">
        <f>'CBS data 2019 (voorlopig)'!F101</f>
        <v>0</v>
      </c>
      <c r="G110" s="165">
        <f>'CBS data 2019 (voorlopig)'!G101</f>
        <v>0</v>
      </c>
      <c r="H110" s="15">
        <f>'CBS data 2019 (voorlopig)'!H101</f>
        <v>0</v>
      </c>
      <c r="I110" s="16">
        <f>'CBS data 2019 (voorlopig)'!I101</f>
        <v>0</v>
      </c>
      <c r="J110" s="165">
        <f>'CBS data 2019 (voorlopig)'!J101</f>
        <v>0</v>
      </c>
      <c r="K110" s="15">
        <f>'CBS data 2019 (voorlopig)'!K101</f>
        <v>0</v>
      </c>
      <c r="L110" s="16">
        <f>'CBS data 2019 (voorlopig)'!L101</f>
        <v>0</v>
      </c>
      <c r="M110" s="165">
        <f>'CBS data 2019 (voorlopig)'!M101</f>
        <v>0</v>
      </c>
      <c r="N110" s="15">
        <f>'CBS data 2019 (voorlopig)'!N101</f>
        <v>0</v>
      </c>
      <c r="O110" s="165">
        <f>'CBS data 2019 (voorlopig)'!O101</f>
        <v>0</v>
      </c>
    </row>
    <row r="111" spans="1:15" x14ac:dyDescent="0.2">
      <c r="A111" s="2" t="str">
        <f>'CBS data 2019 (voorlopig)'!A102</f>
        <v>Land- en tuinbouw</v>
      </c>
      <c r="B111" s="2" t="str">
        <f>'CBS data 2019 (voorlopig)'!B102</f>
        <v>Totaal WKK/andere installaties</v>
      </c>
      <c r="C111" s="2" t="str">
        <f>'CBS data 2019 (voorlopig)'!C102</f>
        <v>Windturbine</v>
      </c>
      <c r="D111" s="165">
        <f>'CBS data 2019 (voorlopig)'!D102</f>
        <v>0</v>
      </c>
      <c r="E111" s="165">
        <f>'CBS data 2019 (voorlopig)'!E102</f>
        <v>0</v>
      </c>
      <c r="F111" s="165">
        <f>'CBS data 2019 (voorlopig)'!F102</f>
        <v>0</v>
      </c>
      <c r="G111" s="165">
        <f>'CBS data 2019 (voorlopig)'!G102</f>
        <v>0</v>
      </c>
      <c r="H111" s="15">
        <f>'CBS data 2019 (voorlopig)'!H102</f>
        <v>0</v>
      </c>
      <c r="I111" s="16">
        <f>'CBS data 2019 (voorlopig)'!I102</f>
        <v>0</v>
      </c>
      <c r="J111" s="165">
        <f>'CBS data 2019 (voorlopig)'!J102</f>
        <v>0</v>
      </c>
      <c r="K111" s="15">
        <f>'CBS data 2019 (voorlopig)'!K102</f>
        <v>0</v>
      </c>
      <c r="L111" s="16">
        <f>'CBS data 2019 (voorlopig)'!L102</f>
        <v>0</v>
      </c>
      <c r="M111" s="165">
        <f>'CBS data 2019 (voorlopig)'!M102</f>
        <v>0</v>
      </c>
      <c r="N111" s="15">
        <f>'CBS data 2019 (voorlopig)'!N102</f>
        <v>0</v>
      </c>
      <c r="O111" s="165">
        <f>'CBS data 2019 (voorlopig)'!O102</f>
        <v>0</v>
      </c>
    </row>
    <row r="112" spans="1:15" x14ac:dyDescent="0.2">
      <c r="A112" s="2" t="str">
        <f>'CBS data 2019 (voorlopig)'!A103</f>
        <v>Land- en tuinbouw</v>
      </c>
      <c r="B112" s="2" t="str">
        <f>'CBS data 2019 (voorlopig)'!B103</f>
        <v>Totaal WKK/andere installaties</v>
      </c>
      <c r="C112" s="2" t="str">
        <f>'CBS data 2019 (voorlopig)'!C103</f>
        <v>Zonnecellen</v>
      </c>
      <c r="D112" s="165">
        <f>'CBS data 2019 (voorlopig)'!D103</f>
        <v>0</v>
      </c>
      <c r="E112" s="165">
        <f>'CBS data 2019 (voorlopig)'!E103</f>
        <v>0</v>
      </c>
      <c r="F112" s="165">
        <f>'CBS data 2019 (voorlopig)'!F103</f>
        <v>0</v>
      </c>
      <c r="G112" s="165">
        <f>'CBS data 2019 (voorlopig)'!G103</f>
        <v>0</v>
      </c>
      <c r="H112" s="15">
        <f>'CBS data 2019 (voorlopig)'!H103</f>
        <v>0</v>
      </c>
      <c r="I112" s="16">
        <f>'CBS data 2019 (voorlopig)'!I103</f>
        <v>0</v>
      </c>
      <c r="J112" s="165">
        <f>'CBS data 2019 (voorlopig)'!J103</f>
        <v>0</v>
      </c>
      <c r="K112" s="15">
        <f>'CBS data 2019 (voorlopig)'!K103</f>
        <v>0</v>
      </c>
      <c r="L112" s="16">
        <f>'CBS data 2019 (voorlopig)'!L103</f>
        <v>0</v>
      </c>
      <c r="M112" s="165">
        <f>'CBS data 2019 (voorlopig)'!M103</f>
        <v>0</v>
      </c>
      <c r="N112" s="15">
        <f>'CBS data 2019 (voorlopig)'!N103</f>
        <v>0</v>
      </c>
      <c r="O112" s="165">
        <f>'CBS data 2019 (voorlopig)'!O103</f>
        <v>0</v>
      </c>
    </row>
    <row r="113" spans="1:15" x14ac:dyDescent="0.2">
      <c r="A113" s="2" t="str">
        <f>'CBS data 2019 (voorlopig)'!A104</f>
        <v>Land- en tuinbouw</v>
      </c>
      <c r="B113" s="2" t="str">
        <f>'CBS data 2019 (voorlopig)'!B104</f>
        <v>Totaal WKK/andere installaties</v>
      </c>
      <c r="C113" s="2" t="str">
        <f>'CBS data 2019 (voorlopig)'!C104</f>
        <v>Overige installaties</v>
      </c>
      <c r="D113" s="165">
        <f>'CBS data 2019 (voorlopig)'!D104</f>
        <v>0</v>
      </c>
      <c r="E113" s="165">
        <f>'CBS data 2019 (voorlopig)'!E104</f>
        <v>0</v>
      </c>
      <c r="F113" s="165">
        <f>'CBS data 2019 (voorlopig)'!F104</f>
        <v>0</v>
      </c>
      <c r="G113" s="165">
        <f>'CBS data 2019 (voorlopig)'!G104</f>
        <v>0</v>
      </c>
      <c r="H113" s="15">
        <f>'CBS data 2019 (voorlopig)'!H104</f>
        <v>0</v>
      </c>
      <c r="I113" s="16">
        <f>'CBS data 2019 (voorlopig)'!I104</f>
        <v>0</v>
      </c>
      <c r="J113" s="165">
        <f>'CBS data 2019 (voorlopig)'!J104</f>
        <v>0</v>
      </c>
      <c r="K113" s="15">
        <f>'CBS data 2019 (voorlopig)'!K104</f>
        <v>0</v>
      </c>
      <c r="L113" s="16">
        <f>'CBS data 2019 (voorlopig)'!L104</f>
        <v>0</v>
      </c>
      <c r="M113" s="165">
        <f>'CBS data 2019 (voorlopig)'!M104</f>
        <v>0</v>
      </c>
      <c r="N113" s="15">
        <f>'CBS data 2019 (voorlopig)'!N104</f>
        <v>0</v>
      </c>
      <c r="O113" s="165">
        <f>'CBS data 2019 (voorlopig)'!O104</f>
        <v>0</v>
      </c>
    </row>
    <row r="114" spans="1:15" x14ac:dyDescent="0.2">
      <c r="A114" s="2" t="str">
        <f>'CBS data 2019 (voorlopig)'!A105</f>
        <v>Land- en tuinbouw</v>
      </c>
      <c r="B114" s="2" t="str">
        <f>'CBS data 2019 (voorlopig)'!B105</f>
        <v>Warmtekrachtkoppelinginstallaties (WKK)</v>
      </c>
      <c r="C114" s="2" t="str">
        <f>'CBS data 2019 (voorlopig)'!C105</f>
        <v>Totaal installaties</v>
      </c>
      <c r="D114" s="165">
        <f>'CBS data 2019 (voorlopig)'!D105</f>
        <v>98496</v>
      </c>
      <c r="E114" s="165">
        <f>'CBS data 2019 (voorlopig)'!E105</f>
        <v>93616</v>
      </c>
      <c r="F114" s="165">
        <f>'CBS data 2019 (voorlopig)'!F105</f>
        <v>0</v>
      </c>
      <c r="G114" s="165">
        <f>'CBS data 2019 (voorlopig)'!G105</f>
        <v>0</v>
      </c>
      <c r="H114" s="15">
        <f>'CBS data 2019 (voorlopig)'!H105</f>
        <v>4880</v>
      </c>
      <c r="I114" s="16">
        <f>'CBS data 2019 (voorlopig)'!I105</f>
        <v>87409</v>
      </c>
      <c r="J114" s="165">
        <f>'CBS data 2019 (voorlopig)'!J105</f>
        <v>39525</v>
      </c>
      <c r="K114" s="15">
        <f>'CBS data 2019 (voorlopig)'!K105</f>
        <v>47884</v>
      </c>
      <c r="L114" s="16">
        <f>'CBS data 2019 (voorlopig)'!L105</f>
        <v>2842</v>
      </c>
      <c r="M114" s="165">
        <f>'CBS data 2019 (voorlopig)'!M105</f>
        <v>13035971</v>
      </c>
      <c r="N114" s="15">
        <f>'CBS data 2019 (voorlopig)'!N105</f>
        <v>2275</v>
      </c>
      <c r="O114" s="165">
        <f>'CBS data 2019 (voorlopig)'!O105</f>
        <v>3621.1030555555553</v>
      </c>
    </row>
    <row r="115" spans="1:15" x14ac:dyDescent="0.2">
      <c r="A115" s="2" t="str">
        <f>'CBS data 2019 (voorlopig)'!A106</f>
        <v>Land- en tuinbouw</v>
      </c>
      <c r="B115" s="2" t="str">
        <f>'CBS data 2019 (voorlopig)'!B106</f>
        <v>Warmtekrachtkoppelinginstallaties (WKK)</v>
      </c>
      <c r="C115" s="2" t="str">
        <f>'CBS data 2019 (voorlopig)'!C106</f>
        <v>Gasmotor</v>
      </c>
      <c r="D115" s="165">
        <f>'CBS data 2019 (voorlopig)'!D106</f>
        <v>98082</v>
      </c>
      <c r="E115" s="165">
        <f>'CBS data 2019 (voorlopig)'!E106</f>
        <v>93616</v>
      </c>
      <c r="F115" s="165">
        <f>'CBS data 2019 (voorlopig)'!F106</f>
        <v>0</v>
      </c>
      <c r="G115" s="165">
        <f>'CBS data 2019 (voorlopig)'!G106</f>
        <v>0</v>
      </c>
      <c r="H115" s="15">
        <f>'CBS data 2019 (voorlopig)'!H106</f>
        <v>4466</v>
      </c>
      <c r="I115" s="16">
        <f>'CBS data 2019 (voorlopig)'!I106</f>
        <v>87105</v>
      </c>
      <c r="J115" s="165">
        <f>'CBS data 2019 (voorlopig)'!J106</f>
        <v>39499</v>
      </c>
      <c r="K115" s="15">
        <f>'CBS data 2019 (voorlopig)'!K106</f>
        <v>47607</v>
      </c>
      <c r="L115" s="16">
        <f>'CBS data 2019 (voorlopig)'!L106</f>
        <v>2840</v>
      </c>
      <c r="M115" s="165">
        <f>'CBS data 2019 (voorlopig)'!M106</f>
        <v>12986291</v>
      </c>
      <c r="N115" s="15">
        <f>'CBS data 2019 (voorlopig)'!N106</f>
        <v>2271</v>
      </c>
      <c r="O115" s="165">
        <f>'CBS data 2019 (voorlopig)'!O106</f>
        <v>3607.3030555555556</v>
      </c>
    </row>
    <row r="116" spans="1:15" x14ac:dyDescent="0.2">
      <c r="A116" s="2" t="str">
        <f>'CBS data 2019 (voorlopig)'!A107</f>
        <v>Land- en tuinbouw</v>
      </c>
      <c r="B116" s="2" t="str">
        <f>'CBS data 2019 (voorlopig)'!B107</f>
        <v>Warmtekrachtkoppelinginstallaties (WKK)</v>
      </c>
      <c r="C116" s="2" t="str">
        <f>'CBS data 2019 (voorlopig)'!C107</f>
        <v>Stoomturbine</v>
      </c>
      <c r="D116" s="165">
        <f>'CBS data 2019 (voorlopig)'!D107</f>
        <v>414</v>
      </c>
      <c r="E116" s="165">
        <f>'CBS data 2019 (voorlopig)'!E107</f>
        <v>0</v>
      </c>
      <c r="F116" s="165">
        <f>'CBS data 2019 (voorlopig)'!F107</f>
        <v>0</v>
      </c>
      <c r="G116" s="165">
        <f>'CBS data 2019 (voorlopig)'!G107</f>
        <v>0</v>
      </c>
      <c r="H116" s="15">
        <f>'CBS data 2019 (voorlopig)'!H107</f>
        <v>414</v>
      </c>
      <c r="I116" s="16">
        <f>'CBS data 2019 (voorlopig)'!I107</f>
        <v>304</v>
      </c>
      <c r="J116" s="165">
        <f>'CBS data 2019 (voorlopig)'!J107</f>
        <v>27</v>
      </c>
      <c r="K116" s="15">
        <f>'CBS data 2019 (voorlopig)'!K107</f>
        <v>277</v>
      </c>
      <c r="L116" s="16">
        <f>'CBS data 2019 (voorlopig)'!L107</f>
        <v>2</v>
      </c>
      <c r="M116" s="165">
        <f>'CBS data 2019 (voorlopig)'!M107</f>
        <v>49680</v>
      </c>
      <c r="N116" s="15">
        <f>'CBS data 2019 (voorlopig)'!N107</f>
        <v>4</v>
      </c>
      <c r="O116" s="165">
        <f>'CBS data 2019 (voorlopig)'!O107</f>
        <v>13.8</v>
      </c>
    </row>
    <row r="117" spans="1:15" x14ac:dyDescent="0.2">
      <c r="A117" s="2" t="str">
        <f>'CBS data 2019 (voorlopig)'!A108</f>
        <v>Land- en tuinbouw</v>
      </c>
      <c r="B117" s="2" t="str">
        <f>'CBS data 2019 (voorlopig)'!B108</f>
        <v>Warmtekrachtkoppelinginstallaties (WKK)</v>
      </c>
      <c r="C117" s="2" t="str">
        <f>'CBS data 2019 (voorlopig)'!C108</f>
        <v>Steg-eenheid</v>
      </c>
      <c r="D117" s="165">
        <f>'CBS data 2019 (voorlopig)'!D108</f>
        <v>0</v>
      </c>
      <c r="E117" s="165">
        <f>'CBS data 2019 (voorlopig)'!E108</f>
        <v>0</v>
      </c>
      <c r="F117" s="165">
        <f>'CBS data 2019 (voorlopig)'!F108</f>
        <v>0</v>
      </c>
      <c r="G117" s="165">
        <f>'CBS data 2019 (voorlopig)'!G108</f>
        <v>0</v>
      </c>
      <c r="H117" s="15">
        <f>'CBS data 2019 (voorlopig)'!H108</f>
        <v>0</v>
      </c>
      <c r="I117" s="16">
        <f>'CBS data 2019 (voorlopig)'!I108</f>
        <v>0</v>
      </c>
      <c r="J117" s="165">
        <f>'CBS data 2019 (voorlopig)'!J108</f>
        <v>0</v>
      </c>
      <c r="K117" s="15">
        <f>'CBS data 2019 (voorlopig)'!K108</f>
        <v>0</v>
      </c>
      <c r="L117" s="16">
        <f>'CBS data 2019 (voorlopig)'!L108</f>
        <v>0</v>
      </c>
      <c r="M117" s="165">
        <f>'CBS data 2019 (voorlopig)'!M108</f>
        <v>0</v>
      </c>
      <c r="N117" s="15">
        <f>'CBS data 2019 (voorlopig)'!N108</f>
        <v>0</v>
      </c>
      <c r="O117" s="165">
        <f>'CBS data 2019 (voorlopig)'!O108</f>
        <v>0</v>
      </c>
    </row>
    <row r="118" spans="1:15" x14ac:dyDescent="0.2">
      <c r="A118" s="2" t="str">
        <f>'CBS data 2019 (voorlopig)'!A109</f>
        <v>Land- en tuinbouw</v>
      </c>
      <c r="B118" s="2" t="str">
        <f>'CBS data 2019 (voorlopig)'!B109</f>
        <v>Warmtekrachtkoppelinginstallaties (WKK)</v>
      </c>
      <c r="C118" s="2" t="str">
        <f>'CBS data 2019 (voorlopig)'!C109</f>
        <v>Gasturbine</v>
      </c>
      <c r="D118" s="165">
        <f>'CBS data 2019 (voorlopig)'!D109</f>
        <v>0</v>
      </c>
      <c r="E118" s="165">
        <f>'CBS data 2019 (voorlopig)'!E109</f>
        <v>0</v>
      </c>
      <c r="F118" s="165">
        <f>'CBS data 2019 (voorlopig)'!F109</f>
        <v>0</v>
      </c>
      <c r="G118" s="165">
        <f>'CBS data 2019 (voorlopig)'!G109</f>
        <v>0</v>
      </c>
      <c r="H118" s="15">
        <f>'CBS data 2019 (voorlopig)'!H109</f>
        <v>0</v>
      </c>
      <c r="I118" s="16">
        <f>'CBS data 2019 (voorlopig)'!I109</f>
        <v>0</v>
      </c>
      <c r="J118" s="165">
        <f>'CBS data 2019 (voorlopig)'!J109</f>
        <v>0</v>
      </c>
      <c r="K118" s="15">
        <f>'CBS data 2019 (voorlopig)'!K109</f>
        <v>0</v>
      </c>
      <c r="L118" s="16">
        <f>'CBS data 2019 (voorlopig)'!L109</f>
        <v>0</v>
      </c>
      <c r="M118" s="165">
        <f>'CBS data 2019 (voorlopig)'!M109</f>
        <v>0</v>
      </c>
      <c r="N118" s="15">
        <f>'CBS data 2019 (voorlopig)'!N109</f>
        <v>0</v>
      </c>
      <c r="O118" s="165">
        <f>'CBS data 2019 (voorlopig)'!O109</f>
        <v>0</v>
      </c>
    </row>
    <row r="119" spans="1:15" x14ac:dyDescent="0.2">
      <c r="A119" s="2" t="str">
        <f>'CBS data 2019 (voorlopig)'!A110</f>
        <v>Land- en tuinbouw</v>
      </c>
      <c r="B119" s="2" t="str">
        <f>'CBS data 2019 (voorlopig)'!B110</f>
        <v>Warmtekrachtkoppelinginstallaties (WKK)</v>
      </c>
      <c r="C119" s="2" t="str">
        <f>'CBS data 2019 (voorlopig)'!C110</f>
        <v>Kerncentrale</v>
      </c>
      <c r="D119" s="165">
        <f>'CBS data 2019 (voorlopig)'!D110</f>
        <v>0</v>
      </c>
      <c r="E119" s="165">
        <f>'CBS data 2019 (voorlopig)'!E110</f>
        <v>0</v>
      </c>
      <c r="F119" s="165">
        <f>'CBS data 2019 (voorlopig)'!F110</f>
        <v>0</v>
      </c>
      <c r="G119" s="165">
        <f>'CBS data 2019 (voorlopig)'!G110</f>
        <v>0</v>
      </c>
      <c r="H119" s="15">
        <f>'CBS data 2019 (voorlopig)'!H110</f>
        <v>0</v>
      </c>
      <c r="I119" s="16">
        <f>'CBS data 2019 (voorlopig)'!I110</f>
        <v>0</v>
      </c>
      <c r="J119" s="165">
        <f>'CBS data 2019 (voorlopig)'!J110</f>
        <v>0</v>
      </c>
      <c r="K119" s="15">
        <f>'CBS data 2019 (voorlopig)'!K110</f>
        <v>0</v>
      </c>
      <c r="L119" s="16">
        <f>'CBS data 2019 (voorlopig)'!L110</f>
        <v>0</v>
      </c>
      <c r="M119" s="165">
        <f>'CBS data 2019 (voorlopig)'!M110</f>
        <v>0</v>
      </c>
      <c r="N119" s="15">
        <f>'CBS data 2019 (voorlopig)'!N110</f>
        <v>0</v>
      </c>
      <c r="O119" s="165">
        <f>'CBS data 2019 (voorlopig)'!O110</f>
        <v>0</v>
      </c>
    </row>
    <row r="120" spans="1:15" x14ac:dyDescent="0.2">
      <c r="A120" s="2" t="str">
        <f>'CBS data 2019 (voorlopig)'!A111</f>
        <v>Land- en tuinbouw</v>
      </c>
      <c r="B120" s="2" t="str">
        <f>'CBS data 2019 (voorlopig)'!B111</f>
        <v>Warmtekrachtkoppelinginstallaties (WKK)</v>
      </c>
      <c r="C120" s="2" t="str">
        <f>'CBS data 2019 (voorlopig)'!C111</f>
        <v>Waterkrachtcentrale</v>
      </c>
      <c r="D120" s="165">
        <f>'CBS data 2019 (voorlopig)'!D111</f>
        <v>0</v>
      </c>
      <c r="E120" s="165">
        <f>'CBS data 2019 (voorlopig)'!E111</f>
        <v>0</v>
      </c>
      <c r="F120" s="165">
        <f>'CBS data 2019 (voorlopig)'!F111</f>
        <v>0</v>
      </c>
      <c r="G120" s="165">
        <f>'CBS data 2019 (voorlopig)'!G111</f>
        <v>0</v>
      </c>
      <c r="H120" s="15">
        <f>'CBS data 2019 (voorlopig)'!H111</f>
        <v>0</v>
      </c>
      <c r="I120" s="16">
        <f>'CBS data 2019 (voorlopig)'!I111</f>
        <v>0</v>
      </c>
      <c r="J120" s="165">
        <f>'CBS data 2019 (voorlopig)'!J111</f>
        <v>0</v>
      </c>
      <c r="K120" s="15">
        <f>'CBS data 2019 (voorlopig)'!K111</f>
        <v>0</v>
      </c>
      <c r="L120" s="16">
        <f>'CBS data 2019 (voorlopig)'!L111</f>
        <v>0</v>
      </c>
      <c r="M120" s="165">
        <f>'CBS data 2019 (voorlopig)'!M111</f>
        <v>0</v>
      </c>
      <c r="N120" s="15">
        <f>'CBS data 2019 (voorlopig)'!N111</f>
        <v>0</v>
      </c>
      <c r="O120" s="165">
        <f>'CBS data 2019 (voorlopig)'!O111</f>
        <v>0</v>
      </c>
    </row>
    <row r="121" spans="1:15" x14ac:dyDescent="0.2">
      <c r="A121" s="2" t="str">
        <f>'CBS data 2019 (voorlopig)'!A112</f>
        <v>Land- en tuinbouw</v>
      </c>
      <c r="B121" s="2" t="str">
        <f>'CBS data 2019 (voorlopig)'!B112</f>
        <v>Warmtekrachtkoppelinginstallaties (WKK)</v>
      </c>
      <c r="C121" s="2" t="str">
        <f>'CBS data 2019 (voorlopig)'!C112</f>
        <v>Windturbine</v>
      </c>
      <c r="D121" s="165">
        <f>'CBS data 2019 (voorlopig)'!D112</f>
        <v>0</v>
      </c>
      <c r="E121" s="165">
        <f>'CBS data 2019 (voorlopig)'!E112</f>
        <v>0</v>
      </c>
      <c r="F121" s="165">
        <f>'CBS data 2019 (voorlopig)'!F112</f>
        <v>0</v>
      </c>
      <c r="G121" s="165">
        <f>'CBS data 2019 (voorlopig)'!G112</f>
        <v>0</v>
      </c>
      <c r="H121" s="15">
        <f>'CBS data 2019 (voorlopig)'!H112</f>
        <v>0</v>
      </c>
      <c r="I121" s="16">
        <f>'CBS data 2019 (voorlopig)'!I112</f>
        <v>0</v>
      </c>
      <c r="J121" s="165">
        <f>'CBS data 2019 (voorlopig)'!J112</f>
        <v>0</v>
      </c>
      <c r="K121" s="15">
        <f>'CBS data 2019 (voorlopig)'!K112</f>
        <v>0</v>
      </c>
      <c r="L121" s="16">
        <f>'CBS data 2019 (voorlopig)'!L112</f>
        <v>0</v>
      </c>
      <c r="M121" s="165">
        <f>'CBS data 2019 (voorlopig)'!M112</f>
        <v>0</v>
      </c>
      <c r="N121" s="15">
        <f>'CBS data 2019 (voorlopig)'!N112</f>
        <v>0</v>
      </c>
      <c r="O121" s="165">
        <f>'CBS data 2019 (voorlopig)'!O112</f>
        <v>0</v>
      </c>
    </row>
    <row r="122" spans="1:15" x14ac:dyDescent="0.2">
      <c r="A122" s="2" t="str">
        <f>'CBS data 2019 (voorlopig)'!A113</f>
        <v>Land- en tuinbouw</v>
      </c>
      <c r="B122" s="2" t="str">
        <f>'CBS data 2019 (voorlopig)'!B113</f>
        <v>Warmtekrachtkoppelinginstallaties (WKK)</v>
      </c>
      <c r="C122" s="2" t="str">
        <f>'CBS data 2019 (voorlopig)'!C113</f>
        <v>Zonnecellen</v>
      </c>
      <c r="D122" s="165">
        <f>'CBS data 2019 (voorlopig)'!D113</f>
        <v>0</v>
      </c>
      <c r="E122" s="165">
        <f>'CBS data 2019 (voorlopig)'!E113</f>
        <v>0</v>
      </c>
      <c r="F122" s="165">
        <f>'CBS data 2019 (voorlopig)'!F113</f>
        <v>0</v>
      </c>
      <c r="G122" s="165">
        <f>'CBS data 2019 (voorlopig)'!G113</f>
        <v>0</v>
      </c>
      <c r="H122" s="15">
        <f>'CBS data 2019 (voorlopig)'!H113</f>
        <v>0</v>
      </c>
      <c r="I122" s="16">
        <f>'CBS data 2019 (voorlopig)'!I113</f>
        <v>0</v>
      </c>
      <c r="J122" s="165">
        <f>'CBS data 2019 (voorlopig)'!J113</f>
        <v>0</v>
      </c>
      <c r="K122" s="15">
        <f>'CBS data 2019 (voorlopig)'!K113</f>
        <v>0</v>
      </c>
      <c r="L122" s="16">
        <f>'CBS data 2019 (voorlopig)'!L113</f>
        <v>0</v>
      </c>
      <c r="M122" s="165">
        <f>'CBS data 2019 (voorlopig)'!M113</f>
        <v>0</v>
      </c>
      <c r="N122" s="15">
        <f>'CBS data 2019 (voorlopig)'!N113</f>
        <v>0</v>
      </c>
      <c r="O122" s="165">
        <f>'CBS data 2019 (voorlopig)'!O113</f>
        <v>0</v>
      </c>
    </row>
    <row r="123" spans="1:15" x14ac:dyDescent="0.2">
      <c r="A123" s="2" t="str">
        <f>'CBS data 2019 (voorlopig)'!A114</f>
        <v>Land- en tuinbouw</v>
      </c>
      <c r="B123" s="2" t="str">
        <f>'CBS data 2019 (voorlopig)'!B114</f>
        <v>Warmtekrachtkoppelinginstallaties (WKK)</v>
      </c>
      <c r="C123" s="2" t="str">
        <f>'CBS data 2019 (voorlopig)'!C114</f>
        <v>Overige installaties</v>
      </c>
      <c r="D123" s="165">
        <f>'CBS data 2019 (voorlopig)'!D114</f>
        <v>0</v>
      </c>
      <c r="E123" s="165">
        <f>'CBS data 2019 (voorlopig)'!E114</f>
        <v>0</v>
      </c>
      <c r="F123" s="165">
        <f>'CBS data 2019 (voorlopig)'!F114</f>
        <v>0</v>
      </c>
      <c r="G123" s="165">
        <f>'CBS data 2019 (voorlopig)'!G114</f>
        <v>0</v>
      </c>
      <c r="H123" s="15">
        <f>'CBS data 2019 (voorlopig)'!H114</f>
        <v>0</v>
      </c>
      <c r="I123" s="16">
        <f>'CBS data 2019 (voorlopig)'!I114</f>
        <v>0</v>
      </c>
      <c r="J123" s="165">
        <f>'CBS data 2019 (voorlopig)'!J114</f>
        <v>0</v>
      </c>
      <c r="K123" s="15">
        <f>'CBS data 2019 (voorlopig)'!K114</f>
        <v>0</v>
      </c>
      <c r="L123" s="16">
        <f>'CBS data 2019 (voorlopig)'!L114</f>
        <v>0</v>
      </c>
      <c r="M123" s="165">
        <f>'CBS data 2019 (voorlopig)'!M114</f>
        <v>0</v>
      </c>
      <c r="N123" s="15">
        <f>'CBS data 2019 (voorlopig)'!N114</f>
        <v>0</v>
      </c>
      <c r="O123" s="165">
        <f>'CBS data 2019 (voorlopig)'!O114</f>
        <v>0</v>
      </c>
    </row>
    <row r="124" spans="1:15" x14ac:dyDescent="0.2">
      <c r="A124" s="2" t="str">
        <f>'CBS data 2019 (voorlopig)'!A115</f>
        <v>Land- en tuinbouw</v>
      </c>
      <c r="B124" s="2" t="str">
        <f>'CBS data 2019 (voorlopig)'!B115</f>
        <v>Andere installaties</v>
      </c>
      <c r="C124" s="2" t="str">
        <f>'CBS data 2019 (voorlopig)'!C115</f>
        <v>Totaal installaties</v>
      </c>
      <c r="D124" s="165">
        <f>'CBS data 2019 (voorlopig)'!D115</f>
        <v>0</v>
      </c>
      <c r="E124" s="165">
        <f>'CBS data 2019 (voorlopig)'!E115</f>
        <v>0</v>
      </c>
      <c r="F124" s="165">
        <f>'CBS data 2019 (voorlopig)'!F115</f>
        <v>0</v>
      </c>
      <c r="G124" s="165">
        <f>'CBS data 2019 (voorlopig)'!G115</f>
        <v>0</v>
      </c>
      <c r="H124" s="15">
        <f>'CBS data 2019 (voorlopig)'!H115</f>
        <v>0</v>
      </c>
      <c r="I124" s="16">
        <f>'CBS data 2019 (voorlopig)'!I115</f>
        <v>0</v>
      </c>
      <c r="J124" s="165">
        <f>'CBS data 2019 (voorlopig)'!J115</f>
        <v>0</v>
      </c>
      <c r="K124" s="15">
        <f>'CBS data 2019 (voorlopig)'!K115</f>
        <v>0</v>
      </c>
      <c r="L124" s="16">
        <f>'CBS data 2019 (voorlopig)'!L115</f>
        <v>0</v>
      </c>
      <c r="M124" s="165">
        <f>'CBS data 2019 (voorlopig)'!M115</f>
        <v>0</v>
      </c>
      <c r="N124" s="15">
        <f>'CBS data 2019 (voorlopig)'!N115</f>
        <v>0</v>
      </c>
      <c r="O124" s="165">
        <f>'CBS data 2019 (voorlopig)'!O115</f>
        <v>0</v>
      </c>
    </row>
    <row r="125" spans="1:15" x14ac:dyDescent="0.2">
      <c r="A125" s="2" t="str">
        <f>'CBS data 2019 (voorlopig)'!A116</f>
        <v>Land- en tuinbouw</v>
      </c>
      <c r="B125" s="2" t="str">
        <f>'CBS data 2019 (voorlopig)'!B116</f>
        <v>Andere installaties</v>
      </c>
      <c r="C125" s="2" t="str">
        <f>'CBS data 2019 (voorlopig)'!C116</f>
        <v>Gasmotor</v>
      </c>
      <c r="D125" s="165">
        <f>'CBS data 2019 (voorlopig)'!D116</f>
        <v>0</v>
      </c>
      <c r="E125" s="165">
        <f>'CBS data 2019 (voorlopig)'!E116</f>
        <v>0</v>
      </c>
      <c r="F125" s="165">
        <f>'CBS data 2019 (voorlopig)'!F116</f>
        <v>0</v>
      </c>
      <c r="G125" s="165">
        <f>'CBS data 2019 (voorlopig)'!G116</f>
        <v>0</v>
      </c>
      <c r="H125" s="15">
        <f>'CBS data 2019 (voorlopig)'!H116</f>
        <v>0</v>
      </c>
      <c r="I125" s="16">
        <f>'CBS data 2019 (voorlopig)'!I116</f>
        <v>0</v>
      </c>
      <c r="J125" s="165">
        <f>'CBS data 2019 (voorlopig)'!J116</f>
        <v>0</v>
      </c>
      <c r="K125" s="15">
        <f>'CBS data 2019 (voorlopig)'!K116</f>
        <v>0</v>
      </c>
      <c r="L125" s="16">
        <f>'CBS data 2019 (voorlopig)'!L116</f>
        <v>0</v>
      </c>
      <c r="M125" s="165">
        <f>'CBS data 2019 (voorlopig)'!M116</f>
        <v>0</v>
      </c>
      <c r="N125" s="15">
        <f>'CBS data 2019 (voorlopig)'!N116</f>
        <v>0</v>
      </c>
      <c r="O125" s="165">
        <f>'CBS data 2019 (voorlopig)'!O116</f>
        <v>0</v>
      </c>
    </row>
    <row r="126" spans="1:15" x14ac:dyDescent="0.2">
      <c r="A126" s="2" t="str">
        <f>'CBS data 2019 (voorlopig)'!A117</f>
        <v>Land- en tuinbouw</v>
      </c>
      <c r="B126" s="2" t="str">
        <f>'CBS data 2019 (voorlopig)'!B117</f>
        <v>Andere installaties</v>
      </c>
      <c r="C126" s="2" t="str">
        <f>'CBS data 2019 (voorlopig)'!C117</f>
        <v>Stoomturbine</v>
      </c>
      <c r="D126" s="165">
        <f>'CBS data 2019 (voorlopig)'!D117</f>
        <v>0</v>
      </c>
      <c r="E126" s="165">
        <f>'CBS data 2019 (voorlopig)'!E117</f>
        <v>0</v>
      </c>
      <c r="F126" s="165">
        <f>'CBS data 2019 (voorlopig)'!F117</f>
        <v>0</v>
      </c>
      <c r="G126" s="165">
        <f>'CBS data 2019 (voorlopig)'!G117</f>
        <v>0</v>
      </c>
      <c r="H126" s="15">
        <f>'CBS data 2019 (voorlopig)'!H117</f>
        <v>0</v>
      </c>
      <c r="I126" s="16">
        <f>'CBS data 2019 (voorlopig)'!I117</f>
        <v>0</v>
      </c>
      <c r="J126" s="165">
        <f>'CBS data 2019 (voorlopig)'!J117</f>
        <v>0</v>
      </c>
      <c r="K126" s="15">
        <f>'CBS data 2019 (voorlopig)'!K117</f>
        <v>0</v>
      </c>
      <c r="L126" s="16">
        <f>'CBS data 2019 (voorlopig)'!L117</f>
        <v>0</v>
      </c>
      <c r="M126" s="165">
        <f>'CBS data 2019 (voorlopig)'!M117</f>
        <v>0</v>
      </c>
      <c r="N126" s="15">
        <f>'CBS data 2019 (voorlopig)'!N117</f>
        <v>0</v>
      </c>
      <c r="O126" s="165">
        <f>'CBS data 2019 (voorlopig)'!O117</f>
        <v>0</v>
      </c>
    </row>
    <row r="127" spans="1:15" x14ac:dyDescent="0.2">
      <c r="A127" s="2" t="str">
        <f>'CBS data 2019 (voorlopig)'!A118</f>
        <v>Land- en tuinbouw</v>
      </c>
      <c r="B127" s="2" t="str">
        <f>'CBS data 2019 (voorlopig)'!B118</f>
        <v>Andere installaties</v>
      </c>
      <c r="C127" s="2" t="str">
        <f>'CBS data 2019 (voorlopig)'!C118</f>
        <v>Steg-eenheid</v>
      </c>
      <c r="D127" s="165">
        <f>'CBS data 2019 (voorlopig)'!D118</f>
        <v>0</v>
      </c>
      <c r="E127" s="165">
        <f>'CBS data 2019 (voorlopig)'!E118</f>
        <v>0</v>
      </c>
      <c r="F127" s="165">
        <f>'CBS data 2019 (voorlopig)'!F118</f>
        <v>0</v>
      </c>
      <c r="G127" s="165">
        <f>'CBS data 2019 (voorlopig)'!G118</f>
        <v>0</v>
      </c>
      <c r="H127" s="15">
        <f>'CBS data 2019 (voorlopig)'!H118</f>
        <v>0</v>
      </c>
      <c r="I127" s="16">
        <f>'CBS data 2019 (voorlopig)'!I118</f>
        <v>0</v>
      </c>
      <c r="J127" s="165">
        <f>'CBS data 2019 (voorlopig)'!J118</f>
        <v>0</v>
      </c>
      <c r="K127" s="15">
        <f>'CBS data 2019 (voorlopig)'!K118</f>
        <v>0</v>
      </c>
      <c r="L127" s="16">
        <f>'CBS data 2019 (voorlopig)'!L118</f>
        <v>0</v>
      </c>
      <c r="M127" s="165">
        <f>'CBS data 2019 (voorlopig)'!M118</f>
        <v>0</v>
      </c>
      <c r="N127" s="15">
        <f>'CBS data 2019 (voorlopig)'!N118</f>
        <v>0</v>
      </c>
      <c r="O127" s="165">
        <f>'CBS data 2019 (voorlopig)'!O118</f>
        <v>0</v>
      </c>
    </row>
    <row r="128" spans="1:15" x14ac:dyDescent="0.2">
      <c r="A128" s="2" t="str">
        <f>'CBS data 2019 (voorlopig)'!A119</f>
        <v>Land- en tuinbouw</v>
      </c>
      <c r="B128" s="2" t="str">
        <f>'CBS data 2019 (voorlopig)'!B119</f>
        <v>Andere installaties</v>
      </c>
      <c r="C128" s="2" t="str">
        <f>'CBS data 2019 (voorlopig)'!C119</f>
        <v>Gasturbine</v>
      </c>
      <c r="D128" s="165">
        <f>'CBS data 2019 (voorlopig)'!D119</f>
        <v>0</v>
      </c>
      <c r="E128" s="165">
        <f>'CBS data 2019 (voorlopig)'!E119</f>
        <v>0</v>
      </c>
      <c r="F128" s="165">
        <f>'CBS data 2019 (voorlopig)'!F119</f>
        <v>0</v>
      </c>
      <c r="G128" s="165">
        <f>'CBS data 2019 (voorlopig)'!G119</f>
        <v>0</v>
      </c>
      <c r="H128" s="15">
        <f>'CBS data 2019 (voorlopig)'!H119</f>
        <v>0</v>
      </c>
      <c r="I128" s="16">
        <f>'CBS data 2019 (voorlopig)'!I119</f>
        <v>0</v>
      </c>
      <c r="J128" s="165">
        <f>'CBS data 2019 (voorlopig)'!J119</f>
        <v>0</v>
      </c>
      <c r="K128" s="15">
        <f>'CBS data 2019 (voorlopig)'!K119</f>
        <v>0</v>
      </c>
      <c r="L128" s="16">
        <f>'CBS data 2019 (voorlopig)'!L119</f>
        <v>0</v>
      </c>
      <c r="M128" s="165">
        <f>'CBS data 2019 (voorlopig)'!M119</f>
        <v>0</v>
      </c>
      <c r="N128" s="15">
        <f>'CBS data 2019 (voorlopig)'!N119</f>
        <v>0</v>
      </c>
      <c r="O128" s="165">
        <f>'CBS data 2019 (voorlopig)'!O119</f>
        <v>0</v>
      </c>
    </row>
    <row r="129" spans="1:15" x14ac:dyDescent="0.2">
      <c r="A129" s="2" t="str">
        <f>'CBS data 2019 (voorlopig)'!A120</f>
        <v>Land- en tuinbouw</v>
      </c>
      <c r="B129" s="2" t="str">
        <f>'CBS data 2019 (voorlopig)'!B120</f>
        <v>Andere installaties</v>
      </c>
      <c r="C129" s="2" t="str">
        <f>'CBS data 2019 (voorlopig)'!C120</f>
        <v>Kerncentrale</v>
      </c>
      <c r="D129" s="165">
        <f>'CBS data 2019 (voorlopig)'!D120</f>
        <v>0</v>
      </c>
      <c r="E129" s="165">
        <f>'CBS data 2019 (voorlopig)'!E120</f>
        <v>0</v>
      </c>
      <c r="F129" s="165">
        <f>'CBS data 2019 (voorlopig)'!F120</f>
        <v>0</v>
      </c>
      <c r="G129" s="165">
        <f>'CBS data 2019 (voorlopig)'!G120</f>
        <v>0</v>
      </c>
      <c r="H129" s="15">
        <f>'CBS data 2019 (voorlopig)'!H120</f>
        <v>0</v>
      </c>
      <c r="I129" s="16">
        <f>'CBS data 2019 (voorlopig)'!I120</f>
        <v>0</v>
      </c>
      <c r="J129" s="165">
        <f>'CBS data 2019 (voorlopig)'!J120</f>
        <v>0</v>
      </c>
      <c r="K129" s="15">
        <f>'CBS data 2019 (voorlopig)'!K120</f>
        <v>0</v>
      </c>
      <c r="L129" s="16">
        <f>'CBS data 2019 (voorlopig)'!L120</f>
        <v>0</v>
      </c>
      <c r="M129" s="165">
        <f>'CBS data 2019 (voorlopig)'!M120</f>
        <v>0</v>
      </c>
      <c r="N129" s="15">
        <f>'CBS data 2019 (voorlopig)'!N120</f>
        <v>0</v>
      </c>
      <c r="O129" s="165">
        <f>'CBS data 2019 (voorlopig)'!O120</f>
        <v>0</v>
      </c>
    </row>
    <row r="130" spans="1:15" x14ac:dyDescent="0.2">
      <c r="A130" s="2" t="str">
        <f>'CBS data 2019 (voorlopig)'!A121</f>
        <v>Land- en tuinbouw</v>
      </c>
      <c r="B130" s="2" t="str">
        <f>'CBS data 2019 (voorlopig)'!B121</f>
        <v>Andere installaties</v>
      </c>
      <c r="C130" s="2" t="str">
        <f>'CBS data 2019 (voorlopig)'!C121</f>
        <v>Waterkrachtcentrale</v>
      </c>
      <c r="D130" s="165">
        <f>'CBS data 2019 (voorlopig)'!D121</f>
        <v>0</v>
      </c>
      <c r="E130" s="165">
        <f>'CBS data 2019 (voorlopig)'!E121</f>
        <v>0</v>
      </c>
      <c r="F130" s="165">
        <f>'CBS data 2019 (voorlopig)'!F121</f>
        <v>0</v>
      </c>
      <c r="G130" s="165">
        <f>'CBS data 2019 (voorlopig)'!G121</f>
        <v>0</v>
      </c>
      <c r="H130" s="15">
        <f>'CBS data 2019 (voorlopig)'!H121</f>
        <v>0</v>
      </c>
      <c r="I130" s="16">
        <f>'CBS data 2019 (voorlopig)'!I121</f>
        <v>0</v>
      </c>
      <c r="J130" s="165">
        <f>'CBS data 2019 (voorlopig)'!J121</f>
        <v>0</v>
      </c>
      <c r="K130" s="15">
        <f>'CBS data 2019 (voorlopig)'!K121</f>
        <v>0</v>
      </c>
      <c r="L130" s="16">
        <f>'CBS data 2019 (voorlopig)'!L121</f>
        <v>0</v>
      </c>
      <c r="M130" s="165">
        <f>'CBS data 2019 (voorlopig)'!M121</f>
        <v>0</v>
      </c>
      <c r="N130" s="15">
        <f>'CBS data 2019 (voorlopig)'!N121</f>
        <v>0</v>
      </c>
      <c r="O130" s="165">
        <f>'CBS data 2019 (voorlopig)'!O121</f>
        <v>0</v>
      </c>
    </row>
    <row r="131" spans="1:15" x14ac:dyDescent="0.2">
      <c r="A131" s="2" t="str">
        <f>'CBS data 2019 (voorlopig)'!A122</f>
        <v>Land- en tuinbouw</v>
      </c>
      <c r="B131" s="2" t="str">
        <f>'CBS data 2019 (voorlopig)'!B122</f>
        <v>Andere installaties</v>
      </c>
      <c r="C131" s="2" t="str">
        <f>'CBS data 2019 (voorlopig)'!C122</f>
        <v>Windturbine</v>
      </c>
      <c r="D131" s="165">
        <f>'CBS data 2019 (voorlopig)'!D122</f>
        <v>0</v>
      </c>
      <c r="E131" s="165">
        <f>'CBS data 2019 (voorlopig)'!E122</f>
        <v>0</v>
      </c>
      <c r="F131" s="165">
        <f>'CBS data 2019 (voorlopig)'!F122</f>
        <v>0</v>
      </c>
      <c r="G131" s="165">
        <f>'CBS data 2019 (voorlopig)'!G122</f>
        <v>0</v>
      </c>
      <c r="H131" s="15">
        <f>'CBS data 2019 (voorlopig)'!H122</f>
        <v>0</v>
      </c>
      <c r="I131" s="16">
        <f>'CBS data 2019 (voorlopig)'!I122</f>
        <v>0</v>
      </c>
      <c r="J131" s="165">
        <f>'CBS data 2019 (voorlopig)'!J122</f>
        <v>0</v>
      </c>
      <c r="K131" s="15">
        <f>'CBS data 2019 (voorlopig)'!K122</f>
        <v>0</v>
      </c>
      <c r="L131" s="16">
        <f>'CBS data 2019 (voorlopig)'!L122</f>
        <v>0</v>
      </c>
      <c r="M131" s="165">
        <f>'CBS data 2019 (voorlopig)'!M122</f>
        <v>0</v>
      </c>
      <c r="N131" s="15">
        <f>'CBS data 2019 (voorlopig)'!N122</f>
        <v>0</v>
      </c>
      <c r="O131" s="165">
        <f>'CBS data 2019 (voorlopig)'!O122</f>
        <v>0</v>
      </c>
    </row>
    <row r="132" spans="1:15" x14ac:dyDescent="0.2">
      <c r="A132" s="2" t="str">
        <f>'CBS data 2019 (voorlopig)'!A123</f>
        <v>Land- en tuinbouw</v>
      </c>
      <c r="B132" s="2" t="str">
        <f>'CBS data 2019 (voorlopig)'!B123</f>
        <v>Andere installaties</v>
      </c>
      <c r="C132" s="2" t="str">
        <f>'CBS data 2019 (voorlopig)'!C123</f>
        <v>Zonnecellen</v>
      </c>
      <c r="D132" s="165">
        <f>'CBS data 2019 (voorlopig)'!D123</f>
        <v>0</v>
      </c>
      <c r="E132" s="165">
        <f>'CBS data 2019 (voorlopig)'!E123</f>
        <v>0</v>
      </c>
      <c r="F132" s="165">
        <f>'CBS data 2019 (voorlopig)'!F123</f>
        <v>0</v>
      </c>
      <c r="G132" s="165">
        <f>'CBS data 2019 (voorlopig)'!G123</f>
        <v>0</v>
      </c>
      <c r="H132" s="15">
        <f>'CBS data 2019 (voorlopig)'!H123</f>
        <v>0</v>
      </c>
      <c r="I132" s="16">
        <f>'CBS data 2019 (voorlopig)'!I123</f>
        <v>0</v>
      </c>
      <c r="J132" s="165">
        <f>'CBS data 2019 (voorlopig)'!J123</f>
        <v>0</v>
      </c>
      <c r="K132" s="15">
        <f>'CBS data 2019 (voorlopig)'!K123</f>
        <v>0</v>
      </c>
      <c r="L132" s="16">
        <f>'CBS data 2019 (voorlopig)'!L123</f>
        <v>0</v>
      </c>
      <c r="M132" s="165">
        <f>'CBS data 2019 (voorlopig)'!M123</f>
        <v>0</v>
      </c>
      <c r="N132" s="15">
        <f>'CBS data 2019 (voorlopig)'!N123</f>
        <v>0</v>
      </c>
      <c r="O132" s="165">
        <f>'CBS data 2019 (voorlopig)'!O123</f>
        <v>0</v>
      </c>
    </row>
    <row r="133" spans="1:15" x14ac:dyDescent="0.2">
      <c r="A133" s="2" t="str">
        <f>'CBS data 2019 (voorlopig)'!A124</f>
        <v>Land- en tuinbouw</v>
      </c>
      <c r="B133" s="2" t="str">
        <f>'CBS data 2019 (voorlopig)'!B124</f>
        <v>Andere installaties</v>
      </c>
      <c r="C133" s="2" t="str">
        <f>'CBS data 2019 (voorlopig)'!C124</f>
        <v>Overige installaties</v>
      </c>
      <c r="D133" s="165">
        <f>'CBS data 2019 (voorlopig)'!D124</f>
        <v>0</v>
      </c>
      <c r="E133" s="165">
        <f>'CBS data 2019 (voorlopig)'!E124</f>
        <v>0</v>
      </c>
      <c r="F133" s="165">
        <f>'CBS data 2019 (voorlopig)'!F124</f>
        <v>0</v>
      </c>
      <c r="G133" s="165">
        <f>'CBS data 2019 (voorlopig)'!G124</f>
        <v>0</v>
      </c>
      <c r="H133" s="15">
        <f>'CBS data 2019 (voorlopig)'!H124</f>
        <v>0</v>
      </c>
      <c r="I133" s="16">
        <f>'CBS data 2019 (voorlopig)'!I124</f>
        <v>0</v>
      </c>
      <c r="J133" s="165">
        <f>'CBS data 2019 (voorlopig)'!J124</f>
        <v>0</v>
      </c>
      <c r="K133" s="15">
        <f>'CBS data 2019 (voorlopig)'!K124</f>
        <v>0</v>
      </c>
      <c r="L133" s="16">
        <f>'CBS data 2019 (voorlopig)'!L124</f>
        <v>0</v>
      </c>
      <c r="M133" s="165">
        <f>'CBS data 2019 (voorlopig)'!M124</f>
        <v>0</v>
      </c>
      <c r="N133" s="15">
        <f>'CBS data 2019 (voorlopig)'!N124</f>
        <v>0</v>
      </c>
      <c r="O133" s="165">
        <f>'CBS data 2019 (voorlopig)'!O124</f>
        <v>0</v>
      </c>
    </row>
    <row r="134" spans="1:15" x14ac:dyDescent="0.2">
      <c r="A134" s="2" t="str">
        <f>'CBS data 2019 (voorlopig)'!A125</f>
        <v>Raffinaderijen en winningsbedrijven</v>
      </c>
      <c r="B134" s="2" t="str">
        <f>'CBS data 2019 (voorlopig)'!B125</f>
        <v>Totaal WKK/andere installaties</v>
      </c>
      <c r="C134" s="2" t="str">
        <f>'CBS data 2019 (voorlopig)'!C125</f>
        <v>Totaal installaties</v>
      </c>
      <c r="D134" s="165">
        <f>'CBS data 2019 (voorlopig)'!D125</f>
        <v>22661</v>
      </c>
      <c r="E134" s="165">
        <f>'CBS data 2019 (voorlopig)'!E125</f>
        <v>13470</v>
      </c>
      <c r="F134" s="165">
        <f>'CBS data 2019 (voorlopig)'!F125</f>
        <v>0</v>
      </c>
      <c r="G134" s="165">
        <f>'CBS data 2019 (voorlopig)'!G125</f>
        <v>0</v>
      </c>
      <c r="H134" s="15">
        <f>'CBS data 2019 (voorlopig)'!H125</f>
        <v>9190</v>
      </c>
      <c r="I134" s="16">
        <f>'CBS data 2019 (voorlopig)'!I125</f>
        <v>16277</v>
      </c>
      <c r="J134" s="165">
        <f>'CBS data 2019 (voorlopig)'!J125</f>
        <v>6213</v>
      </c>
      <c r="K134" s="15">
        <f>'CBS data 2019 (voorlopig)'!K125</f>
        <v>10064</v>
      </c>
      <c r="L134" s="16">
        <f>'CBS data 2019 (voorlopig)'!L125</f>
        <v>404</v>
      </c>
      <c r="M134" s="165">
        <f>'CBS data 2019 (voorlopig)'!M125</f>
        <v>3973820</v>
      </c>
      <c r="N134" s="15">
        <f>'CBS data 2019 (voorlopig)'!N125</f>
        <v>8</v>
      </c>
      <c r="O134" s="165">
        <f>'CBS data 2019 (voorlopig)'!O125</f>
        <v>1103.838888888889</v>
      </c>
    </row>
    <row r="135" spans="1:15" x14ac:dyDescent="0.2">
      <c r="A135" s="2" t="str">
        <f>'CBS data 2019 (voorlopig)'!A126</f>
        <v>Raffinaderijen en winningsbedrijven</v>
      </c>
      <c r="B135" s="2" t="str">
        <f>'CBS data 2019 (voorlopig)'!B126</f>
        <v>Totaal WKK/andere installaties</v>
      </c>
      <c r="C135" s="2" t="str">
        <f>'CBS data 2019 (voorlopig)'!C126</f>
        <v>Gasmotor</v>
      </c>
      <c r="D135" s="165">
        <f>'CBS data 2019 (voorlopig)'!D126</f>
        <v>0</v>
      </c>
      <c r="E135" s="165">
        <f>'CBS data 2019 (voorlopig)'!E126</f>
        <v>0</v>
      </c>
      <c r="F135" s="165">
        <f>'CBS data 2019 (voorlopig)'!F126</f>
        <v>0</v>
      </c>
      <c r="G135" s="165">
        <f>'CBS data 2019 (voorlopig)'!G126</f>
        <v>0</v>
      </c>
      <c r="H135" s="15">
        <f>'CBS data 2019 (voorlopig)'!H126</f>
        <v>0</v>
      </c>
      <c r="I135" s="16">
        <f>'CBS data 2019 (voorlopig)'!I126</f>
        <v>0</v>
      </c>
      <c r="J135" s="165">
        <f>'CBS data 2019 (voorlopig)'!J126</f>
        <v>0</v>
      </c>
      <c r="K135" s="15">
        <f>'CBS data 2019 (voorlopig)'!K126</f>
        <v>0</v>
      </c>
      <c r="L135" s="16">
        <f>'CBS data 2019 (voorlopig)'!L126</f>
        <v>0</v>
      </c>
      <c r="M135" s="165">
        <f>'CBS data 2019 (voorlopig)'!M126</f>
        <v>0</v>
      </c>
      <c r="N135" s="15">
        <f>'CBS data 2019 (voorlopig)'!N126</f>
        <v>0</v>
      </c>
      <c r="O135" s="165">
        <f>'CBS data 2019 (voorlopig)'!O126</f>
        <v>0</v>
      </c>
    </row>
    <row r="136" spans="1:15" x14ac:dyDescent="0.2">
      <c r="A136" s="2" t="str">
        <f>'CBS data 2019 (voorlopig)'!A127</f>
        <v>Raffinaderijen en winningsbedrijven</v>
      </c>
      <c r="B136" s="2" t="str">
        <f>'CBS data 2019 (voorlopig)'!B127</f>
        <v>Totaal WKK/andere installaties</v>
      </c>
      <c r="C136" s="2" t="str">
        <f>'CBS data 2019 (voorlopig)'!C127</f>
        <v>Stoomturbine</v>
      </c>
      <c r="D136" s="165">
        <f>'CBS data 2019 (voorlopig)'!D127</f>
        <v>0</v>
      </c>
      <c r="E136" s="165">
        <f>'CBS data 2019 (voorlopig)'!E127</f>
        <v>0</v>
      </c>
      <c r="F136" s="165">
        <f>'CBS data 2019 (voorlopig)'!F127</f>
        <v>0</v>
      </c>
      <c r="G136" s="165">
        <f>'CBS data 2019 (voorlopig)'!G127</f>
        <v>0</v>
      </c>
      <c r="H136" s="15">
        <f>'CBS data 2019 (voorlopig)'!H127</f>
        <v>0</v>
      </c>
      <c r="I136" s="16">
        <f>'CBS data 2019 (voorlopig)'!I127</f>
        <v>0</v>
      </c>
      <c r="J136" s="165">
        <f>'CBS data 2019 (voorlopig)'!J127</f>
        <v>0</v>
      </c>
      <c r="K136" s="15">
        <f>'CBS data 2019 (voorlopig)'!K127</f>
        <v>0</v>
      </c>
      <c r="L136" s="16">
        <f>'CBS data 2019 (voorlopig)'!L127</f>
        <v>0</v>
      </c>
      <c r="M136" s="165">
        <f>'CBS data 2019 (voorlopig)'!M127</f>
        <v>0</v>
      </c>
      <c r="N136" s="15">
        <f>'CBS data 2019 (voorlopig)'!N127</f>
        <v>0</v>
      </c>
      <c r="O136" s="165">
        <f>'CBS data 2019 (voorlopig)'!O127</f>
        <v>0</v>
      </c>
    </row>
    <row r="137" spans="1:15" x14ac:dyDescent="0.2">
      <c r="A137" s="2" t="str">
        <f>'CBS data 2019 (voorlopig)'!A128</f>
        <v>Raffinaderijen en winningsbedrijven</v>
      </c>
      <c r="B137" s="2" t="str">
        <f>'CBS data 2019 (voorlopig)'!B128</f>
        <v>Totaal WKK/andere installaties</v>
      </c>
      <c r="C137" s="2" t="str">
        <f>'CBS data 2019 (voorlopig)'!C128</f>
        <v>Steg-eenheid</v>
      </c>
      <c r="D137" s="165">
        <f>'CBS data 2019 (voorlopig)'!D128</f>
        <v>8384</v>
      </c>
      <c r="E137" s="165">
        <f>'CBS data 2019 (voorlopig)'!E128</f>
        <v>5293</v>
      </c>
      <c r="F137" s="165">
        <f>'CBS data 2019 (voorlopig)'!F128</f>
        <v>0</v>
      </c>
      <c r="G137" s="165">
        <f>'CBS data 2019 (voorlopig)'!G128</f>
        <v>0</v>
      </c>
      <c r="H137" s="15">
        <f>'CBS data 2019 (voorlopig)'!H128</f>
        <v>3090</v>
      </c>
      <c r="I137" s="16">
        <f>'CBS data 2019 (voorlopig)'!I128</f>
        <v>5237</v>
      </c>
      <c r="J137" s="165">
        <f>'CBS data 2019 (voorlopig)'!J128</f>
        <v>2556</v>
      </c>
      <c r="K137" s="15">
        <f>'CBS data 2019 (voorlopig)'!K128</f>
        <v>2681</v>
      </c>
      <c r="L137" s="16">
        <f>'CBS data 2019 (voorlopig)'!L128</f>
        <v>124</v>
      </c>
      <c r="M137" s="165">
        <f>'CBS data 2019 (voorlopig)'!M128</f>
        <v>1239120</v>
      </c>
      <c r="N137" s="15">
        <f>'CBS data 2019 (voorlopig)'!N128</f>
        <v>2</v>
      </c>
      <c r="O137" s="165">
        <f>'CBS data 2019 (voorlopig)'!O128</f>
        <v>344.2</v>
      </c>
    </row>
    <row r="138" spans="1:15" x14ac:dyDescent="0.2">
      <c r="A138" s="2" t="str">
        <f>'CBS data 2019 (voorlopig)'!A129</f>
        <v>Raffinaderijen en winningsbedrijven</v>
      </c>
      <c r="B138" s="2" t="str">
        <f>'CBS data 2019 (voorlopig)'!B129</f>
        <v>Totaal WKK/andere installaties</v>
      </c>
      <c r="C138" s="2" t="str">
        <f>'CBS data 2019 (voorlopig)'!C129</f>
        <v>Gasturbine</v>
      </c>
      <c r="D138" s="165">
        <f>'CBS data 2019 (voorlopig)'!D129</f>
        <v>14277</v>
      </c>
      <c r="E138" s="165">
        <f>'CBS data 2019 (voorlopig)'!E129</f>
        <v>8177</v>
      </c>
      <c r="F138" s="165">
        <f>'CBS data 2019 (voorlopig)'!F129</f>
        <v>0</v>
      </c>
      <c r="G138" s="165">
        <f>'CBS data 2019 (voorlopig)'!G129</f>
        <v>0</v>
      </c>
      <c r="H138" s="15">
        <f>'CBS data 2019 (voorlopig)'!H129</f>
        <v>6100</v>
      </c>
      <c r="I138" s="16">
        <f>'CBS data 2019 (voorlopig)'!I129</f>
        <v>11040</v>
      </c>
      <c r="J138" s="165">
        <f>'CBS data 2019 (voorlopig)'!J129</f>
        <v>3656</v>
      </c>
      <c r="K138" s="15">
        <f>'CBS data 2019 (voorlopig)'!K129</f>
        <v>7383</v>
      </c>
      <c r="L138" s="16">
        <f>'CBS data 2019 (voorlopig)'!L129</f>
        <v>280</v>
      </c>
      <c r="M138" s="165">
        <f>'CBS data 2019 (voorlopig)'!M129</f>
        <v>2734700</v>
      </c>
      <c r="N138" s="15">
        <f>'CBS data 2019 (voorlopig)'!N129</f>
        <v>6</v>
      </c>
      <c r="O138" s="165">
        <f>'CBS data 2019 (voorlopig)'!O129</f>
        <v>759.63888888888891</v>
      </c>
    </row>
    <row r="139" spans="1:15" x14ac:dyDescent="0.2">
      <c r="A139" s="2" t="str">
        <f>'CBS data 2019 (voorlopig)'!A130</f>
        <v>Raffinaderijen en winningsbedrijven</v>
      </c>
      <c r="B139" s="2" t="str">
        <f>'CBS data 2019 (voorlopig)'!B130</f>
        <v>Totaal WKK/andere installaties</v>
      </c>
      <c r="C139" s="2" t="str">
        <f>'CBS data 2019 (voorlopig)'!C130</f>
        <v>Kerncentrale</v>
      </c>
      <c r="D139" s="165">
        <f>'CBS data 2019 (voorlopig)'!D130</f>
        <v>0</v>
      </c>
      <c r="E139" s="165">
        <f>'CBS data 2019 (voorlopig)'!E130</f>
        <v>0</v>
      </c>
      <c r="F139" s="165">
        <f>'CBS data 2019 (voorlopig)'!F130</f>
        <v>0</v>
      </c>
      <c r="G139" s="165">
        <f>'CBS data 2019 (voorlopig)'!G130</f>
        <v>0</v>
      </c>
      <c r="H139" s="15">
        <f>'CBS data 2019 (voorlopig)'!H130</f>
        <v>0</v>
      </c>
      <c r="I139" s="16">
        <f>'CBS data 2019 (voorlopig)'!I130</f>
        <v>0</v>
      </c>
      <c r="J139" s="165">
        <f>'CBS data 2019 (voorlopig)'!J130</f>
        <v>0</v>
      </c>
      <c r="K139" s="15">
        <f>'CBS data 2019 (voorlopig)'!K130</f>
        <v>0</v>
      </c>
      <c r="L139" s="16">
        <f>'CBS data 2019 (voorlopig)'!L130</f>
        <v>0</v>
      </c>
      <c r="M139" s="165">
        <f>'CBS data 2019 (voorlopig)'!M130</f>
        <v>0</v>
      </c>
      <c r="N139" s="15">
        <f>'CBS data 2019 (voorlopig)'!N130</f>
        <v>0</v>
      </c>
      <c r="O139" s="165">
        <f>'CBS data 2019 (voorlopig)'!O130</f>
        <v>0</v>
      </c>
    </row>
    <row r="140" spans="1:15" x14ac:dyDescent="0.2">
      <c r="A140" s="2" t="str">
        <f>'CBS data 2019 (voorlopig)'!A131</f>
        <v>Raffinaderijen en winningsbedrijven</v>
      </c>
      <c r="B140" s="2" t="str">
        <f>'CBS data 2019 (voorlopig)'!B131</f>
        <v>Totaal WKK/andere installaties</v>
      </c>
      <c r="C140" s="2" t="str">
        <f>'CBS data 2019 (voorlopig)'!C131</f>
        <v>Waterkrachtcentrale</v>
      </c>
      <c r="D140" s="165">
        <f>'CBS data 2019 (voorlopig)'!D131</f>
        <v>0</v>
      </c>
      <c r="E140" s="165">
        <f>'CBS data 2019 (voorlopig)'!E131</f>
        <v>0</v>
      </c>
      <c r="F140" s="165">
        <f>'CBS data 2019 (voorlopig)'!F131</f>
        <v>0</v>
      </c>
      <c r="G140" s="165">
        <f>'CBS data 2019 (voorlopig)'!G131</f>
        <v>0</v>
      </c>
      <c r="H140" s="15">
        <f>'CBS data 2019 (voorlopig)'!H131</f>
        <v>0</v>
      </c>
      <c r="I140" s="16">
        <f>'CBS data 2019 (voorlopig)'!I131</f>
        <v>0</v>
      </c>
      <c r="J140" s="165">
        <f>'CBS data 2019 (voorlopig)'!J131</f>
        <v>0</v>
      </c>
      <c r="K140" s="15">
        <f>'CBS data 2019 (voorlopig)'!K131</f>
        <v>0</v>
      </c>
      <c r="L140" s="16">
        <f>'CBS data 2019 (voorlopig)'!L131</f>
        <v>0</v>
      </c>
      <c r="M140" s="165">
        <f>'CBS data 2019 (voorlopig)'!M131</f>
        <v>0</v>
      </c>
      <c r="N140" s="15">
        <f>'CBS data 2019 (voorlopig)'!N131</f>
        <v>0</v>
      </c>
      <c r="O140" s="165">
        <f>'CBS data 2019 (voorlopig)'!O131</f>
        <v>0</v>
      </c>
    </row>
    <row r="141" spans="1:15" x14ac:dyDescent="0.2">
      <c r="A141" s="2" t="str">
        <f>'CBS data 2019 (voorlopig)'!A132</f>
        <v>Raffinaderijen en winningsbedrijven</v>
      </c>
      <c r="B141" s="2" t="str">
        <f>'CBS data 2019 (voorlopig)'!B132</f>
        <v>Totaal WKK/andere installaties</v>
      </c>
      <c r="C141" s="2" t="str">
        <f>'CBS data 2019 (voorlopig)'!C132</f>
        <v>Windturbine</v>
      </c>
      <c r="D141" s="165">
        <f>'CBS data 2019 (voorlopig)'!D132</f>
        <v>0</v>
      </c>
      <c r="E141" s="165">
        <f>'CBS data 2019 (voorlopig)'!E132</f>
        <v>0</v>
      </c>
      <c r="F141" s="165">
        <f>'CBS data 2019 (voorlopig)'!F132</f>
        <v>0</v>
      </c>
      <c r="G141" s="165">
        <f>'CBS data 2019 (voorlopig)'!G132</f>
        <v>0</v>
      </c>
      <c r="H141" s="15">
        <f>'CBS data 2019 (voorlopig)'!H132</f>
        <v>0</v>
      </c>
      <c r="I141" s="16">
        <f>'CBS data 2019 (voorlopig)'!I132</f>
        <v>0</v>
      </c>
      <c r="J141" s="165">
        <f>'CBS data 2019 (voorlopig)'!J132</f>
        <v>0</v>
      </c>
      <c r="K141" s="15">
        <f>'CBS data 2019 (voorlopig)'!K132</f>
        <v>0</v>
      </c>
      <c r="L141" s="16">
        <f>'CBS data 2019 (voorlopig)'!L132</f>
        <v>0</v>
      </c>
      <c r="M141" s="165">
        <f>'CBS data 2019 (voorlopig)'!M132</f>
        <v>0</v>
      </c>
      <c r="N141" s="15">
        <f>'CBS data 2019 (voorlopig)'!N132</f>
        <v>0</v>
      </c>
      <c r="O141" s="165">
        <f>'CBS data 2019 (voorlopig)'!O132</f>
        <v>0</v>
      </c>
    </row>
    <row r="142" spans="1:15" x14ac:dyDescent="0.2">
      <c r="A142" s="2" t="str">
        <f>'CBS data 2019 (voorlopig)'!A133</f>
        <v>Raffinaderijen en winningsbedrijven</v>
      </c>
      <c r="B142" s="2" t="str">
        <f>'CBS data 2019 (voorlopig)'!B133</f>
        <v>Totaal WKK/andere installaties</v>
      </c>
      <c r="C142" s="2" t="str">
        <f>'CBS data 2019 (voorlopig)'!C133</f>
        <v>Zonnecellen</v>
      </c>
      <c r="D142" s="165">
        <f>'CBS data 2019 (voorlopig)'!D133</f>
        <v>0</v>
      </c>
      <c r="E142" s="165">
        <f>'CBS data 2019 (voorlopig)'!E133</f>
        <v>0</v>
      </c>
      <c r="F142" s="165">
        <f>'CBS data 2019 (voorlopig)'!F133</f>
        <v>0</v>
      </c>
      <c r="G142" s="165">
        <f>'CBS data 2019 (voorlopig)'!G133</f>
        <v>0</v>
      </c>
      <c r="H142" s="15">
        <f>'CBS data 2019 (voorlopig)'!H133</f>
        <v>0</v>
      </c>
      <c r="I142" s="16">
        <f>'CBS data 2019 (voorlopig)'!I133</f>
        <v>0</v>
      </c>
      <c r="J142" s="165">
        <f>'CBS data 2019 (voorlopig)'!J133</f>
        <v>0</v>
      </c>
      <c r="K142" s="15">
        <f>'CBS data 2019 (voorlopig)'!K133</f>
        <v>0</v>
      </c>
      <c r="L142" s="16">
        <f>'CBS data 2019 (voorlopig)'!L133</f>
        <v>0</v>
      </c>
      <c r="M142" s="165">
        <f>'CBS data 2019 (voorlopig)'!M133</f>
        <v>0</v>
      </c>
      <c r="N142" s="15">
        <f>'CBS data 2019 (voorlopig)'!N133</f>
        <v>0</v>
      </c>
      <c r="O142" s="165">
        <f>'CBS data 2019 (voorlopig)'!O133</f>
        <v>0</v>
      </c>
    </row>
    <row r="143" spans="1:15" x14ac:dyDescent="0.2">
      <c r="A143" s="2" t="str">
        <f>'CBS data 2019 (voorlopig)'!A134</f>
        <v>Raffinaderijen en winningsbedrijven</v>
      </c>
      <c r="B143" s="2" t="str">
        <f>'CBS data 2019 (voorlopig)'!B134</f>
        <v>Totaal WKK/andere installaties</v>
      </c>
      <c r="C143" s="2" t="str">
        <f>'CBS data 2019 (voorlopig)'!C134</f>
        <v>Overige installaties</v>
      </c>
      <c r="D143" s="165">
        <f>'CBS data 2019 (voorlopig)'!D134</f>
        <v>0</v>
      </c>
      <c r="E143" s="165">
        <f>'CBS data 2019 (voorlopig)'!E134</f>
        <v>0</v>
      </c>
      <c r="F143" s="165">
        <f>'CBS data 2019 (voorlopig)'!F134</f>
        <v>0</v>
      </c>
      <c r="G143" s="165">
        <f>'CBS data 2019 (voorlopig)'!G134</f>
        <v>0</v>
      </c>
      <c r="H143" s="15">
        <f>'CBS data 2019 (voorlopig)'!H134</f>
        <v>0</v>
      </c>
      <c r="I143" s="16">
        <f>'CBS data 2019 (voorlopig)'!I134</f>
        <v>0</v>
      </c>
      <c r="J143" s="165">
        <f>'CBS data 2019 (voorlopig)'!J134</f>
        <v>0</v>
      </c>
      <c r="K143" s="15">
        <f>'CBS data 2019 (voorlopig)'!K134</f>
        <v>0</v>
      </c>
      <c r="L143" s="16">
        <f>'CBS data 2019 (voorlopig)'!L134</f>
        <v>0</v>
      </c>
      <c r="M143" s="165">
        <f>'CBS data 2019 (voorlopig)'!M134</f>
        <v>0</v>
      </c>
      <c r="N143" s="15">
        <f>'CBS data 2019 (voorlopig)'!N134</f>
        <v>0</v>
      </c>
      <c r="O143" s="165">
        <f>'CBS data 2019 (voorlopig)'!O134</f>
        <v>0</v>
      </c>
    </row>
    <row r="144" spans="1:15" x14ac:dyDescent="0.2">
      <c r="A144" s="2" t="str">
        <f>'CBS data 2019 (voorlopig)'!A135</f>
        <v>Raffinaderijen en winningsbedrijven</v>
      </c>
      <c r="B144" s="2" t="str">
        <f>'CBS data 2019 (voorlopig)'!B135</f>
        <v>Warmtekrachtkoppelinginstallaties (WKK)</v>
      </c>
      <c r="C144" s="2" t="str">
        <f>'CBS data 2019 (voorlopig)'!C135</f>
        <v>Totaal installaties</v>
      </c>
      <c r="D144" s="165">
        <f>'CBS data 2019 (voorlopig)'!D135</f>
        <v>22661</v>
      </c>
      <c r="E144" s="165">
        <f>'CBS data 2019 (voorlopig)'!E135</f>
        <v>13470</v>
      </c>
      <c r="F144" s="165">
        <f>'CBS data 2019 (voorlopig)'!F135</f>
        <v>0</v>
      </c>
      <c r="G144" s="165">
        <f>'CBS data 2019 (voorlopig)'!G135</f>
        <v>0</v>
      </c>
      <c r="H144" s="15">
        <f>'CBS data 2019 (voorlopig)'!H135</f>
        <v>9190</v>
      </c>
      <c r="I144" s="16">
        <f>'CBS data 2019 (voorlopig)'!I135</f>
        <v>16277</v>
      </c>
      <c r="J144" s="165">
        <f>'CBS data 2019 (voorlopig)'!J135</f>
        <v>6213</v>
      </c>
      <c r="K144" s="15">
        <f>'CBS data 2019 (voorlopig)'!K135</f>
        <v>10064</v>
      </c>
      <c r="L144" s="16">
        <f>'CBS data 2019 (voorlopig)'!L135</f>
        <v>404</v>
      </c>
      <c r="M144" s="165">
        <f>'CBS data 2019 (voorlopig)'!M135</f>
        <v>3973820</v>
      </c>
      <c r="N144" s="15">
        <f>'CBS data 2019 (voorlopig)'!N135</f>
        <v>8</v>
      </c>
      <c r="O144" s="165">
        <f>'CBS data 2019 (voorlopig)'!O135</f>
        <v>1103.838888888889</v>
      </c>
    </row>
    <row r="145" spans="1:15" x14ac:dyDescent="0.2">
      <c r="A145" s="2" t="str">
        <f>'CBS data 2019 (voorlopig)'!A136</f>
        <v>Raffinaderijen en winningsbedrijven</v>
      </c>
      <c r="B145" s="2" t="str">
        <f>'CBS data 2019 (voorlopig)'!B136</f>
        <v>Warmtekrachtkoppelinginstallaties (WKK)</v>
      </c>
      <c r="C145" s="2" t="str">
        <f>'CBS data 2019 (voorlopig)'!C136</f>
        <v>Gasmotor</v>
      </c>
      <c r="D145" s="165">
        <f>'CBS data 2019 (voorlopig)'!D136</f>
        <v>0</v>
      </c>
      <c r="E145" s="165">
        <f>'CBS data 2019 (voorlopig)'!E136</f>
        <v>0</v>
      </c>
      <c r="F145" s="165">
        <f>'CBS data 2019 (voorlopig)'!F136</f>
        <v>0</v>
      </c>
      <c r="G145" s="165">
        <f>'CBS data 2019 (voorlopig)'!G136</f>
        <v>0</v>
      </c>
      <c r="H145" s="15">
        <f>'CBS data 2019 (voorlopig)'!H136</f>
        <v>0</v>
      </c>
      <c r="I145" s="16">
        <f>'CBS data 2019 (voorlopig)'!I136</f>
        <v>0</v>
      </c>
      <c r="J145" s="165">
        <f>'CBS data 2019 (voorlopig)'!J136</f>
        <v>0</v>
      </c>
      <c r="K145" s="15">
        <f>'CBS data 2019 (voorlopig)'!K136</f>
        <v>0</v>
      </c>
      <c r="L145" s="16">
        <f>'CBS data 2019 (voorlopig)'!L136</f>
        <v>0</v>
      </c>
      <c r="M145" s="165">
        <f>'CBS data 2019 (voorlopig)'!M136</f>
        <v>0</v>
      </c>
      <c r="N145" s="15">
        <f>'CBS data 2019 (voorlopig)'!N136</f>
        <v>0</v>
      </c>
      <c r="O145" s="165">
        <f>'CBS data 2019 (voorlopig)'!O136</f>
        <v>0</v>
      </c>
    </row>
    <row r="146" spans="1:15" x14ac:dyDescent="0.2">
      <c r="A146" s="2" t="str">
        <f>'CBS data 2019 (voorlopig)'!A137</f>
        <v>Raffinaderijen en winningsbedrijven</v>
      </c>
      <c r="B146" s="2" t="str">
        <f>'CBS data 2019 (voorlopig)'!B137</f>
        <v>Warmtekrachtkoppelinginstallaties (WKK)</v>
      </c>
      <c r="C146" s="2" t="str">
        <f>'CBS data 2019 (voorlopig)'!C137</f>
        <v>Stoomturbine</v>
      </c>
      <c r="D146" s="165">
        <f>'CBS data 2019 (voorlopig)'!D137</f>
        <v>0</v>
      </c>
      <c r="E146" s="165">
        <f>'CBS data 2019 (voorlopig)'!E137</f>
        <v>0</v>
      </c>
      <c r="F146" s="165">
        <f>'CBS data 2019 (voorlopig)'!F137</f>
        <v>0</v>
      </c>
      <c r="G146" s="165">
        <f>'CBS data 2019 (voorlopig)'!G137</f>
        <v>0</v>
      </c>
      <c r="H146" s="15">
        <f>'CBS data 2019 (voorlopig)'!H137</f>
        <v>0</v>
      </c>
      <c r="I146" s="16">
        <f>'CBS data 2019 (voorlopig)'!I137</f>
        <v>0</v>
      </c>
      <c r="J146" s="165">
        <f>'CBS data 2019 (voorlopig)'!J137</f>
        <v>0</v>
      </c>
      <c r="K146" s="15">
        <f>'CBS data 2019 (voorlopig)'!K137</f>
        <v>0</v>
      </c>
      <c r="L146" s="16">
        <f>'CBS data 2019 (voorlopig)'!L137</f>
        <v>0</v>
      </c>
      <c r="M146" s="165">
        <f>'CBS data 2019 (voorlopig)'!M137</f>
        <v>0</v>
      </c>
      <c r="N146" s="15">
        <f>'CBS data 2019 (voorlopig)'!N137</f>
        <v>0</v>
      </c>
      <c r="O146" s="165">
        <f>'CBS data 2019 (voorlopig)'!O137</f>
        <v>0</v>
      </c>
    </row>
    <row r="147" spans="1:15" x14ac:dyDescent="0.2">
      <c r="A147" s="2" t="str">
        <f>'CBS data 2019 (voorlopig)'!A138</f>
        <v>Raffinaderijen en winningsbedrijven</v>
      </c>
      <c r="B147" s="2" t="str">
        <f>'CBS data 2019 (voorlopig)'!B138</f>
        <v>Warmtekrachtkoppelinginstallaties (WKK)</v>
      </c>
      <c r="C147" s="2" t="str">
        <f>'CBS data 2019 (voorlopig)'!C138</f>
        <v>Steg-eenheid</v>
      </c>
      <c r="D147" s="165">
        <f>'CBS data 2019 (voorlopig)'!D138</f>
        <v>8384</v>
      </c>
      <c r="E147" s="165">
        <f>'CBS data 2019 (voorlopig)'!E138</f>
        <v>5293</v>
      </c>
      <c r="F147" s="165">
        <f>'CBS data 2019 (voorlopig)'!F138</f>
        <v>0</v>
      </c>
      <c r="G147" s="165">
        <f>'CBS data 2019 (voorlopig)'!G138</f>
        <v>0</v>
      </c>
      <c r="H147" s="15">
        <f>'CBS data 2019 (voorlopig)'!H138</f>
        <v>3090</v>
      </c>
      <c r="I147" s="16">
        <f>'CBS data 2019 (voorlopig)'!I138</f>
        <v>5237</v>
      </c>
      <c r="J147" s="165">
        <f>'CBS data 2019 (voorlopig)'!J138</f>
        <v>2556</v>
      </c>
      <c r="K147" s="15">
        <f>'CBS data 2019 (voorlopig)'!K138</f>
        <v>2681</v>
      </c>
      <c r="L147" s="16">
        <f>'CBS data 2019 (voorlopig)'!L138</f>
        <v>124</v>
      </c>
      <c r="M147" s="165">
        <f>'CBS data 2019 (voorlopig)'!M138</f>
        <v>1239120</v>
      </c>
      <c r="N147" s="15">
        <f>'CBS data 2019 (voorlopig)'!N138</f>
        <v>2</v>
      </c>
      <c r="O147" s="165">
        <f>'CBS data 2019 (voorlopig)'!O138</f>
        <v>344.2</v>
      </c>
    </row>
    <row r="148" spans="1:15" x14ac:dyDescent="0.2">
      <c r="A148" s="2" t="str">
        <f>'CBS data 2019 (voorlopig)'!A139</f>
        <v>Raffinaderijen en winningsbedrijven</v>
      </c>
      <c r="B148" s="2" t="str">
        <f>'CBS data 2019 (voorlopig)'!B139</f>
        <v>Warmtekrachtkoppelinginstallaties (WKK)</v>
      </c>
      <c r="C148" s="2" t="str">
        <f>'CBS data 2019 (voorlopig)'!C139</f>
        <v>Gasturbine</v>
      </c>
      <c r="D148" s="165">
        <f>'CBS data 2019 (voorlopig)'!D139</f>
        <v>14277</v>
      </c>
      <c r="E148" s="165">
        <f>'CBS data 2019 (voorlopig)'!E139</f>
        <v>8177</v>
      </c>
      <c r="F148" s="165">
        <f>'CBS data 2019 (voorlopig)'!F139</f>
        <v>0</v>
      </c>
      <c r="G148" s="165">
        <f>'CBS data 2019 (voorlopig)'!G139</f>
        <v>0</v>
      </c>
      <c r="H148" s="15">
        <f>'CBS data 2019 (voorlopig)'!H139</f>
        <v>6100</v>
      </c>
      <c r="I148" s="16">
        <f>'CBS data 2019 (voorlopig)'!I139</f>
        <v>11040</v>
      </c>
      <c r="J148" s="165">
        <f>'CBS data 2019 (voorlopig)'!J139</f>
        <v>3656</v>
      </c>
      <c r="K148" s="15">
        <f>'CBS data 2019 (voorlopig)'!K139</f>
        <v>7383</v>
      </c>
      <c r="L148" s="16">
        <f>'CBS data 2019 (voorlopig)'!L139</f>
        <v>280</v>
      </c>
      <c r="M148" s="165">
        <f>'CBS data 2019 (voorlopig)'!M139</f>
        <v>2734700</v>
      </c>
      <c r="N148" s="15">
        <f>'CBS data 2019 (voorlopig)'!N139</f>
        <v>6</v>
      </c>
      <c r="O148" s="165">
        <f>'CBS data 2019 (voorlopig)'!O139</f>
        <v>759.63888888888891</v>
      </c>
    </row>
    <row r="149" spans="1:15" x14ac:dyDescent="0.2">
      <c r="A149" s="2" t="str">
        <f>'CBS data 2019 (voorlopig)'!A140</f>
        <v>Raffinaderijen en winningsbedrijven</v>
      </c>
      <c r="B149" s="2" t="str">
        <f>'CBS data 2019 (voorlopig)'!B140</f>
        <v>Warmtekrachtkoppelinginstallaties (WKK)</v>
      </c>
      <c r="C149" s="2" t="str">
        <f>'CBS data 2019 (voorlopig)'!C140</f>
        <v>Kerncentrale</v>
      </c>
      <c r="D149" s="165">
        <f>'CBS data 2019 (voorlopig)'!D140</f>
        <v>0</v>
      </c>
      <c r="E149" s="165">
        <f>'CBS data 2019 (voorlopig)'!E140</f>
        <v>0</v>
      </c>
      <c r="F149" s="165">
        <f>'CBS data 2019 (voorlopig)'!F140</f>
        <v>0</v>
      </c>
      <c r="G149" s="165">
        <f>'CBS data 2019 (voorlopig)'!G140</f>
        <v>0</v>
      </c>
      <c r="H149" s="15">
        <f>'CBS data 2019 (voorlopig)'!H140</f>
        <v>0</v>
      </c>
      <c r="I149" s="16">
        <f>'CBS data 2019 (voorlopig)'!I140</f>
        <v>0</v>
      </c>
      <c r="J149" s="165">
        <f>'CBS data 2019 (voorlopig)'!J140</f>
        <v>0</v>
      </c>
      <c r="K149" s="15">
        <f>'CBS data 2019 (voorlopig)'!K140</f>
        <v>0</v>
      </c>
      <c r="L149" s="16">
        <f>'CBS data 2019 (voorlopig)'!L140</f>
        <v>0</v>
      </c>
      <c r="M149" s="165">
        <f>'CBS data 2019 (voorlopig)'!M140</f>
        <v>0</v>
      </c>
      <c r="N149" s="15">
        <f>'CBS data 2019 (voorlopig)'!N140</f>
        <v>0</v>
      </c>
      <c r="O149" s="165">
        <f>'CBS data 2019 (voorlopig)'!O140</f>
        <v>0</v>
      </c>
    </row>
    <row r="150" spans="1:15" x14ac:dyDescent="0.2">
      <c r="A150" s="2" t="str">
        <f>'CBS data 2019 (voorlopig)'!A141</f>
        <v>Raffinaderijen en winningsbedrijven</v>
      </c>
      <c r="B150" s="2" t="str">
        <f>'CBS data 2019 (voorlopig)'!B141</f>
        <v>Warmtekrachtkoppelinginstallaties (WKK)</v>
      </c>
      <c r="C150" s="2" t="str">
        <f>'CBS data 2019 (voorlopig)'!C141</f>
        <v>Waterkrachtcentrale</v>
      </c>
      <c r="D150" s="165">
        <f>'CBS data 2019 (voorlopig)'!D141</f>
        <v>0</v>
      </c>
      <c r="E150" s="165">
        <f>'CBS data 2019 (voorlopig)'!E141</f>
        <v>0</v>
      </c>
      <c r="F150" s="165">
        <f>'CBS data 2019 (voorlopig)'!F141</f>
        <v>0</v>
      </c>
      <c r="G150" s="165">
        <f>'CBS data 2019 (voorlopig)'!G141</f>
        <v>0</v>
      </c>
      <c r="H150" s="15">
        <f>'CBS data 2019 (voorlopig)'!H141</f>
        <v>0</v>
      </c>
      <c r="I150" s="16">
        <f>'CBS data 2019 (voorlopig)'!I141</f>
        <v>0</v>
      </c>
      <c r="J150" s="165">
        <f>'CBS data 2019 (voorlopig)'!J141</f>
        <v>0</v>
      </c>
      <c r="K150" s="15">
        <f>'CBS data 2019 (voorlopig)'!K141</f>
        <v>0</v>
      </c>
      <c r="L150" s="16">
        <f>'CBS data 2019 (voorlopig)'!L141</f>
        <v>0</v>
      </c>
      <c r="M150" s="165">
        <f>'CBS data 2019 (voorlopig)'!M141</f>
        <v>0</v>
      </c>
      <c r="N150" s="15">
        <f>'CBS data 2019 (voorlopig)'!N141</f>
        <v>0</v>
      </c>
      <c r="O150" s="165">
        <f>'CBS data 2019 (voorlopig)'!O141</f>
        <v>0</v>
      </c>
    </row>
    <row r="151" spans="1:15" x14ac:dyDescent="0.2">
      <c r="A151" s="2" t="str">
        <f>'CBS data 2019 (voorlopig)'!A142</f>
        <v>Raffinaderijen en winningsbedrijven</v>
      </c>
      <c r="B151" s="2" t="str">
        <f>'CBS data 2019 (voorlopig)'!B142</f>
        <v>Warmtekrachtkoppelinginstallaties (WKK)</v>
      </c>
      <c r="C151" s="2" t="str">
        <f>'CBS data 2019 (voorlopig)'!C142</f>
        <v>Windturbine</v>
      </c>
      <c r="D151" s="165">
        <f>'CBS data 2019 (voorlopig)'!D142</f>
        <v>0</v>
      </c>
      <c r="E151" s="165">
        <f>'CBS data 2019 (voorlopig)'!E142</f>
        <v>0</v>
      </c>
      <c r="F151" s="165">
        <f>'CBS data 2019 (voorlopig)'!F142</f>
        <v>0</v>
      </c>
      <c r="G151" s="165">
        <f>'CBS data 2019 (voorlopig)'!G142</f>
        <v>0</v>
      </c>
      <c r="H151" s="15">
        <f>'CBS data 2019 (voorlopig)'!H142</f>
        <v>0</v>
      </c>
      <c r="I151" s="16">
        <f>'CBS data 2019 (voorlopig)'!I142</f>
        <v>0</v>
      </c>
      <c r="J151" s="165">
        <f>'CBS data 2019 (voorlopig)'!J142</f>
        <v>0</v>
      </c>
      <c r="K151" s="15">
        <f>'CBS data 2019 (voorlopig)'!K142</f>
        <v>0</v>
      </c>
      <c r="L151" s="16">
        <f>'CBS data 2019 (voorlopig)'!L142</f>
        <v>0</v>
      </c>
      <c r="M151" s="165">
        <f>'CBS data 2019 (voorlopig)'!M142</f>
        <v>0</v>
      </c>
      <c r="N151" s="15">
        <f>'CBS data 2019 (voorlopig)'!N142</f>
        <v>0</v>
      </c>
      <c r="O151" s="165">
        <f>'CBS data 2019 (voorlopig)'!O142</f>
        <v>0</v>
      </c>
    </row>
    <row r="152" spans="1:15" x14ac:dyDescent="0.2">
      <c r="A152" s="2" t="str">
        <f>'CBS data 2019 (voorlopig)'!A143</f>
        <v>Raffinaderijen en winningsbedrijven</v>
      </c>
      <c r="B152" s="2" t="str">
        <f>'CBS data 2019 (voorlopig)'!B143</f>
        <v>Warmtekrachtkoppelinginstallaties (WKK)</v>
      </c>
      <c r="C152" s="2" t="str">
        <f>'CBS data 2019 (voorlopig)'!C143</f>
        <v>Zonnecellen</v>
      </c>
      <c r="D152" s="165">
        <f>'CBS data 2019 (voorlopig)'!D143</f>
        <v>0</v>
      </c>
      <c r="E152" s="165">
        <f>'CBS data 2019 (voorlopig)'!E143</f>
        <v>0</v>
      </c>
      <c r="F152" s="165">
        <f>'CBS data 2019 (voorlopig)'!F143</f>
        <v>0</v>
      </c>
      <c r="G152" s="165">
        <f>'CBS data 2019 (voorlopig)'!G143</f>
        <v>0</v>
      </c>
      <c r="H152" s="15">
        <f>'CBS data 2019 (voorlopig)'!H143</f>
        <v>0</v>
      </c>
      <c r="I152" s="16">
        <f>'CBS data 2019 (voorlopig)'!I143</f>
        <v>0</v>
      </c>
      <c r="J152" s="165">
        <f>'CBS data 2019 (voorlopig)'!J143</f>
        <v>0</v>
      </c>
      <c r="K152" s="15">
        <f>'CBS data 2019 (voorlopig)'!K143</f>
        <v>0</v>
      </c>
      <c r="L152" s="16">
        <f>'CBS data 2019 (voorlopig)'!L143</f>
        <v>0</v>
      </c>
      <c r="M152" s="165">
        <f>'CBS data 2019 (voorlopig)'!M143</f>
        <v>0</v>
      </c>
      <c r="N152" s="15">
        <f>'CBS data 2019 (voorlopig)'!N143</f>
        <v>0</v>
      </c>
      <c r="O152" s="165">
        <f>'CBS data 2019 (voorlopig)'!O143</f>
        <v>0</v>
      </c>
    </row>
    <row r="153" spans="1:15" x14ac:dyDescent="0.2">
      <c r="A153" s="2" t="str">
        <f>'CBS data 2019 (voorlopig)'!A144</f>
        <v>Raffinaderijen en winningsbedrijven</v>
      </c>
      <c r="B153" s="2" t="str">
        <f>'CBS data 2019 (voorlopig)'!B144</f>
        <v>Warmtekrachtkoppelinginstallaties (WKK)</v>
      </c>
      <c r="C153" s="2" t="str">
        <f>'CBS data 2019 (voorlopig)'!C144</f>
        <v>Overige installaties</v>
      </c>
      <c r="D153" s="165">
        <f>'CBS data 2019 (voorlopig)'!D144</f>
        <v>0</v>
      </c>
      <c r="E153" s="165">
        <f>'CBS data 2019 (voorlopig)'!E144</f>
        <v>0</v>
      </c>
      <c r="F153" s="165">
        <f>'CBS data 2019 (voorlopig)'!F144</f>
        <v>0</v>
      </c>
      <c r="G153" s="165">
        <f>'CBS data 2019 (voorlopig)'!G144</f>
        <v>0</v>
      </c>
      <c r="H153" s="15">
        <f>'CBS data 2019 (voorlopig)'!H144</f>
        <v>0</v>
      </c>
      <c r="I153" s="16">
        <f>'CBS data 2019 (voorlopig)'!I144</f>
        <v>0</v>
      </c>
      <c r="J153" s="165">
        <f>'CBS data 2019 (voorlopig)'!J144</f>
        <v>0</v>
      </c>
      <c r="K153" s="15">
        <f>'CBS data 2019 (voorlopig)'!K144</f>
        <v>0</v>
      </c>
      <c r="L153" s="16">
        <f>'CBS data 2019 (voorlopig)'!L144</f>
        <v>0</v>
      </c>
      <c r="M153" s="165">
        <f>'CBS data 2019 (voorlopig)'!M144</f>
        <v>0</v>
      </c>
      <c r="N153" s="15">
        <f>'CBS data 2019 (voorlopig)'!N144</f>
        <v>0</v>
      </c>
      <c r="O153" s="165">
        <f>'CBS data 2019 (voorlopig)'!O144</f>
        <v>0</v>
      </c>
    </row>
    <row r="154" spans="1:15" x14ac:dyDescent="0.2">
      <c r="A154" s="2" t="str">
        <f>'CBS data 2019 (voorlopig)'!A145</f>
        <v>Raffinaderijen en winningsbedrijven</v>
      </c>
      <c r="B154" s="2" t="str">
        <f>'CBS data 2019 (voorlopig)'!B145</f>
        <v>Andere installaties</v>
      </c>
      <c r="C154" s="2" t="str">
        <f>'CBS data 2019 (voorlopig)'!C145</f>
        <v>Totaal installaties</v>
      </c>
      <c r="D154" s="165">
        <f>'CBS data 2019 (voorlopig)'!D145</f>
        <v>0</v>
      </c>
      <c r="E154" s="165">
        <f>'CBS data 2019 (voorlopig)'!E145</f>
        <v>0</v>
      </c>
      <c r="F154" s="165">
        <f>'CBS data 2019 (voorlopig)'!F145</f>
        <v>0</v>
      </c>
      <c r="G154" s="165">
        <f>'CBS data 2019 (voorlopig)'!G145</f>
        <v>0</v>
      </c>
      <c r="H154" s="15">
        <f>'CBS data 2019 (voorlopig)'!H145</f>
        <v>0</v>
      </c>
      <c r="I154" s="16">
        <f>'CBS data 2019 (voorlopig)'!I145</f>
        <v>0</v>
      </c>
      <c r="J154" s="165">
        <f>'CBS data 2019 (voorlopig)'!J145</f>
        <v>0</v>
      </c>
      <c r="K154" s="15">
        <f>'CBS data 2019 (voorlopig)'!K145</f>
        <v>0</v>
      </c>
      <c r="L154" s="16">
        <f>'CBS data 2019 (voorlopig)'!L145</f>
        <v>0</v>
      </c>
      <c r="M154" s="165">
        <f>'CBS data 2019 (voorlopig)'!M145</f>
        <v>0</v>
      </c>
      <c r="N154" s="15">
        <f>'CBS data 2019 (voorlopig)'!N145</f>
        <v>0</v>
      </c>
      <c r="O154" s="165">
        <f>'CBS data 2019 (voorlopig)'!O145</f>
        <v>0</v>
      </c>
    </row>
    <row r="155" spans="1:15" x14ac:dyDescent="0.2">
      <c r="A155" s="2" t="str">
        <f>'CBS data 2019 (voorlopig)'!A146</f>
        <v>Raffinaderijen en winningsbedrijven</v>
      </c>
      <c r="B155" s="2" t="str">
        <f>'CBS data 2019 (voorlopig)'!B146</f>
        <v>Andere installaties</v>
      </c>
      <c r="C155" s="2" t="str">
        <f>'CBS data 2019 (voorlopig)'!C146</f>
        <v>Gasmotor</v>
      </c>
      <c r="D155" s="165">
        <f>'CBS data 2019 (voorlopig)'!D146</f>
        <v>0</v>
      </c>
      <c r="E155" s="165">
        <f>'CBS data 2019 (voorlopig)'!E146</f>
        <v>0</v>
      </c>
      <c r="F155" s="165">
        <f>'CBS data 2019 (voorlopig)'!F146</f>
        <v>0</v>
      </c>
      <c r="G155" s="165">
        <f>'CBS data 2019 (voorlopig)'!G146</f>
        <v>0</v>
      </c>
      <c r="H155" s="15">
        <f>'CBS data 2019 (voorlopig)'!H146</f>
        <v>0</v>
      </c>
      <c r="I155" s="16">
        <f>'CBS data 2019 (voorlopig)'!I146</f>
        <v>0</v>
      </c>
      <c r="J155" s="165">
        <f>'CBS data 2019 (voorlopig)'!J146</f>
        <v>0</v>
      </c>
      <c r="K155" s="15">
        <f>'CBS data 2019 (voorlopig)'!K146</f>
        <v>0</v>
      </c>
      <c r="L155" s="16">
        <f>'CBS data 2019 (voorlopig)'!L146</f>
        <v>0</v>
      </c>
      <c r="M155" s="165">
        <f>'CBS data 2019 (voorlopig)'!M146</f>
        <v>0</v>
      </c>
      <c r="N155" s="15">
        <f>'CBS data 2019 (voorlopig)'!N146</f>
        <v>0</v>
      </c>
      <c r="O155" s="165">
        <f>'CBS data 2019 (voorlopig)'!O146</f>
        <v>0</v>
      </c>
    </row>
    <row r="156" spans="1:15" x14ac:dyDescent="0.2">
      <c r="A156" s="2" t="str">
        <f>'CBS data 2019 (voorlopig)'!A147</f>
        <v>Raffinaderijen en winningsbedrijven</v>
      </c>
      <c r="B156" s="2" t="str">
        <f>'CBS data 2019 (voorlopig)'!B147</f>
        <v>Andere installaties</v>
      </c>
      <c r="C156" s="2" t="str">
        <f>'CBS data 2019 (voorlopig)'!C147</f>
        <v>Stoomturbine</v>
      </c>
      <c r="D156" s="165">
        <f>'CBS data 2019 (voorlopig)'!D147</f>
        <v>0</v>
      </c>
      <c r="E156" s="165">
        <f>'CBS data 2019 (voorlopig)'!E147</f>
        <v>0</v>
      </c>
      <c r="F156" s="165">
        <f>'CBS data 2019 (voorlopig)'!F147</f>
        <v>0</v>
      </c>
      <c r="G156" s="165">
        <f>'CBS data 2019 (voorlopig)'!G147</f>
        <v>0</v>
      </c>
      <c r="H156" s="15">
        <f>'CBS data 2019 (voorlopig)'!H147</f>
        <v>0</v>
      </c>
      <c r="I156" s="16">
        <f>'CBS data 2019 (voorlopig)'!I147</f>
        <v>0</v>
      </c>
      <c r="J156" s="165">
        <f>'CBS data 2019 (voorlopig)'!J147</f>
        <v>0</v>
      </c>
      <c r="K156" s="15">
        <f>'CBS data 2019 (voorlopig)'!K147</f>
        <v>0</v>
      </c>
      <c r="L156" s="16">
        <f>'CBS data 2019 (voorlopig)'!L147</f>
        <v>0</v>
      </c>
      <c r="M156" s="165">
        <f>'CBS data 2019 (voorlopig)'!M147</f>
        <v>0</v>
      </c>
      <c r="N156" s="15">
        <f>'CBS data 2019 (voorlopig)'!N147</f>
        <v>0</v>
      </c>
      <c r="O156" s="165">
        <f>'CBS data 2019 (voorlopig)'!O147</f>
        <v>0</v>
      </c>
    </row>
    <row r="157" spans="1:15" x14ac:dyDescent="0.2">
      <c r="A157" s="2" t="str">
        <f>'CBS data 2019 (voorlopig)'!A148</f>
        <v>Raffinaderijen en winningsbedrijven</v>
      </c>
      <c r="B157" s="2" t="str">
        <f>'CBS data 2019 (voorlopig)'!B148</f>
        <v>Andere installaties</v>
      </c>
      <c r="C157" s="2" t="str">
        <f>'CBS data 2019 (voorlopig)'!C148</f>
        <v>Steg-eenheid</v>
      </c>
      <c r="D157" s="165">
        <f>'CBS data 2019 (voorlopig)'!D148</f>
        <v>0</v>
      </c>
      <c r="E157" s="165">
        <f>'CBS data 2019 (voorlopig)'!E148</f>
        <v>0</v>
      </c>
      <c r="F157" s="165">
        <f>'CBS data 2019 (voorlopig)'!F148</f>
        <v>0</v>
      </c>
      <c r="G157" s="165">
        <f>'CBS data 2019 (voorlopig)'!G148</f>
        <v>0</v>
      </c>
      <c r="H157" s="15">
        <f>'CBS data 2019 (voorlopig)'!H148</f>
        <v>0</v>
      </c>
      <c r="I157" s="16">
        <f>'CBS data 2019 (voorlopig)'!I148</f>
        <v>0</v>
      </c>
      <c r="J157" s="165">
        <f>'CBS data 2019 (voorlopig)'!J148</f>
        <v>0</v>
      </c>
      <c r="K157" s="15">
        <f>'CBS data 2019 (voorlopig)'!K148</f>
        <v>0</v>
      </c>
      <c r="L157" s="16">
        <f>'CBS data 2019 (voorlopig)'!L148</f>
        <v>0</v>
      </c>
      <c r="M157" s="165">
        <f>'CBS data 2019 (voorlopig)'!M148</f>
        <v>0</v>
      </c>
      <c r="N157" s="15">
        <f>'CBS data 2019 (voorlopig)'!N148</f>
        <v>0</v>
      </c>
      <c r="O157" s="165">
        <f>'CBS data 2019 (voorlopig)'!O148</f>
        <v>0</v>
      </c>
    </row>
    <row r="158" spans="1:15" x14ac:dyDescent="0.2">
      <c r="A158" s="2" t="str">
        <f>'CBS data 2019 (voorlopig)'!A149</f>
        <v>Raffinaderijen en winningsbedrijven</v>
      </c>
      <c r="B158" s="2" t="str">
        <f>'CBS data 2019 (voorlopig)'!B149</f>
        <v>Andere installaties</v>
      </c>
      <c r="C158" s="2" t="str">
        <f>'CBS data 2019 (voorlopig)'!C149</f>
        <v>Gasturbine</v>
      </c>
      <c r="D158" s="165">
        <f>'CBS data 2019 (voorlopig)'!D149</f>
        <v>0</v>
      </c>
      <c r="E158" s="165">
        <f>'CBS data 2019 (voorlopig)'!E149</f>
        <v>0</v>
      </c>
      <c r="F158" s="165">
        <f>'CBS data 2019 (voorlopig)'!F149</f>
        <v>0</v>
      </c>
      <c r="G158" s="165">
        <f>'CBS data 2019 (voorlopig)'!G149</f>
        <v>0</v>
      </c>
      <c r="H158" s="15">
        <f>'CBS data 2019 (voorlopig)'!H149</f>
        <v>0</v>
      </c>
      <c r="I158" s="16">
        <f>'CBS data 2019 (voorlopig)'!I149</f>
        <v>0</v>
      </c>
      <c r="J158" s="165">
        <f>'CBS data 2019 (voorlopig)'!J149</f>
        <v>0</v>
      </c>
      <c r="K158" s="15">
        <f>'CBS data 2019 (voorlopig)'!K149</f>
        <v>0</v>
      </c>
      <c r="L158" s="16">
        <f>'CBS data 2019 (voorlopig)'!L149</f>
        <v>0</v>
      </c>
      <c r="M158" s="165">
        <f>'CBS data 2019 (voorlopig)'!M149</f>
        <v>0</v>
      </c>
      <c r="N158" s="15">
        <f>'CBS data 2019 (voorlopig)'!N149</f>
        <v>0</v>
      </c>
      <c r="O158" s="165">
        <f>'CBS data 2019 (voorlopig)'!O149</f>
        <v>0</v>
      </c>
    </row>
    <row r="159" spans="1:15" x14ac:dyDescent="0.2">
      <c r="A159" s="2" t="str">
        <f>'CBS data 2019 (voorlopig)'!A150</f>
        <v>Raffinaderijen en winningsbedrijven</v>
      </c>
      <c r="B159" s="2" t="str">
        <f>'CBS data 2019 (voorlopig)'!B150</f>
        <v>Andere installaties</v>
      </c>
      <c r="C159" s="2" t="str">
        <f>'CBS data 2019 (voorlopig)'!C150</f>
        <v>Kerncentrale</v>
      </c>
      <c r="D159" s="165">
        <f>'CBS data 2019 (voorlopig)'!D150</f>
        <v>0</v>
      </c>
      <c r="E159" s="165">
        <f>'CBS data 2019 (voorlopig)'!E150</f>
        <v>0</v>
      </c>
      <c r="F159" s="165">
        <f>'CBS data 2019 (voorlopig)'!F150</f>
        <v>0</v>
      </c>
      <c r="G159" s="165">
        <f>'CBS data 2019 (voorlopig)'!G150</f>
        <v>0</v>
      </c>
      <c r="H159" s="15">
        <f>'CBS data 2019 (voorlopig)'!H150</f>
        <v>0</v>
      </c>
      <c r="I159" s="16">
        <f>'CBS data 2019 (voorlopig)'!I150</f>
        <v>0</v>
      </c>
      <c r="J159" s="165">
        <f>'CBS data 2019 (voorlopig)'!J150</f>
        <v>0</v>
      </c>
      <c r="K159" s="15">
        <f>'CBS data 2019 (voorlopig)'!K150</f>
        <v>0</v>
      </c>
      <c r="L159" s="16">
        <f>'CBS data 2019 (voorlopig)'!L150</f>
        <v>0</v>
      </c>
      <c r="M159" s="165">
        <f>'CBS data 2019 (voorlopig)'!M150</f>
        <v>0</v>
      </c>
      <c r="N159" s="15">
        <f>'CBS data 2019 (voorlopig)'!N150</f>
        <v>0</v>
      </c>
      <c r="O159" s="165">
        <f>'CBS data 2019 (voorlopig)'!O150</f>
        <v>0</v>
      </c>
    </row>
    <row r="160" spans="1:15" x14ac:dyDescent="0.2">
      <c r="A160" s="2" t="str">
        <f>'CBS data 2019 (voorlopig)'!A151</f>
        <v>Raffinaderijen en winningsbedrijven</v>
      </c>
      <c r="B160" s="2" t="str">
        <f>'CBS data 2019 (voorlopig)'!B151</f>
        <v>Andere installaties</v>
      </c>
      <c r="C160" s="2" t="str">
        <f>'CBS data 2019 (voorlopig)'!C151</f>
        <v>Waterkrachtcentrale</v>
      </c>
      <c r="D160" s="165">
        <f>'CBS data 2019 (voorlopig)'!D151</f>
        <v>0</v>
      </c>
      <c r="E160" s="165">
        <f>'CBS data 2019 (voorlopig)'!E151</f>
        <v>0</v>
      </c>
      <c r="F160" s="165">
        <f>'CBS data 2019 (voorlopig)'!F151</f>
        <v>0</v>
      </c>
      <c r="G160" s="165">
        <f>'CBS data 2019 (voorlopig)'!G151</f>
        <v>0</v>
      </c>
      <c r="H160" s="15">
        <f>'CBS data 2019 (voorlopig)'!H151</f>
        <v>0</v>
      </c>
      <c r="I160" s="16">
        <f>'CBS data 2019 (voorlopig)'!I151</f>
        <v>0</v>
      </c>
      <c r="J160" s="165">
        <f>'CBS data 2019 (voorlopig)'!J151</f>
        <v>0</v>
      </c>
      <c r="K160" s="15">
        <f>'CBS data 2019 (voorlopig)'!K151</f>
        <v>0</v>
      </c>
      <c r="L160" s="16">
        <f>'CBS data 2019 (voorlopig)'!L151</f>
        <v>0</v>
      </c>
      <c r="M160" s="165">
        <f>'CBS data 2019 (voorlopig)'!M151</f>
        <v>0</v>
      </c>
      <c r="N160" s="15">
        <f>'CBS data 2019 (voorlopig)'!N151</f>
        <v>0</v>
      </c>
      <c r="O160" s="165">
        <f>'CBS data 2019 (voorlopig)'!O151</f>
        <v>0</v>
      </c>
    </row>
    <row r="161" spans="1:15" x14ac:dyDescent="0.2">
      <c r="A161" s="2" t="str">
        <f>'CBS data 2019 (voorlopig)'!A152</f>
        <v>Raffinaderijen en winningsbedrijven</v>
      </c>
      <c r="B161" s="2" t="str">
        <f>'CBS data 2019 (voorlopig)'!B152</f>
        <v>Andere installaties</v>
      </c>
      <c r="C161" s="2" t="str">
        <f>'CBS data 2019 (voorlopig)'!C152</f>
        <v>Windturbine</v>
      </c>
      <c r="D161" s="165">
        <f>'CBS data 2019 (voorlopig)'!D152</f>
        <v>0</v>
      </c>
      <c r="E161" s="165">
        <f>'CBS data 2019 (voorlopig)'!E152</f>
        <v>0</v>
      </c>
      <c r="F161" s="165">
        <f>'CBS data 2019 (voorlopig)'!F152</f>
        <v>0</v>
      </c>
      <c r="G161" s="165">
        <f>'CBS data 2019 (voorlopig)'!G152</f>
        <v>0</v>
      </c>
      <c r="H161" s="15">
        <f>'CBS data 2019 (voorlopig)'!H152</f>
        <v>0</v>
      </c>
      <c r="I161" s="16">
        <f>'CBS data 2019 (voorlopig)'!I152</f>
        <v>0</v>
      </c>
      <c r="J161" s="165">
        <f>'CBS data 2019 (voorlopig)'!J152</f>
        <v>0</v>
      </c>
      <c r="K161" s="15">
        <f>'CBS data 2019 (voorlopig)'!K152</f>
        <v>0</v>
      </c>
      <c r="L161" s="16">
        <f>'CBS data 2019 (voorlopig)'!L152</f>
        <v>0</v>
      </c>
      <c r="M161" s="165">
        <f>'CBS data 2019 (voorlopig)'!M152</f>
        <v>0</v>
      </c>
      <c r="N161" s="15">
        <f>'CBS data 2019 (voorlopig)'!N152</f>
        <v>0</v>
      </c>
      <c r="O161" s="165">
        <f>'CBS data 2019 (voorlopig)'!O152</f>
        <v>0</v>
      </c>
    </row>
    <row r="162" spans="1:15" x14ac:dyDescent="0.2">
      <c r="A162" s="2" t="str">
        <f>'CBS data 2019 (voorlopig)'!A153</f>
        <v>Raffinaderijen en winningsbedrijven</v>
      </c>
      <c r="B162" s="2" t="str">
        <f>'CBS data 2019 (voorlopig)'!B153</f>
        <v>Andere installaties</v>
      </c>
      <c r="C162" s="2" t="str">
        <f>'CBS data 2019 (voorlopig)'!C153</f>
        <v>Zonnecellen</v>
      </c>
      <c r="D162" s="165">
        <f>'CBS data 2019 (voorlopig)'!D153</f>
        <v>0</v>
      </c>
      <c r="E162" s="165">
        <f>'CBS data 2019 (voorlopig)'!E153</f>
        <v>0</v>
      </c>
      <c r="F162" s="165">
        <f>'CBS data 2019 (voorlopig)'!F153</f>
        <v>0</v>
      </c>
      <c r="G162" s="165">
        <f>'CBS data 2019 (voorlopig)'!G153</f>
        <v>0</v>
      </c>
      <c r="H162" s="15">
        <f>'CBS data 2019 (voorlopig)'!H153</f>
        <v>0</v>
      </c>
      <c r="I162" s="16">
        <f>'CBS data 2019 (voorlopig)'!I153</f>
        <v>0</v>
      </c>
      <c r="J162" s="165">
        <f>'CBS data 2019 (voorlopig)'!J153</f>
        <v>0</v>
      </c>
      <c r="K162" s="15">
        <f>'CBS data 2019 (voorlopig)'!K153</f>
        <v>0</v>
      </c>
      <c r="L162" s="16">
        <f>'CBS data 2019 (voorlopig)'!L153</f>
        <v>0</v>
      </c>
      <c r="M162" s="165">
        <f>'CBS data 2019 (voorlopig)'!M153</f>
        <v>0</v>
      </c>
      <c r="N162" s="15">
        <f>'CBS data 2019 (voorlopig)'!N153</f>
        <v>0</v>
      </c>
      <c r="O162" s="165">
        <f>'CBS data 2019 (voorlopig)'!O153</f>
        <v>0</v>
      </c>
    </row>
    <row r="163" spans="1:15" x14ac:dyDescent="0.2">
      <c r="A163" s="2" t="str">
        <f>'CBS data 2019 (voorlopig)'!A154</f>
        <v>Raffinaderijen en winningsbedrijven</v>
      </c>
      <c r="B163" s="2" t="str">
        <f>'CBS data 2019 (voorlopig)'!B154</f>
        <v>Andere installaties</v>
      </c>
      <c r="C163" s="2" t="str">
        <f>'CBS data 2019 (voorlopig)'!C154</f>
        <v>Overige installaties</v>
      </c>
      <c r="D163" s="165">
        <f>'CBS data 2019 (voorlopig)'!D154</f>
        <v>0</v>
      </c>
      <c r="E163" s="165">
        <f>'CBS data 2019 (voorlopig)'!E154</f>
        <v>0</v>
      </c>
      <c r="F163" s="165">
        <f>'CBS data 2019 (voorlopig)'!F154</f>
        <v>0</v>
      </c>
      <c r="G163" s="165">
        <f>'CBS data 2019 (voorlopig)'!G154</f>
        <v>0</v>
      </c>
      <c r="H163" s="15">
        <f>'CBS data 2019 (voorlopig)'!H154</f>
        <v>0</v>
      </c>
      <c r="I163" s="16">
        <f>'CBS data 2019 (voorlopig)'!I154</f>
        <v>0</v>
      </c>
      <c r="J163" s="165">
        <f>'CBS data 2019 (voorlopig)'!J154</f>
        <v>0</v>
      </c>
      <c r="K163" s="15">
        <f>'CBS data 2019 (voorlopig)'!K154</f>
        <v>0</v>
      </c>
      <c r="L163" s="16">
        <f>'CBS data 2019 (voorlopig)'!L154</f>
        <v>0</v>
      </c>
      <c r="M163" s="165">
        <f>'CBS data 2019 (voorlopig)'!M154</f>
        <v>0</v>
      </c>
      <c r="N163" s="15">
        <f>'CBS data 2019 (voorlopig)'!N154</f>
        <v>0</v>
      </c>
      <c r="O163" s="165">
        <f>'CBS data 2019 (voorlopig)'!O154</f>
        <v>0</v>
      </c>
    </row>
    <row r="164" spans="1:15" x14ac:dyDescent="0.2">
      <c r="A164" s="2" t="str">
        <f>'CBS data 2019 (voorlopig)'!A155</f>
        <v>Voedings- en genotmiddelen</v>
      </c>
      <c r="B164" s="2" t="str">
        <f>'CBS data 2019 (voorlopig)'!B155</f>
        <v>Totaal WKK/andere installaties</v>
      </c>
      <c r="C164" s="2" t="str">
        <f>'CBS data 2019 (voorlopig)'!C155</f>
        <v>Totaal installaties</v>
      </c>
      <c r="D164" s="165">
        <f>'CBS data 2019 (voorlopig)'!D155</f>
        <v>18217</v>
      </c>
      <c r="E164" s="165">
        <f>'CBS data 2019 (voorlopig)'!E155</f>
        <v>17321</v>
      </c>
      <c r="F164" s="165">
        <f>'CBS data 2019 (voorlopig)'!F155</f>
        <v>0</v>
      </c>
      <c r="G164" s="165">
        <f>'CBS data 2019 (voorlopig)'!G155</f>
        <v>0</v>
      </c>
      <c r="H164" s="15">
        <f>'CBS data 2019 (voorlopig)'!H155</f>
        <v>896</v>
      </c>
      <c r="I164" s="16">
        <f>'CBS data 2019 (voorlopig)'!I155</f>
        <v>15820</v>
      </c>
      <c r="J164" s="165">
        <f>'CBS data 2019 (voorlopig)'!J155</f>
        <v>4271</v>
      </c>
      <c r="K164" s="15">
        <f>'CBS data 2019 (voorlopig)'!K155</f>
        <v>11549</v>
      </c>
      <c r="L164" s="16">
        <f>'CBS data 2019 (voorlopig)'!L155</f>
        <v>315</v>
      </c>
      <c r="M164" s="165">
        <f>'CBS data 2019 (voorlopig)'!M155</f>
        <v>4081360</v>
      </c>
      <c r="N164" s="15">
        <f>'CBS data 2019 (voorlopig)'!N155</f>
        <v>52</v>
      </c>
      <c r="O164" s="165">
        <f>'CBS data 2019 (voorlopig)'!O155</f>
        <v>1133.7111111111112</v>
      </c>
    </row>
    <row r="165" spans="1:15" x14ac:dyDescent="0.2">
      <c r="A165" s="2" t="str">
        <f>'CBS data 2019 (voorlopig)'!A156</f>
        <v>Voedings- en genotmiddelen</v>
      </c>
      <c r="B165" s="2" t="str">
        <f>'CBS data 2019 (voorlopig)'!B156</f>
        <v>Totaal WKK/andere installaties</v>
      </c>
      <c r="C165" s="2" t="str">
        <f>'CBS data 2019 (voorlopig)'!C156</f>
        <v>Gasmotor</v>
      </c>
      <c r="D165" s="165">
        <f>'CBS data 2019 (voorlopig)'!D156</f>
        <v>683</v>
      </c>
      <c r="E165" s="165">
        <f>'CBS data 2019 (voorlopig)'!E156</f>
        <v>172</v>
      </c>
      <c r="F165" s="165">
        <f>'CBS data 2019 (voorlopig)'!F156</f>
        <v>0</v>
      </c>
      <c r="G165" s="165">
        <f>'CBS data 2019 (voorlopig)'!G156</f>
        <v>0</v>
      </c>
      <c r="H165" s="15">
        <f>'CBS data 2019 (voorlopig)'!H156</f>
        <v>512</v>
      </c>
      <c r="I165" s="16">
        <f>'CBS data 2019 (voorlopig)'!I156</f>
        <v>379</v>
      </c>
      <c r="J165" s="165">
        <f>'CBS data 2019 (voorlopig)'!J156</f>
        <v>221</v>
      </c>
      <c r="K165" s="15">
        <f>'CBS data 2019 (voorlopig)'!K156</f>
        <v>158</v>
      </c>
      <c r="L165" s="16">
        <f>'CBS data 2019 (voorlopig)'!L156</f>
        <v>25</v>
      </c>
      <c r="M165" s="165">
        <f>'CBS data 2019 (voorlopig)'!M156</f>
        <v>61353</v>
      </c>
      <c r="N165" s="15">
        <f>'CBS data 2019 (voorlopig)'!N156</f>
        <v>19</v>
      </c>
      <c r="O165" s="165">
        <f>'CBS data 2019 (voorlopig)'!O156</f>
        <v>17.0425</v>
      </c>
    </row>
    <row r="166" spans="1:15" x14ac:dyDescent="0.2">
      <c r="A166" s="2" t="str">
        <f>'CBS data 2019 (voorlopig)'!A157</f>
        <v>Voedings- en genotmiddelen</v>
      </c>
      <c r="B166" s="2" t="str">
        <f>'CBS data 2019 (voorlopig)'!B157</f>
        <v>Totaal WKK/andere installaties</v>
      </c>
      <c r="C166" s="2" t="str">
        <f>'CBS data 2019 (voorlopig)'!C157</f>
        <v>Stoomturbine</v>
      </c>
      <c r="D166" s="165">
        <f>'CBS data 2019 (voorlopig)'!D157</f>
        <v>3792</v>
      </c>
      <c r="E166" s="165">
        <f>'CBS data 2019 (voorlopig)'!E157</f>
        <v>3501</v>
      </c>
      <c r="F166" s="165">
        <f>'CBS data 2019 (voorlopig)'!F157</f>
        <v>0</v>
      </c>
      <c r="G166" s="165">
        <f>'CBS data 2019 (voorlopig)'!G157</f>
        <v>0</v>
      </c>
      <c r="H166" s="15">
        <f>'CBS data 2019 (voorlopig)'!H157</f>
        <v>291</v>
      </c>
      <c r="I166" s="16">
        <f>'CBS data 2019 (voorlopig)'!I157</f>
        <v>3237</v>
      </c>
      <c r="J166" s="165">
        <f>'CBS data 2019 (voorlopig)'!J157</f>
        <v>483</v>
      </c>
      <c r="K166" s="15">
        <f>'CBS data 2019 (voorlopig)'!K157</f>
        <v>2754</v>
      </c>
      <c r="L166" s="16">
        <f>'CBS data 2019 (voorlopig)'!L157</f>
        <v>65</v>
      </c>
      <c r="M166" s="165">
        <f>'CBS data 2019 (voorlopig)'!M157</f>
        <v>1071360</v>
      </c>
      <c r="N166" s="15">
        <f>'CBS data 2019 (voorlopig)'!N157</f>
        <v>6</v>
      </c>
      <c r="O166" s="165">
        <f>'CBS data 2019 (voorlopig)'!O157</f>
        <v>297.60000000000002</v>
      </c>
    </row>
    <row r="167" spans="1:15" x14ac:dyDescent="0.2">
      <c r="A167" s="2" t="str">
        <f>'CBS data 2019 (voorlopig)'!A158</f>
        <v>Voedings- en genotmiddelen</v>
      </c>
      <c r="B167" s="2" t="str">
        <f>'CBS data 2019 (voorlopig)'!B158</f>
        <v>Totaal WKK/andere installaties</v>
      </c>
      <c r="C167" s="2" t="str">
        <f>'CBS data 2019 (voorlopig)'!C158</f>
        <v>Steg-eenheid</v>
      </c>
      <c r="D167" s="165">
        <f>'CBS data 2019 (voorlopig)'!D158</f>
        <v>5083</v>
      </c>
      <c r="E167" s="165">
        <f>'CBS data 2019 (voorlopig)'!E158</f>
        <v>5039</v>
      </c>
      <c r="F167" s="165">
        <f>'CBS data 2019 (voorlopig)'!F158</f>
        <v>0</v>
      </c>
      <c r="G167" s="165">
        <f>'CBS data 2019 (voorlopig)'!G158</f>
        <v>0</v>
      </c>
      <c r="H167" s="15">
        <f>'CBS data 2019 (voorlopig)'!H158</f>
        <v>45</v>
      </c>
      <c r="I167" s="16">
        <f>'CBS data 2019 (voorlopig)'!I158</f>
        <v>4624</v>
      </c>
      <c r="J167" s="165">
        <f>'CBS data 2019 (voorlopig)'!J158</f>
        <v>1359</v>
      </c>
      <c r="K167" s="15">
        <f>'CBS data 2019 (voorlopig)'!K158</f>
        <v>3264</v>
      </c>
      <c r="L167" s="16">
        <f>'CBS data 2019 (voorlopig)'!L158</f>
        <v>91</v>
      </c>
      <c r="M167" s="165">
        <f>'CBS data 2019 (voorlopig)'!M158</f>
        <v>943835</v>
      </c>
      <c r="N167" s="15">
        <f>'CBS data 2019 (voorlopig)'!N158</f>
        <v>6</v>
      </c>
      <c r="O167" s="165">
        <f>'CBS data 2019 (voorlopig)'!O158</f>
        <v>262.17638888888888</v>
      </c>
    </row>
    <row r="168" spans="1:15" x14ac:dyDescent="0.2">
      <c r="A168" s="2" t="str">
        <f>'CBS data 2019 (voorlopig)'!A159</f>
        <v>Voedings- en genotmiddelen</v>
      </c>
      <c r="B168" s="2" t="str">
        <f>'CBS data 2019 (voorlopig)'!B159</f>
        <v>Totaal WKK/andere installaties</v>
      </c>
      <c r="C168" s="2" t="str">
        <f>'CBS data 2019 (voorlopig)'!C159</f>
        <v>Gasturbine</v>
      </c>
      <c r="D168" s="165">
        <f>'CBS data 2019 (voorlopig)'!D159</f>
        <v>8658</v>
      </c>
      <c r="E168" s="165">
        <f>'CBS data 2019 (voorlopig)'!E159</f>
        <v>8610</v>
      </c>
      <c r="F168" s="165">
        <f>'CBS data 2019 (voorlopig)'!F159</f>
        <v>0</v>
      </c>
      <c r="G168" s="165">
        <f>'CBS data 2019 (voorlopig)'!G159</f>
        <v>0</v>
      </c>
      <c r="H168" s="15">
        <f>'CBS data 2019 (voorlopig)'!H159</f>
        <v>48</v>
      </c>
      <c r="I168" s="16">
        <f>'CBS data 2019 (voorlopig)'!I159</f>
        <v>7580</v>
      </c>
      <c r="J168" s="165">
        <f>'CBS data 2019 (voorlopig)'!J159</f>
        <v>2207</v>
      </c>
      <c r="K168" s="15">
        <f>'CBS data 2019 (voorlopig)'!K159</f>
        <v>5373</v>
      </c>
      <c r="L168" s="16">
        <f>'CBS data 2019 (voorlopig)'!L159</f>
        <v>134</v>
      </c>
      <c r="M168" s="165">
        <f>'CBS data 2019 (voorlopig)'!M159</f>
        <v>2004812</v>
      </c>
      <c r="N168" s="15">
        <f>'CBS data 2019 (voorlopig)'!N159</f>
        <v>21</v>
      </c>
      <c r="O168" s="165">
        <f>'CBS data 2019 (voorlopig)'!O159</f>
        <v>556.89222222222224</v>
      </c>
    </row>
    <row r="169" spans="1:15" x14ac:dyDescent="0.2">
      <c r="A169" s="2" t="str">
        <f>'CBS data 2019 (voorlopig)'!A160</f>
        <v>Voedings- en genotmiddelen</v>
      </c>
      <c r="B169" s="2" t="str">
        <f>'CBS data 2019 (voorlopig)'!B160</f>
        <v>Totaal WKK/andere installaties</v>
      </c>
      <c r="C169" s="2" t="str">
        <f>'CBS data 2019 (voorlopig)'!C160</f>
        <v>Kerncentrale</v>
      </c>
      <c r="D169" s="165">
        <f>'CBS data 2019 (voorlopig)'!D160</f>
        <v>0</v>
      </c>
      <c r="E169" s="165">
        <f>'CBS data 2019 (voorlopig)'!E160</f>
        <v>0</v>
      </c>
      <c r="F169" s="165">
        <f>'CBS data 2019 (voorlopig)'!F160</f>
        <v>0</v>
      </c>
      <c r="G169" s="165">
        <f>'CBS data 2019 (voorlopig)'!G160</f>
        <v>0</v>
      </c>
      <c r="H169" s="15">
        <f>'CBS data 2019 (voorlopig)'!H160</f>
        <v>0</v>
      </c>
      <c r="I169" s="16">
        <f>'CBS data 2019 (voorlopig)'!I160</f>
        <v>0</v>
      </c>
      <c r="J169" s="165">
        <f>'CBS data 2019 (voorlopig)'!J160</f>
        <v>0</v>
      </c>
      <c r="K169" s="15">
        <f>'CBS data 2019 (voorlopig)'!K160</f>
        <v>0</v>
      </c>
      <c r="L169" s="16">
        <f>'CBS data 2019 (voorlopig)'!L160</f>
        <v>0</v>
      </c>
      <c r="M169" s="165">
        <f>'CBS data 2019 (voorlopig)'!M160</f>
        <v>0</v>
      </c>
      <c r="N169" s="15">
        <f>'CBS data 2019 (voorlopig)'!N160</f>
        <v>0</v>
      </c>
      <c r="O169" s="165">
        <f>'CBS data 2019 (voorlopig)'!O160</f>
        <v>0</v>
      </c>
    </row>
    <row r="170" spans="1:15" x14ac:dyDescent="0.2">
      <c r="A170" s="2" t="str">
        <f>'CBS data 2019 (voorlopig)'!A161</f>
        <v>Voedings- en genotmiddelen</v>
      </c>
      <c r="B170" s="2" t="str">
        <f>'CBS data 2019 (voorlopig)'!B161</f>
        <v>Totaal WKK/andere installaties</v>
      </c>
      <c r="C170" s="2" t="str">
        <f>'CBS data 2019 (voorlopig)'!C161</f>
        <v>Waterkrachtcentrale</v>
      </c>
      <c r="D170" s="165">
        <f>'CBS data 2019 (voorlopig)'!D161</f>
        <v>0</v>
      </c>
      <c r="E170" s="165">
        <f>'CBS data 2019 (voorlopig)'!E161</f>
        <v>0</v>
      </c>
      <c r="F170" s="165">
        <f>'CBS data 2019 (voorlopig)'!F161</f>
        <v>0</v>
      </c>
      <c r="G170" s="165">
        <f>'CBS data 2019 (voorlopig)'!G161</f>
        <v>0</v>
      </c>
      <c r="H170" s="15">
        <f>'CBS data 2019 (voorlopig)'!H161</f>
        <v>0</v>
      </c>
      <c r="I170" s="16">
        <f>'CBS data 2019 (voorlopig)'!I161</f>
        <v>0</v>
      </c>
      <c r="J170" s="165">
        <f>'CBS data 2019 (voorlopig)'!J161</f>
        <v>0</v>
      </c>
      <c r="K170" s="15">
        <f>'CBS data 2019 (voorlopig)'!K161</f>
        <v>0</v>
      </c>
      <c r="L170" s="16">
        <f>'CBS data 2019 (voorlopig)'!L161</f>
        <v>0</v>
      </c>
      <c r="M170" s="165">
        <f>'CBS data 2019 (voorlopig)'!M161</f>
        <v>0</v>
      </c>
      <c r="N170" s="15">
        <f>'CBS data 2019 (voorlopig)'!N161</f>
        <v>0</v>
      </c>
      <c r="O170" s="165">
        <f>'CBS data 2019 (voorlopig)'!O161</f>
        <v>0</v>
      </c>
    </row>
    <row r="171" spans="1:15" x14ac:dyDescent="0.2">
      <c r="A171" s="2" t="str">
        <f>'CBS data 2019 (voorlopig)'!A162</f>
        <v>Voedings- en genotmiddelen</v>
      </c>
      <c r="B171" s="2" t="str">
        <f>'CBS data 2019 (voorlopig)'!B162</f>
        <v>Totaal WKK/andere installaties</v>
      </c>
      <c r="C171" s="2" t="str">
        <f>'CBS data 2019 (voorlopig)'!C162</f>
        <v>Windturbine</v>
      </c>
      <c r="D171" s="165">
        <f>'CBS data 2019 (voorlopig)'!D162</f>
        <v>0</v>
      </c>
      <c r="E171" s="165">
        <f>'CBS data 2019 (voorlopig)'!E162</f>
        <v>0</v>
      </c>
      <c r="F171" s="165">
        <f>'CBS data 2019 (voorlopig)'!F162</f>
        <v>0</v>
      </c>
      <c r="G171" s="165">
        <f>'CBS data 2019 (voorlopig)'!G162</f>
        <v>0</v>
      </c>
      <c r="H171" s="15">
        <f>'CBS data 2019 (voorlopig)'!H162</f>
        <v>0</v>
      </c>
      <c r="I171" s="16">
        <f>'CBS data 2019 (voorlopig)'!I162</f>
        <v>0</v>
      </c>
      <c r="J171" s="165">
        <f>'CBS data 2019 (voorlopig)'!J162</f>
        <v>0</v>
      </c>
      <c r="K171" s="15">
        <f>'CBS data 2019 (voorlopig)'!K162</f>
        <v>0</v>
      </c>
      <c r="L171" s="16">
        <f>'CBS data 2019 (voorlopig)'!L162</f>
        <v>0</v>
      </c>
      <c r="M171" s="165">
        <f>'CBS data 2019 (voorlopig)'!M162</f>
        <v>0</v>
      </c>
      <c r="N171" s="15">
        <f>'CBS data 2019 (voorlopig)'!N162</f>
        <v>0</v>
      </c>
      <c r="O171" s="165">
        <f>'CBS data 2019 (voorlopig)'!O162</f>
        <v>0</v>
      </c>
    </row>
    <row r="172" spans="1:15" x14ac:dyDescent="0.2">
      <c r="A172" s="2" t="str">
        <f>'CBS data 2019 (voorlopig)'!A163</f>
        <v>Voedings- en genotmiddelen</v>
      </c>
      <c r="B172" s="2" t="str">
        <f>'CBS data 2019 (voorlopig)'!B163</f>
        <v>Totaal WKK/andere installaties</v>
      </c>
      <c r="C172" s="2" t="str">
        <f>'CBS data 2019 (voorlopig)'!C163</f>
        <v>Zonnecellen</v>
      </c>
      <c r="D172" s="165">
        <f>'CBS data 2019 (voorlopig)'!D163</f>
        <v>0</v>
      </c>
      <c r="E172" s="165">
        <f>'CBS data 2019 (voorlopig)'!E163</f>
        <v>0</v>
      </c>
      <c r="F172" s="165">
        <f>'CBS data 2019 (voorlopig)'!F163</f>
        <v>0</v>
      </c>
      <c r="G172" s="165">
        <f>'CBS data 2019 (voorlopig)'!G163</f>
        <v>0</v>
      </c>
      <c r="H172" s="15">
        <f>'CBS data 2019 (voorlopig)'!H163</f>
        <v>0</v>
      </c>
      <c r="I172" s="16">
        <f>'CBS data 2019 (voorlopig)'!I163</f>
        <v>0</v>
      </c>
      <c r="J172" s="165">
        <f>'CBS data 2019 (voorlopig)'!J163</f>
        <v>0</v>
      </c>
      <c r="K172" s="15">
        <f>'CBS data 2019 (voorlopig)'!K163</f>
        <v>0</v>
      </c>
      <c r="L172" s="16">
        <f>'CBS data 2019 (voorlopig)'!L163</f>
        <v>0</v>
      </c>
      <c r="M172" s="165">
        <f>'CBS data 2019 (voorlopig)'!M163</f>
        <v>0</v>
      </c>
      <c r="N172" s="15">
        <f>'CBS data 2019 (voorlopig)'!N163</f>
        <v>0</v>
      </c>
      <c r="O172" s="165">
        <f>'CBS data 2019 (voorlopig)'!O163</f>
        <v>0</v>
      </c>
    </row>
    <row r="173" spans="1:15" x14ac:dyDescent="0.2">
      <c r="A173" s="2" t="str">
        <f>'CBS data 2019 (voorlopig)'!A164</f>
        <v>Voedings- en genotmiddelen</v>
      </c>
      <c r="B173" s="2" t="str">
        <f>'CBS data 2019 (voorlopig)'!B164</f>
        <v>Totaal WKK/andere installaties</v>
      </c>
      <c r="C173" s="2" t="str">
        <f>'CBS data 2019 (voorlopig)'!C164</f>
        <v>Overige installaties</v>
      </c>
      <c r="D173" s="165">
        <f>'CBS data 2019 (voorlopig)'!D164</f>
        <v>0</v>
      </c>
      <c r="E173" s="165">
        <f>'CBS data 2019 (voorlopig)'!E164</f>
        <v>0</v>
      </c>
      <c r="F173" s="165">
        <f>'CBS data 2019 (voorlopig)'!F164</f>
        <v>0</v>
      </c>
      <c r="G173" s="165">
        <f>'CBS data 2019 (voorlopig)'!G164</f>
        <v>0</v>
      </c>
      <c r="H173" s="15">
        <f>'CBS data 2019 (voorlopig)'!H164</f>
        <v>0</v>
      </c>
      <c r="I173" s="16">
        <f>'CBS data 2019 (voorlopig)'!I164</f>
        <v>0</v>
      </c>
      <c r="J173" s="165">
        <f>'CBS data 2019 (voorlopig)'!J164</f>
        <v>0</v>
      </c>
      <c r="K173" s="15">
        <f>'CBS data 2019 (voorlopig)'!K164</f>
        <v>0</v>
      </c>
      <c r="L173" s="16">
        <f>'CBS data 2019 (voorlopig)'!L164</f>
        <v>0</v>
      </c>
      <c r="M173" s="165">
        <f>'CBS data 2019 (voorlopig)'!M164</f>
        <v>0</v>
      </c>
      <c r="N173" s="15">
        <f>'CBS data 2019 (voorlopig)'!N164</f>
        <v>0</v>
      </c>
      <c r="O173" s="165">
        <f>'CBS data 2019 (voorlopig)'!O164</f>
        <v>0</v>
      </c>
    </row>
    <row r="174" spans="1:15" x14ac:dyDescent="0.2">
      <c r="A174" s="2" t="str">
        <f>'CBS data 2019 (voorlopig)'!A165</f>
        <v>Voedings- en genotmiddelen</v>
      </c>
      <c r="B174" s="2" t="str">
        <f>'CBS data 2019 (voorlopig)'!B165</f>
        <v>Warmtekrachtkoppelinginstallaties (WKK)</v>
      </c>
      <c r="C174" s="2" t="str">
        <f>'CBS data 2019 (voorlopig)'!C165</f>
        <v>Totaal installaties</v>
      </c>
      <c r="D174" s="165">
        <f>'CBS data 2019 (voorlopig)'!D165</f>
        <v>18217</v>
      </c>
      <c r="E174" s="165">
        <f>'CBS data 2019 (voorlopig)'!E165</f>
        <v>17321</v>
      </c>
      <c r="F174" s="165">
        <f>'CBS data 2019 (voorlopig)'!F165</f>
        <v>0</v>
      </c>
      <c r="G174" s="165">
        <f>'CBS data 2019 (voorlopig)'!G165</f>
        <v>0</v>
      </c>
      <c r="H174" s="15">
        <f>'CBS data 2019 (voorlopig)'!H165</f>
        <v>896</v>
      </c>
      <c r="I174" s="16">
        <f>'CBS data 2019 (voorlopig)'!I165</f>
        <v>15820</v>
      </c>
      <c r="J174" s="165">
        <f>'CBS data 2019 (voorlopig)'!J165</f>
        <v>4271</v>
      </c>
      <c r="K174" s="15">
        <f>'CBS data 2019 (voorlopig)'!K165</f>
        <v>11549</v>
      </c>
      <c r="L174" s="16">
        <f>'CBS data 2019 (voorlopig)'!L165</f>
        <v>315</v>
      </c>
      <c r="M174" s="165">
        <f>'CBS data 2019 (voorlopig)'!M165</f>
        <v>4081360</v>
      </c>
      <c r="N174" s="15">
        <f>'CBS data 2019 (voorlopig)'!N165</f>
        <v>52</v>
      </c>
      <c r="O174" s="165">
        <f>'CBS data 2019 (voorlopig)'!O165</f>
        <v>1133.7111111111112</v>
      </c>
    </row>
    <row r="175" spans="1:15" x14ac:dyDescent="0.2">
      <c r="A175" s="2" t="str">
        <f>'CBS data 2019 (voorlopig)'!A166</f>
        <v>Voedings- en genotmiddelen</v>
      </c>
      <c r="B175" s="2" t="str">
        <f>'CBS data 2019 (voorlopig)'!B166</f>
        <v>Warmtekrachtkoppelinginstallaties (WKK)</v>
      </c>
      <c r="C175" s="2" t="str">
        <f>'CBS data 2019 (voorlopig)'!C166</f>
        <v>Gasmotor</v>
      </c>
      <c r="D175" s="165">
        <f>'CBS data 2019 (voorlopig)'!D166</f>
        <v>683</v>
      </c>
      <c r="E175" s="165">
        <f>'CBS data 2019 (voorlopig)'!E166</f>
        <v>172</v>
      </c>
      <c r="F175" s="165">
        <f>'CBS data 2019 (voorlopig)'!F166</f>
        <v>0</v>
      </c>
      <c r="G175" s="165">
        <f>'CBS data 2019 (voorlopig)'!G166</f>
        <v>0</v>
      </c>
      <c r="H175" s="15">
        <f>'CBS data 2019 (voorlopig)'!H166</f>
        <v>512</v>
      </c>
      <c r="I175" s="16">
        <f>'CBS data 2019 (voorlopig)'!I166</f>
        <v>379</v>
      </c>
      <c r="J175" s="165">
        <f>'CBS data 2019 (voorlopig)'!J166</f>
        <v>221</v>
      </c>
      <c r="K175" s="15">
        <f>'CBS data 2019 (voorlopig)'!K166</f>
        <v>158</v>
      </c>
      <c r="L175" s="16">
        <f>'CBS data 2019 (voorlopig)'!L166</f>
        <v>25</v>
      </c>
      <c r="M175" s="165">
        <f>'CBS data 2019 (voorlopig)'!M166</f>
        <v>61353</v>
      </c>
      <c r="N175" s="15">
        <f>'CBS data 2019 (voorlopig)'!N166</f>
        <v>19</v>
      </c>
      <c r="O175" s="165">
        <f>'CBS data 2019 (voorlopig)'!O166</f>
        <v>17.0425</v>
      </c>
    </row>
    <row r="176" spans="1:15" x14ac:dyDescent="0.2">
      <c r="A176" s="2" t="str">
        <f>'CBS data 2019 (voorlopig)'!A167</f>
        <v>Voedings- en genotmiddelen</v>
      </c>
      <c r="B176" s="2" t="str">
        <f>'CBS data 2019 (voorlopig)'!B167</f>
        <v>Warmtekrachtkoppelinginstallaties (WKK)</v>
      </c>
      <c r="C176" s="2" t="str">
        <f>'CBS data 2019 (voorlopig)'!C167</f>
        <v>Stoomturbine</v>
      </c>
      <c r="D176" s="165">
        <f>'CBS data 2019 (voorlopig)'!D167</f>
        <v>3792</v>
      </c>
      <c r="E176" s="165">
        <f>'CBS data 2019 (voorlopig)'!E167</f>
        <v>3501</v>
      </c>
      <c r="F176" s="165">
        <f>'CBS data 2019 (voorlopig)'!F167</f>
        <v>0</v>
      </c>
      <c r="G176" s="165">
        <f>'CBS data 2019 (voorlopig)'!G167</f>
        <v>0</v>
      </c>
      <c r="H176" s="15">
        <f>'CBS data 2019 (voorlopig)'!H167</f>
        <v>291</v>
      </c>
      <c r="I176" s="16">
        <f>'CBS data 2019 (voorlopig)'!I167</f>
        <v>3237</v>
      </c>
      <c r="J176" s="165">
        <f>'CBS data 2019 (voorlopig)'!J167</f>
        <v>483</v>
      </c>
      <c r="K176" s="15">
        <f>'CBS data 2019 (voorlopig)'!K167</f>
        <v>2754</v>
      </c>
      <c r="L176" s="16">
        <f>'CBS data 2019 (voorlopig)'!L167</f>
        <v>65</v>
      </c>
      <c r="M176" s="165">
        <f>'CBS data 2019 (voorlopig)'!M167</f>
        <v>1071360</v>
      </c>
      <c r="N176" s="15">
        <f>'CBS data 2019 (voorlopig)'!N167</f>
        <v>6</v>
      </c>
      <c r="O176" s="165">
        <f>'CBS data 2019 (voorlopig)'!O167</f>
        <v>297.60000000000002</v>
      </c>
    </row>
    <row r="177" spans="1:15" x14ac:dyDescent="0.2">
      <c r="A177" s="2" t="str">
        <f>'CBS data 2019 (voorlopig)'!A168</f>
        <v>Voedings- en genotmiddelen</v>
      </c>
      <c r="B177" s="2" t="str">
        <f>'CBS data 2019 (voorlopig)'!B168</f>
        <v>Warmtekrachtkoppelinginstallaties (WKK)</v>
      </c>
      <c r="C177" s="2" t="str">
        <f>'CBS data 2019 (voorlopig)'!C168</f>
        <v>Steg-eenheid</v>
      </c>
      <c r="D177" s="165">
        <f>'CBS data 2019 (voorlopig)'!D168</f>
        <v>5083</v>
      </c>
      <c r="E177" s="165">
        <f>'CBS data 2019 (voorlopig)'!E168</f>
        <v>5039</v>
      </c>
      <c r="F177" s="165">
        <f>'CBS data 2019 (voorlopig)'!F168</f>
        <v>0</v>
      </c>
      <c r="G177" s="165">
        <f>'CBS data 2019 (voorlopig)'!G168</f>
        <v>0</v>
      </c>
      <c r="H177" s="15">
        <f>'CBS data 2019 (voorlopig)'!H168</f>
        <v>45</v>
      </c>
      <c r="I177" s="16">
        <f>'CBS data 2019 (voorlopig)'!I168</f>
        <v>4624</v>
      </c>
      <c r="J177" s="165">
        <f>'CBS data 2019 (voorlopig)'!J168</f>
        <v>1359</v>
      </c>
      <c r="K177" s="15">
        <f>'CBS data 2019 (voorlopig)'!K168</f>
        <v>3264</v>
      </c>
      <c r="L177" s="16">
        <f>'CBS data 2019 (voorlopig)'!L168</f>
        <v>91</v>
      </c>
      <c r="M177" s="165">
        <f>'CBS data 2019 (voorlopig)'!M168</f>
        <v>943835</v>
      </c>
      <c r="N177" s="15">
        <f>'CBS data 2019 (voorlopig)'!N168</f>
        <v>6</v>
      </c>
      <c r="O177" s="165">
        <f>'CBS data 2019 (voorlopig)'!O168</f>
        <v>262.17638888888888</v>
      </c>
    </row>
    <row r="178" spans="1:15" x14ac:dyDescent="0.2">
      <c r="A178" s="2" t="str">
        <f>'CBS data 2019 (voorlopig)'!A169</f>
        <v>Voedings- en genotmiddelen</v>
      </c>
      <c r="B178" s="2" t="str">
        <f>'CBS data 2019 (voorlopig)'!B169</f>
        <v>Warmtekrachtkoppelinginstallaties (WKK)</v>
      </c>
      <c r="C178" s="2" t="str">
        <f>'CBS data 2019 (voorlopig)'!C169</f>
        <v>Gasturbine</v>
      </c>
      <c r="D178" s="165">
        <f>'CBS data 2019 (voorlopig)'!D169</f>
        <v>8658</v>
      </c>
      <c r="E178" s="165">
        <f>'CBS data 2019 (voorlopig)'!E169</f>
        <v>8610</v>
      </c>
      <c r="F178" s="165">
        <f>'CBS data 2019 (voorlopig)'!F169</f>
        <v>0</v>
      </c>
      <c r="G178" s="165">
        <f>'CBS data 2019 (voorlopig)'!G169</f>
        <v>0</v>
      </c>
      <c r="H178" s="15">
        <f>'CBS data 2019 (voorlopig)'!H169</f>
        <v>48</v>
      </c>
      <c r="I178" s="16">
        <f>'CBS data 2019 (voorlopig)'!I169</f>
        <v>7580</v>
      </c>
      <c r="J178" s="165">
        <f>'CBS data 2019 (voorlopig)'!J169</f>
        <v>2207</v>
      </c>
      <c r="K178" s="15">
        <f>'CBS data 2019 (voorlopig)'!K169</f>
        <v>5373</v>
      </c>
      <c r="L178" s="16">
        <f>'CBS data 2019 (voorlopig)'!L169</f>
        <v>134</v>
      </c>
      <c r="M178" s="165">
        <f>'CBS data 2019 (voorlopig)'!M169</f>
        <v>2004812</v>
      </c>
      <c r="N178" s="15">
        <f>'CBS data 2019 (voorlopig)'!N169</f>
        <v>21</v>
      </c>
      <c r="O178" s="165">
        <f>'CBS data 2019 (voorlopig)'!O169</f>
        <v>556.89222222222224</v>
      </c>
    </row>
    <row r="179" spans="1:15" x14ac:dyDescent="0.2">
      <c r="A179" s="2" t="str">
        <f>'CBS data 2019 (voorlopig)'!A170</f>
        <v>Voedings- en genotmiddelen</v>
      </c>
      <c r="B179" s="2" t="str">
        <f>'CBS data 2019 (voorlopig)'!B170</f>
        <v>Warmtekrachtkoppelinginstallaties (WKK)</v>
      </c>
      <c r="C179" s="2" t="str">
        <f>'CBS data 2019 (voorlopig)'!C170</f>
        <v>Kerncentrale</v>
      </c>
      <c r="D179" s="165">
        <f>'CBS data 2019 (voorlopig)'!D170</f>
        <v>0</v>
      </c>
      <c r="E179" s="165">
        <f>'CBS data 2019 (voorlopig)'!E170</f>
        <v>0</v>
      </c>
      <c r="F179" s="165">
        <f>'CBS data 2019 (voorlopig)'!F170</f>
        <v>0</v>
      </c>
      <c r="G179" s="165">
        <f>'CBS data 2019 (voorlopig)'!G170</f>
        <v>0</v>
      </c>
      <c r="H179" s="15">
        <f>'CBS data 2019 (voorlopig)'!H170</f>
        <v>0</v>
      </c>
      <c r="I179" s="16">
        <f>'CBS data 2019 (voorlopig)'!I170</f>
        <v>0</v>
      </c>
      <c r="J179" s="165">
        <f>'CBS data 2019 (voorlopig)'!J170</f>
        <v>0</v>
      </c>
      <c r="K179" s="15">
        <f>'CBS data 2019 (voorlopig)'!K170</f>
        <v>0</v>
      </c>
      <c r="L179" s="16">
        <f>'CBS data 2019 (voorlopig)'!L170</f>
        <v>0</v>
      </c>
      <c r="M179" s="165">
        <f>'CBS data 2019 (voorlopig)'!M170</f>
        <v>0</v>
      </c>
      <c r="N179" s="15">
        <f>'CBS data 2019 (voorlopig)'!N170</f>
        <v>0</v>
      </c>
      <c r="O179" s="165">
        <f>'CBS data 2019 (voorlopig)'!O170</f>
        <v>0</v>
      </c>
    </row>
    <row r="180" spans="1:15" x14ac:dyDescent="0.2">
      <c r="A180" s="2" t="str">
        <f>'CBS data 2019 (voorlopig)'!A171</f>
        <v>Voedings- en genotmiddelen</v>
      </c>
      <c r="B180" s="2" t="str">
        <f>'CBS data 2019 (voorlopig)'!B171</f>
        <v>Warmtekrachtkoppelinginstallaties (WKK)</v>
      </c>
      <c r="C180" s="2" t="str">
        <f>'CBS data 2019 (voorlopig)'!C171</f>
        <v>Waterkrachtcentrale</v>
      </c>
      <c r="D180" s="165">
        <f>'CBS data 2019 (voorlopig)'!D171</f>
        <v>0</v>
      </c>
      <c r="E180" s="165">
        <f>'CBS data 2019 (voorlopig)'!E171</f>
        <v>0</v>
      </c>
      <c r="F180" s="165">
        <f>'CBS data 2019 (voorlopig)'!F171</f>
        <v>0</v>
      </c>
      <c r="G180" s="165">
        <f>'CBS data 2019 (voorlopig)'!G171</f>
        <v>0</v>
      </c>
      <c r="H180" s="15">
        <f>'CBS data 2019 (voorlopig)'!H171</f>
        <v>0</v>
      </c>
      <c r="I180" s="16">
        <f>'CBS data 2019 (voorlopig)'!I171</f>
        <v>0</v>
      </c>
      <c r="J180" s="165">
        <f>'CBS data 2019 (voorlopig)'!J171</f>
        <v>0</v>
      </c>
      <c r="K180" s="15">
        <f>'CBS data 2019 (voorlopig)'!K171</f>
        <v>0</v>
      </c>
      <c r="L180" s="16">
        <f>'CBS data 2019 (voorlopig)'!L171</f>
        <v>0</v>
      </c>
      <c r="M180" s="165">
        <f>'CBS data 2019 (voorlopig)'!M171</f>
        <v>0</v>
      </c>
      <c r="N180" s="15">
        <f>'CBS data 2019 (voorlopig)'!N171</f>
        <v>0</v>
      </c>
      <c r="O180" s="165">
        <f>'CBS data 2019 (voorlopig)'!O171</f>
        <v>0</v>
      </c>
    </row>
    <row r="181" spans="1:15" x14ac:dyDescent="0.2">
      <c r="A181" s="2" t="str">
        <f>'CBS data 2019 (voorlopig)'!A172</f>
        <v>Voedings- en genotmiddelen</v>
      </c>
      <c r="B181" s="2" t="str">
        <f>'CBS data 2019 (voorlopig)'!B172</f>
        <v>Warmtekrachtkoppelinginstallaties (WKK)</v>
      </c>
      <c r="C181" s="2" t="str">
        <f>'CBS data 2019 (voorlopig)'!C172</f>
        <v>Windturbine</v>
      </c>
      <c r="D181" s="165">
        <f>'CBS data 2019 (voorlopig)'!D172</f>
        <v>0</v>
      </c>
      <c r="E181" s="165">
        <f>'CBS data 2019 (voorlopig)'!E172</f>
        <v>0</v>
      </c>
      <c r="F181" s="165">
        <f>'CBS data 2019 (voorlopig)'!F172</f>
        <v>0</v>
      </c>
      <c r="G181" s="165">
        <f>'CBS data 2019 (voorlopig)'!G172</f>
        <v>0</v>
      </c>
      <c r="H181" s="15">
        <f>'CBS data 2019 (voorlopig)'!H172</f>
        <v>0</v>
      </c>
      <c r="I181" s="16">
        <f>'CBS data 2019 (voorlopig)'!I172</f>
        <v>0</v>
      </c>
      <c r="J181" s="165">
        <f>'CBS data 2019 (voorlopig)'!J172</f>
        <v>0</v>
      </c>
      <c r="K181" s="15">
        <f>'CBS data 2019 (voorlopig)'!K172</f>
        <v>0</v>
      </c>
      <c r="L181" s="16">
        <f>'CBS data 2019 (voorlopig)'!L172</f>
        <v>0</v>
      </c>
      <c r="M181" s="165">
        <f>'CBS data 2019 (voorlopig)'!M172</f>
        <v>0</v>
      </c>
      <c r="N181" s="15">
        <f>'CBS data 2019 (voorlopig)'!N172</f>
        <v>0</v>
      </c>
      <c r="O181" s="165">
        <f>'CBS data 2019 (voorlopig)'!O172</f>
        <v>0</v>
      </c>
    </row>
    <row r="182" spans="1:15" x14ac:dyDescent="0.2">
      <c r="A182" s="2" t="str">
        <f>'CBS data 2019 (voorlopig)'!A173</f>
        <v>Voedings- en genotmiddelen</v>
      </c>
      <c r="B182" s="2" t="str">
        <f>'CBS data 2019 (voorlopig)'!B173</f>
        <v>Warmtekrachtkoppelinginstallaties (WKK)</v>
      </c>
      <c r="C182" s="2" t="str">
        <f>'CBS data 2019 (voorlopig)'!C173</f>
        <v>Zonnecellen</v>
      </c>
      <c r="D182" s="165">
        <f>'CBS data 2019 (voorlopig)'!D173</f>
        <v>0</v>
      </c>
      <c r="E182" s="165">
        <f>'CBS data 2019 (voorlopig)'!E173</f>
        <v>0</v>
      </c>
      <c r="F182" s="165">
        <f>'CBS data 2019 (voorlopig)'!F173</f>
        <v>0</v>
      </c>
      <c r="G182" s="165">
        <f>'CBS data 2019 (voorlopig)'!G173</f>
        <v>0</v>
      </c>
      <c r="H182" s="15">
        <f>'CBS data 2019 (voorlopig)'!H173</f>
        <v>0</v>
      </c>
      <c r="I182" s="16">
        <f>'CBS data 2019 (voorlopig)'!I173</f>
        <v>0</v>
      </c>
      <c r="J182" s="165">
        <f>'CBS data 2019 (voorlopig)'!J173</f>
        <v>0</v>
      </c>
      <c r="K182" s="15">
        <f>'CBS data 2019 (voorlopig)'!K173</f>
        <v>0</v>
      </c>
      <c r="L182" s="16">
        <f>'CBS data 2019 (voorlopig)'!L173</f>
        <v>0</v>
      </c>
      <c r="M182" s="165">
        <f>'CBS data 2019 (voorlopig)'!M173</f>
        <v>0</v>
      </c>
      <c r="N182" s="15">
        <f>'CBS data 2019 (voorlopig)'!N173</f>
        <v>0</v>
      </c>
      <c r="O182" s="165">
        <f>'CBS data 2019 (voorlopig)'!O173</f>
        <v>0</v>
      </c>
    </row>
    <row r="183" spans="1:15" x14ac:dyDescent="0.2">
      <c r="A183" s="2" t="str">
        <f>'CBS data 2019 (voorlopig)'!A174</f>
        <v>Voedings- en genotmiddelen</v>
      </c>
      <c r="B183" s="2" t="str">
        <f>'CBS data 2019 (voorlopig)'!B174</f>
        <v>Warmtekrachtkoppelinginstallaties (WKK)</v>
      </c>
      <c r="C183" s="2" t="str">
        <f>'CBS data 2019 (voorlopig)'!C174</f>
        <v>Overige installaties</v>
      </c>
      <c r="D183" s="165">
        <f>'CBS data 2019 (voorlopig)'!D174</f>
        <v>0</v>
      </c>
      <c r="E183" s="165">
        <f>'CBS data 2019 (voorlopig)'!E174</f>
        <v>0</v>
      </c>
      <c r="F183" s="165">
        <f>'CBS data 2019 (voorlopig)'!F174</f>
        <v>0</v>
      </c>
      <c r="G183" s="165">
        <f>'CBS data 2019 (voorlopig)'!G174</f>
        <v>0</v>
      </c>
      <c r="H183" s="15">
        <f>'CBS data 2019 (voorlopig)'!H174</f>
        <v>0</v>
      </c>
      <c r="I183" s="16">
        <f>'CBS data 2019 (voorlopig)'!I174</f>
        <v>0</v>
      </c>
      <c r="J183" s="165">
        <f>'CBS data 2019 (voorlopig)'!J174</f>
        <v>0</v>
      </c>
      <c r="K183" s="15">
        <f>'CBS data 2019 (voorlopig)'!K174</f>
        <v>0</v>
      </c>
      <c r="L183" s="16">
        <f>'CBS data 2019 (voorlopig)'!L174</f>
        <v>0</v>
      </c>
      <c r="M183" s="165">
        <f>'CBS data 2019 (voorlopig)'!M174</f>
        <v>0</v>
      </c>
      <c r="N183" s="15">
        <f>'CBS data 2019 (voorlopig)'!N174</f>
        <v>0</v>
      </c>
      <c r="O183" s="165">
        <f>'CBS data 2019 (voorlopig)'!O174</f>
        <v>0</v>
      </c>
    </row>
    <row r="184" spans="1:15" x14ac:dyDescent="0.2">
      <c r="A184" s="2" t="str">
        <f>'CBS data 2019 (voorlopig)'!A175</f>
        <v>Voedings- en genotmiddelen</v>
      </c>
      <c r="B184" s="2" t="str">
        <f>'CBS data 2019 (voorlopig)'!B175</f>
        <v>Andere installaties</v>
      </c>
      <c r="C184" s="2" t="str">
        <f>'CBS data 2019 (voorlopig)'!C175</f>
        <v>Totaal installaties</v>
      </c>
      <c r="D184" s="165">
        <f>'CBS data 2019 (voorlopig)'!D175</f>
        <v>0</v>
      </c>
      <c r="E184" s="165">
        <f>'CBS data 2019 (voorlopig)'!E175</f>
        <v>0</v>
      </c>
      <c r="F184" s="165">
        <f>'CBS data 2019 (voorlopig)'!F175</f>
        <v>0</v>
      </c>
      <c r="G184" s="165">
        <f>'CBS data 2019 (voorlopig)'!G175</f>
        <v>0</v>
      </c>
      <c r="H184" s="15">
        <f>'CBS data 2019 (voorlopig)'!H175</f>
        <v>0</v>
      </c>
      <c r="I184" s="16">
        <f>'CBS data 2019 (voorlopig)'!I175</f>
        <v>0</v>
      </c>
      <c r="J184" s="165">
        <f>'CBS data 2019 (voorlopig)'!J175</f>
        <v>0</v>
      </c>
      <c r="K184" s="15">
        <f>'CBS data 2019 (voorlopig)'!K175</f>
        <v>0</v>
      </c>
      <c r="L184" s="16">
        <f>'CBS data 2019 (voorlopig)'!L175</f>
        <v>0</v>
      </c>
      <c r="M184" s="165">
        <f>'CBS data 2019 (voorlopig)'!M175</f>
        <v>0</v>
      </c>
      <c r="N184" s="15">
        <f>'CBS data 2019 (voorlopig)'!N175</f>
        <v>0</v>
      </c>
      <c r="O184" s="165">
        <f>'CBS data 2019 (voorlopig)'!O175</f>
        <v>0</v>
      </c>
    </row>
    <row r="185" spans="1:15" x14ac:dyDescent="0.2">
      <c r="A185" s="2" t="str">
        <f>'CBS data 2019 (voorlopig)'!A176</f>
        <v>Voedings- en genotmiddelen</v>
      </c>
      <c r="B185" s="2" t="str">
        <f>'CBS data 2019 (voorlopig)'!B176</f>
        <v>Andere installaties</v>
      </c>
      <c r="C185" s="2" t="str">
        <f>'CBS data 2019 (voorlopig)'!C176</f>
        <v>Gasmotor</v>
      </c>
      <c r="D185" s="165">
        <f>'CBS data 2019 (voorlopig)'!D176</f>
        <v>0</v>
      </c>
      <c r="E185" s="165">
        <f>'CBS data 2019 (voorlopig)'!E176</f>
        <v>0</v>
      </c>
      <c r="F185" s="165">
        <f>'CBS data 2019 (voorlopig)'!F176</f>
        <v>0</v>
      </c>
      <c r="G185" s="165">
        <f>'CBS data 2019 (voorlopig)'!G176</f>
        <v>0</v>
      </c>
      <c r="H185" s="15">
        <f>'CBS data 2019 (voorlopig)'!H176</f>
        <v>0</v>
      </c>
      <c r="I185" s="16">
        <f>'CBS data 2019 (voorlopig)'!I176</f>
        <v>0</v>
      </c>
      <c r="J185" s="165">
        <f>'CBS data 2019 (voorlopig)'!J176</f>
        <v>0</v>
      </c>
      <c r="K185" s="15">
        <f>'CBS data 2019 (voorlopig)'!K176</f>
        <v>0</v>
      </c>
      <c r="L185" s="16">
        <f>'CBS data 2019 (voorlopig)'!L176</f>
        <v>0</v>
      </c>
      <c r="M185" s="165">
        <f>'CBS data 2019 (voorlopig)'!M176</f>
        <v>0</v>
      </c>
      <c r="N185" s="15">
        <f>'CBS data 2019 (voorlopig)'!N176</f>
        <v>0</v>
      </c>
      <c r="O185" s="165">
        <f>'CBS data 2019 (voorlopig)'!O176</f>
        <v>0</v>
      </c>
    </row>
    <row r="186" spans="1:15" x14ac:dyDescent="0.2">
      <c r="A186" s="2" t="str">
        <f>'CBS data 2019 (voorlopig)'!A177</f>
        <v>Voedings- en genotmiddelen</v>
      </c>
      <c r="B186" s="2" t="str">
        <f>'CBS data 2019 (voorlopig)'!B177</f>
        <v>Andere installaties</v>
      </c>
      <c r="C186" s="2" t="str">
        <f>'CBS data 2019 (voorlopig)'!C177</f>
        <v>Stoomturbine</v>
      </c>
      <c r="D186" s="165">
        <f>'CBS data 2019 (voorlopig)'!D177</f>
        <v>0</v>
      </c>
      <c r="E186" s="165">
        <f>'CBS data 2019 (voorlopig)'!E177</f>
        <v>0</v>
      </c>
      <c r="F186" s="165">
        <f>'CBS data 2019 (voorlopig)'!F177</f>
        <v>0</v>
      </c>
      <c r="G186" s="165">
        <f>'CBS data 2019 (voorlopig)'!G177</f>
        <v>0</v>
      </c>
      <c r="H186" s="15">
        <f>'CBS data 2019 (voorlopig)'!H177</f>
        <v>0</v>
      </c>
      <c r="I186" s="16">
        <f>'CBS data 2019 (voorlopig)'!I177</f>
        <v>0</v>
      </c>
      <c r="J186" s="165">
        <f>'CBS data 2019 (voorlopig)'!J177</f>
        <v>0</v>
      </c>
      <c r="K186" s="15">
        <f>'CBS data 2019 (voorlopig)'!K177</f>
        <v>0</v>
      </c>
      <c r="L186" s="16">
        <f>'CBS data 2019 (voorlopig)'!L177</f>
        <v>0</v>
      </c>
      <c r="M186" s="165">
        <f>'CBS data 2019 (voorlopig)'!M177</f>
        <v>0</v>
      </c>
      <c r="N186" s="15">
        <f>'CBS data 2019 (voorlopig)'!N177</f>
        <v>0</v>
      </c>
      <c r="O186" s="165">
        <f>'CBS data 2019 (voorlopig)'!O177</f>
        <v>0</v>
      </c>
    </row>
    <row r="187" spans="1:15" x14ac:dyDescent="0.2">
      <c r="A187" s="2" t="str">
        <f>'CBS data 2019 (voorlopig)'!A178</f>
        <v>Voedings- en genotmiddelen</v>
      </c>
      <c r="B187" s="2" t="str">
        <f>'CBS data 2019 (voorlopig)'!B178</f>
        <v>Andere installaties</v>
      </c>
      <c r="C187" s="2" t="str">
        <f>'CBS data 2019 (voorlopig)'!C178</f>
        <v>Steg-eenheid</v>
      </c>
      <c r="D187" s="165">
        <f>'CBS data 2019 (voorlopig)'!D178</f>
        <v>0</v>
      </c>
      <c r="E187" s="165">
        <f>'CBS data 2019 (voorlopig)'!E178</f>
        <v>0</v>
      </c>
      <c r="F187" s="165">
        <f>'CBS data 2019 (voorlopig)'!F178</f>
        <v>0</v>
      </c>
      <c r="G187" s="165">
        <f>'CBS data 2019 (voorlopig)'!G178</f>
        <v>0</v>
      </c>
      <c r="H187" s="15">
        <f>'CBS data 2019 (voorlopig)'!H178</f>
        <v>0</v>
      </c>
      <c r="I187" s="16">
        <f>'CBS data 2019 (voorlopig)'!I178</f>
        <v>0</v>
      </c>
      <c r="J187" s="165">
        <f>'CBS data 2019 (voorlopig)'!J178</f>
        <v>0</v>
      </c>
      <c r="K187" s="15">
        <f>'CBS data 2019 (voorlopig)'!K178</f>
        <v>0</v>
      </c>
      <c r="L187" s="16">
        <f>'CBS data 2019 (voorlopig)'!L178</f>
        <v>0</v>
      </c>
      <c r="M187" s="165">
        <f>'CBS data 2019 (voorlopig)'!M178</f>
        <v>0</v>
      </c>
      <c r="N187" s="15">
        <f>'CBS data 2019 (voorlopig)'!N178</f>
        <v>0</v>
      </c>
      <c r="O187" s="165">
        <f>'CBS data 2019 (voorlopig)'!O178</f>
        <v>0</v>
      </c>
    </row>
    <row r="188" spans="1:15" x14ac:dyDescent="0.2">
      <c r="A188" s="2" t="str">
        <f>'CBS data 2019 (voorlopig)'!A179</f>
        <v>Voedings- en genotmiddelen</v>
      </c>
      <c r="B188" s="2" t="str">
        <f>'CBS data 2019 (voorlopig)'!B179</f>
        <v>Andere installaties</v>
      </c>
      <c r="C188" s="2" t="str">
        <f>'CBS data 2019 (voorlopig)'!C179</f>
        <v>Gasturbine</v>
      </c>
      <c r="D188" s="165">
        <f>'CBS data 2019 (voorlopig)'!D179</f>
        <v>0</v>
      </c>
      <c r="E188" s="165">
        <f>'CBS data 2019 (voorlopig)'!E179</f>
        <v>0</v>
      </c>
      <c r="F188" s="165">
        <f>'CBS data 2019 (voorlopig)'!F179</f>
        <v>0</v>
      </c>
      <c r="G188" s="165">
        <f>'CBS data 2019 (voorlopig)'!G179</f>
        <v>0</v>
      </c>
      <c r="H188" s="15">
        <f>'CBS data 2019 (voorlopig)'!H179</f>
        <v>0</v>
      </c>
      <c r="I188" s="16">
        <f>'CBS data 2019 (voorlopig)'!I179</f>
        <v>0</v>
      </c>
      <c r="J188" s="165">
        <f>'CBS data 2019 (voorlopig)'!J179</f>
        <v>0</v>
      </c>
      <c r="K188" s="15">
        <f>'CBS data 2019 (voorlopig)'!K179</f>
        <v>0</v>
      </c>
      <c r="L188" s="16">
        <f>'CBS data 2019 (voorlopig)'!L179</f>
        <v>0</v>
      </c>
      <c r="M188" s="165">
        <f>'CBS data 2019 (voorlopig)'!M179</f>
        <v>0</v>
      </c>
      <c r="N188" s="15">
        <f>'CBS data 2019 (voorlopig)'!N179</f>
        <v>0</v>
      </c>
      <c r="O188" s="165">
        <f>'CBS data 2019 (voorlopig)'!O179</f>
        <v>0</v>
      </c>
    </row>
    <row r="189" spans="1:15" x14ac:dyDescent="0.2">
      <c r="A189" s="2" t="str">
        <f>'CBS data 2019 (voorlopig)'!A180</f>
        <v>Voedings- en genotmiddelen</v>
      </c>
      <c r="B189" s="2" t="str">
        <f>'CBS data 2019 (voorlopig)'!B180</f>
        <v>Andere installaties</v>
      </c>
      <c r="C189" s="2" t="str">
        <f>'CBS data 2019 (voorlopig)'!C180</f>
        <v>Kerncentrale</v>
      </c>
      <c r="D189" s="165">
        <f>'CBS data 2019 (voorlopig)'!D180</f>
        <v>0</v>
      </c>
      <c r="E189" s="165">
        <f>'CBS data 2019 (voorlopig)'!E180</f>
        <v>0</v>
      </c>
      <c r="F189" s="165">
        <f>'CBS data 2019 (voorlopig)'!F180</f>
        <v>0</v>
      </c>
      <c r="G189" s="165">
        <f>'CBS data 2019 (voorlopig)'!G180</f>
        <v>0</v>
      </c>
      <c r="H189" s="15">
        <f>'CBS data 2019 (voorlopig)'!H180</f>
        <v>0</v>
      </c>
      <c r="I189" s="16">
        <f>'CBS data 2019 (voorlopig)'!I180</f>
        <v>0</v>
      </c>
      <c r="J189" s="165">
        <f>'CBS data 2019 (voorlopig)'!J180</f>
        <v>0</v>
      </c>
      <c r="K189" s="15">
        <f>'CBS data 2019 (voorlopig)'!K180</f>
        <v>0</v>
      </c>
      <c r="L189" s="16">
        <f>'CBS data 2019 (voorlopig)'!L180</f>
        <v>0</v>
      </c>
      <c r="M189" s="165">
        <f>'CBS data 2019 (voorlopig)'!M180</f>
        <v>0</v>
      </c>
      <c r="N189" s="15">
        <f>'CBS data 2019 (voorlopig)'!N180</f>
        <v>0</v>
      </c>
      <c r="O189" s="165">
        <f>'CBS data 2019 (voorlopig)'!O180</f>
        <v>0</v>
      </c>
    </row>
    <row r="190" spans="1:15" x14ac:dyDescent="0.2">
      <c r="A190" s="2" t="str">
        <f>'CBS data 2019 (voorlopig)'!A181</f>
        <v>Voedings- en genotmiddelen</v>
      </c>
      <c r="B190" s="2" t="str">
        <f>'CBS data 2019 (voorlopig)'!B181</f>
        <v>Andere installaties</v>
      </c>
      <c r="C190" s="2" t="str">
        <f>'CBS data 2019 (voorlopig)'!C181</f>
        <v>Waterkrachtcentrale</v>
      </c>
      <c r="D190" s="165">
        <f>'CBS data 2019 (voorlopig)'!D181</f>
        <v>0</v>
      </c>
      <c r="E190" s="165">
        <f>'CBS data 2019 (voorlopig)'!E181</f>
        <v>0</v>
      </c>
      <c r="F190" s="165">
        <f>'CBS data 2019 (voorlopig)'!F181</f>
        <v>0</v>
      </c>
      <c r="G190" s="165">
        <f>'CBS data 2019 (voorlopig)'!G181</f>
        <v>0</v>
      </c>
      <c r="H190" s="15">
        <f>'CBS data 2019 (voorlopig)'!H181</f>
        <v>0</v>
      </c>
      <c r="I190" s="16">
        <f>'CBS data 2019 (voorlopig)'!I181</f>
        <v>0</v>
      </c>
      <c r="J190" s="165">
        <f>'CBS data 2019 (voorlopig)'!J181</f>
        <v>0</v>
      </c>
      <c r="K190" s="15">
        <f>'CBS data 2019 (voorlopig)'!K181</f>
        <v>0</v>
      </c>
      <c r="L190" s="16">
        <f>'CBS data 2019 (voorlopig)'!L181</f>
        <v>0</v>
      </c>
      <c r="M190" s="165">
        <f>'CBS data 2019 (voorlopig)'!M181</f>
        <v>0</v>
      </c>
      <c r="N190" s="15">
        <f>'CBS data 2019 (voorlopig)'!N181</f>
        <v>0</v>
      </c>
      <c r="O190" s="165">
        <f>'CBS data 2019 (voorlopig)'!O181</f>
        <v>0</v>
      </c>
    </row>
    <row r="191" spans="1:15" x14ac:dyDescent="0.2">
      <c r="A191" s="2" t="str">
        <f>'CBS data 2019 (voorlopig)'!A182</f>
        <v>Voedings- en genotmiddelen</v>
      </c>
      <c r="B191" s="2" t="str">
        <f>'CBS data 2019 (voorlopig)'!B182</f>
        <v>Andere installaties</v>
      </c>
      <c r="C191" s="2" t="str">
        <f>'CBS data 2019 (voorlopig)'!C182</f>
        <v>Windturbine</v>
      </c>
      <c r="D191" s="165">
        <f>'CBS data 2019 (voorlopig)'!D182</f>
        <v>0</v>
      </c>
      <c r="E191" s="165">
        <f>'CBS data 2019 (voorlopig)'!E182</f>
        <v>0</v>
      </c>
      <c r="F191" s="165">
        <f>'CBS data 2019 (voorlopig)'!F182</f>
        <v>0</v>
      </c>
      <c r="G191" s="165">
        <f>'CBS data 2019 (voorlopig)'!G182</f>
        <v>0</v>
      </c>
      <c r="H191" s="15">
        <f>'CBS data 2019 (voorlopig)'!H182</f>
        <v>0</v>
      </c>
      <c r="I191" s="16">
        <f>'CBS data 2019 (voorlopig)'!I182</f>
        <v>0</v>
      </c>
      <c r="J191" s="165">
        <f>'CBS data 2019 (voorlopig)'!J182</f>
        <v>0</v>
      </c>
      <c r="K191" s="15">
        <f>'CBS data 2019 (voorlopig)'!K182</f>
        <v>0</v>
      </c>
      <c r="L191" s="16">
        <f>'CBS data 2019 (voorlopig)'!L182</f>
        <v>0</v>
      </c>
      <c r="M191" s="165">
        <f>'CBS data 2019 (voorlopig)'!M182</f>
        <v>0</v>
      </c>
      <c r="N191" s="15">
        <f>'CBS data 2019 (voorlopig)'!N182</f>
        <v>0</v>
      </c>
      <c r="O191" s="165">
        <f>'CBS data 2019 (voorlopig)'!O182</f>
        <v>0</v>
      </c>
    </row>
    <row r="192" spans="1:15" x14ac:dyDescent="0.2">
      <c r="A192" s="2" t="str">
        <f>'CBS data 2019 (voorlopig)'!A183</f>
        <v>Voedings- en genotmiddelen</v>
      </c>
      <c r="B192" s="2" t="str">
        <f>'CBS data 2019 (voorlopig)'!B183</f>
        <v>Andere installaties</v>
      </c>
      <c r="C192" s="2" t="str">
        <f>'CBS data 2019 (voorlopig)'!C183</f>
        <v>Zonnecellen</v>
      </c>
      <c r="D192" s="165">
        <f>'CBS data 2019 (voorlopig)'!D183</f>
        <v>0</v>
      </c>
      <c r="E192" s="165">
        <f>'CBS data 2019 (voorlopig)'!E183</f>
        <v>0</v>
      </c>
      <c r="F192" s="165">
        <f>'CBS data 2019 (voorlopig)'!F183</f>
        <v>0</v>
      </c>
      <c r="G192" s="165">
        <f>'CBS data 2019 (voorlopig)'!G183</f>
        <v>0</v>
      </c>
      <c r="H192" s="15">
        <f>'CBS data 2019 (voorlopig)'!H183</f>
        <v>0</v>
      </c>
      <c r="I192" s="16">
        <f>'CBS data 2019 (voorlopig)'!I183</f>
        <v>0</v>
      </c>
      <c r="J192" s="165">
        <f>'CBS data 2019 (voorlopig)'!J183</f>
        <v>0</v>
      </c>
      <c r="K192" s="15">
        <f>'CBS data 2019 (voorlopig)'!K183</f>
        <v>0</v>
      </c>
      <c r="L192" s="16">
        <f>'CBS data 2019 (voorlopig)'!L183</f>
        <v>0</v>
      </c>
      <c r="M192" s="165">
        <f>'CBS data 2019 (voorlopig)'!M183</f>
        <v>0</v>
      </c>
      <c r="N192" s="15">
        <f>'CBS data 2019 (voorlopig)'!N183</f>
        <v>0</v>
      </c>
      <c r="O192" s="165">
        <f>'CBS data 2019 (voorlopig)'!O183</f>
        <v>0</v>
      </c>
    </row>
    <row r="193" spans="1:15" x14ac:dyDescent="0.2">
      <c r="A193" s="2" t="str">
        <f>'CBS data 2019 (voorlopig)'!A184</f>
        <v>Voedings- en genotmiddelen</v>
      </c>
      <c r="B193" s="2" t="str">
        <f>'CBS data 2019 (voorlopig)'!B184</f>
        <v>Andere installaties</v>
      </c>
      <c r="C193" s="2" t="str">
        <f>'CBS data 2019 (voorlopig)'!C184</f>
        <v>Overige installaties</v>
      </c>
      <c r="D193" s="165">
        <f>'CBS data 2019 (voorlopig)'!D184</f>
        <v>0</v>
      </c>
      <c r="E193" s="165">
        <f>'CBS data 2019 (voorlopig)'!E184</f>
        <v>0</v>
      </c>
      <c r="F193" s="165">
        <f>'CBS data 2019 (voorlopig)'!F184</f>
        <v>0</v>
      </c>
      <c r="G193" s="165">
        <f>'CBS data 2019 (voorlopig)'!G184</f>
        <v>0</v>
      </c>
      <c r="H193" s="15">
        <f>'CBS data 2019 (voorlopig)'!H184</f>
        <v>0</v>
      </c>
      <c r="I193" s="16">
        <f>'CBS data 2019 (voorlopig)'!I184</f>
        <v>0</v>
      </c>
      <c r="J193" s="165">
        <f>'CBS data 2019 (voorlopig)'!J184</f>
        <v>0</v>
      </c>
      <c r="K193" s="15">
        <f>'CBS data 2019 (voorlopig)'!K184</f>
        <v>0</v>
      </c>
      <c r="L193" s="16">
        <f>'CBS data 2019 (voorlopig)'!L184</f>
        <v>0</v>
      </c>
      <c r="M193" s="165">
        <f>'CBS data 2019 (voorlopig)'!M184</f>
        <v>0</v>
      </c>
      <c r="N193" s="15">
        <f>'CBS data 2019 (voorlopig)'!N184</f>
        <v>0</v>
      </c>
      <c r="O193" s="165">
        <f>'CBS data 2019 (voorlopig)'!O184</f>
        <v>0</v>
      </c>
    </row>
    <row r="194" spans="1:15" x14ac:dyDescent="0.2">
      <c r="A194" s="2" t="str">
        <f>'CBS data 2019 (voorlopig)'!A185</f>
        <v>Papier</v>
      </c>
      <c r="B194" s="2" t="str">
        <f>'CBS data 2019 (voorlopig)'!B185</f>
        <v>Totaal WKK/andere installaties</v>
      </c>
      <c r="C194" s="2" t="str">
        <f>'CBS data 2019 (voorlopig)'!C185</f>
        <v>Totaal installaties</v>
      </c>
      <c r="D194" s="165">
        <f>'CBS data 2019 (voorlopig)'!D185</f>
        <v>12225</v>
      </c>
      <c r="E194" s="165">
        <f>'CBS data 2019 (voorlopig)'!E185</f>
        <v>12139</v>
      </c>
      <c r="F194" s="165">
        <f>'CBS data 2019 (voorlopig)'!F185</f>
        <v>0</v>
      </c>
      <c r="G194" s="165">
        <f>'CBS data 2019 (voorlopig)'!G185</f>
        <v>0</v>
      </c>
      <c r="H194" s="15">
        <f>'CBS data 2019 (voorlopig)'!H185</f>
        <v>86</v>
      </c>
      <c r="I194" s="16">
        <f>'CBS data 2019 (voorlopig)'!I185</f>
        <v>10182</v>
      </c>
      <c r="J194" s="165">
        <f>'CBS data 2019 (voorlopig)'!J185</f>
        <v>3379</v>
      </c>
      <c r="K194" s="15">
        <f>'CBS data 2019 (voorlopig)'!K185</f>
        <v>6803</v>
      </c>
      <c r="L194" s="16">
        <f>'CBS data 2019 (voorlopig)'!L185</f>
        <v>275</v>
      </c>
      <c r="M194" s="165">
        <f>'CBS data 2019 (voorlopig)'!M185</f>
        <v>2316768</v>
      </c>
      <c r="N194" s="15">
        <f>'CBS data 2019 (voorlopig)'!N185</f>
        <v>15</v>
      </c>
      <c r="O194" s="165">
        <f>'CBS data 2019 (voorlopig)'!O185</f>
        <v>643.54666666666662</v>
      </c>
    </row>
    <row r="195" spans="1:15" x14ac:dyDescent="0.2">
      <c r="A195" s="2" t="str">
        <f>'CBS data 2019 (voorlopig)'!A186</f>
        <v>Papier</v>
      </c>
      <c r="B195" s="2" t="str">
        <f>'CBS data 2019 (voorlopig)'!B186</f>
        <v>Totaal WKK/andere installaties</v>
      </c>
      <c r="C195" s="2" t="str">
        <f>'CBS data 2019 (voorlopig)'!C186</f>
        <v>Gasmotor</v>
      </c>
      <c r="D195" s="165">
        <f>'CBS data 2019 (voorlopig)'!D186</f>
        <v>0</v>
      </c>
      <c r="E195" s="165">
        <f>'CBS data 2019 (voorlopig)'!E186</f>
        <v>0</v>
      </c>
      <c r="F195" s="165">
        <f>'CBS data 2019 (voorlopig)'!F186</f>
        <v>0</v>
      </c>
      <c r="G195" s="165">
        <f>'CBS data 2019 (voorlopig)'!G186</f>
        <v>0</v>
      </c>
      <c r="H195" s="15">
        <f>'CBS data 2019 (voorlopig)'!H186</f>
        <v>0</v>
      </c>
      <c r="I195" s="16">
        <f>'CBS data 2019 (voorlopig)'!I186</f>
        <v>0</v>
      </c>
      <c r="J195" s="165">
        <f>'CBS data 2019 (voorlopig)'!J186</f>
        <v>0</v>
      </c>
      <c r="K195" s="15">
        <f>'CBS data 2019 (voorlopig)'!K186</f>
        <v>0</v>
      </c>
      <c r="L195" s="16">
        <f>'CBS data 2019 (voorlopig)'!L186</f>
        <v>0</v>
      </c>
      <c r="M195" s="165">
        <f>'CBS data 2019 (voorlopig)'!M186</f>
        <v>0</v>
      </c>
      <c r="N195" s="15">
        <f>'CBS data 2019 (voorlopig)'!N186</f>
        <v>0</v>
      </c>
      <c r="O195" s="165">
        <f>'CBS data 2019 (voorlopig)'!O186</f>
        <v>0</v>
      </c>
    </row>
    <row r="196" spans="1:15" x14ac:dyDescent="0.2">
      <c r="A196" s="2" t="str">
        <f>'CBS data 2019 (voorlopig)'!A187</f>
        <v>Papier</v>
      </c>
      <c r="B196" s="2" t="str">
        <f>'CBS data 2019 (voorlopig)'!B187</f>
        <v>Totaal WKK/andere installaties</v>
      </c>
      <c r="C196" s="2" t="str">
        <f>'CBS data 2019 (voorlopig)'!C187</f>
        <v>Stoomturbine</v>
      </c>
      <c r="D196" s="165">
        <f>'CBS data 2019 (voorlopig)'!D187</f>
        <v>0</v>
      </c>
      <c r="E196" s="165">
        <f>'CBS data 2019 (voorlopig)'!E187</f>
        <v>0</v>
      </c>
      <c r="F196" s="165">
        <f>'CBS data 2019 (voorlopig)'!F187</f>
        <v>0</v>
      </c>
      <c r="G196" s="165">
        <f>'CBS data 2019 (voorlopig)'!G187</f>
        <v>0</v>
      </c>
      <c r="H196" s="15">
        <f>'CBS data 2019 (voorlopig)'!H187</f>
        <v>0</v>
      </c>
      <c r="I196" s="16">
        <f>'CBS data 2019 (voorlopig)'!I187</f>
        <v>0</v>
      </c>
      <c r="J196" s="165">
        <f>'CBS data 2019 (voorlopig)'!J187</f>
        <v>0</v>
      </c>
      <c r="K196" s="15">
        <f>'CBS data 2019 (voorlopig)'!K187</f>
        <v>0</v>
      </c>
      <c r="L196" s="16">
        <f>'CBS data 2019 (voorlopig)'!L187</f>
        <v>0</v>
      </c>
      <c r="M196" s="165">
        <f>'CBS data 2019 (voorlopig)'!M187</f>
        <v>0</v>
      </c>
      <c r="N196" s="15">
        <f>'CBS data 2019 (voorlopig)'!N187</f>
        <v>0</v>
      </c>
      <c r="O196" s="165">
        <f>'CBS data 2019 (voorlopig)'!O187</f>
        <v>0</v>
      </c>
    </row>
    <row r="197" spans="1:15" x14ac:dyDescent="0.2">
      <c r="A197" s="2" t="str">
        <f>'CBS data 2019 (voorlopig)'!A188</f>
        <v>Papier</v>
      </c>
      <c r="B197" s="2" t="str">
        <f>'CBS data 2019 (voorlopig)'!B188</f>
        <v>Totaal WKK/andere installaties</v>
      </c>
      <c r="C197" s="2" t="str">
        <f>'CBS data 2019 (voorlopig)'!C188</f>
        <v>Steg-eenheid</v>
      </c>
      <c r="D197" s="165">
        <f>'CBS data 2019 (voorlopig)'!D188</f>
        <v>8664</v>
      </c>
      <c r="E197" s="165">
        <f>'CBS data 2019 (voorlopig)'!E188</f>
        <v>8578</v>
      </c>
      <c r="F197" s="165">
        <f>'CBS data 2019 (voorlopig)'!F188</f>
        <v>0</v>
      </c>
      <c r="G197" s="165">
        <f>'CBS data 2019 (voorlopig)'!G188</f>
        <v>0</v>
      </c>
      <c r="H197" s="15">
        <f>'CBS data 2019 (voorlopig)'!H188</f>
        <v>86</v>
      </c>
      <c r="I197" s="16">
        <f>'CBS data 2019 (voorlopig)'!I188</f>
        <v>7241</v>
      </c>
      <c r="J197" s="165">
        <f>'CBS data 2019 (voorlopig)'!J188</f>
        <v>2607</v>
      </c>
      <c r="K197" s="15">
        <f>'CBS data 2019 (voorlopig)'!K188</f>
        <v>4634</v>
      </c>
      <c r="L197" s="16">
        <f>'CBS data 2019 (voorlopig)'!L188</f>
        <v>217</v>
      </c>
      <c r="M197" s="165">
        <f>'CBS data 2019 (voorlopig)'!M188</f>
        <v>1476666</v>
      </c>
      <c r="N197" s="15">
        <f>'CBS data 2019 (voorlopig)'!N188</f>
        <v>5</v>
      </c>
      <c r="O197" s="165">
        <f>'CBS data 2019 (voorlopig)'!O188</f>
        <v>410.185</v>
      </c>
    </row>
    <row r="198" spans="1:15" x14ac:dyDescent="0.2">
      <c r="A198" s="2" t="str">
        <f>'CBS data 2019 (voorlopig)'!A189</f>
        <v>Papier</v>
      </c>
      <c r="B198" s="2" t="str">
        <f>'CBS data 2019 (voorlopig)'!B189</f>
        <v>Totaal WKK/andere installaties</v>
      </c>
      <c r="C198" s="2" t="str">
        <f>'CBS data 2019 (voorlopig)'!C189</f>
        <v>Gasturbine</v>
      </c>
      <c r="D198" s="165">
        <f>'CBS data 2019 (voorlopig)'!D189</f>
        <v>3561</v>
      </c>
      <c r="E198" s="165">
        <f>'CBS data 2019 (voorlopig)'!E189</f>
        <v>3561</v>
      </c>
      <c r="F198" s="165">
        <f>'CBS data 2019 (voorlopig)'!F189</f>
        <v>0</v>
      </c>
      <c r="G198" s="165">
        <f>'CBS data 2019 (voorlopig)'!G189</f>
        <v>0</v>
      </c>
      <c r="H198" s="15">
        <f>'CBS data 2019 (voorlopig)'!H189</f>
        <v>0</v>
      </c>
      <c r="I198" s="16">
        <f>'CBS data 2019 (voorlopig)'!I189</f>
        <v>2941</v>
      </c>
      <c r="J198" s="165">
        <f>'CBS data 2019 (voorlopig)'!J189</f>
        <v>772</v>
      </c>
      <c r="K198" s="15">
        <f>'CBS data 2019 (voorlopig)'!K189</f>
        <v>2169</v>
      </c>
      <c r="L198" s="16">
        <f>'CBS data 2019 (voorlopig)'!L189</f>
        <v>58</v>
      </c>
      <c r="M198" s="165">
        <f>'CBS data 2019 (voorlopig)'!M189</f>
        <v>840102</v>
      </c>
      <c r="N198" s="15">
        <f>'CBS data 2019 (voorlopig)'!N189</f>
        <v>10</v>
      </c>
      <c r="O198" s="165">
        <f>'CBS data 2019 (voorlopig)'!O189</f>
        <v>233.36166666666668</v>
      </c>
    </row>
    <row r="199" spans="1:15" x14ac:dyDescent="0.2">
      <c r="A199" s="2" t="str">
        <f>'CBS data 2019 (voorlopig)'!A190</f>
        <v>Papier</v>
      </c>
      <c r="B199" s="2" t="str">
        <f>'CBS data 2019 (voorlopig)'!B190</f>
        <v>Totaal WKK/andere installaties</v>
      </c>
      <c r="C199" s="2" t="str">
        <f>'CBS data 2019 (voorlopig)'!C190</f>
        <v>Kerncentrale</v>
      </c>
      <c r="D199" s="165">
        <f>'CBS data 2019 (voorlopig)'!D190</f>
        <v>0</v>
      </c>
      <c r="E199" s="165">
        <f>'CBS data 2019 (voorlopig)'!E190</f>
        <v>0</v>
      </c>
      <c r="F199" s="165">
        <f>'CBS data 2019 (voorlopig)'!F190</f>
        <v>0</v>
      </c>
      <c r="G199" s="165">
        <f>'CBS data 2019 (voorlopig)'!G190</f>
        <v>0</v>
      </c>
      <c r="H199" s="15">
        <f>'CBS data 2019 (voorlopig)'!H190</f>
        <v>0</v>
      </c>
      <c r="I199" s="16">
        <f>'CBS data 2019 (voorlopig)'!I190</f>
        <v>0</v>
      </c>
      <c r="J199" s="165">
        <f>'CBS data 2019 (voorlopig)'!J190</f>
        <v>0</v>
      </c>
      <c r="K199" s="15">
        <f>'CBS data 2019 (voorlopig)'!K190</f>
        <v>0</v>
      </c>
      <c r="L199" s="16">
        <f>'CBS data 2019 (voorlopig)'!L190</f>
        <v>0</v>
      </c>
      <c r="M199" s="165">
        <f>'CBS data 2019 (voorlopig)'!M190</f>
        <v>0</v>
      </c>
      <c r="N199" s="15">
        <f>'CBS data 2019 (voorlopig)'!N190</f>
        <v>0</v>
      </c>
      <c r="O199" s="165">
        <f>'CBS data 2019 (voorlopig)'!O190</f>
        <v>0</v>
      </c>
    </row>
    <row r="200" spans="1:15" x14ac:dyDescent="0.2">
      <c r="A200" s="2" t="str">
        <f>'CBS data 2019 (voorlopig)'!A191</f>
        <v>Papier</v>
      </c>
      <c r="B200" s="2" t="str">
        <f>'CBS data 2019 (voorlopig)'!B191</f>
        <v>Totaal WKK/andere installaties</v>
      </c>
      <c r="C200" s="2" t="str">
        <f>'CBS data 2019 (voorlopig)'!C191</f>
        <v>Waterkrachtcentrale</v>
      </c>
      <c r="D200" s="165">
        <f>'CBS data 2019 (voorlopig)'!D191</f>
        <v>0</v>
      </c>
      <c r="E200" s="165">
        <f>'CBS data 2019 (voorlopig)'!E191</f>
        <v>0</v>
      </c>
      <c r="F200" s="165">
        <f>'CBS data 2019 (voorlopig)'!F191</f>
        <v>0</v>
      </c>
      <c r="G200" s="165">
        <f>'CBS data 2019 (voorlopig)'!G191</f>
        <v>0</v>
      </c>
      <c r="H200" s="15">
        <f>'CBS data 2019 (voorlopig)'!H191</f>
        <v>0</v>
      </c>
      <c r="I200" s="16">
        <f>'CBS data 2019 (voorlopig)'!I191</f>
        <v>0</v>
      </c>
      <c r="J200" s="165">
        <f>'CBS data 2019 (voorlopig)'!J191</f>
        <v>0</v>
      </c>
      <c r="K200" s="15">
        <f>'CBS data 2019 (voorlopig)'!K191</f>
        <v>0</v>
      </c>
      <c r="L200" s="16">
        <f>'CBS data 2019 (voorlopig)'!L191</f>
        <v>0</v>
      </c>
      <c r="M200" s="165">
        <f>'CBS data 2019 (voorlopig)'!M191</f>
        <v>0</v>
      </c>
      <c r="N200" s="15">
        <f>'CBS data 2019 (voorlopig)'!N191</f>
        <v>0</v>
      </c>
      <c r="O200" s="165">
        <f>'CBS data 2019 (voorlopig)'!O191</f>
        <v>0</v>
      </c>
    </row>
    <row r="201" spans="1:15" x14ac:dyDescent="0.2">
      <c r="A201" s="2" t="str">
        <f>'CBS data 2019 (voorlopig)'!A192</f>
        <v>Papier</v>
      </c>
      <c r="B201" s="2" t="str">
        <f>'CBS data 2019 (voorlopig)'!B192</f>
        <v>Totaal WKK/andere installaties</v>
      </c>
      <c r="C201" s="2" t="str">
        <f>'CBS data 2019 (voorlopig)'!C192</f>
        <v>Windturbine</v>
      </c>
      <c r="D201" s="165">
        <f>'CBS data 2019 (voorlopig)'!D192</f>
        <v>0</v>
      </c>
      <c r="E201" s="165">
        <f>'CBS data 2019 (voorlopig)'!E192</f>
        <v>0</v>
      </c>
      <c r="F201" s="165">
        <f>'CBS data 2019 (voorlopig)'!F192</f>
        <v>0</v>
      </c>
      <c r="G201" s="165">
        <f>'CBS data 2019 (voorlopig)'!G192</f>
        <v>0</v>
      </c>
      <c r="H201" s="15">
        <f>'CBS data 2019 (voorlopig)'!H192</f>
        <v>0</v>
      </c>
      <c r="I201" s="16">
        <f>'CBS data 2019 (voorlopig)'!I192</f>
        <v>0</v>
      </c>
      <c r="J201" s="165">
        <f>'CBS data 2019 (voorlopig)'!J192</f>
        <v>0</v>
      </c>
      <c r="K201" s="15">
        <f>'CBS data 2019 (voorlopig)'!K192</f>
        <v>0</v>
      </c>
      <c r="L201" s="16">
        <f>'CBS data 2019 (voorlopig)'!L192</f>
        <v>0</v>
      </c>
      <c r="M201" s="165">
        <f>'CBS data 2019 (voorlopig)'!M192</f>
        <v>0</v>
      </c>
      <c r="N201" s="15">
        <f>'CBS data 2019 (voorlopig)'!N192</f>
        <v>0</v>
      </c>
      <c r="O201" s="165">
        <f>'CBS data 2019 (voorlopig)'!O192</f>
        <v>0</v>
      </c>
    </row>
    <row r="202" spans="1:15" x14ac:dyDescent="0.2">
      <c r="A202" s="2" t="str">
        <f>'CBS data 2019 (voorlopig)'!A193</f>
        <v>Papier</v>
      </c>
      <c r="B202" s="2" t="str">
        <f>'CBS data 2019 (voorlopig)'!B193</f>
        <v>Totaal WKK/andere installaties</v>
      </c>
      <c r="C202" s="2" t="str">
        <f>'CBS data 2019 (voorlopig)'!C193</f>
        <v>Zonnecellen</v>
      </c>
      <c r="D202" s="165">
        <f>'CBS data 2019 (voorlopig)'!D193</f>
        <v>0</v>
      </c>
      <c r="E202" s="165">
        <f>'CBS data 2019 (voorlopig)'!E193</f>
        <v>0</v>
      </c>
      <c r="F202" s="165">
        <f>'CBS data 2019 (voorlopig)'!F193</f>
        <v>0</v>
      </c>
      <c r="G202" s="165">
        <f>'CBS data 2019 (voorlopig)'!G193</f>
        <v>0</v>
      </c>
      <c r="H202" s="15">
        <f>'CBS data 2019 (voorlopig)'!H193</f>
        <v>0</v>
      </c>
      <c r="I202" s="16">
        <f>'CBS data 2019 (voorlopig)'!I193</f>
        <v>0</v>
      </c>
      <c r="J202" s="165">
        <f>'CBS data 2019 (voorlopig)'!J193</f>
        <v>0</v>
      </c>
      <c r="K202" s="15">
        <f>'CBS data 2019 (voorlopig)'!K193</f>
        <v>0</v>
      </c>
      <c r="L202" s="16">
        <f>'CBS data 2019 (voorlopig)'!L193</f>
        <v>0</v>
      </c>
      <c r="M202" s="165">
        <f>'CBS data 2019 (voorlopig)'!M193</f>
        <v>0</v>
      </c>
      <c r="N202" s="15">
        <f>'CBS data 2019 (voorlopig)'!N193</f>
        <v>0</v>
      </c>
      <c r="O202" s="165">
        <f>'CBS data 2019 (voorlopig)'!O193</f>
        <v>0</v>
      </c>
    </row>
    <row r="203" spans="1:15" x14ac:dyDescent="0.2">
      <c r="A203" s="2" t="str">
        <f>'CBS data 2019 (voorlopig)'!A194</f>
        <v>Papier</v>
      </c>
      <c r="B203" s="2" t="str">
        <f>'CBS data 2019 (voorlopig)'!B194</f>
        <v>Totaal WKK/andere installaties</v>
      </c>
      <c r="C203" s="2" t="str">
        <f>'CBS data 2019 (voorlopig)'!C194</f>
        <v>Overige installaties</v>
      </c>
      <c r="D203" s="165">
        <f>'CBS data 2019 (voorlopig)'!D194</f>
        <v>0</v>
      </c>
      <c r="E203" s="165">
        <f>'CBS data 2019 (voorlopig)'!E194</f>
        <v>0</v>
      </c>
      <c r="F203" s="165">
        <f>'CBS data 2019 (voorlopig)'!F194</f>
        <v>0</v>
      </c>
      <c r="G203" s="165">
        <f>'CBS data 2019 (voorlopig)'!G194</f>
        <v>0</v>
      </c>
      <c r="H203" s="15">
        <f>'CBS data 2019 (voorlopig)'!H194</f>
        <v>0</v>
      </c>
      <c r="I203" s="16">
        <f>'CBS data 2019 (voorlopig)'!I194</f>
        <v>0</v>
      </c>
      <c r="J203" s="165">
        <f>'CBS data 2019 (voorlopig)'!J194</f>
        <v>0</v>
      </c>
      <c r="K203" s="15">
        <f>'CBS data 2019 (voorlopig)'!K194</f>
        <v>0</v>
      </c>
      <c r="L203" s="16">
        <f>'CBS data 2019 (voorlopig)'!L194</f>
        <v>0</v>
      </c>
      <c r="M203" s="165">
        <f>'CBS data 2019 (voorlopig)'!M194</f>
        <v>0</v>
      </c>
      <c r="N203" s="15">
        <f>'CBS data 2019 (voorlopig)'!N194</f>
        <v>0</v>
      </c>
      <c r="O203" s="165">
        <f>'CBS data 2019 (voorlopig)'!O194</f>
        <v>0</v>
      </c>
    </row>
    <row r="204" spans="1:15" x14ac:dyDescent="0.2">
      <c r="A204" s="2" t="str">
        <f>'CBS data 2019 (voorlopig)'!A195</f>
        <v>Papier</v>
      </c>
      <c r="B204" s="2" t="str">
        <f>'CBS data 2019 (voorlopig)'!B195</f>
        <v>Warmtekrachtkoppelinginstallaties (WKK)</v>
      </c>
      <c r="C204" s="2" t="str">
        <f>'CBS data 2019 (voorlopig)'!C195</f>
        <v>Totaal installaties</v>
      </c>
      <c r="D204" s="165">
        <f>'CBS data 2019 (voorlopig)'!D195</f>
        <v>12225</v>
      </c>
      <c r="E204" s="165">
        <f>'CBS data 2019 (voorlopig)'!E195</f>
        <v>12139</v>
      </c>
      <c r="F204" s="165">
        <f>'CBS data 2019 (voorlopig)'!F195</f>
        <v>0</v>
      </c>
      <c r="G204" s="165">
        <f>'CBS data 2019 (voorlopig)'!G195</f>
        <v>0</v>
      </c>
      <c r="H204" s="15">
        <f>'CBS data 2019 (voorlopig)'!H195</f>
        <v>86</v>
      </c>
      <c r="I204" s="16">
        <f>'CBS data 2019 (voorlopig)'!I195</f>
        <v>10182</v>
      </c>
      <c r="J204" s="165">
        <f>'CBS data 2019 (voorlopig)'!J195</f>
        <v>3379</v>
      </c>
      <c r="K204" s="15">
        <f>'CBS data 2019 (voorlopig)'!K195</f>
        <v>6803</v>
      </c>
      <c r="L204" s="16">
        <f>'CBS data 2019 (voorlopig)'!L195</f>
        <v>275</v>
      </c>
      <c r="M204" s="165">
        <f>'CBS data 2019 (voorlopig)'!M195</f>
        <v>2316768</v>
      </c>
      <c r="N204" s="15">
        <f>'CBS data 2019 (voorlopig)'!N195</f>
        <v>15</v>
      </c>
      <c r="O204" s="165">
        <f>'CBS data 2019 (voorlopig)'!O195</f>
        <v>643.54666666666662</v>
      </c>
    </row>
    <row r="205" spans="1:15" x14ac:dyDescent="0.2">
      <c r="A205" s="2" t="str">
        <f>'CBS data 2019 (voorlopig)'!A196</f>
        <v>Papier</v>
      </c>
      <c r="B205" s="2" t="str">
        <f>'CBS data 2019 (voorlopig)'!B196</f>
        <v>Warmtekrachtkoppelinginstallaties (WKK)</v>
      </c>
      <c r="C205" s="2" t="str">
        <f>'CBS data 2019 (voorlopig)'!C196</f>
        <v>Gasmotor</v>
      </c>
      <c r="D205" s="165">
        <f>'CBS data 2019 (voorlopig)'!D196</f>
        <v>0</v>
      </c>
      <c r="E205" s="165">
        <f>'CBS data 2019 (voorlopig)'!E196</f>
        <v>0</v>
      </c>
      <c r="F205" s="165">
        <f>'CBS data 2019 (voorlopig)'!F196</f>
        <v>0</v>
      </c>
      <c r="G205" s="165">
        <f>'CBS data 2019 (voorlopig)'!G196</f>
        <v>0</v>
      </c>
      <c r="H205" s="15">
        <f>'CBS data 2019 (voorlopig)'!H196</f>
        <v>0</v>
      </c>
      <c r="I205" s="16">
        <f>'CBS data 2019 (voorlopig)'!I196</f>
        <v>0</v>
      </c>
      <c r="J205" s="165">
        <f>'CBS data 2019 (voorlopig)'!J196</f>
        <v>0</v>
      </c>
      <c r="K205" s="15">
        <f>'CBS data 2019 (voorlopig)'!K196</f>
        <v>0</v>
      </c>
      <c r="L205" s="16">
        <f>'CBS data 2019 (voorlopig)'!L196</f>
        <v>0</v>
      </c>
      <c r="M205" s="165">
        <f>'CBS data 2019 (voorlopig)'!M196</f>
        <v>0</v>
      </c>
      <c r="N205" s="15">
        <f>'CBS data 2019 (voorlopig)'!N196</f>
        <v>0</v>
      </c>
      <c r="O205" s="165">
        <f>'CBS data 2019 (voorlopig)'!O196</f>
        <v>0</v>
      </c>
    </row>
    <row r="206" spans="1:15" x14ac:dyDescent="0.2">
      <c r="A206" s="2" t="str">
        <f>'CBS data 2019 (voorlopig)'!A197</f>
        <v>Papier</v>
      </c>
      <c r="B206" s="2" t="str">
        <f>'CBS data 2019 (voorlopig)'!B197</f>
        <v>Warmtekrachtkoppelinginstallaties (WKK)</v>
      </c>
      <c r="C206" s="2" t="str">
        <f>'CBS data 2019 (voorlopig)'!C197</f>
        <v>Stoomturbine</v>
      </c>
      <c r="D206" s="165">
        <f>'CBS data 2019 (voorlopig)'!D197</f>
        <v>0</v>
      </c>
      <c r="E206" s="165">
        <f>'CBS data 2019 (voorlopig)'!E197</f>
        <v>0</v>
      </c>
      <c r="F206" s="165">
        <f>'CBS data 2019 (voorlopig)'!F197</f>
        <v>0</v>
      </c>
      <c r="G206" s="165">
        <f>'CBS data 2019 (voorlopig)'!G197</f>
        <v>0</v>
      </c>
      <c r="H206" s="15">
        <f>'CBS data 2019 (voorlopig)'!H197</f>
        <v>0</v>
      </c>
      <c r="I206" s="16">
        <f>'CBS data 2019 (voorlopig)'!I197</f>
        <v>0</v>
      </c>
      <c r="J206" s="165">
        <f>'CBS data 2019 (voorlopig)'!J197</f>
        <v>0</v>
      </c>
      <c r="K206" s="15">
        <f>'CBS data 2019 (voorlopig)'!K197</f>
        <v>0</v>
      </c>
      <c r="L206" s="16">
        <f>'CBS data 2019 (voorlopig)'!L197</f>
        <v>0</v>
      </c>
      <c r="M206" s="165">
        <f>'CBS data 2019 (voorlopig)'!M197</f>
        <v>0</v>
      </c>
      <c r="N206" s="15">
        <f>'CBS data 2019 (voorlopig)'!N197</f>
        <v>0</v>
      </c>
      <c r="O206" s="165">
        <f>'CBS data 2019 (voorlopig)'!O197</f>
        <v>0</v>
      </c>
    </row>
    <row r="207" spans="1:15" x14ac:dyDescent="0.2">
      <c r="A207" s="2" t="str">
        <f>'CBS data 2019 (voorlopig)'!A198</f>
        <v>Papier</v>
      </c>
      <c r="B207" s="2" t="str">
        <f>'CBS data 2019 (voorlopig)'!B198</f>
        <v>Warmtekrachtkoppelinginstallaties (WKK)</v>
      </c>
      <c r="C207" s="2" t="str">
        <f>'CBS data 2019 (voorlopig)'!C198</f>
        <v>Steg-eenheid</v>
      </c>
      <c r="D207" s="165">
        <f>'CBS data 2019 (voorlopig)'!D198</f>
        <v>8664</v>
      </c>
      <c r="E207" s="165">
        <f>'CBS data 2019 (voorlopig)'!E198</f>
        <v>8578</v>
      </c>
      <c r="F207" s="165">
        <f>'CBS data 2019 (voorlopig)'!F198</f>
        <v>0</v>
      </c>
      <c r="G207" s="165">
        <f>'CBS data 2019 (voorlopig)'!G198</f>
        <v>0</v>
      </c>
      <c r="H207" s="15">
        <f>'CBS data 2019 (voorlopig)'!H198</f>
        <v>86</v>
      </c>
      <c r="I207" s="16">
        <f>'CBS data 2019 (voorlopig)'!I198</f>
        <v>7241</v>
      </c>
      <c r="J207" s="165">
        <f>'CBS data 2019 (voorlopig)'!J198</f>
        <v>2607</v>
      </c>
      <c r="K207" s="15">
        <f>'CBS data 2019 (voorlopig)'!K198</f>
        <v>4634</v>
      </c>
      <c r="L207" s="16">
        <f>'CBS data 2019 (voorlopig)'!L198</f>
        <v>217</v>
      </c>
      <c r="M207" s="165">
        <f>'CBS data 2019 (voorlopig)'!M198</f>
        <v>1476666</v>
      </c>
      <c r="N207" s="15">
        <f>'CBS data 2019 (voorlopig)'!N198</f>
        <v>5</v>
      </c>
      <c r="O207" s="165">
        <f>'CBS data 2019 (voorlopig)'!O198</f>
        <v>410.185</v>
      </c>
    </row>
    <row r="208" spans="1:15" x14ac:dyDescent="0.2">
      <c r="A208" s="2" t="str">
        <f>'CBS data 2019 (voorlopig)'!A199</f>
        <v>Papier</v>
      </c>
      <c r="B208" s="2" t="str">
        <f>'CBS data 2019 (voorlopig)'!B199</f>
        <v>Warmtekrachtkoppelinginstallaties (WKK)</v>
      </c>
      <c r="C208" s="2" t="str">
        <f>'CBS data 2019 (voorlopig)'!C199</f>
        <v>Gasturbine</v>
      </c>
      <c r="D208" s="165">
        <f>'CBS data 2019 (voorlopig)'!D199</f>
        <v>3561</v>
      </c>
      <c r="E208" s="165">
        <f>'CBS data 2019 (voorlopig)'!E199</f>
        <v>3561</v>
      </c>
      <c r="F208" s="165">
        <f>'CBS data 2019 (voorlopig)'!F199</f>
        <v>0</v>
      </c>
      <c r="G208" s="165">
        <f>'CBS data 2019 (voorlopig)'!G199</f>
        <v>0</v>
      </c>
      <c r="H208" s="15">
        <f>'CBS data 2019 (voorlopig)'!H199</f>
        <v>0</v>
      </c>
      <c r="I208" s="16">
        <f>'CBS data 2019 (voorlopig)'!I199</f>
        <v>2941</v>
      </c>
      <c r="J208" s="165">
        <f>'CBS data 2019 (voorlopig)'!J199</f>
        <v>772</v>
      </c>
      <c r="K208" s="15">
        <f>'CBS data 2019 (voorlopig)'!K199</f>
        <v>2169</v>
      </c>
      <c r="L208" s="16">
        <f>'CBS data 2019 (voorlopig)'!L199</f>
        <v>58</v>
      </c>
      <c r="M208" s="165">
        <f>'CBS data 2019 (voorlopig)'!M199</f>
        <v>840102</v>
      </c>
      <c r="N208" s="15">
        <f>'CBS data 2019 (voorlopig)'!N199</f>
        <v>10</v>
      </c>
      <c r="O208" s="165">
        <f>'CBS data 2019 (voorlopig)'!O199</f>
        <v>233.36166666666668</v>
      </c>
    </row>
    <row r="209" spans="1:15" x14ac:dyDescent="0.2">
      <c r="A209" s="2" t="str">
        <f>'CBS data 2019 (voorlopig)'!A200</f>
        <v>Papier</v>
      </c>
      <c r="B209" s="2" t="str">
        <f>'CBS data 2019 (voorlopig)'!B200</f>
        <v>Warmtekrachtkoppelinginstallaties (WKK)</v>
      </c>
      <c r="C209" s="2" t="str">
        <f>'CBS data 2019 (voorlopig)'!C200</f>
        <v>Kerncentrale</v>
      </c>
      <c r="D209" s="165">
        <f>'CBS data 2019 (voorlopig)'!D200</f>
        <v>0</v>
      </c>
      <c r="E209" s="165">
        <f>'CBS data 2019 (voorlopig)'!E200</f>
        <v>0</v>
      </c>
      <c r="F209" s="165">
        <f>'CBS data 2019 (voorlopig)'!F200</f>
        <v>0</v>
      </c>
      <c r="G209" s="165">
        <f>'CBS data 2019 (voorlopig)'!G200</f>
        <v>0</v>
      </c>
      <c r="H209" s="15">
        <f>'CBS data 2019 (voorlopig)'!H200</f>
        <v>0</v>
      </c>
      <c r="I209" s="16">
        <f>'CBS data 2019 (voorlopig)'!I200</f>
        <v>0</v>
      </c>
      <c r="J209" s="165">
        <f>'CBS data 2019 (voorlopig)'!J200</f>
        <v>0</v>
      </c>
      <c r="K209" s="15">
        <f>'CBS data 2019 (voorlopig)'!K200</f>
        <v>0</v>
      </c>
      <c r="L209" s="16">
        <f>'CBS data 2019 (voorlopig)'!L200</f>
        <v>0</v>
      </c>
      <c r="M209" s="165">
        <f>'CBS data 2019 (voorlopig)'!M200</f>
        <v>0</v>
      </c>
      <c r="N209" s="15">
        <f>'CBS data 2019 (voorlopig)'!N200</f>
        <v>0</v>
      </c>
      <c r="O209" s="165">
        <f>'CBS data 2019 (voorlopig)'!O200</f>
        <v>0</v>
      </c>
    </row>
    <row r="210" spans="1:15" x14ac:dyDescent="0.2">
      <c r="A210" s="2" t="str">
        <f>'CBS data 2019 (voorlopig)'!A201</f>
        <v>Papier</v>
      </c>
      <c r="B210" s="2" t="str">
        <f>'CBS data 2019 (voorlopig)'!B201</f>
        <v>Warmtekrachtkoppelinginstallaties (WKK)</v>
      </c>
      <c r="C210" s="2" t="str">
        <f>'CBS data 2019 (voorlopig)'!C201</f>
        <v>Waterkrachtcentrale</v>
      </c>
      <c r="D210" s="165">
        <f>'CBS data 2019 (voorlopig)'!D201</f>
        <v>0</v>
      </c>
      <c r="E210" s="165">
        <f>'CBS data 2019 (voorlopig)'!E201</f>
        <v>0</v>
      </c>
      <c r="F210" s="165">
        <f>'CBS data 2019 (voorlopig)'!F201</f>
        <v>0</v>
      </c>
      <c r="G210" s="165">
        <f>'CBS data 2019 (voorlopig)'!G201</f>
        <v>0</v>
      </c>
      <c r="H210" s="15">
        <f>'CBS data 2019 (voorlopig)'!H201</f>
        <v>0</v>
      </c>
      <c r="I210" s="16">
        <f>'CBS data 2019 (voorlopig)'!I201</f>
        <v>0</v>
      </c>
      <c r="J210" s="165">
        <f>'CBS data 2019 (voorlopig)'!J201</f>
        <v>0</v>
      </c>
      <c r="K210" s="15">
        <f>'CBS data 2019 (voorlopig)'!K201</f>
        <v>0</v>
      </c>
      <c r="L210" s="16">
        <f>'CBS data 2019 (voorlopig)'!L201</f>
        <v>0</v>
      </c>
      <c r="M210" s="165">
        <f>'CBS data 2019 (voorlopig)'!M201</f>
        <v>0</v>
      </c>
      <c r="N210" s="15">
        <f>'CBS data 2019 (voorlopig)'!N201</f>
        <v>0</v>
      </c>
      <c r="O210" s="165">
        <f>'CBS data 2019 (voorlopig)'!O201</f>
        <v>0</v>
      </c>
    </row>
    <row r="211" spans="1:15" x14ac:dyDescent="0.2">
      <c r="A211" s="2" t="str">
        <f>'CBS data 2019 (voorlopig)'!A202</f>
        <v>Papier</v>
      </c>
      <c r="B211" s="2" t="str">
        <f>'CBS data 2019 (voorlopig)'!B202</f>
        <v>Warmtekrachtkoppelinginstallaties (WKK)</v>
      </c>
      <c r="C211" s="2" t="str">
        <f>'CBS data 2019 (voorlopig)'!C202</f>
        <v>Windturbine</v>
      </c>
      <c r="D211" s="165">
        <f>'CBS data 2019 (voorlopig)'!D202</f>
        <v>0</v>
      </c>
      <c r="E211" s="165">
        <f>'CBS data 2019 (voorlopig)'!E202</f>
        <v>0</v>
      </c>
      <c r="F211" s="165">
        <f>'CBS data 2019 (voorlopig)'!F202</f>
        <v>0</v>
      </c>
      <c r="G211" s="165">
        <f>'CBS data 2019 (voorlopig)'!G202</f>
        <v>0</v>
      </c>
      <c r="H211" s="15">
        <f>'CBS data 2019 (voorlopig)'!H202</f>
        <v>0</v>
      </c>
      <c r="I211" s="16">
        <f>'CBS data 2019 (voorlopig)'!I202</f>
        <v>0</v>
      </c>
      <c r="J211" s="165">
        <f>'CBS data 2019 (voorlopig)'!J202</f>
        <v>0</v>
      </c>
      <c r="K211" s="15">
        <f>'CBS data 2019 (voorlopig)'!K202</f>
        <v>0</v>
      </c>
      <c r="L211" s="16">
        <f>'CBS data 2019 (voorlopig)'!L202</f>
        <v>0</v>
      </c>
      <c r="M211" s="165">
        <f>'CBS data 2019 (voorlopig)'!M202</f>
        <v>0</v>
      </c>
      <c r="N211" s="15">
        <f>'CBS data 2019 (voorlopig)'!N202</f>
        <v>0</v>
      </c>
      <c r="O211" s="165">
        <f>'CBS data 2019 (voorlopig)'!O202</f>
        <v>0</v>
      </c>
    </row>
    <row r="212" spans="1:15" x14ac:dyDescent="0.2">
      <c r="A212" s="2" t="str">
        <f>'CBS data 2019 (voorlopig)'!A203</f>
        <v>Papier</v>
      </c>
      <c r="B212" s="2" t="str">
        <f>'CBS data 2019 (voorlopig)'!B203</f>
        <v>Warmtekrachtkoppelinginstallaties (WKK)</v>
      </c>
      <c r="C212" s="2" t="str">
        <f>'CBS data 2019 (voorlopig)'!C203</f>
        <v>Zonnecellen</v>
      </c>
      <c r="D212" s="165">
        <f>'CBS data 2019 (voorlopig)'!D203</f>
        <v>0</v>
      </c>
      <c r="E212" s="165">
        <f>'CBS data 2019 (voorlopig)'!E203</f>
        <v>0</v>
      </c>
      <c r="F212" s="165">
        <f>'CBS data 2019 (voorlopig)'!F203</f>
        <v>0</v>
      </c>
      <c r="G212" s="165">
        <f>'CBS data 2019 (voorlopig)'!G203</f>
        <v>0</v>
      </c>
      <c r="H212" s="15">
        <f>'CBS data 2019 (voorlopig)'!H203</f>
        <v>0</v>
      </c>
      <c r="I212" s="16">
        <f>'CBS data 2019 (voorlopig)'!I203</f>
        <v>0</v>
      </c>
      <c r="J212" s="165">
        <f>'CBS data 2019 (voorlopig)'!J203</f>
        <v>0</v>
      </c>
      <c r="K212" s="15">
        <f>'CBS data 2019 (voorlopig)'!K203</f>
        <v>0</v>
      </c>
      <c r="L212" s="16">
        <f>'CBS data 2019 (voorlopig)'!L203</f>
        <v>0</v>
      </c>
      <c r="M212" s="165">
        <f>'CBS data 2019 (voorlopig)'!M203</f>
        <v>0</v>
      </c>
      <c r="N212" s="15">
        <f>'CBS data 2019 (voorlopig)'!N203</f>
        <v>0</v>
      </c>
      <c r="O212" s="165">
        <f>'CBS data 2019 (voorlopig)'!O203</f>
        <v>0</v>
      </c>
    </row>
    <row r="213" spans="1:15" x14ac:dyDescent="0.2">
      <c r="A213" s="2" t="str">
        <f>'CBS data 2019 (voorlopig)'!A204</f>
        <v>Papier</v>
      </c>
      <c r="B213" s="2" t="str">
        <f>'CBS data 2019 (voorlopig)'!B204</f>
        <v>Warmtekrachtkoppelinginstallaties (WKK)</v>
      </c>
      <c r="C213" s="2" t="str">
        <f>'CBS data 2019 (voorlopig)'!C204</f>
        <v>Overige installaties</v>
      </c>
      <c r="D213" s="165">
        <f>'CBS data 2019 (voorlopig)'!D204</f>
        <v>0</v>
      </c>
      <c r="E213" s="165">
        <f>'CBS data 2019 (voorlopig)'!E204</f>
        <v>0</v>
      </c>
      <c r="F213" s="165">
        <f>'CBS data 2019 (voorlopig)'!F204</f>
        <v>0</v>
      </c>
      <c r="G213" s="165">
        <f>'CBS data 2019 (voorlopig)'!G204</f>
        <v>0</v>
      </c>
      <c r="H213" s="15">
        <f>'CBS data 2019 (voorlopig)'!H204</f>
        <v>0</v>
      </c>
      <c r="I213" s="16">
        <f>'CBS data 2019 (voorlopig)'!I204</f>
        <v>0</v>
      </c>
      <c r="J213" s="165">
        <f>'CBS data 2019 (voorlopig)'!J204</f>
        <v>0</v>
      </c>
      <c r="K213" s="15">
        <f>'CBS data 2019 (voorlopig)'!K204</f>
        <v>0</v>
      </c>
      <c r="L213" s="16">
        <f>'CBS data 2019 (voorlopig)'!L204</f>
        <v>0</v>
      </c>
      <c r="M213" s="165">
        <f>'CBS data 2019 (voorlopig)'!M204</f>
        <v>0</v>
      </c>
      <c r="N213" s="15">
        <f>'CBS data 2019 (voorlopig)'!N204</f>
        <v>0</v>
      </c>
      <c r="O213" s="165">
        <f>'CBS data 2019 (voorlopig)'!O204</f>
        <v>0</v>
      </c>
    </row>
    <row r="214" spans="1:15" x14ac:dyDescent="0.2">
      <c r="A214" s="2" t="str">
        <f>'CBS data 2019 (voorlopig)'!A205</f>
        <v>Papier</v>
      </c>
      <c r="B214" s="2" t="str">
        <f>'CBS data 2019 (voorlopig)'!B205</f>
        <v>Andere installaties</v>
      </c>
      <c r="C214" s="2" t="str">
        <f>'CBS data 2019 (voorlopig)'!C205</f>
        <v>Totaal installaties</v>
      </c>
      <c r="D214" s="165">
        <f>'CBS data 2019 (voorlopig)'!D205</f>
        <v>0</v>
      </c>
      <c r="E214" s="165">
        <f>'CBS data 2019 (voorlopig)'!E205</f>
        <v>0</v>
      </c>
      <c r="F214" s="165">
        <f>'CBS data 2019 (voorlopig)'!F205</f>
        <v>0</v>
      </c>
      <c r="G214" s="165">
        <f>'CBS data 2019 (voorlopig)'!G205</f>
        <v>0</v>
      </c>
      <c r="H214" s="15">
        <f>'CBS data 2019 (voorlopig)'!H205</f>
        <v>0</v>
      </c>
      <c r="I214" s="16">
        <f>'CBS data 2019 (voorlopig)'!I205</f>
        <v>0</v>
      </c>
      <c r="J214" s="165">
        <f>'CBS data 2019 (voorlopig)'!J205</f>
        <v>0</v>
      </c>
      <c r="K214" s="15">
        <f>'CBS data 2019 (voorlopig)'!K205</f>
        <v>0</v>
      </c>
      <c r="L214" s="16">
        <f>'CBS data 2019 (voorlopig)'!L205</f>
        <v>0</v>
      </c>
      <c r="M214" s="165">
        <f>'CBS data 2019 (voorlopig)'!M205</f>
        <v>0</v>
      </c>
      <c r="N214" s="15">
        <f>'CBS data 2019 (voorlopig)'!N205</f>
        <v>0</v>
      </c>
      <c r="O214" s="165">
        <f>'CBS data 2019 (voorlopig)'!O205</f>
        <v>0</v>
      </c>
    </row>
    <row r="215" spans="1:15" x14ac:dyDescent="0.2">
      <c r="A215" s="2" t="str">
        <f>'CBS data 2019 (voorlopig)'!A206</f>
        <v>Papier</v>
      </c>
      <c r="B215" s="2" t="str">
        <f>'CBS data 2019 (voorlopig)'!B206</f>
        <v>Andere installaties</v>
      </c>
      <c r="C215" s="2" t="str">
        <f>'CBS data 2019 (voorlopig)'!C206</f>
        <v>Gasmotor</v>
      </c>
      <c r="D215" s="165">
        <f>'CBS data 2019 (voorlopig)'!D206</f>
        <v>0</v>
      </c>
      <c r="E215" s="165">
        <f>'CBS data 2019 (voorlopig)'!E206</f>
        <v>0</v>
      </c>
      <c r="F215" s="165">
        <f>'CBS data 2019 (voorlopig)'!F206</f>
        <v>0</v>
      </c>
      <c r="G215" s="165">
        <f>'CBS data 2019 (voorlopig)'!G206</f>
        <v>0</v>
      </c>
      <c r="H215" s="15">
        <f>'CBS data 2019 (voorlopig)'!H206</f>
        <v>0</v>
      </c>
      <c r="I215" s="16">
        <f>'CBS data 2019 (voorlopig)'!I206</f>
        <v>0</v>
      </c>
      <c r="J215" s="165">
        <f>'CBS data 2019 (voorlopig)'!J206</f>
        <v>0</v>
      </c>
      <c r="K215" s="15">
        <f>'CBS data 2019 (voorlopig)'!K206</f>
        <v>0</v>
      </c>
      <c r="L215" s="16">
        <f>'CBS data 2019 (voorlopig)'!L206</f>
        <v>0</v>
      </c>
      <c r="M215" s="165">
        <f>'CBS data 2019 (voorlopig)'!M206</f>
        <v>0</v>
      </c>
      <c r="N215" s="15">
        <f>'CBS data 2019 (voorlopig)'!N206</f>
        <v>0</v>
      </c>
      <c r="O215" s="165">
        <f>'CBS data 2019 (voorlopig)'!O206</f>
        <v>0</v>
      </c>
    </row>
    <row r="216" spans="1:15" x14ac:dyDescent="0.2">
      <c r="A216" s="2" t="str">
        <f>'CBS data 2019 (voorlopig)'!A207</f>
        <v>Papier</v>
      </c>
      <c r="B216" s="2" t="str">
        <f>'CBS data 2019 (voorlopig)'!B207</f>
        <v>Andere installaties</v>
      </c>
      <c r="C216" s="2" t="str">
        <f>'CBS data 2019 (voorlopig)'!C207</f>
        <v>Stoomturbine</v>
      </c>
      <c r="D216" s="165">
        <f>'CBS data 2019 (voorlopig)'!D207</f>
        <v>0</v>
      </c>
      <c r="E216" s="165">
        <f>'CBS data 2019 (voorlopig)'!E207</f>
        <v>0</v>
      </c>
      <c r="F216" s="165">
        <f>'CBS data 2019 (voorlopig)'!F207</f>
        <v>0</v>
      </c>
      <c r="G216" s="165">
        <f>'CBS data 2019 (voorlopig)'!G207</f>
        <v>0</v>
      </c>
      <c r="H216" s="15">
        <f>'CBS data 2019 (voorlopig)'!H207</f>
        <v>0</v>
      </c>
      <c r="I216" s="16">
        <f>'CBS data 2019 (voorlopig)'!I207</f>
        <v>0</v>
      </c>
      <c r="J216" s="165">
        <f>'CBS data 2019 (voorlopig)'!J207</f>
        <v>0</v>
      </c>
      <c r="K216" s="15">
        <f>'CBS data 2019 (voorlopig)'!K207</f>
        <v>0</v>
      </c>
      <c r="L216" s="16">
        <f>'CBS data 2019 (voorlopig)'!L207</f>
        <v>0</v>
      </c>
      <c r="M216" s="165">
        <f>'CBS data 2019 (voorlopig)'!M207</f>
        <v>0</v>
      </c>
      <c r="N216" s="15">
        <f>'CBS data 2019 (voorlopig)'!N207</f>
        <v>0</v>
      </c>
      <c r="O216" s="165">
        <f>'CBS data 2019 (voorlopig)'!O207</f>
        <v>0</v>
      </c>
    </row>
    <row r="217" spans="1:15" x14ac:dyDescent="0.2">
      <c r="A217" s="2" t="str">
        <f>'CBS data 2019 (voorlopig)'!A208</f>
        <v>Papier</v>
      </c>
      <c r="B217" s="2" t="str">
        <f>'CBS data 2019 (voorlopig)'!B208</f>
        <v>Andere installaties</v>
      </c>
      <c r="C217" s="2" t="str">
        <f>'CBS data 2019 (voorlopig)'!C208</f>
        <v>Steg-eenheid</v>
      </c>
      <c r="D217" s="165">
        <f>'CBS data 2019 (voorlopig)'!D208</f>
        <v>0</v>
      </c>
      <c r="E217" s="165">
        <f>'CBS data 2019 (voorlopig)'!E208</f>
        <v>0</v>
      </c>
      <c r="F217" s="165">
        <f>'CBS data 2019 (voorlopig)'!F208</f>
        <v>0</v>
      </c>
      <c r="G217" s="165">
        <f>'CBS data 2019 (voorlopig)'!G208</f>
        <v>0</v>
      </c>
      <c r="H217" s="15">
        <f>'CBS data 2019 (voorlopig)'!H208</f>
        <v>0</v>
      </c>
      <c r="I217" s="16">
        <f>'CBS data 2019 (voorlopig)'!I208</f>
        <v>0</v>
      </c>
      <c r="J217" s="165">
        <f>'CBS data 2019 (voorlopig)'!J208</f>
        <v>0</v>
      </c>
      <c r="K217" s="15">
        <f>'CBS data 2019 (voorlopig)'!K208</f>
        <v>0</v>
      </c>
      <c r="L217" s="16">
        <f>'CBS data 2019 (voorlopig)'!L208</f>
        <v>0</v>
      </c>
      <c r="M217" s="165">
        <f>'CBS data 2019 (voorlopig)'!M208</f>
        <v>0</v>
      </c>
      <c r="N217" s="15">
        <f>'CBS data 2019 (voorlopig)'!N208</f>
        <v>0</v>
      </c>
      <c r="O217" s="165">
        <f>'CBS data 2019 (voorlopig)'!O208</f>
        <v>0</v>
      </c>
    </row>
    <row r="218" spans="1:15" x14ac:dyDescent="0.2">
      <c r="A218" s="2" t="str">
        <f>'CBS data 2019 (voorlopig)'!A209</f>
        <v>Papier</v>
      </c>
      <c r="B218" s="2" t="str">
        <f>'CBS data 2019 (voorlopig)'!B209</f>
        <v>Andere installaties</v>
      </c>
      <c r="C218" s="2" t="str">
        <f>'CBS data 2019 (voorlopig)'!C209</f>
        <v>Gasturbine</v>
      </c>
      <c r="D218" s="165">
        <f>'CBS data 2019 (voorlopig)'!D209</f>
        <v>0</v>
      </c>
      <c r="E218" s="165">
        <f>'CBS data 2019 (voorlopig)'!E209</f>
        <v>0</v>
      </c>
      <c r="F218" s="165">
        <f>'CBS data 2019 (voorlopig)'!F209</f>
        <v>0</v>
      </c>
      <c r="G218" s="165">
        <f>'CBS data 2019 (voorlopig)'!G209</f>
        <v>0</v>
      </c>
      <c r="H218" s="15">
        <f>'CBS data 2019 (voorlopig)'!H209</f>
        <v>0</v>
      </c>
      <c r="I218" s="16">
        <f>'CBS data 2019 (voorlopig)'!I209</f>
        <v>0</v>
      </c>
      <c r="J218" s="165">
        <f>'CBS data 2019 (voorlopig)'!J209</f>
        <v>0</v>
      </c>
      <c r="K218" s="15">
        <f>'CBS data 2019 (voorlopig)'!K209</f>
        <v>0</v>
      </c>
      <c r="L218" s="16">
        <f>'CBS data 2019 (voorlopig)'!L209</f>
        <v>0</v>
      </c>
      <c r="M218" s="165">
        <f>'CBS data 2019 (voorlopig)'!M209</f>
        <v>0</v>
      </c>
      <c r="N218" s="15">
        <f>'CBS data 2019 (voorlopig)'!N209</f>
        <v>0</v>
      </c>
      <c r="O218" s="165">
        <f>'CBS data 2019 (voorlopig)'!O209</f>
        <v>0</v>
      </c>
    </row>
    <row r="219" spans="1:15" x14ac:dyDescent="0.2">
      <c r="A219" s="2" t="str">
        <f>'CBS data 2019 (voorlopig)'!A210</f>
        <v>Papier</v>
      </c>
      <c r="B219" s="2" t="str">
        <f>'CBS data 2019 (voorlopig)'!B210</f>
        <v>Andere installaties</v>
      </c>
      <c r="C219" s="2" t="str">
        <f>'CBS data 2019 (voorlopig)'!C210</f>
        <v>Kerncentrale</v>
      </c>
      <c r="D219" s="165">
        <f>'CBS data 2019 (voorlopig)'!D210</f>
        <v>0</v>
      </c>
      <c r="E219" s="165">
        <f>'CBS data 2019 (voorlopig)'!E210</f>
        <v>0</v>
      </c>
      <c r="F219" s="165">
        <f>'CBS data 2019 (voorlopig)'!F210</f>
        <v>0</v>
      </c>
      <c r="G219" s="165">
        <f>'CBS data 2019 (voorlopig)'!G210</f>
        <v>0</v>
      </c>
      <c r="H219" s="15">
        <f>'CBS data 2019 (voorlopig)'!H210</f>
        <v>0</v>
      </c>
      <c r="I219" s="16">
        <f>'CBS data 2019 (voorlopig)'!I210</f>
        <v>0</v>
      </c>
      <c r="J219" s="165">
        <f>'CBS data 2019 (voorlopig)'!J210</f>
        <v>0</v>
      </c>
      <c r="K219" s="15">
        <f>'CBS data 2019 (voorlopig)'!K210</f>
        <v>0</v>
      </c>
      <c r="L219" s="16">
        <f>'CBS data 2019 (voorlopig)'!L210</f>
        <v>0</v>
      </c>
      <c r="M219" s="165">
        <f>'CBS data 2019 (voorlopig)'!M210</f>
        <v>0</v>
      </c>
      <c r="N219" s="15">
        <f>'CBS data 2019 (voorlopig)'!N210</f>
        <v>0</v>
      </c>
      <c r="O219" s="165">
        <f>'CBS data 2019 (voorlopig)'!O210</f>
        <v>0</v>
      </c>
    </row>
    <row r="220" spans="1:15" x14ac:dyDescent="0.2">
      <c r="A220" s="2" t="str">
        <f>'CBS data 2019 (voorlopig)'!A211</f>
        <v>Papier</v>
      </c>
      <c r="B220" s="2" t="str">
        <f>'CBS data 2019 (voorlopig)'!B211</f>
        <v>Andere installaties</v>
      </c>
      <c r="C220" s="2" t="str">
        <f>'CBS data 2019 (voorlopig)'!C211</f>
        <v>Waterkrachtcentrale</v>
      </c>
      <c r="D220" s="165">
        <f>'CBS data 2019 (voorlopig)'!D211</f>
        <v>0</v>
      </c>
      <c r="E220" s="165">
        <f>'CBS data 2019 (voorlopig)'!E211</f>
        <v>0</v>
      </c>
      <c r="F220" s="165">
        <f>'CBS data 2019 (voorlopig)'!F211</f>
        <v>0</v>
      </c>
      <c r="G220" s="165">
        <f>'CBS data 2019 (voorlopig)'!G211</f>
        <v>0</v>
      </c>
      <c r="H220" s="15">
        <f>'CBS data 2019 (voorlopig)'!H211</f>
        <v>0</v>
      </c>
      <c r="I220" s="16">
        <f>'CBS data 2019 (voorlopig)'!I211</f>
        <v>0</v>
      </c>
      <c r="J220" s="165">
        <f>'CBS data 2019 (voorlopig)'!J211</f>
        <v>0</v>
      </c>
      <c r="K220" s="15">
        <f>'CBS data 2019 (voorlopig)'!K211</f>
        <v>0</v>
      </c>
      <c r="L220" s="16">
        <f>'CBS data 2019 (voorlopig)'!L211</f>
        <v>0</v>
      </c>
      <c r="M220" s="165">
        <f>'CBS data 2019 (voorlopig)'!M211</f>
        <v>0</v>
      </c>
      <c r="N220" s="15">
        <f>'CBS data 2019 (voorlopig)'!N211</f>
        <v>0</v>
      </c>
      <c r="O220" s="165">
        <f>'CBS data 2019 (voorlopig)'!O211</f>
        <v>0</v>
      </c>
    </row>
    <row r="221" spans="1:15" x14ac:dyDescent="0.2">
      <c r="A221" s="2" t="str">
        <f>'CBS data 2019 (voorlopig)'!A212</f>
        <v>Papier</v>
      </c>
      <c r="B221" s="2" t="str">
        <f>'CBS data 2019 (voorlopig)'!B212</f>
        <v>Andere installaties</v>
      </c>
      <c r="C221" s="2" t="str">
        <f>'CBS data 2019 (voorlopig)'!C212</f>
        <v>Windturbine</v>
      </c>
      <c r="D221" s="165">
        <f>'CBS data 2019 (voorlopig)'!D212</f>
        <v>0</v>
      </c>
      <c r="E221" s="165">
        <f>'CBS data 2019 (voorlopig)'!E212</f>
        <v>0</v>
      </c>
      <c r="F221" s="165">
        <f>'CBS data 2019 (voorlopig)'!F212</f>
        <v>0</v>
      </c>
      <c r="G221" s="165">
        <f>'CBS data 2019 (voorlopig)'!G212</f>
        <v>0</v>
      </c>
      <c r="H221" s="15">
        <f>'CBS data 2019 (voorlopig)'!H212</f>
        <v>0</v>
      </c>
      <c r="I221" s="16">
        <f>'CBS data 2019 (voorlopig)'!I212</f>
        <v>0</v>
      </c>
      <c r="J221" s="165">
        <f>'CBS data 2019 (voorlopig)'!J212</f>
        <v>0</v>
      </c>
      <c r="K221" s="15">
        <f>'CBS data 2019 (voorlopig)'!K212</f>
        <v>0</v>
      </c>
      <c r="L221" s="16">
        <f>'CBS data 2019 (voorlopig)'!L212</f>
        <v>0</v>
      </c>
      <c r="M221" s="165">
        <f>'CBS data 2019 (voorlopig)'!M212</f>
        <v>0</v>
      </c>
      <c r="N221" s="15">
        <f>'CBS data 2019 (voorlopig)'!N212</f>
        <v>0</v>
      </c>
      <c r="O221" s="165">
        <f>'CBS data 2019 (voorlopig)'!O212</f>
        <v>0</v>
      </c>
    </row>
    <row r="222" spans="1:15" x14ac:dyDescent="0.2">
      <c r="A222" s="2" t="str">
        <f>'CBS data 2019 (voorlopig)'!A213</f>
        <v>Papier</v>
      </c>
      <c r="B222" s="2" t="str">
        <f>'CBS data 2019 (voorlopig)'!B213</f>
        <v>Andere installaties</v>
      </c>
      <c r="C222" s="2" t="str">
        <f>'CBS data 2019 (voorlopig)'!C213</f>
        <v>Zonnecellen</v>
      </c>
      <c r="D222" s="165">
        <f>'CBS data 2019 (voorlopig)'!D213</f>
        <v>0</v>
      </c>
      <c r="E222" s="165">
        <f>'CBS data 2019 (voorlopig)'!E213</f>
        <v>0</v>
      </c>
      <c r="F222" s="165">
        <f>'CBS data 2019 (voorlopig)'!F213</f>
        <v>0</v>
      </c>
      <c r="G222" s="165">
        <f>'CBS data 2019 (voorlopig)'!G213</f>
        <v>0</v>
      </c>
      <c r="H222" s="15">
        <f>'CBS data 2019 (voorlopig)'!H213</f>
        <v>0</v>
      </c>
      <c r="I222" s="16">
        <f>'CBS data 2019 (voorlopig)'!I213</f>
        <v>0</v>
      </c>
      <c r="J222" s="165">
        <f>'CBS data 2019 (voorlopig)'!J213</f>
        <v>0</v>
      </c>
      <c r="K222" s="15">
        <f>'CBS data 2019 (voorlopig)'!K213</f>
        <v>0</v>
      </c>
      <c r="L222" s="16">
        <f>'CBS data 2019 (voorlopig)'!L213</f>
        <v>0</v>
      </c>
      <c r="M222" s="165">
        <f>'CBS data 2019 (voorlopig)'!M213</f>
        <v>0</v>
      </c>
      <c r="N222" s="15">
        <f>'CBS data 2019 (voorlopig)'!N213</f>
        <v>0</v>
      </c>
      <c r="O222" s="165">
        <f>'CBS data 2019 (voorlopig)'!O213</f>
        <v>0</v>
      </c>
    </row>
    <row r="223" spans="1:15" x14ac:dyDescent="0.2">
      <c r="A223" s="2" t="str">
        <f>'CBS data 2019 (voorlopig)'!A214</f>
        <v>Papier</v>
      </c>
      <c r="B223" s="2" t="str">
        <f>'CBS data 2019 (voorlopig)'!B214</f>
        <v>Andere installaties</v>
      </c>
      <c r="C223" s="2" t="str">
        <f>'CBS data 2019 (voorlopig)'!C214</f>
        <v>Overige installaties</v>
      </c>
      <c r="D223" s="165">
        <f>'CBS data 2019 (voorlopig)'!D214</f>
        <v>0</v>
      </c>
      <c r="E223" s="165">
        <f>'CBS data 2019 (voorlopig)'!E214</f>
        <v>0</v>
      </c>
      <c r="F223" s="165">
        <f>'CBS data 2019 (voorlopig)'!F214</f>
        <v>0</v>
      </c>
      <c r="G223" s="165">
        <f>'CBS data 2019 (voorlopig)'!G214</f>
        <v>0</v>
      </c>
      <c r="H223" s="15">
        <f>'CBS data 2019 (voorlopig)'!H214</f>
        <v>0</v>
      </c>
      <c r="I223" s="16">
        <f>'CBS data 2019 (voorlopig)'!I214</f>
        <v>0</v>
      </c>
      <c r="J223" s="165">
        <f>'CBS data 2019 (voorlopig)'!J214</f>
        <v>0</v>
      </c>
      <c r="K223" s="15">
        <f>'CBS data 2019 (voorlopig)'!K214</f>
        <v>0</v>
      </c>
      <c r="L223" s="16">
        <f>'CBS data 2019 (voorlopig)'!L214</f>
        <v>0</v>
      </c>
      <c r="M223" s="165">
        <f>'CBS data 2019 (voorlopig)'!M214</f>
        <v>0</v>
      </c>
      <c r="N223" s="15">
        <f>'CBS data 2019 (voorlopig)'!N214</f>
        <v>0</v>
      </c>
      <c r="O223" s="165">
        <f>'CBS data 2019 (voorlopig)'!O214</f>
        <v>0</v>
      </c>
    </row>
    <row r="224" spans="1:15" x14ac:dyDescent="0.2">
      <c r="A224" s="2" t="str">
        <f>'CBS data 2019 (voorlopig)'!A215</f>
        <v>Chemie</v>
      </c>
      <c r="B224" s="2" t="str">
        <f>'CBS data 2019 (voorlopig)'!B215</f>
        <v>Totaal WKK/andere installaties</v>
      </c>
      <c r="C224" s="2" t="str">
        <f>'CBS data 2019 (voorlopig)'!C215</f>
        <v>Totaal installaties</v>
      </c>
      <c r="D224" s="165">
        <f>'CBS data 2019 (voorlopig)'!D215</f>
        <v>88805</v>
      </c>
      <c r="E224" s="165">
        <f>'CBS data 2019 (voorlopig)'!E215</f>
        <v>79132</v>
      </c>
      <c r="F224" s="165">
        <f>'CBS data 2019 (voorlopig)'!F215</f>
        <v>0</v>
      </c>
      <c r="G224" s="165">
        <f>'CBS data 2019 (voorlopig)'!G215</f>
        <v>0</v>
      </c>
      <c r="H224" s="15">
        <f>'CBS data 2019 (voorlopig)'!H215</f>
        <v>9673</v>
      </c>
      <c r="I224" s="16">
        <f>'CBS data 2019 (voorlopig)'!I215</f>
        <v>72196</v>
      </c>
      <c r="J224" s="165">
        <f>'CBS data 2019 (voorlopig)'!J215</f>
        <v>27612</v>
      </c>
      <c r="K224" s="15">
        <f>'CBS data 2019 (voorlopig)'!K215</f>
        <v>44584</v>
      </c>
      <c r="L224" s="16">
        <f>'CBS data 2019 (voorlopig)'!L215</f>
        <v>1603</v>
      </c>
      <c r="M224" s="165">
        <f>'CBS data 2019 (voorlopig)'!M215</f>
        <v>17297443</v>
      </c>
      <c r="N224" s="15">
        <f>'CBS data 2019 (voorlopig)'!N215</f>
        <v>30</v>
      </c>
      <c r="O224" s="165">
        <f>'CBS data 2019 (voorlopig)'!O215</f>
        <v>4804.8452777777775</v>
      </c>
    </row>
    <row r="225" spans="1:15" x14ac:dyDescent="0.2">
      <c r="A225" s="2" t="str">
        <f>'CBS data 2019 (voorlopig)'!A216</f>
        <v>Chemie</v>
      </c>
      <c r="B225" s="2" t="str">
        <f>'CBS data 2019 (voorlopig)'!B216</f>
        <v>Totaal WKK/andere installaties</v>
      </c>
      <c r="C225" s="2" t="str">
        <f>'CBS data 2019 (voorlopig)'!C216</f>
        <v>Gasmotor</v>
      </c>
      <c r="D225" s="165">
        <f>'CBS data 2019 (voorlopig)'!D216</f>
        <v>81</v>
      </c>
      <c r="E225" s="165">
        <f>'CBS data 2019 (voorlopig)'!E216</f>
        <v>81</v>
      </c>
      <c r="F225" s="165">
        <f>'CBS data 2019 (voorlopig)'!F216</f>
        <v>0</v>
      </c>
      <c r="G225" s="165">
        <f>'CBS data 2019 (voorlopig)'!G216</f>
        <v>0</v>
      </c>
      <c r="H225" s="15">
        <f>'CBS data 2019 (voorlopig)'!H216</f>
        <v>0</v>
      </c>
      <c r="I225" s="16">
        <f>'CBS data 2019 (voorlopig)'!I216</f>
        <v>69</v>
      </c>
      <c r="J225" s="165">
        <f>'CBS data 2019 (voorlopig)'!J216</f>
        <v>30</v>
      </c>
      <c r="K225" s="15">
        <f>'CBS data 2019 (voorlopig)'!K216</f>
        <v>39</v>
      </c>
      <c r="L225" s="16">
        <f>'CBS data 2019 (voorlopig)'!L216</f>
        <v>1</v>
      </c>
      <c r="M225" s="165">
        <f>'CBS data 2019 (voorlopig)'!M216</f>
        <v>2400</v>
      </c>
      <c r="N225" s="15">
        <f>'CBS data 2019 (voorlopig)'!N216</f>
        <v>1</v>
      </c>
      <c r="O225" s="165">
        <f>'CBS data 2019 (voorlopig)'!O216</f>
        <v>0.66666666666666663</v>
      </c>
    </row>
    <row r="226" spans="1:15" x14ac:dyDescent="0.2">
      <c r="A226" s="2" t="str">
        <f>'CBS data 2019 (voorlopig)'!A217</f>
        <v>Chemie</v>
      </c>
      <c r="B226" s="2" t="str">
        <f>'CBS data 2019 (voorlopig)'!B217</f>
        <v>Totaal WKK/andere installaties</v>
      </c>
      <c r="C226" s="2" t="str">
        <f>'CBS data 2019 (voorlopig)'!C217</f>
        <v>Stoomturbine</v>
      </c>
      <c r="D226" s="165">
        <f>'CBS data 2019 (voorlopig)'!D217</f>
        <v>4182</v>
      </c>
      <c r="E226" s="165">
        <f>'CBS data 2019 (voorlopig)'!E217</f>
        <v>1593</v>
      </c>
      <c r="F226" s="165">
        <f>'CBS data 2019 (voorlopig)'!F217</f>
        <v>0</v>
      </c>
      <c r="G226" s="165">
        <f>'CBS data 2019 (voorlopig)'!G217</f>
        <v>0</v>
      </c>
      <c r="H226" s="15">
        <f>'CBS data 2019 (voorlopig)'!H217</f>
        <v>2590</v>
      </c>
      <c r="I226" s="16">
        <f>'CBS data 2019 (voorlopig)'!I217</f>
        <v>2437</v>
      </c>
      <c r="J226" s="165">
        <f>'CBS data 2019 (voorlopig)'!J217</f>
        <v>1204</v>
      </c>
      <c r="K226" s="15">
        <f>'CBS data 2019 (voorlopig)'!K217</f>
        <v>1233</v>
      </c>
      <c r="L226" s="16">
        <f>'CBS data 2019 (voorlopig)'!L217</f>
        <v>113</v>
      </c>
      <c r="M226" s="165">
        <f>'CBS data 2019 (voorlopig)'!M217</f>
        <v>2404000</v>
      </c>
      <c r="N226" s="15">
        <f>'CBS data 2019 (voorlopig)'!N217</f>
        <v>7</v>
      </c>
      <c r="O226" s="165">
        <f>'CBS data 2019 (voorlopig)'!O217</f>
        <v>667.77777777777783</v>
      </c>
    </row>
    <row r="227" spans="1:15" x14ac:dyDescent="0.2">
      <c r="A227" s="2" t="str">
        <f>'CBS data 2019 (voorlopig)'!A218</f>
        <v>Chemie</v>
      </c>
      <c r="B227" s="2" t="str">
        <f>'CBS data 2019 (voorlopig)'!B218</f>
        <v>Totaal WKK/andere installaties</v>
      </c>
      <c r="C227" s="2" t="str">
        <f>'CBS data 2019 (voorlopig)'!C218</f>
        <v>Steg-eenheid</v>
      </c>
      <c r="D227" s="165">
        <f>'CBS data 2019 (voorlopig)'!D218</f>
        <v>69160</v>
      </c>
      <c r="E227" s="165">
        <f>'CBS data 2019 (voorlopig)'!E218</f>
        <v>62133</v>
      </c>
      <c r="F227" s="165">
        <f>'CBS data 2019 (voorlopig)'!F218</f>
        <v>0</v>
      </c>
      <c r="G227" s="165">
        <f>'CBS data 2019 (voorlopig)'!G218</f>
        <v>0</v>
      </c>
      <c r="H227" s="15">
        <f>'CBS data 2019 (voorlopig)'!H218</f>
        <v>7027</v>
      </c>
      <c r="I227" s="16">
        <f>'CBS data 2019 (voorlopig)'!I218</f>
        <v>56077</v>
      </c>
      <c r="J227" s="165">
        <f>'CBS data 2019 (voorlopig)'!J218</f>
        <v>21694</v>
      </c>
      <c r="K227" s="15">
        <f>'CBS data 2019 (voorlopig)'!K218</f>
        <v>34383</v>
      </c>
      <c r="L227" s="16">
        <f>'CBS data 2019 (voorlopig)'!L218</f>
        <v>1185</v>
      </c>
      <c r="M227" s="165">
        <f>'CBS data 2019 (voorlopig)'!M218</f>
        <v>11055889</v>
      </c>
      <c r="N227" s="15">
        <f>'CBS data 2019 (voorlopig)'!N218</f>
        <v>8</v>
      </c>
      <c r="O227" s="165">
        <f>'CBS data 2019 (voorlopig)'!O218</f>
        <v>3071.0802777777776</v>
      </c>
    </row>
    <row r="228" spans="1:15" x14ac:dyDescent="0.2">
      <c r="A228" s="2" t="str">
        <f>'CBS data 2019 (voorlopig)'!A219</f>
        <v>Chemie</v>
      </c>
      <c r="B228" s="2" t="str">
        <f>'CBS data 2019 (voorlopig)'!B219</f>
        <v>Totaal WKK/andere installaties</v>
      </c>
      <c r="C228" s="2" t="str">
        <f>'CBS data 2019 (voorlopig)'!C219</f>
        <v>Gasturbine</v>
      </c>
      <c r="D228" s="165">
        <f>'CBS data 2019 (voorlopig)'!D219</f>
        <v>15382</v>
      </c>
      <c r="E228" s="165">
        <f>'CBS data 2019 (voorlopig)'!E219</f>
        <v>15326</v>
      </c>
      <c r="F228" s="165">
        <f>'CBS data 2019 (voorlopig)'!F219</f>
        <v>0</v>
      </c>
      <c r="G228" s="165">
        <f>'CBS data 2019 (voorlopig)'!G219</f>
        <v>0</v>
      </c>
      <c r="H228" s="15">
        <f>'CBS data 2019 (voorlopig)'!H219</f>
        <v>56</v>
      </c>
      <c r="I228" s="16">
        <f>'CBS data 2019 (voorlopig)'!I219</f>
        <v>13612</v>
      </c>
      <c r="J228" s="165">
        <f>'CBS data 2019 (voorlopig)'!J219</f>
        <v>4684</v>
      </c>
      <c r="K228" s="15">
        <f>'CBS data 2019 (voorlopig)'!K219</f>
        <v>8929</v>
      </c>
      <c r="L228" s="16">
        <f>'CBS data 2019 (voorlopig)'!L219</f>
        <v>304</v>
      </c>
      <c r="M228" s="165">
        <f>'CBS data 2019 (voorlopig)'!M219</f>
        <v>3835154</v>
      </c>
      <c r="N228" s="15">
        <f>'CBS data 2019 (voorlopig)'!N219</f>
        <v>14</v>
      </c>
      <c r="O228" s="165">
        <f>'CBS data 2019 (voorlopig)'!O219</f>
        <v>1065.3205555555555</v>
      </c>
    </row>
    <row r="229" spans="1:15" x14ac:dyDescent="0.2">
      <c r="A229" s="2" t="str">
        <f>'CBS data 2019 (voorlopig)'!A220</f>
        <v>Chemie</v>
      </c>
      <c r="B229" s="2" t="str">
        <f>'CBS data 2019 (voorlopig)'!B220</f>
        <v>Totaal WKK/andere installaties</v>
      </c>
      <c r="C229" s="2" t="str">
        <f>'CBS data 2019 (voorlopig)'!C220</f>
        <v>Kerncentrale</v>
      </c>
      <c r="D229" s="165">
        <f>'CBS data 2019 (voorlopig)'!D220</f>
        <v>0</v>
      </c>
      <c r="E229" s="165">
        <f>'CBS data 2019 (voorlopig)'!E220</f>
        <v>0</v>
      </c>
      <c r="F229" s="165">
        <f>'CBS data 2019 (voorlopig)'!F220</f>
        <v>0</v>
      </c>
      <c r="G229" s="165">
        <f>'CBS data 2019 (voorlopig)'!G220</f>
        <v>0</v>
      </c>
      <c r="H229" s="15">
        <f>'CBS data 2019 (voorlopig)'!H220</f>
        <v>0</v>
      </c>
      <c r="I229" s="16">
        <f>'CBS data 2019 (voorlopig)'!I220</f>
        <v>0</v>
      </c>
      <c r="J229" s="165">
        <f>'CBS data 2019 (voorlopig)'!J220</f>
        <v>0</v>
      </c>
      <c r="K229" s="15">
        <f>'CBS data 2019 (voorlopig)'!K220</f>
        <v>0</v>
      </c>
      <c r="L229" s="16">
        <f>'CBS data 2019 (voorlopig)'!L220</f>
        <v>0</v>
      </c>
      <c r="M229" s="165">
        <f>'CBS data 2019 (voorlopig)'!M220</f>
        <v>0</v>
      </c>
      <c r="N229" s="15">
        <f>'CBS data 2019 (voorlopig)'!N220</f>
        <v>0</v>
      </c>
      <c r="O229" s="165">
        <f>'CBS data 2019 (voorlopig)'!O220</f>
        <v>0</v>
      </c>
    </row>
    <row r="230" spans="1:15" x14ac:dyDescent="0.2">
      <c r="A230" s="2" t="str">
        <f>'CBS data 2019 (voorlopig)'!A221</f>
        <v>Chemie</v>
      </c>
      <c r="B230" s="2" t="str">
        <f>'CBS data 2019 (voorlopig)'!B221</f>
        <v>Totaal WKK/andere installaties</v>
      </c>
      <c r="C230" s="2" t="str">
        <f>'CBS data 2019 (voorlopig)'!C221</f>
        <v>Waterkrachtcentrale</v>
      </c>
      <c r="D230" s="165">
        <f>'CBS data 2019 (voorlopig)'!D221</f>
        <v>0</v>
      </c>
      <c r="E230" s="165">
        <f>'CBS data 2019 (voorlopig)'!E221</f>
        <v>0</v>
      </c>
      <c r="F230" s="165">
        <f>'CBS data 2019 (voorlopig)'!F221</f>
        <v>0</v>
      </c>
      <c r="G230" s="165">
        <f>'CBS data 2019 (voorlopig)'!G221</f>
        <v>0</v>
      </c>
      <c r="H230" s="15">
        <f>'CBS data 2019 (voorlopig)'!H221</f>
        <v>0</v>
      </c>
      <c r="I230" s="16">
        <f>'CBS data 2019 (voorlopig)'!I221</f>
        <v>0</v>
      </c>
      <c r="J230" s="165">
        <f>'CBS data 2019 (voorlopig)'!J221</f>
        <v>0</v>
      </c>
      <c r="K230" s="15">
        <f>'CBS data 2019 (voorlopig)'!K221</f>
        <v>0</v>
      </c>
      <c r="L230" s="16">
        <f>'CBS data 2019 (voorlopig)'!L221</f>
        <v>0</v>
      </c>
      <c r="M230" s="165">
        <f>'CBS data 2019 (voorlopig)'!M221</f>
        <v>0</v>
      </c>
      <c r="N230" s="15">
        <f>'CBS data 2019 (voorlopig)'!N221</f>
        <v>0</v>
      </c>
      <c r="O230" s="165">
        <f>'CBS data 2019 (voorlopig)'!O221</f>
        <v>0</v>
      </c>
    </row>
    <row r="231" spans="1:15" x14ac:dyDescent="0.2">
      <c r="A231" s="2" t="str">
        <f>'CBS data 2019 (voorlopig)'!A222</f>
        <v>Chemie</v>
      </c>
      <c r="B231" s="2" t="str">
        <f>'CBS data 2019 (voorlopig)'!B222</f>
        <v>Totaal WKK/andere installaties</v>
      </c>
      <c r="C231" s="2" t="str">
        <f>'CBS data 2019 (voorlopig)'!C222</f>
        <v>Windturbine</v>
      </c>
      <c r="D231" s="165">
        <f>'CBS data 2019 (voorlopig)'!D222</f>
        <v>0</v>
      </c>
      <c r="E231" s="165">
        <f>'CBS data 2019 (voorlopig)'!E222</f>
        <v>0</v>
      </c>
      <c r="F231" s="165">
        <f>'CBS data 2019 (voorlopig)'!F222</f>
        <v>0</v>
      </c>
      <c r="G231" s="165">
        <f>'CBS data 2019 (voorlopig)'!G222</f>
        <v>0</v>
      </c>
      <c r="H231" s="15">
        <f>'CBS data 2019 (voorlopig)'!H222</f>
        <v>0</v>
      </c>
      <c r="I231" s="16">
        <f>'CBS data 2019 (voorlopig)'!I222</f>
        <v>0</v>
      </c>
      <c r="J231" s="165">
        <f>'CBS data 2019 (voorlopig)'!J222</f>
        <v>0</v>
      </c>
      <c r="K231" s="15">
        <f>'CBS data 2019 (voorlopig)'!K222</f>
        <v>0</v>
      </c>
      <c r="L231" s="16">
        <f>'CBS data 2019 (voorlopig)'!L222</f>
        <v>0</v>
      </c>
      <c r="M231" s="165">
        <f>'CBS data 2019 (voorlopig)'!M222</f>
        <v>0</v>
      </c>
      <c r="N231" s="15">
        <f>'CBS data 2019 (voorlopig)'!N222</f>
        <v>0</v>
      </c>
      <c r="O231" s="165">
        <f>'CBS data 2019 (voorlopig)'!O222</f>
        <v>0</v>
      </c>
    </row>
    <row r="232" spans="1:15" x14ac:dyDescent="0.2">
      <c r="A232" s="2" t="str">
        <f>'CBS data 2019 (voorlopig)'!A223</f>
        <v>Chemie</v>
      </c>
      <c r="B232" s="2" t="str">
        <f>'CBS data 2019 (voorlopig)'!B223</f>
        <v>Totaal WKK/andere installaties</v>
      </c>
      <c r="C232" s="2" t="str">
        <f>'CBS data 2019 (voorlopig)'!C223</f>
        <v>Zonnecellen</v>
      </c>
      <c r="D232" s="165">
        <f>'CBS data 2019 (voorlopig)'!D223</f>
        <v>0</v>
      </c>
      <c r="E232" s="165">
        <f>'CBS data 2019 (voorlopig)'!E223</f>
        <v>0</v>
      </c>
      <c r="F232" s="165">
        <f>'CBS data 2019 (voorlopig)'!F223</f>
        <v>0</v>
      </c>
      <c r="G232" s="165">
        <f>'CBS data 2019 (voorlopig)'!G223</f>
        <v>0</v>
      </c>
      <c r="H232" s="15">
        <f>'CBS data 2019 (voorlopig)'!H223</f>
        <v>0</v>
      </c>
      <c r="I232" s="16">
        <f>'CBS data 2019 (voorlopig)'!I223</f>
        <v>0</v>
      </c>
      <c r="J232" s="165">
        <f>'CBS data 2019 (voorlopig)'!J223</f>
        <v>0</v>
      </c>
      <c r="K232" s="15">
        <f>'CBS data 2019 (voorlopig)'!K223</f>
        <v>0</v>
      </c>
      <c r="L232" s="16">
        <f>'CBS data 2019 (voorlopig)'!L223</f>
        <v>0</v>
      </c>
      <c r="M232" s="165">
        <f>'CBS data 2019 (voorlopig)'!M223</f>
        <v>0</v>
      </c>
      <c r="N232" s="15">
        <f>'CBS data 2019 (voorlopig)'!N223</f>
        <v>0</v>
      </c>
      <c r="O232" s="165">
        <f>'CBS data 2019 (voorlopig)'!O223</f>
        <v>0</v>
      </c>
    </row>
    <row r="233" spans="1:15" x14ac:dyDescent="0.2">
      <c r="A233" s="2" t="str">
        <f>'CBS data 2019 (voorlopig)'!A224</f>
        <v>Chemie</v>
      </c>
      <c r="B233" s="2" t="str">
        <f>'CBS data 2019 (voorlopig)'!B224</f>
        <v>Totaal WKK/andere installaties</v>
      </c>
      <c r="C233" s="2" t="str">
        <f>'CBS data 2019 (voorlopig)'!C224</f>
        <v>Overige installaties</v>
      </c>
      <c r="D233" s="165">
        <f>'CBS data 2019 (voorlopig)'!D224</f>
        <v>0</v>
      </c>
      <c r="E233" s="165">
        <f>'CBS data 2019 (voorlopig)'!E224</f>
        <v>0</v>
      </c>
      <c r="F233" s="165">
        <f>'CBS data 2019 (voorlopig)'!F224</f>
        <v>0</v>
      </c>
      <c r="G233" s="165">
        <f>'CBS data 2019 (voorlopig)'!G224</f>
        <v>0</v>
      </c>
      <c r="H233" s="15">
        <f>'CBS data 2019 (voorlopig)'!H224</f>
        <v>0</v>
      </c>
      <c r="I233" s="16">
        <f>'CBS data 2019 (voorlopig)'!I224</f>
        <v>0</v>
      </c>
      <c r="J233" s="165">
        <f>'CBS data 2019 (voorlopig)'!J224</f>
        <v>0</v>
      </c>
      <c r="K233" s="15">
        <f>'CBS data 2019 (voorlopig)'!K224</f>
        <v>0</v>
      </c>
      <c r="L233" s="16">
        <f>'CBS data 2019 (voorlopig)'!L224</f>
        <v>0</v>
      </c>
      <c r="M233" s="165">
        <f>'CBS data 2019 (voorlopig)'!M224</f>
        <v>0</v>
      </c>
      <c r="N233" s="15">
        <f>'CBS data 2019 (voorlopig)'!N224</f>
        <v>0</v>
      </c>
      <c r="O233" s="165">
        <f>'CBS data 2019 (voorlopig)'!O224</f>
        <v>0</v>
      </c>
    </row>
    <row r="234" spans="1:15" x14ac:dyDescent="0.2">
      <c r="A234" s="2" t="str">
        <f>'CBS data 2019 (voorlopig)'!A225</f>
        <v>Chemie</v>
      </c>
      <c r="B234" s="2" t="str">
        <f>'CBS data 2019 (voorlopig)'!B225</f>
        <v>Warmtekrachtkoppelinginstallaties (WKK)</v>
      </c>
      <c r="C234" s="2" t="str">
        <f>'CBS data 2019 (voorlopig)'!C225</f>
        <v>Totaal installaties</v>
      </c>
      <c r="D234" s="165">
        <f>'CBS data 2019 (voorlopig)'!D225</f>
        <v>87218</v>
      </c>
      <c r="E234" s="165">
        <f>'CBS data 2019 (voorlopig)'!E225</f>
        <v>79128</v>
      </c>
      <c r="F234" s="165">
        <f>'CBS data 2019 (voorlopig)'!F225</f>
        <v>0</v>
      </c>
      <c r="G234" s="165">
        <f>'CBS data 2019 (voorlopig)'!G225</f>
        <v>0</v>
      </c>
      <c r="H234" s="15">
        <f>'CBS data 2019 (voorlopig)'!H225</f>
        <v>8089</v>
      </c>
      <c r="I234" s="16">
        <f>'CBS data 2019 (voorlopig)'!I225</f>
        <v>71944</v>
      </c>
      <c r="J234" s="165">
        <f>'CBS data 2019 (voorlopig)'!J225</f>
        <v>27361</v>
      </c>
      <c r="K234" s="15">
        <f>'CBS data 2019 (voorlopig)'!K225</f>
        <v>44584</v>
      </c>
      <c r="L234" s="16">
        <f>'CBS data 2019 (voorlopig)'!L225</f>
        <v>1581</v>
      </c>
      <c r="M234" s="165">
        <f>'CBS data 2019 (voorlopig)'!M225</f>
        <v>17297443</v>
      </c>
      <c r="N234" s="15">
        <f>'CBS data 2019 (voorlopig)'!N225</f>
        <v>28</v>
      </c>
      <c r="O234" s="165">
        <f>'CBS data 2019 (voorlopig)'!O225</f>
        <v>4804.8452777777775</v>
      </c>
    </row>
    <row r="235" spans="1:15" x14ac:dyDescent="0.2">
      <c r="A235" s="2" t="str">
        <f>'CBS data 2019 (voorlopig)'!A226</f>
        <v>Chemie</v>
      </c>
      <c r="B235" s="2" t="str">
        <f>'CBS data 2019 (voorlopig)'!B226</f>
        <v>Warmtekrachtkoppelinginstallaties (WKK)</v>
      </c>
      <c r="C235" s="2" t="str">
        <f>'CBS data 2019 (voorlopig)'!C226</f>
        <v>Gasmotor</v>
      </c>
      <c r="D235" s="165">
        <f>'CBS data 2019 (voorlopig)'!D226</f>
        <v>81</v>
      </c>
      <c r="E235" s="165">
        <f>'CBS data 2019 (voorlopig)'!E226</f>
        <v>81</v>
      </c>
      <c r="F235" s="165">
        <f>'CBS data 2019 (voorlopig)'!F226</f>
        <v>0</v>
      </c>
      <c r="G235" s="165">
        <f>'CBS data 2019 (voorlopig)'!G226</f>
        <v>0</v>
      </c>
      <c r="H235" s="15">
        <f>'CBS data 2019 (voorlopig)'!H226</f>
        <v>0</v>
      </c>
      <c r="I235" s="16">
        <f>'CBS data 2019 (voorlopig)'!I226</f>
        <v>69</v>
      </c>
      <c r="J235" s="165">
        <f>'CBS data 2019 (voorlopig)'!J226</f>
        <v>30</v>
      </c>
      <c r="K235" s="15">
        <f>'CBS data 2019 (voorlopig)'!K226</f>
        <v>39</v>
      </c>
      <c r="L235" s="16">
        <f>'CBS data 2019 (voorlopig)'!L226</f>
        <v>1</v>
      </c>
      <c r="M235" s="165">
        <f>'CBS data 2019 (voorlopig)'!M226</f>
        <v>2400</v>
      </c>
      <c r="N235" s="15">
        <f>'CBS data 2019 (voorlopig)'!N226</f>
        <v>1</v>
      </c>
      <c r="O235" s="165">
        <f>'CBS data 2019 (voorlopig)'!O226</f>
        <v>0.66666666666666663</v>
      </c>
    </row>
    <row r="236" spans="1:15" x14ac:dyDescent="0.2">
      <c r="A236" s="2" t="str">
        <f>'CBS data 2019 (voorlopig)'!A227</f>
        <v>Chemie</v>
      </c>
      <c r="B236" s="2" t="str">
        <f>'CBS data 2019 (voorlopig)'!B227</f>
        <v>Warmtekrachtkoppelinginstallaties (WKK)</v>
      </c>
      <c r="C236" s="2" t="str">
        <f>'CBS data 2019 (voorlopig)'!C227</f>
        <v>Stoomturbine</v>
      </c>
      <c r="D236" s="165">
        <f>'CBS data 2019 (voorlopig)'!D227</f>
        <v>2595</v>
      </c>
      <c r="E236" s="165">
        <f>'CBS data 2019 (voorlopig)'!E227</f>
        <v>1589</v>
      </c>
      <c r="F236" s="165">
        <f>'CBS data 2019 (voorlopig)'!F227</f>
        <v>0</v>
      </c>
      <c r="G236" s="165">
        <f>'CBS data 2019 (voorlopig)'!G227</f>
        <v>0</v>
      </c>
      <c r="H236" s="15">
        <f>'CBS data 2019 (voorlopig)'!H227</f>
        <v>1006</v>
      </c>
      <c r="I236" s="16">
        <f>'CBS data 2019 (voorlopig)'!I227</f>
        <v>2186</v>
      </c>
      <c r="J236" s="165">
        <f>'CBS data 2019 (voorlopig)'!J227</f>
        <v>953</v>
      </c>
      <c r="K236" s="15">
        <f>'CBS data 2019 (voorlopig)'!K227</f>
        <v>1233</v>
      </c>
      <c r="L236" s="16">
        <f>'CBS data 2019 (voorlopig)'!L227</f>
        <v>92</v>
      </c>
      <c r="M236" s="165">
        <f>'CBS data 2019 (voorlopig)'!M227</f>
        <v>2404000</v>
      </c>
      <c r="N236" s="15">
        <f>'CBS data 2019 (voorlopig)'!N227</f>
        <v>5</v>
      </c>
      <c r="O236" s="165">
        <f>'CBS data 2019 (voorlopig)'!O227</f>
        <v>667.77777777777783</v>
      </c>
    </row>
    <row r="237" spans="1:15" x14ac:dyDescent="0.2">
      <c r="A237" s="2" t="str">
        <f>'CBS data 2019 (voorlopig)'!A228</f>
        <v>Chemie</v>
      </c>
      <c r="B237" s="2" t="str">
        <f>'CBS data 2019 (voorlopig)'!B228</f>
        <v>Warmtekrachtkoppelinginstallaties (WKK)</v>
      </c>
      <c r="C237" s="2" t="str">
        <f>'CBS data 2019 (voorlopig)'!C228</f>
        <v>Steg-eenheid</v>
      </c>
      <c r="D237" s="165">
        <f>'CBS data 2019 (voorlopig)'!D228</f>
        <v>69160</v>
      </c>
      <c r="E237" s="165">
        <f>'CBS data 2019 (voorlopig)'!E228</f>
        <v>62133</v>
      </c>
      <c r="F237" s="165">
        <f>'CBS data 2019 (voorlopig)'!F228</f>
        <v>0</v>
      </c>
      <c r="G237" s="165">
        <f>'CBS data 2019 (voorlopig)'!G228</f>
        <v>0</v>
      </c>
      <c r="H237" s="15">
        <f>'CBS data 2019 (voorlopig)'!H228</f>
        <v>7027</v>
      </c>
      <c r="I237" s="16">
        <f>'CBS data 2019 (voorlopig)'!I228</f>
        <v>56077</v>
      </c>
      <c r="J237" s="165">
        <f>'CBS data 2019 (voorlopig)'!J228</f>
        <v>21694</v>
      </c>
      <c r="K237" s="15">
        <f>'CBS data 2019 (voorlopig)'!K228</f>
        <v>34383</v>
      </c>
      <c r="L237" s="16">
        <f>'CBS data 2019 (voorlopig)'!L228</f>
        <v>1185</v>
      </c>
      <c r="M237" s="165">
        <f>'CBS data 2019 (voorlopig)'!M228</f>
        <v>11055889</v>
      </c>
      <c r="N237" s="15">
        <f>'CBS data 2019 (voorlopig)'!N228</f>
        <v>8</v>
      </c>
      <c r="O237" s="165">
        <f>'CBS data 2019 (voorlopig)'!O228</f>
        <v>3071.0802777777776</v>
      </c>
    </row>
    <row r="238" spans="1:15" x14ac:dyDescent="0.2">
      <c r="A238" s="2" t="str">
        <f>'CBS data 2019 (voorlopig)'!A229</f>
        <v>Chemie</v>
      </c>
      <c r="B238" s="2" t="str">
        <f>'CBS data 2019 (voorlopig)'!B229</f>
        <v>Warmtekrachtkoppelinginstallaties (WKK)</v>
      </c>
      <c r="C238" s="2" t="str">
        <f>'CBS data 2019 (voorlopig)'!C229</f>
        <v>Gasturbine</v>
      </c>
      <c r="D238" s="165">
        <f>'CBS data 2019 (voorlopig)'!D229</f>
        <v>15382</v>
      </c>
      <c r="E238" s="165">
        <f>'CBS data 2019 (voorlopig)'!E229</f>
        <v>15326</v>
      </c>
      <c r="F238" s="165">
        <f>'CBS data 2019 (voorlopig)'!F229</f>
        <v>0</v>
      </c>
      <c r="G238" s="165">
        <f>'CBS data 2019 (voorlopig)'!G229</f>
        <v>0</v>
      </c>
      <c r="H238" s="15">
        <f>'CBS data 2019 (voorlopig)'!H229</f>
        <v>56</v>
      </c>
      <c r="I238" s="16">
        <f>'CBS data 2019 (voorlopig)'!I229</f>
        <v>13612</v>
      </c>
      <c r="J238" s="165">
        <f>'CBS data 2019 (voorlopig)'!J229</f>
        <v>4684</v>
      </c>
      <c r="K238" s="15">
        <f>'CBS data 2019 (voorlopig)'!K229</f>
        <v>8929</v>
      </c>
      <c r="L238" s="16">
        <f>'CBS data 2019 (voorlopig)'!L229</f>
        <v>304</v>
      </c>
      <c r="M238" s="165">
        <f>'CBS data 2019 (voorlopig)'!M229</f>
        <v>3835154</v>
      </c>
      <c r="N238" s="15">
        <f>'CBS data 2019 (voorlopig)'!N229</f>
        <v>14</v>
      </c>
      <c r="O238" s="165">
        <f>'CBS data 2019 (voorlopig)'!O229</f>
        <v>1065.3205555555555</v>
      </c>
    </row>
    <row r="239" spans="1:15" x14ac:dyDescent="0.2">
      <c r="A239" s="2" t="str">
        <f>'CBS data 2019 (voorlopig)'!A230</f>
        <v>Chemie</v>
      </c>
      <c r="B239" s="2" t="str">
        <f>'CBS data 2019 (voorlopig)'!B230</f>
        <v>Warmtekrachtkoppelinginstallaties (WKK)</v>
      </c>
      <c r="C239" s="2" t="str">
        <f>'CBS data 2019 (voorlopig)'!C230</f>
        <v>Kerncentrale</v>
      </c>
      <c r="D239" s="165">
        <f>'CBS data 2019 (voorlopig)'!D230</f>
        <v>0</v>
      </c>
      <c r="E239" s="165">
        <f>'CBS data 2019 (voorlopig)'!E230</f>
        <v>0</v>
      </c>
      <c r="F239" s="165">
        <f>'CBS data 2019 (voorlopig)'!F230</f>
        <v>0</v>
      </c>
      <c r="G239" s="165">
        <f>'CBS data 2019 (voorlopig)'!G230</f>
        <v>0</v>
      </c>
      <c r="H239" s="15">
        <f>'CBS data 2019 (voorlopig)'!H230</f>
        <v>0</v>
      </c>
      <c r="I239" s="16">
        <f>'CBS data 2019 (voorlopig)'!I230</f>
        <v>0</v>
      </c>
      <c r="J239" s="165">
        <f>'CBS data 2019 (voorlopig)'!J230</f>
        <v>0</v>
      </c>
      <c r="K239" s="15">
        <f>'CBS data 2019 (voorlopig)'!K230</f>
        <v>0</v>
      </c>
      <c r="L239" s="16">
        <f>'CBS data 2019 (voorlopig)'!L230</f>
        <v>0</v>
      </c>
      <c r="M239" s="165">
        <f>'CBS data 2019 (voorlopig)'!M230</f>
        <v>0</v>
      </c>
      <c r="N239" s="15">
        <f>'CBS data 2019 (voorlopig)'!N230</f>
        <v>0</v>
      </c>
      <c r="O239" s="165">
        <f>'CBS data 2019 (voorlopig)'!O230</f>
        <v>0</v>
      </c>
    </row>
    <row r="240" spans="1:15" x14ac:dyDescent="0.2">
      <c r="A240" s="2" t="str">
        <f>'CBS data 2019 (voorlopig)'!A231</f>
        <v>Chemie</v>
      </c>
      <c r="B240" s="2" t="str">
        <f>'CBS data 2019 (voorlopig)'!B231</f>
        <v>Warmtekrachtkoppelinginstallaties (WKK)</v>
      </c>
      <c r="C240" s="2" t="str">
        <f>'CBS data 2019 (voorlopig)'!C231</f>
        <v>Waterkrachtcentrale</v>
      </c>
      <c r="D240" s="165">
        <f>'CBS data 2019 (voorlopig)'!D231</f>
        <v>0</v>
      </c>
      <c r="E240" s="165">
        <f>'CBS data 2019 (voorlopig)'!E231</f>
        <v>0</v>
      </c>
      <c r="F240" s="165">
        <f>'CBS data 2019 (voorlopig)'!F231</f>
        <v>0</v>
      </c>
      <c r="G240" s="165">
        <f>'CBS data 2019 (voorlopig)'!G231</f>
        <v>0</v>
      </c>
      <c r="H240" s="15">
        <f>'CBS data 2019 (voorlopig)'!H231</f>
        <v>0</v>
      </c>
      <c r="I240" s="16">
        <f>'CBS data 2019 (voorlopig)'!I231</f>
        <v>0</v>
      </c>
      <c r="J240" s="165">
        <f>'CBS data 2019 (voorlopig)'!J231</f>
        <v>0</v>
      </c>
      <c r="K240" s="15">
        <f>'CBS data 2019 (voorlopig)'!K231</f>
        <v>0</v>
      </c>
      <c r="L240" s="16">
        <f>'CBS data 2019 (voorlopig)'!L231</f>
        <v>0</v>
      </c>
      <c r="M240" s="165">
        <f>'CBS data 2019 (voorlopig)'!M231</f>
        <v>0</v>
      </c>
      <c r="N240" s="15">
        <f>'CBS data 2019 (voorlopig)'!N231</f>
        <v>0</v>
      </c>
      <c r="O240" s="165">
        <f>'CBS data 2019 (voorlopig)'!O231</f>
        <v>0</v>
      </c>
    </row>
    <row r="241" spans="1:15" x14ac:dyDescent="0.2">
      <c r="A241" s="2" t="str">
        <f>'CBS data 2019 (voorlopig)'!A232</f>
        <v>Chemie</v>
      </c>
      <c r="B241" s="2" t="str">
        <f>'CBS data 2019 (voorlopig)'!B232</f>
        <v>Warmtekrachtkoppelinginstallaties (WKK)</v>
      </c>
      <c r="C241" s="2" t="str">
        <f>'CBS data 2019 (voorlopig)'!C232</f>
        <v>Windturbine</v>
      </c>
      <c r="D241" s="165">
        <f>'CBS data 2019 (voorlopig)'!D232</f>
        <v>0</v>
      </c>
      <c r="E241" s="165">
        <f>'CBS data 2019 (voorlopig)'!E232</f>
        <v>0</v>
      </c>
      <c r="F241" s="165">
        <f>'CBS data 2019 (voorlopig)'!F232</f>
        <v>0</v>
      </c>
      <c r="G241" s="165">
        <f>'CBS data 2019 (voorlopig)'!G232</f>
        <v>0</v>
      </c>
      <c r="H241" s="15">
        <f>'CBS data 2019 (voorlopig)'!H232</f>
        <v>0</v>
      </c>
      <c r="I241" s="16">
        <f>'CBS data 2019 (voorlopig)'!I232</f>
        <v>0</v>
      </c>
      <c r="J241" s="165">
        <f>'CBS data 2019 (voorlopig)'!J232</f>
        <v>0</v>
      </c>
      <c r="K241" s="15">
        <f>'CBS data 2019 (voorlopig)'!K232</f>
        <v>0</v>
      </c>
      <c r="L241" s="16">
        <f>'CBS data 2019 (voorlopig)'!L232</f>
        <v>0</v>
      </c>
      <c r="M241" s="165">
        <f>'CBS data 2019 (voorlopig)'!M232</f>
        <v>0</v>
      </c>
      <c r="N241" s="15">
        <f>'CBS data 2019 (voorlopig)'!N232</f>
        <v>0</v>
      </c>
      <c r="O241" s="165">
        <f>'CBS data 2019 (voorlopig)'!O232</f>
        <v>0</v>
      </c>
    </row>
    <row r="242" spans="1:15" x14ac:dyDescent="0.2">
      <c r="A242" s="2" t="str">
        <f>'CBS data 2019 (voorlopig)'!A233</f>
        <v>Chemie</v>
      </c>
      <c r="B242" s="2" t="str">
        <f>'CBS data 2019 (voorlopig)'!B233</f>
        <v>Warmtekrachtkoppelinginstallaties (WKK)</v>
      </c>
      <c r="C242" s="2" t="str">
        <f>'CBS data 2019 (voorlopig)'!C233</f>
        <v>Zonnecellen</v>
      </c>
      <c r="D242" s="165">
        <f>'CBS data 2019 (voorlopig)'!D233</f>
        <v>0</v>
      </c>
      <c r="E242" s="165">
        <f>'CBS data 2019 (voorlopig)'!E233</f>
        <v>0</v>
      </c>
      <c r="F242" s="165">
        <f>'CBS data 2019 (voorlopig)'!F233</f>
        <v>0</v>
      </c>
      <c r="G242" s="165">
        <f>'CBS data 2019 (voorlopig)'!G233</f>
        <v>0</v>
      </c>
      <c r="H242" s="15">
        <f>'CBS data 2019 (voorlopig)'!H233</f>
        <v>0</v>
      </c>
      <c r="I242" s="16">
        <f>'CBS data 2019 (voorlopig)'!I233</f>
        <v>0</v>
      </c>
      <c r="J242" s="165">
        <f>'CBS data 2019 (voorlopig)'!J233</f>
        <v>0</v>
      </c>
      <c r="K242" s="15">
        <f>'CBS data 2019 (voorlopig)'!K233</f>
        <v>0</v>
      </c>
      <c r="L242" s="16">
        <f>'CBS data 2019 (voorlopig)'!L233</f>
        <v>0</v>
      </c>
      <c r="M242" s="165">
        <f>'CBS data 2019 (voorlopig)'!M233</f>
        <v>0</v>
      </c>
      <c r="N242" s="15">
        <f>'CBS data 2019 (voorlopig)'!N233</f>
        <v>0</v>
      </c>
      <c r="O242" s="165">
        <f>'CBS data 2019 (voorlopig)'!O233</f>
        <v>0</v>
      </c>
    </row>
    <row r="243" spans="1:15" x14ac:dyDescent="0.2">
      <c r="A243" s="2" t="str">
        <f>'CBS data 2019 (voorlopig)'!A234</f>
        <v>Chemie</v>
      </c>
      <c r="B243" s="2" t="str">
        <f>'CBS data 2019 (voorlopig)'!B234</f>
        <v>Warmtekrachtkoppelinginstallaties (WKK)</v>
      </c>
      <c r="C243" s="2" t="str">
        <f>'CBS data 2019 (voorlopig)'!C234</f>
        <v>Overige installaties</v>
      </c>
      <c r="D243" s="165">
        <f>'CBS data 2019 (voorlopig)'!D234</f>
        <v>0</v>
      </c>
      <c r="E243" s="165">
        <f>'CBS data 2019 (voorlopig)'!E234</f>
        <v>0</v>
      </c>
      <c r="F243" s="165">
        <f>'CBS data 2019 (voorlopig)'!F234</f>
        <v>0</v>
      </c>
      <c r="G243" s="165">
        <f>'CBS data 2019 (voorlopig)'!G234</f>
        <v>0</v>
      </c>
      <c r="H243" s="15">
        <f>'CBS data 2019 (voorlopig)'!H234</f>
        <v>0</v>
      </c>
      <c r="I243" s="16">
        <f>'CBS data 2019 (voorlopig)'!I234</f>
        <v>0</v>
      </c>
      <c r="J243" s="165">
        <f>'CBS data 2019 (voorlopig)'!J234</f>
        <v>0</v>
      </c>
      <c r="K243" s="15">
        <f>'CBS data 2019 (voorlopig)'!K234</f>
        <v>0</v>
      </c>
      <c r="L243" s="16">
        <f>'CBS data 2019 (voorlopig)'!L234</f>
        <v>0</v>
      </c>
      <c r="M243" s="165">
        <f>'CBS data 2019 (voorlopig)'!M234</f>
        <v>0</v>
      </c>
      <c r="N243" s="15">
        <f>'CBS data 2019 (voorlopig)'!N234</f>
        <v>0</v>
      </c>
      <c r="O243" s="165">
        <f>'CBS data 2019 (voorlopig)'!O234</f>
        <v>0</v>
      </c>
    </row>
    <row r="244" spans="1:15" x14ac:dyDescent="0.2">
      <c r="A244" s="2" t="str">
        <f>'CBS data 2019 (voorlopig)'!A235</f>
        <v>Chemie</v>
      </c>
      <c r="B244" s="2" t="str">
        <f>'CBS data 2019 (voorlopig)'!B235</f>
        <v>Andere installaties</v>
      </c>
      <c r="C244" s="2" t="str">
        <f>'CBS data 2019 (voorlopig)'!C235</f>
        <v>Totaal installaties</v>
      </c>
      <c r="D244" s="165">
        <f>'CBS data 2019 (voorlopig)'!D235</f>
        <v>1588</v>
      </c>
      <c r="E244" s="165">
        <f>'CBS data 2019 (voorlopig)'!E235</f>
        <v>4</v>
      </c>
      <c r="F244" s="165">
        <f>'CBS data 2019 (voorlopig)'!F235</f>
        <v>0</v>
      </c>
      <c r="G244" s="165">
        <f>'CBS data 2019 (voorlopig)'!G235</f>
        <v>0</v>
      </c>
      <c r="H244" s="15">
        <f>'CBS data 2019 (voorlopig)'!H235</f>
        <v>1584</v>
      </c>
      <c r="I244" s="16">
        <f>'CBS data 2019 (voorlopig)'!I235</f>
        <v>251</v>
      </c>
      <c r="J244" s="165">
        <f>'CBS data 2019 (voorlopig)'!J235</f>
        <v>251</v>
      </c>
      <c r="K244" s="15">
        <f>'CBS data 2019 (voorlopig)'!K235</f>
        <v>0</v>
      </c>
      <c r="L244" s="16">
        <f>'CBS data 2019 (voorlopig)'!L235</f>
        <v>21</v>
      </c>
      <c r="M244" s="165">
        <f>'CBS data 2019 (voorlopig)'!M235</f>
        <v>0</v>
      </c>
      <c r="N244" s="15">
        <f>'CBS data 2019 (voorlopig)'!N235</f>
        <v>2</v>
      </c>
      <c r="O244" s="165">
        <f>'CBS data 2019 (voorlopig)'!O235</f>
        <v>0</v>
      </c>
    </row>
    <row r="245" spans="1:15" x14ac:dyDescent="0.2">
      <c r="A245" s="2" t="str">
        <f>'CBS data 2019 (voorlopig)'!A236</f>
        <v>Chemie</v>
      </c>
      <c r="B245" s="2" t="str">
        <f>'CBS data 2019 (voorlopig)'!B236</f>
        <v>Andere installaties</v>
      </c>
      <c r="C245" s="2" t="str">
        <f>'CBS data 2019 (voorlopig)'!C236</f>
        <v>Gasmotor</v>
      </c>
      <c r="D245" s="165">
        <f>'CBS data 2019 (voorlopig)'!D236</f>
        <v>0</v>
      </c>
      <c r="E245" s="165">
        <f>'CBS data 2019 (voorlopig)'!E236</f>
        <v>0</v>
      </c>
      <c r="F245" s="165">
        <f>'CBS data 2019 (voorlopig)'!F236</f>
        <v>0</v>
      </c>
      <c r="G245" s="165">
        <f>'CBS data 2019 (voorlopig)'!G236</f>
        <v>0</v>
      </c>
      <c r="H245" s="15">
        <f>'CBS data 2019 (voorlopig)'!H236</f>
        <v>0</v>
      </c>
      <c r="I245" s="16">
        <f>'CBS data 2019 (voorlopig)'!I236</f>
        <v>0</v>
      </c>
      <c r="J245" s="165">
        <f>'CBS data 2019 (voorlopig)'!J236</f>
        <v>0</v>
      </c>
      <c r="K245" s="15">
        <f>'CBS data 2019 (voorlopig)'!K236</f>
        <v>0</v>
      </c>
      <c r="L245" s="16">
        <f>'CBS data 2019 (voorlopig)'!L236</f>
        <v>0</v>
      </c>
      <c r="M245" s="165">
        <f>'CBS data 2019 (voorlopig)'!M236</f>
        <v>0</v>
      </c>
      <c r="N245" s="15">
        <f>'CBS data 2019 (voorlopig)'!N236</f>
        <v>0</v>
      </c>
      <c r="O245" s="165">
        <f>'CBS data 2019 (voorlopig)'!O236</f>
        <v>0</v>
      </c>
    </row>
    <row r="246" spans="1:15" x14ac:dyDescent="0.2">
      <c r="A246" s="2" t="str">
        <f>'CBS data 2019 (voorlopig)'!A237</f>
        <v>Chemie</v>
      </c>
      <c r="B246" s="2" t="str">
        <f>'CBS data 2019 (voorlopig)'!B237</f>
        <v>Andere installaties</v>
      </c>
      <c r="C246" s="2" t="str">
        <f>'CBS data 2019 (voorlopig)'!C237</f>
        <v>Stoomturbine</v>
      </c>
      <c r="D246" s="165">
        <f>'CBS data 2019 (voorlopig)'!D237</f>
        <v>1588</v>
      </c>
      <c r="E246" s="165">
        <f>'CBS data 2019 (voorlopig)'!E237</f>
        <v>4</v>
      </c>
      <c r="F246" s="165">
        <f>'CBS data 2019 (voorlopig)'!F237</f>
        <v>0</v>
      </c>
      <c r="G246" s="165">
        <f>'CBS data 2019 (voorlopig)'!G237</f>
        <v>0</v>
      </c>
      <c r="H246" s="15">
        <f>'CBS data 2019 (voorlopig)'!H237</f>
        <v>1584</v>
      </c>
      <c r="I246" s="16">
        <f>'CBS data 2019 (voorlopig)'!I237</f>
        <v>251</v>
      </c>
      <c r="J246" s="165">
        <f>'CBS data 2019 (voorlopig)'!J237</f>
        <v>251</v>
      </c>
      <c r="K246" s="15">
        <f>'CBS data 2019 (voorlopig)'!K237</f>
        <v>0</v>
      </c>
      <c r="L246" s="16">
        <f>'CBS data 2019 (voorlopig)'!L237</f>
        <v>21</v>
      </c>
      <c r="M246" s="165">
        <f>'CBS data 2019 (voorlopig)'!M237</f>
        <v>0</v>
      </c>
      <c r="N246" s="15">
        <f>'CBS data 2019 (voorlopig)'!N237</f>
        <v>2</v>
      </c>
      <c r="O246" s="165">
        <f>'CBS data 2019 (voorlopig)'!O237</f>
        <v>0</v>
      </c>
    </row>
    <row r="247" spans="1:15" x14ac:dyDescent="0.2">
      <c r="A247" s="2" t="str">
        <f>'CBS data 2019 (voorlopig)'!A238</f>
        <v>Chemie</v>
      </c>
      <c r="B247" s="2" t="str">
        <f>'CBS data 2019 (voorlopig)'!B238</f>
        <v>Andere installaties</v>
      </c>
      <c r="C247" s="2" t="str">
        <f>'CBS data 2019 (voorlopig)'!C238</f>
        <v>Steg-eenheid</v>
      </c>
      <c r="D247" s="165">
        <f>'CBS data 2019 (voorlopig)'!D238</f>
        <v>0</v>
      </c>
      <c r="E247" s="165">
        <f>'CBS data 2019 (voorlopig)'!E238</f>
        <v>0</v>
      </c>
      <c r="F247" s="165">
        <f>'CBS data 2019 (voorlopig)'!F238</f>
        <v>0</v>
      </c>
      <c r="G247" s="165">
        <f>'CBS data 2019 (voorlopig)'!G238</f>
        <v>0</v>
      </c>
      <c r="H247" s="15">
        <f>'CBS data 2019 (voorlopig)'!H238</f>
        <v>0</v>
      </c>
      <c r="I247" s="16">
        <f>'CBS data 2019 (voorlopig)'!I238</f>
        <v>0</v>
      </c>
      <c r="J247" s="165">
        <f>'CBS data 2019 (voorlopig)'!J238</f>
        <v>0</v>
      </c>
      <c r="K247" s="15">
        <f>'CBS data 2019 (voorlopig)'!K238</f>
        <v>0</v>
      </c>
      <c r="L247" s="16">
        <f>'CBS data 2019 (voorlopig)'!L238</f>
        <v>0</v>
      </c>
      <c r="M247" s="165">
        <f>'CBS data 2019 (voorlopig)'!M238</f>
        <v>0</v>
      </c>
      <c r="N247" s="15">
        <f>'CBS data 2019 (voorlopig)'!N238</f>
        <v>0</v>
      </c>
      <c r="O247" s="165">
        <f>'CBS data 2019 (voorlopig)'!O238</f>
        <v>0</v>
      </c>
    </row>
    <row r="248" spans="1:15" x14ac:dyDescent="0.2">
      <c r="A248" s="2" t="str">
        <f>'CBS data 2019 (voorlopig)'!A239</f>
        <v>Chemie</v>
      </c>
      <c r="B248" s="2" t="str">
        <f>'CBS data 2019 (voorlopig)'!B239</f>
        <v>Andere installaties</v>
      </c>
      <c r="C248" s="2" t="str">
        <f>'CBS data 2019 (voorlopig)'!C239</f>
        <v>Gasturbine</v>
      </c>
      <c r="D248" s="165">
        <f>'CBS data 2019 (voorlopig)'!D239</f>
        <v>0</v>
      </c>
      <c r="E248" s="165">
        <f>'CBS data 2019 (voorlopig)'!E239</f>
        <v>0</v>
      </c>
      <c r="F248" s="165">
        <f>'CBS data 2019 (voorlopig)'!F239</f>
        <v>0</v>
      </c>
      <c r="G248" s="165">
        <f>'CBS data 2019 (voorlopig)'!G239</f>
        <v>0</v>
      </c>
      <c r="H248" s="15">
        <f>'CBS data 2019 (voorlopig)'!H239</f>
        <v>0</v>
      </c>
      <c r="I248" s="16">
        <f>'CBS data 2019 (voorlopig)'!I239</f>
        <v>0</v>
      </c>
      <c r="J248" s="165">
        <f>'CBS data 2019 (voorlopig)'!J239</f>
        <v>0</v>
      </c>
      <c r="K248" s="15">
        <f>'CBS data 2019 (voorlopig)'!K239</f>
        <v>0</v>
      </c>
      <c r="L248" s="16">
        <f>'CBS data 2019 (voorlopig)'!L239</f>
        <v>0</v>
      </c>
      <c r="M248" s="165">
        <f>'CBS data 2019 (voorlopig)'!M239</f>
        <v>0</v>
      </c>
      <c r="N248" s="15">
        <f>'CBS data 2019 (voorlopig)'!N239</f>
        <v>0</v>
      </c>
      <c r="O248" s="165">
        <f>'CBS data 2019 (voorlopig)'!O239</f>
        <v>0</v>
      </c>
    </row>
    <row r="249" spans="1:15" x14ac:dyDescent="0.2">
      <c r="A249" s="2" t="str">
        <f>'CBS data 2019 (voorlopig)'!A240</f>
        <v>Chemie</v>
      </c>
      <c r="B249" s="2" t="str">
        <f>'CBS data 2019 (voorlopig)'!B240</f>
        <v>Andere installaties</v>
      </c>
      <c r="C249" s="2" t="str">
        <f>'CBS data 2019 (voorlopig)'!C240</f>
        <v>Kerncentrale</v>
      </c>
      <c r="D249" s="165">
        <f>'CBS data 2019 (voorlopig)'!D240</f>
        <v>0</v>
      </c>
      <c r="E249" s="165">
        <f>'CBS data 2019 (voorlopig)'!E240</f>
        <v>0</v>
      </c>
      <c r="F249" s="165">
        <f>'CBS data 2019 (voorlopig)'!F240</f>
        <v>0</v>
      </c>
      <c r="G249" s="165">
        <f>'CBS data 2019 (voorlopig)'!G240</f>
        <v>0</v>
      </c>
      <c r="H249" s="15">
        <f>'CBS data 2019 (voorlopig)'!H240</f>
        <v>0</v>
      </c>
      <c r="I249" s="16">
        <f>'CBS data 2019 (voorlopig)'!I240</f>
        <v>0</v>
      </c>
      <c r="J249" s="165">
        <f>'CBS data 2019 (voorlopig)'!J240</f>
        <v>0</v>
      </c>
      <c r="K249" s="15">
        <f>'CBS data 2019 (voorlopig)'!K240</f>
        <v>0</v>
      </c>
      <c r="L249" s="16">
        <f>'CBS data 2019 (voorlopig)'!L240</f>
        <v>0</v>
      </c>
      <c r="M249" s="165">
        <f>'CBS data 2019 (voorlopig)'!M240</f>
        <v>0</v>
      </c>
      <c r="N249" s="15">
        <f>'CBS data 2019 (voorlopig)'!N240</f>
        <v>0</v>
      </c>
      <c r="O249" s="165">
        <f>'CBS data 2019 (voorlopig)'!O240</f>
        <v>0</v>
      </c>
    </row>
    <row r="250" spans="1:15" x14ac:dyDescent="0.2">
      <c r="A250" s="2" t="str">
        <f>'CBS data 2019 (voorlopig)'!A241</f>
        <v>Chemie</v>
      </c>
      <c r="B250" s="2" t="str">
        <f>'CBS data 2019 (voorlopig)'!B241</f>
        <v>Andere installaties</v>
      </c>
      <c r="C250" s="2" t="str">
        <f>'CBS data 2019 (voorlopig)'!C241</f>
        <v>Waterkrachtcentrale</v>
      </c>
      <c r="D250" s="165">
        <f>'CBS data 2019 (voorlopig)'!D241</f>
        <v>0</v>
      </c>
      <c r="E250" s="165">
        <f>'CBS data 2019 (voorlopig)'!E241</f>
        <v>0</v>
      </c>
      <c r="F250" s="165">
        <f>'CBS data 2019 (voorlopig)'!F241</f>
        <v>0</v>
      </c>
      <c r="G250" s="165">
        <f>'CBS data 2019 (voorlopig)'!G241</f>
        <v>0</v>
      </c>
      <c r="H250" s="15">
        <f>'CBS data 2019 (voorlopig)'!H241</f>
        <v>0</v>
      </c>
      <c r="I250" s="16">
        <f>'CBS data 2019 (voorlopig)'!I241</f>
        <v>0</v>
      </c>
      <c r="J250" s="165">
        <f>'CBS data 2019 (voorlopig)'!J241</f>
        <v>0</v>
      </c>
      <c r="K250" s="15">
        <f>'CBS data 2019 (voorlopig)'!K241</f>
        <v>0</v>
      </c>
      <c r="L250" s="16">
        <f>'CBS data 2019 (voorlopig)'!L241</f>
        <v>0</v>
      </c>
      <c r="M250" s="165">
        <f>'CBS data 2019 (voorlopig)'!M241</f>
        <v>0</v>
      </c>
      <c r="N250" s="15">
        <f>'CBS data 2019 (voorlopig)'!N241</f>
        <v>0</v>
      </c>
      <c r="O250" s="165">
        <f>'CBS data 2019 (voorlopig)'!O241</f>
        <v>0</v>
      </c>
    </row>
    <row r="251" spans="1:15" x14ac:dyDescent="0.2">
      <c r="A251" s="2" t="str">
        <f>'CBS data 2019 (voorlopig)'!A242</f>
        <v>Chemie</v>
      </c>
      <c r="B251" s="2" t="str">
        <f>'CBS data 2019 (voorlopig)'!B242</f>
        <v>Andere installaties</v>
      </c>
      <c r="C251" s="2" t="str">
        <f>'CBS data 2019 (voorlopig)'!C242</f>
        <v>Windturbine</v>
      </c>
      <c r="D251" s="165">
        <f>'CBS data 2019 (voorlopig)'!D242</f>
        <v>0</v>
      </c>
      <c r="E251" s="165">
        <f>'CBS data 2019 (voorlopig)'!E242</f>
        <v>0</v>
      </c>
      <c r="F251" s="165">
        <f>'CBS data 2019 (voorlopig)'!F242</f>
        <v>0</v>
      </c>
      <c r="G251" s="165">
        <f>'CBS data 2019 (voorlopig)'!G242</f>
        <v>0</v>
      </c>
      <c r="H251" s="15">
        <f>'CBS data 2019 (voorlopig)'!H242</f>
        <v>0</v>
      </c>
      <c r="I251" s="16">
        <f>'CBS data 2019 (voorlopig)'!I242</f>
        <v>0</v>
      </c>
      <c r="J251" s="165">
        <f>'CBS data 2019 (voorlopig)'!J242</f>
        <v>0</v>
      </c>
      <c r="K251" s="15">
        <f>'CBS data 2019 (voorlopig)'!K242</f>
        <v>0</v>
      </c>
      <c r="L251" s="16">
        <f>'CBS data 2019 (voorlopig)'!L242</f>
        <v>0</v>
      </c>
      <c r="M251" s="165">
        <f>'CBS data 2019 (voorlopig)'!M242</f>
        <v>0</v>
      </c>
      <c r="N251" s="15">
        <f>'CBS data 2019 (voorlopig)'!N242</f>
        <v>0</v>
      </c>
      <c r="O251" s="165">
        <f>'CBS data 2019 (voorlopig)'!O242</f>
        <v>0</v>
      </c>
    </row>
    <row r="252" spans="1:15" x14ac:dyDescent="0.2">
      <c r="A252" s="2" t="str">
        <f>'CBS data 2019 (voorlopig)'!A243</f>
        <v>Chemie</v>
      </c>
      <c r="B252" s="2" t="str">
        <f>'CBS data 2019 (voorlopig)'!B243</f>
        <v>Andere installaties</v>
      </c>
      <c r="C252" s="2" t="str">
        <f>'CBS data 2019 (voorlopig)'!C243</f>
        <v>Zonnecellen</v>
      </c>
      <c r="D252" s="165">
        <f>'CBS data 2019 (voorlopig)'!D243</f>
        <v>0</v>
      </c>
      <c r="E252" s="165">
        <f>'CBS data 2019 (voorlopig)'!E243</f>
        <v>0</v>
      </c>
      <c r="F252" s="165">
        <f>'CBS data 2019 (voorlopig)'!F243</f>
        <v>0</v>
      </c>
      <c r="G252" s="165">
        <f>'CBS data 2019 (voorlopig)'!G243</f>
        <v>0</v>
      </c>
      <c r="H252" s="15">
        <f>'CBS data 2019 (voorlopig)'!H243</f>
        <v>0</v>
      </c>
      <c r="I252" s="16">
        <f>'CBS data 2019 (voorlopig)'!I243</f>
        <v>0</v>
      </c>
      <c r="J252" s="165">
        <f>'CBS data 2019 (voorlopig)'!J243</f>
        <v>0</v>
      </c>
      <c r="K252" s="15">
        <f>'CBS data 2019 (voorlopig)'!K243</f>
        <v>0</v>
      </c>
      <c r="L252" s="16">
        <f>'CBS data 2019 (voorlopig)'!L243</f>
        <v>0</v>
      </c>
      <c r="M252" s="165">
        <f>'CBS data 2019 (voorlopig)'!M243</f>
        <v>0</v>
      </c>
      <c r="N252" s="15">
        <f>'CBS data 2019 (voorlopig)'!N243</f>
        <v>0</v>
      </c>
      <c r="O252" s="165">
        <f>'CBS data 2019 (voorlopig)'!O243</f>
        <v>0</v>
      </c>
    </row>
    <row r="253" spans="1:15" x14ac:dyDescent="0.2">
      <c r="A253" s="2" t="str">
        <f>'CBS data 2019 (voorlopig)'!A244</f>
        <v>Chemie</v>
      </c>
      <c r="B253" s="2" t="str">
        <f>'CBS data 2019 (voorlopig)'!B244</f>
        <v>Andere installaties</v>
      </c>
      <c r="C253" s="2" t="str">
        <f>'CBS data 2019 (voorlopig)'!C244</f>
        <v>Overige installaties</v>
      </c>
      <c r="D253" s="165">
        <f>'CBS data 2019 (voorlopig)'!D244</f>
        <v>0</v>
      </c>
      <c r="E253" s="165">
        <f>'CBS data 2019 (voorlopig)'!E244</f>
        <v>0</v>
      </c>
      <c r="F253" s="165">
        <f>'CBS data 2019 (voorlopig)'!F244</f>
        <v>0</v>
      </c>
      <c r="G253" s="165">
        <f>'CBS data 2019 (voorlopig)'!G244</f>
        <v>0</v>
      </c>
      <c r="H253" s="15">
        <f>'CBS data 2019 (voorlopig)'!H244</f>
        <v>0</v>
      </c>
      <c r="I253" s="16">
        <f>'CBS data 2019 (voorlopig)'!I244</f>
        <v>0</v>
      </c>
      <c r="J253" s="165">
        <f>'CBS data 2019 (voorlopig)'!J244</f>
        <v>0</v>
      </c>
      <c r="K253" s="15">
        <f>'CBS data 2019 (voorlopig)'!K244</f>
        <v>0</v>
      </c>
      <c r="L253" s="16">
        <f>'CBS data 2019 (voorlopig)'!L244</f>
        <v>0</v>
      </c>
      <c r="M253" s="165">
        <f>'CBS data 2019 (voorlopig)'!M244</f>
        <v>0</v>
      </c>
      <c r="N253" s="15">
        <f>'CBS data 2019 (voorlopig)'!N244</f>
        <v>0</v>
      </c>
      <c r="O253" s="165">
        <f>'CBS data 2019 (voorlopig)'!O244</f>
        <v>0</v>
      </c>
    </row>
    <row r="254" spans="1:15" x14ac:dyDescent="0.2">
      <c r="A254" s="2" t="str">
        <f>'CBS data 2019 (voorlopig)'!A245</f>
        <v>Overige industrie</v>
      </c>
      <c r="B254" s="2" t="str">
        <f>'CBS data 2019 (voorlopig)'!B245</f>
        <v>Totaal WKK/andere installaties</v>
      </c>
      <c r="C254" s="2" t="str">
        <f>'CBS data 2019 (voorlopig)'!C245</f>
        <v>Totaal installaties</v>
      </c>
      <c r="D254" s="165">
        <f>'CBS data 2019 (voorlopig)'!D245</f>
        <v>7724</v>
      </c>
      <c r="E254" s="165">
        <f>'CBS data 2019 (voorlopig)'!E245</f>
        <v>4038</v>
      </c>
      <c r="F254" s="165">
        <f>'CBS data 2019 (voorlopig)'!F245</f>
        <v>3</v>
      </c>
      <c r="G254" s="165">
        <f>'CBS data 2019 (voorlopig)'!G245</f>
        <v>0</v>
      </c>
      <c r="H254" s="15">
        <f>'CBS data 2019 (voorlopig)'!H245</f>
        <v>3683</v>
      </c>
      <c r="I254" s="16">
        <f>'CBS data 2019 (voorlopig)'!I245</f>
        <v>6821</v>
      </c>
      <c r="J254" s="165">
        <f>'CBS data 2019 (voorlopig)'!J245</f>
        <v>1876</v>
      </c>
      <c r="K254" s="15">
        <f>'CBS data 2019 (voorlopig)'!K245</f>
        <v>4944</v>
      </c>
      <c r="L254" s="16">
        <f>'CBS data 2019 (voorlopig)'!L245</f>
        <v>160</v>
      </c>
      <c r="M254" s="165">
        <f>'CBS data 2019 (voorlopig)'!M245</f>
        <v>2140547</v>
      </c>
      <c r="N254" s="15">
        <f>'CBS data 2019 (voorlopig)'!N245</f>
        <v>18</v>
      </c>
      <c r="O254" s="165">
        <f>'CBS data 2019 (voorlopig)'!O245</f>
        <v>594.5963888888889</v>
      </c>
    </row>
    <row r="255" spans="1:15" x14ac:dyDescent="0.2">
      <c r="A255" s="2" t="str">
        <f>'CBS data 2019 (voorlopig)'!A246</f>
        <v>Overige industrie</v>
      </c>
      <c r="B255" s="2" t="str">
        <f>'CBS data 2019 (voorlopig)'!B246</f>
        <v>Totaal WKK/andere installaties</v>
      </c>
      <c r="C255" s="2" t="str">
        <f>'CBS data 2019 (voorlopig)'!C246</f>
        <v>Gasmotor</v>
      </c>
      <c r="D255" s="165">
        <f>'CBS data 2019 (voorlopig)'!D246</f>
        <v>635</v>
      </c>
      <c r="E255" s="165">
        <f>'CBS data 2019 (voorlopig)'!E246</f>
        <v>34</v>
      </c>
      <c r="F255" s="165">
        <f>'CBS data 2019 (voorlopig)'!F246</f>
        <v>3</v>
      </c>
      <c r="G255" s="165">
        <f>'CBS data 2019 (voorlopig)'!G246</f>
        <v>0</v>
      </c>
      <c r="H255" s="15">
        <f>'CBS data 2019 (voorlopig)'!H246</f>
        <v>598</v>
      </c>
      <c r="I255" s="16">
        <f>'CBS data 2019 (voorlopig)'!I246</f>
        <v>555</v>
      </c>
      <c r="J255" s="165">
        <f>'CBS data 2019 (voorlopig)'!J246</f>
        <v>89</v>
      </c>
      <c r="K255" s="15">
        <f>'CBS data 2019 (voorlopig)'!K246</f>
        <v>466</v>
      </c>
      <c r="L255" s="16">
        <f>'CBS data 2019 (voorlopig)'!L246</f>
        <v>14</v>
      </c>
      <c r="M255" s="165">
        <f>'CBS data 2019 (voorlopig)'!M246</f>
        <v>108679</v>
      </c>
      <c r="N255" s="15">
        <f>'CBS data 2019 (voorlopig)'!N246</f>
        <v>8</v>
      </c>
      <c r="O255" s="165">
        <f>'CBS data 2019 (voorlopig)'!O246</f>
        <v>30.188611111111111</v>
      </c>
    </row>
    <row r="256" spans="1:15" x14ac:dyDescent="0.2">
      <c r="A256" s="2" t="str">
        <f>'CBS data 2019 (voorlopig)'!A247</f>
        <v>Overige industrie</v>
      </c>
      <c r="B256" s="2" t="str">
        <f>'CBS data 2019 (voorlopig)'!B247</f>
        <v>Totaal WKK/andere installaties</v>
      </c>
      <c r="C256" s="2" t="str">
        <f>'CBS data 2019 (voorlopig)'!C247</f>
        <v>Stoomturbine</v>
      </c>
      <c r="D256" s="165">
        <f>'CBS data 2019 (voorlopig)'!D247</f>
        <v>2631</v>
      </c>
      <c r="E256" s="165">
        <f>'CBS data 2019 (voorlopig)'!E247</f>
        <v>47</v>
      </c>
      <c r="F256" s="165">
        <f>'CBS data 2019 (voorlopig)'!F247</f>
        <v>0</v>
      </c>
      <c r="G256" s="165">
        <f>'CBS data 2019 (voorlopig)'!G247</f>
        <v>0</v>
      </c>
      <c r="H256" s="15">
        <f>'CBS data 2019 (voorlopig)'!H247</f>
        <v>2584</v>
      </c>
      <c r="I256" s="16">
        <f>'CBS data 2019 (voorlopig)'!I247</f>
        <v>2012</v>
      </c>
      <c r="J256" s="165">
        <f>'CBS data 2019 (voorlopig)'!J247</f>
        <v>188</v>
      </c>
      <c r="K256" s="15">
        <f>'CBS data 2019 (voorlopig)'!K247</f>
        <v>1824</v>
      </c>
      <c r="L256" s="16">
        <f>'CBS data 2019 (voorlopig)'!L247</f>
        <v>29</v>
      </c>
      <c r="M256" s="165">
        <f>'CBS data 2019 (voorlopig)'!M247</f>
        <v>748588</v>
      </c>
      <c r="N256" s="15">
        <f>'CBS data 2019 (voorlopig)'!N247</f>
        <v>5</v>
      </c>
      <c r="O256" s="165">
        <f>'CBS data 2019 (voorlopig)'!O247</f>
        <v>207.9411111111111</v>
      </c>
    </row>
    <row r="257" spans="1:15" x14ac:dyDescent="0.2">
      <c r="A257" s="2" t="str">
        <f>'CBS data 2019 (voorlopig)'!A248</f>
        <v>Overige industrie</v>
      </c>
      <c r="B257" s="2" t="str">
        <f>'CBS data 2019 (voorlopig)'!B248</f>
        <v>Totaal WKK/andere installaties</v>
      </c>
      <c r="C257" s="2" t="str">
        <f>'CBS data 2019 (voorlopig)'!C248</f>
        <v>Steg-eenheid</v>
      </c>
      <c r="D257" s="165">
        <f>'CBS data 2019 (voorlopig)'!D248</f>
        <v>2817</v>
      </c>
      <c r="E257" s="165">
        <f>'CBS data 2019 (voorlopig)'!E248</f>
        <v>2817</v>
      </c>
      <c r="F257" s="165">
        <f>'CBS data 2019 (voorlopig)'!F248</f>
        <v>0</v>
      </c>
      <c r="G257" s="165">
        <f>'CBS data 2019 (voorlopig)'!G248</f>
        <v>0</v>
      </c>
      <c r="H257" s="15">
        <f>'CBS data 2019 (voorlopig)'!H248</f>
        <v>0</v>
      </c>
      <c r="I257" s="16">
        <f>'CBS data 2019 (voorlopig)'!I248</f>
        <v>2632</v>
      </c>
      <c r="J257" s="165">
        <f>'CBS data 2019 (voorlopig)'!J248</f>
        <v>914</v>
      </c>
      <c r="K257" s="15">
        <f>'CBS data 2019 (voorlopig)'!K248</f>
        <v>1718</v>
      </c>
      <c r="L257" s="16">
        <f>'CBS data 2019 (voorlopig)'!L248</f>
        <v>103</v>
      </c>
      <c r="M257" s="165">
        <f>'CBS data 2019 (voorlopig)'!M248</f>
        <v>985000</v>
      </c>
      <c r="N257" s="15">
        <f>'CBS data 2019 (voorlopig)'!N248</f>
        <v>3</v>
      </c>
      <c r="O257" s="165">
        <f>'CBS data 2019 (voorlopig)'!O248</f>
        <v>273.61111111111109</v>
      </c>
    </row>
    <row r="258" spans="1:15" x14ac:dyDescent="0.2">
      <c r="A258" s="2" t="str">
        <f>'CBS data 2019 (voorlopig)'!A249</f>
        <v>Overige industrie</v>
      </c>
      <c r="B258" s="2" t="str">
        <f>'CBS data 2019 (voorlopig)'!B249</f>
        <v>Totaal WKK/andere installaties</v>
      </c>
      <c r="C258" s="2" t="str">
        <f>'CBS data 2019 (voorlopig)'!C249</f>
        <v>Gasturbine</v>
      </c>
      <c r="D258" s="165">
        <f>'CBS data 2019 (voorlopig)'!D249</f>
        <v>1640</v>
      </c>
      <c r="E258" s="165">
        <f>'CBS data 2019 (voorlopig)'!E249</f>
        <v>1139</v>
      </c>
      <c r="F258" s="165">
        <f>'CBS data 2019 (voorlopig)'!F249</f>
        <v>0</v>
      </c>
      <c r="G258" s="165">
        <f>'CBS data 2019 (voorlopig)'!G249</f>
        <v>0</v>
      </c>
      <c r="H258" s="15">
        <f>'CBS data 2019 (voorlopig)'!H249</f>
        <v>501</v>
      </c>
      <c r="I258" s="16">
        <f>'CBS data 2019 (voorlopig)'!I249</f>
        <v>1291</v>
      </c>
      <c r="J258" s="165">
        <f>'CBS data 2019 (voorlopig)'!J249</f>
        <v>355</v>
      </c>
      <c r="K258" s="15">
        <f>'CBS data 2019 (voorlopig)'!K249</f>
        <v>936</v>
      </c>
      <c r="L258" s="16">
        <f>'CBS data 2019 (voorlopig)'!L249</f>
        <v>15</v>
      </c>
      <c r="M258" s="165">
        <f>'CBS data 2019 (voorlopig)'!M249</f>
        <v>298280</v>
      </c>
      <c r="N258" s="15">
        <f>'CBS data 2019 (voorlopig)'!N249</f>
        <v>2</v>
      </c>
      <c r="O258" s="165">
        <f>'CBS data 2019 (voorlopig)'!O249</f>
        <v>82.855555555555554</v>
      </c>
    </row>
    <row r="259" spans="1:15" x14ac:dyDescent="0.2">
      <c r="A259" s="2" t="str">
        <f>'CBS data 2019 (voorlopig)'!A250</f>
        <v>Overige industrie</v>
      </c>
      <c r="B259" s="2" t="str">
        <f>'CBS data 2019 (voorlopig)'!B250</f>
        <v>Totaal WKK/andere installaties</v>
      </c>
      <c r="C259" s="2" t="str">
        <f>'CBS data 2019 (voorlopig)'!C250</f>
        <v>Kerncentrale</v>
      </c>
      <c r="D259" s="165">
        <f>'CBS data 2019 (voorlopig)'!D250</f>
        <v>0</v>
      </c>
      <c r="E259" s="165">
        <f>'CBS data 2019 (voorlopig)'!E250</f>
        <v>0</v>
      </c>
      <c r="F259" s="165">
        <f>'CBS data 2019 (voorlopig)'!F250</f>
        <v>0</v>
      </c>
      <c r="G259" s="165">
        <f>'CBS data 2019 (voorlopig)'!G250</f>
        <v>0</v>
      </c>
      <c r="H259" s="15">
        <f>'CBS data 2019 (voorlopig)'!H250</f>
        <v>0</v>
      </c>
      <c r="I259" s="16">
        <f>'CBS data 2019 (voorlopig)'!I250</f>
        <v>0</v>
      </c>
      <c r="J259" s="165">
        <f>'CBS data 2019 (voorlopig)'!J250</f>
        <v>0</v>
      </c>
      <c r="K259" s="15">
        <f>'CBS data 2019 (voorlopig)'!K250</f>
        <v>0</v>
      </c>
      <c r="L259" s="16">
        <f>'CBS data 2019 (voorlopig)'!L250</f>
        <v>0</v>
      </c>
      <c r="M259" s="165">
        <f>'CBS data 2019 (voorlopig)'!M250</f>
        <v>0</v>
      </c>
      <c r="N259" s="15">
        <f>'CBS data 2019 (voorlopig)'!N250</f>
        <v>0</v>
      </c>
      <c r="O259" s="165">
        <f>'CBS data 2019 (voorlopig)'!O250</f>
        <v>0</v>
      </c>
    </row>
    <row r="260" spans="1:15" x14ac:dyDescent="0.2">
      <c r="A260" s="2" t="str">
        <f>'CBS data 2019 (voorlopig)'!A251</f>
        <v>Overige industrie</v>
      </c>
      <c r="B260" s="2" t="str">
        <f>'CBS data 2019 (voorlopig)'!B251</f>
        <v>Totaal WKK/andere installaties</v>
      </c>
      <c r="C260" s="2" t="str">
        <f>'CBS data 2019 (voorlopig)'!C251</f>
        <v>Waterkrachtcentrale</v>
      </c>
      <c r="D260" s="165">
        <f>'CBS data 2019 (voorlopig)'!D251</f>
        <v>0</v>
      </c>
      <c r="E260" s="165">
        <f>'CBS data 2019 (voorlopig)'!E251</f>
        <v>0</v>
      </c>
      <c r="F260" s="165">
        <f>'CBS data 2019 (voorlopig)'!F251</f>
        <v>0</v>
      </c>
      <c r="G260" s="165">
        <f>'CBS data 2019 (voorlopig)'!G251</f>
        <v>0</v>
      </c>
      <c r="H260" s="15">
        <f>'CBS data 2019 (voorlopig)'!H251</f>
        <v>0</v>
      </c>
      <c r="I260" s="16">
        <f>'CBS data 2019 (voorlopig)'!I251</f>
        <v>0</v>
      </c>
      <c r="J260" s="165">
        <f>'CBS data 2019 (voorlopig)'!J251</f>
        <v>0</v>
      </c>
      <c r="K260" s="15">
        <f>'CBS data 2019 (voorlopig)'!K251</f>
        <v>0</v>
      </c>
      <c r="L260" s="16">
        <f>'CBS data 2019 (voorlopig)'!L251</f>
        <v>0</v>
      </c>
      <c r="M260" s="165">
        <f>'CBS data 2019 (voorlopig)'!M251</f>
        <v>0</v>
      </c>
      <c r="N260" s="15">
        <f>'CBS data 2019 (voorlopig)'!N251</f>
        <v>0</v>
      </c>
      <c r="O260" s="165">
        <f>'CBS data 2019 (voorlopig)'!O251</f>
        <v>0</v>
      </c>
    </row>
    <row r="261" spans="1:15" x14ac:dyDescent="0.2">
      <c r="A261" s="2" t="str">
        <f>'CBS data 2019 (voorlopig)'!A252</f>
        <v>Overige industrie</v>
      </c>
      <c r="B261" s="2" t="str">
        <f>'CBS data 2019 (voorlopig)'!B252</f>
        <v>Totaal WKK/andere installaties</v>
      </c>
      <c r="C261" s="2" t="str">
        <f>'CBS data 2019 (voorlopig)'!C252</f>
        <v>Windturbine</v>
      </c>
      <c r="D261" s="165">
        <f>'CBS data 2019 (voorlopig)'!D252</f>
        <v>0</v>
      </c>
      <c r="E261" s="165">
        <f>'CBS data 2019 (voorlopig)'!E252</f>
        <v>0</v>
      </c>
      <c r="F261" s="165">
        <f>'CBS data 2019 (voorlopig)'!F252</f>
        <v>0</v>
      </c>
      <c r="G261" s="165">
        <f>'CBS data 2019 (voorlopig)'!G252</f>
        <v>0</v>
      </c>
      <c r="H261" s="15">
        <f>'CBS data 2019 (voorlopig)'!H252</f>
        <v>0</v>
      </c>
      <c r="I261" s="16">
        <f>'CBS data 2019 (voorlopig)'!I252</f>
        <v>0</v>
      </c>
      <c r="J261" s="165">
        <f>'CBS data 2019 (voorlopig)'!J252</f>
        <v>0</v>
      </c>
      <c r="K261" s="15">
        <f>'CBS data 2019 (voorlopig)'!K252</f>
        <v>0</v>
      </c>
      <c r="L261" s="16">
        <f>'CBS data 2019 (voorlopig)'!L252</f>
        <v>0</v>
      </c>
      <c r="M261" s="165">
        <f>'CBS data 2019 (voorlopig)'!M252</f>
        <v>0</v>
      </c>
      <c r="N261" s="15">
        <f>'CBS data 2019 (voorlopig)'!N252</f>
        <v>0</v>
      </c>
      <c r="O261" s="165">
        <f>'CBS data 2019 (voorlopig)'!O252</f>
        <v>0</v>
      </c>
    </row>
    <row r="262" spans="1:15" x14ac:dyDescent="0.2">
      <c r="A262" s="2" t="str">
        <f>'CBS data 2019 (voorlopig)'!A253</f>
        <v>Overige industrie</v>
      </c>
      <c r="B262" s="2" t="str">
        <f>'CBS data 2019 (voorlopig)'!B253</f>
        <v>Totaal WKK/andere installaties</v>
      </c>
      <c r="C262" s="2" t="str">
        <f>'CBS data 2019 (voorlopig)'!C253</f>
        <v>Zonnecellen</v>
      </c>
      <c r="D262" s="165">
        <f>'CBS data 2019 (voorlopig)'!D253</f>
        <v>0</v>
      </c>
      <c r="E262" s="165">
        <f>'CBS data 2019 (voorlopig)'!E253</f>
        <v>0</v>
      </c>
      <c r="F262" s="165">
        <f>'CBS data 2019 (voorlopig)'!F253</f>
        <v>0</v>
      </c>
      <c r="G262" s="165">
        <f>'CBS data 2019 (voorlopig)'!G253</f>
        <v>0</v>
      </c>
      <c r="H262" s="15">
        <f>'CBS data 2019 (voorlopig)'!H253</f>
        <v>0</v>
      </c>
      <c r="I262" s="16">
        <f>'CBS data 2019 (voorlopig)'!I253</f>
        <v>0</v>
      </c>
      <c r="J262" s="165">
        <f>'CBS data 2019 (voorlopig)'!J253</f>
        <v>0</v>
      </c>
      <c r="K262" s="15">
        <f>'CBS data 2019 (voorlopig)'!K253</f>
        <v>0</v>
      </c>
      <c r="L262" s="16">
        <f>'CBS data 2019 (voorlopig)'!L253</f>
        <v>0</v>
      </c>
      <c r="M262" s="165">
        <f>'CBS data 2019 (voorlopig)'!M253</f>
        <v>0</v>
      </c>
      <c r="N262" s="15">
        <f>'CBS data 2019 (voorlopig)'!N253</f>
        <v>0</v>
      </c>
      <c r="O262" s="165">
        <f>'CBS data 2019 (voorlopig)'!O253</f>
        <v>0</v>
      </c>
    </row>
    <row r="263" spans="1:15" x14ac:dyDescent="0.2">
      <c r="A263" s="2" t="str">
        <f>'CBS data 2019 (voorlopig)'!A254</f>
        <v>Overige industrie</v>
      </c>
      <c r="B263" s="2" t="str">
        <f>'CBS data 2019 (voorlopig)'!B254</f>
        <v>Totaal WKK/andere installaties</v>
      </c>
      <c r="C263" s="2" t="str">
        <f>'CBS data 2019 (voorlopig)'!C254</f>
        <v>Overige installaties</v>
      </c>
      <c r="D263" s="165">
        <f>'CBS data 2019 (voorlopig)'!D254</f>
        <v>0</v>
      </c>
      <c r="E263" s="165">
        <f>'CBS data 2019 (voorlopig)'!E254</f>
        <v>0</v>
      </c>
      <c r="F263" s="165">
        <f>'CBS data 2019 (voorlopig)'!F254</f>
        <v>0</v>
      </c>
      <c r="G263" s="165">
        <f>'CBS data 2019 (voorlopig)'!G254</f>
        <v>0</v>
      </c>
      <c r="H263" s="15">
        <f>'CBS data 2019 (voorlopig)'!H254</f>
        <v>0</v>
      </c>
      <c r="I263" s="16">
        <f>'CBS data 2019 (voorlopig)'!I254</f>
        <v>330</v>
      </c>
      <c r="J263" s="165">
        <f>'CBS data 2019 (voorlopig)'!J254</f>
        <v>330</v>
      </c>
      <c r="K263" s="15">
        <f>'CBS data 2019 (voorlopig)'!K254</f>
        <v>0</v>
      </c>
      <c r="L263" s="16">
        <f>'CBS data 2019 (voorlopig)'!L254</f>
        <v>0</v>
      </c>
      <c r="M263" s="165">
        <f>'CBS data 2019 (voorlopig)'!M254</f>
        <v>0</v>
      </c>
      <c r="N263" s="15">
        <f>'CBS data 2019 (voorlopig)'!N254</f>
        <v>0</v>
      </c>
      <c r="O263" s="165">
        <f>'CBS data 2019 (voorlopig)'!O254</f>
        <v>0</v>
      </c>
    </row>
    <row r="264" spans="1:15" x14ac:dyDescent="0.2">
      <c r="A264" s="2" t="str">
        <f>'CBS data 2019 (voorlopig)'!A255</f>
        <v>Overige industrie</v>
      </c>
      <c r="B264" s="2" t="str">
        <f>'CBS data 2019 (voorlopig)'!B255</f>
        <v>Warmtekrachtkoppelinginstallaties (WKK)</v>
      </c>
      <c r="C264" s="2" t="str">
        <f>'CBS data 2019 (voorlopig)'!C255</f>
        <v>Totaal installaties</v>
      </c>
      <c r="D264" s="165">
        <f>'CBS data 2019 (voorlopig)'!D255</f>
        <v>7724</v>
      </c>
      <c r="E264" s="165">
        <f>'CBS data 2019 (voorlopig)'!E255</f>
        <v>4038</v>
      </c>
      <c r="F264" s="165">
        <f>'CBS data 2019 (voorlopig)'!F255</f>
        <v>3</v>
      </c>
      <c r="G264" s="165">
        <f>'CBS data 2019 (voorlopig)'!G255</f>
        <v>0</v>
      </c>
      <c r="H264" s="15">
        <f>'CBS data 2019 (voorlopig)'!H255</f>
        <v>3683</v>
      </c>
      <c r="I264" s="16">
        <f>'CBS data 2019 (voorlopig)'!I255</f>
        <v>6491</v>
      </c>
      <c r="J264" s="165">
        <f>'CBS data 2019 (voorlopig)'!J255</f>
        <v>1547</v>
      </c>
      <c r="K264" s="15">
        <f>'CBS data 2019 (voorlopig)'!K255</f>
        <v>4944</v>
      </c>
      <c r="L264" s="16">
        <f>'CBS data 2019 (voorlopig)'!L255</f>
        <v>160</v>
      </c>
      <c r="M264" s="165">
        <f>'CBS data 2019 (voorlopig)'!M255</f>
        <v>2140547</v>
      </c>
      <c r="N264" s="15">
        <f>'CBS data 2019 (voorlopig)'!N255</f>
        <v>18</v>
      </c>
      <c r="O264" s="165">
        <f>'CBS data 2019 (voorlopig)'!O255</f>
        <v>594.5963888888889</v>
      </c>
    </row>
    <row r="265" spans="1:15" x14ac:dyDescent="0.2">
      <c r="A265" s="2" t="str">
        <f>'CBS data 2019 (voorlopig)'!A256</f>
        <v>Overige industrie</v>
      </c>
      <c r="B265" s="2" t="str">
        <f>'CBS data 2019 (voorlopig)'!B256</f>
        <v>Warmtekrachtkoppelinginstallaties (WKK)</v>
      </c>
      <c r="C265" s="2" t="str">
        <f>'CBS data 2019 (voorlopig)'!C256</f>
        <v>Gasmotor</v>
      </c>
      <c r="D265" s="165">
        <f>'CBS data 2019 (voorlopig)'!D256</f>
        <v>635</v>
      </c>
      <c r="E265" s="165">
        <f>'CBS data 2019 (voorlopig)'!E256</f>
        <v>34</v>
      </c>
      <c r="F265" s="165">
        <f>'CBS data 2019 (voorlopig)'!F256</f>
        <v>3</v>
      </c>
      <c r="G265" s="165">
        <f>'CBS data 2019 (voorlopig)'!G256</f>
        <v>0</v>
      </c>
      <c r="H265" s="15">
        <f>'CBS data 2019 (voorlopig)'!H256</f>
        <v>598</v>
      </c>
      <c r="I265" s="16">
        <f>'CBS data 2019 (voorlopig)'!I256</f>
        <v>555</v>
      </c>
      <c r="J265" s="165">
        <f>'CBS data 2019 (voorlopig)'!J256</f>
        <v>89</v>
      </c>
      <c r="K265" s="15">
        <f>'CBS data 2019 (voorlopig)'!K256</f>
        <v>466</v>
      </c>
      <c r="L265" s="16">
        <f>'CBS data 2019 (voorlopig)'!L256</f>
        <v>14</v>
      </c>
      <c r="M265" s="165">
        <f>'CBS data 2019 (voorlopig)'!M256</f>
        <v>108679</v>
      </c>
      <c r="N265" s="15">
        <f>'CBS data 2019 (voorlopig)'!N256</f>
        <v>8</v>
      </c>
      <c r="O265" s="165">
        <f>'CBS data 2019 (voorlopig)'!O256</f>
        <v>30.188611111111111</v>
      </c>
    </row>
    <row r="266" spans="1:15" x14ac:dyDescent="0.2">
      <c r="A266" s="2" t="str">
        <f>'CBS data 2019 (voorlopig)'!A257</f>
        <v>Overige industrie</v>
      </c>
      <c r="B266" s="2" t="str">
        <f>'CBS data 2019 (voorlopig)'!B257</f>
        <v>Warmtekrachtkoppelinginstallaties (WKK)</v>
      </c>
      <c r="C266" s="2" t="str">
        <f>'CBS data 2019 (voorlopig)'!C257</f>
        <v>Stoomturbine</v>
      </c>
      <c r="D266" s="165">
        <f>'CBS data 2019 (voorlopig)'!D257</f>
        <v>2631</v>
      </c>
      <c r="E266" s="165">
        <f>'CBS data 2019 (voorlopig)'!E257</f>
        <v>47</v>
      </c>
      <c r="F266" s="165">
        <f>'CBS data 2019 (voorlopig)'!F257</f>
        <v>0</v>
      </c>
      <c r="G266" s="165">
        <f>'CBS data 2019 (voorlopig)'!G257</f>
        <v>0</v>
      </c>
      <c r="H266" s="15">
        <f>'CBS data 2019 (voorlopig)'!H257</f>
        <v>2584</v>
      </c>
      <c r="I266" s="16">
        <f>'CBS data 2019 (voorlopig)'!I257</f>
        <v>2012</v>
      </c>
      <c r="J266" s="165">
        <f>'CBS data 2019 (voorlopig)'!J257</f>
        <v>188</v>
      </c>
      <c r="K266" s="15">
        <f>'CBS data 2019 (voorlopig)'!K257</f>
        <v>1824</v>
      </c>
      <c r="L266" s="16">
        <f>'CBS data 2019 (voorlopig)'!L257</f>
        <v>29</v>
      </c>
      <c r="M266" s="165">
        <f>'CBS data 2019 (voorlopig)'!M257</f>
        <v>748588</v>
      </c>
      <c r="N266" s="15">
        <f>'CBS data 2019 (voorlopig)'!N257</f>
        <v>5</v>
      </c>
      <c r="O266" s="165">
        <f>'CBS data 2019 (voorlopig)'!O257</f>
        <v>207.9411111111111</v>
      </c>
    </row>
    <row r="267" spans="1:15" x14ac:dyDescent="0.2">
      <c r="A267" s="2" t="str">
        <f>'CBS data 2019 (voorlopig)'!A258</f>
        <v>Overige industrie</v>
      </c>
      <c r="B267" s="2" t="str">
        <f>'CBS data 2019 (voorlopig)'!B258</f>
        <v>Warmtekrachtkoppelinginstallaties (WKK)</v>
      </c>
      <c r="C267" s="2" t="str">
        <f>'CBS data 2019 (voorlopig)'!C258</f>
        <v>Steg-eenheid</v>
      </c>
      <c r="D267" s="165">
        <f>'CBS data 2019 (voorlopig)'!D258</f>
        <v>2817</v>
      </c>
      <c r="E267" s="165">
        <f>'CBS data 2019 (voorlopig)'!E258</f>
        <v>2817</v>
      </c>
      <c r="F267" s="165">
        <f>'CBS data 2019 (voorlopig)'!F258</f>
        <v>0</v>
      </c>
      <c r="G267" s="165">
        <f>'CBS data 2019 (voorlopig)'!G258</f>
        <v>0</v>
      </c>
      <c r="H267" s="15">
        <f>'CBS data 2019 (voorlopig)'!H258</f>
        <v>0</v>
      </c>
      <c r="I267" s="16">
        <f>'CBS data 2019 (voorlopig)'!I258</f>
        <v>2632</v>
      </c>
      <c r="J267" s="165">
        <f>'CBS data 2019 (voorlopig)'!J258</f>
        <v>914</v>
      </c>
      <c r="K267" s="15">
        <f>'CBS data 2019 (voorlopig)'!K258</f>
        <v>1718</v>
      </c>
      <c r="L267" s="16">
        <f>'CBS data 2019 (voorlopig)'!L258</f>
        <v>103</v>
      </c>
      <c r="M267" s="165">
        <f>'CBS data 2019 (voorlopig)'!M258</f>
        <v>985000</v>
      </c>
      <c r="N267" s="15">
        <f>'CBS data 2019 (voorlopig)'!N258</f>
        <v>3</v>
      </c>
      <c r="O267" s="165">
        <f>'CBS data 2019 (voorlopig)'!O258</f>
        <v>273.61111111111109</v>
      </c>
    </row>
    <row r="268" spans="1:15" x14ac:dyDescent="0.2">
      <c r="A268" s="2" t="str">
        <f>'CBS data 2019 (voorlopig)'!A259</f>
        <v>Overige industrie</v>
      </c>
      <c r="B268" s="2" t="str">
        <f>'CBS data 2019 (voorlopig)'!B259</f>
        <v>Warmtekrachtkoppelinginstallaties (WKK)</v>
      </c>
      <c r="C268" s="2" t="str">
        <f>'CBS data 2019 (voorlopig)'!C259</f>
        <v>Gasturbine</v>
      </c>
      <c r="D268" s="165">
        <f>'CBS data 2019 (voorlopig)'!D259</f>
        <v>1640</v>
      </c>
      <c r="E268" s="165">
        <f>'CBS data 2019 (voorlopig)'!E259</f>
        <v>1139</v>
      </c>
      <c r="F268" s="165">
        <f>'CBS data 2019 (voorlopig)'!F259</f>
        <v>0</v>
      </c>
      <c r="G268" s="165">
        <f>'CBS data 2019 (voorlopig)'!G259</f>
        <v>0</v>
      </c>
      <c r="H268" s="15">
        <f>'CBS data 2019 (voorlopig)'!H259</f>
        <v>501</v>
      </c>
      <c r="I268" s="16">
        <f>'CBS data 2019 (voorlopig)'!I259</f>
        <v>1291</v>
      </c>
      <c r="J268" s="165">
        <f>'CBS data 2019 (voorlopig)'!J259</f>
        <v>355</v>
      </c>
      <c r="K268" s="15">
        <f>'CBS data 2019 (voorlopig)'!K259</f>
        <v>936</v>
      </c>
      <c r="L268" s="16">
        <f>'CBS data 2019 (voorlopig)'!L259</f>
        <v>15</v>
      </c>
      <c r="M268" s="165">
        <f>'CBS data 2019 (voorlopig)'!M259</f>
        <v>298280</v>
      </c>
      <c r="N268" s="15">
        <f>'CBS data 2019 (voorlopig)'!N259</f>
        <v>2</v>
      </c>
      <c r="O268" s="165">
        <f>'CBS data 2019 (voorlopig)'!O259</f>
        <v>82.855555555555554</v>
      </c>
    </row>
    <row r="269" spans="1:15" x14ac:dyDescent="0.2">
      <c r="A269" s="2" t="str">
        <f>'CBS data 2019 (voorlopig)'!A260</f>
        <v>Overige industrie</v>
      </c>
      <c r="B269" s="2" t="str">
        <f>'CBS data 2019 (voorlopig)'!B260</f>
        <v>Warmtekrachtkoppelinginstallaties (WKK)</v>
      </c>
      <c r="C269" s="2" t="str">
        <f>'CBS data 2019 (voorlopig)'!C260</f>
        <v>Kerncentrale</v>
      </c>
      <c r="D269" s="165">
        <f>'CBS data 2019 (voorlopig)'!D260</f>
        <v>0</v>
      </c>
      <c r="E269" s="165">
        <f>'CBS data 2019 (voorlopig)'!E260</f>
        <v>0</v>
      </c>
      <c r="F269" s="165">
        <f>'CBS data 2019 (voorlopig)'!F260</f>
        <v>0</v>
      </c>
      <c r="G269" s="165">
        <f>'CBS data 2019 (voorlopig)'!G260</f>
        <v>0</v>
      </c>
      <c r="H269" s="15">
        <f>'CBS data 2019 (voorlopig)'!H260</f>
        <v>0</v>
      </c>
      <c r="I269" s="16">
        <f>'CBS data 2019 (voorlopig)'!I260</f>
        <v>0</v>
      </c>
      <c r="J269" s="165">
        <f>'CBS data 2019 (voorlopig)'!J260</f>
        <v>0</v>
      </c>
      <c r="K269" s="15">
        <f>'CBS data 2019 (voorlopig)'!K260</f>
        <v>0</v>
      </c>
      <c r="L269" s="16">
        <f>'CBS data 2019 (voorlopig)'!L260</f>
        <v>0</v>
      </c>
      <c r="M269" s="165">
        <f>'CBS data 2019 (voorlopig)'!M260</f>
        <v>0</v>
      </c>
      <c r="N269" s="15">
        <f>'CBS data 2019 (voorlopig)'!N260</f>
        <v>0</v>
      </c>
      <c r="O269" s="165">
        <f>'CBS data 2019 (voorlopig)'!O260</f>
        <v>0</v>
      </c>
    </row>
    <row r="270" spans="1:15" x14ac:dyDescent="0.2">
      <c r="A270" s="2" t="str">
        <f>'CBS data 2019 (voorlopig)'!A261</f>
        <v>Overige industrie</v>
      </c>
      <c r="B270" s="2" t="str">
        <f>'CBS data 2019 (voorlopig)'!B261</f>
        <v>Warmtekrachtkoppelinginstallaties (WKK)</v>
      </c>
      <c r="C270" s="2" t="str">
        <f>'CBS data 2019 (voorlopig)'!C261</f>
        <v>Waterkrachtcentrale</v>
      </c>
      <c r="D270" s="165">
        <f>'CBS data 2019 (voorlopig)'!D261</f>
        <v>0</v>
      </c>
      <c r="E270" s="165">
        <f>'CBS data 2019 (voorlopig)'!E261</f>
        <v>0</v>
      </c>
      <c r="F270" s="165">
        <f>'CBS data 2019 (voorlopig)'!F261</f>
        <v>0</v>
      </c>
      <c r="G270" s="165">
        <f>'CBS data 2019 (voorlopig)'!G261</f>
        <v>0</v>
      </c>
      <c r="H270" s="15">
        <f>'CBS data 2019 (voorlopig)'!H261</f>
        <v>0</v>
      </c>
      <c r="I270" s="16">
        <f>'CBS data 2019 (voorlopig)'!I261</f>
        <v>0</v>
      </c>
      <c r="J270" s="165">
        <f>'CBS data 2019 (voorlopig)'!J261</f>
        <v>0</v>
      </c>
      <c r="K270" s="15">
        <f>'CBS data 2019 (voorlopig)'!K261</f>
        <v>0</v>
      </c>
      <c r="L270" s="16">
        <f>'CBS data 2019 (voorlopig)'!L261</f>
        <v>0</v>
      </c>
      <c r="M270" s="165">
        <f>'CBS data 2019 (voorlopig)'!M261</f>
        <v>0</v>
      </c>
      <c r="N270" s="15">
        <f>'CBS data 2019 (voorlopig)'!N261</f>
        <v>0</v>
      </c>
      <c r="O270" s="165">
        <f>'CBS data 2019 (voorlopig)'!O261</f>
        <v>0</v>
      </c>
    </row>
    <row r="271" spans="1:15" x14ac:dyDescent="0.2">
      <c r="A271" s="2" t="str">
        <f>'CBS data 2019 (voorlopig)'!A262</f>
        <v>Overige industrie</v>
      </c>
      <c r="B271" s="2" t="str">
        <f>'CBS data 2019 (voorlopig)'!B262</f>
        <v>Warmtekrachtkoppelinginstallaties (WKK)</v>
      </c>
      <c r="C271" s="2" t="str">
        <f>'CBS data 2019 (voorlopig)'!C262</f>
        <v>Windturbine</v>
      </c>
      <c r="D271" s="165">
        <f>'CBS data 2019 (voorlopig)'!D262</f>
        <v>0</v>
      </c>
      <c r="E271" s="165">
        <f>'CBS data 2019 (voorlopig)'!E262</f>
        <v>0</v>
      </c>
      <c r="F271" s="165">
        <f>'CBS data 2019 (voorlopig)'!F262</f>
        <v>0</v>
      </c>
      <c r="G271" s="165">
        <f>'CBS data 2019 (voorlopig)'!G262</f>
        <v>0</v>
      </c>
      <c r="H271" s="15">
        <f>'CBS data 2019 (voorlopig)'!H262</f>
        <v>0</v>
      </c>
      <c r="I271" s="16">
        <f>'CBS data 2019 (voorlopig)'!I262</f>
        <v>0</v>
      </c>
      <c r="J271" s="165">
        <f>'CBS data 2019 (voorlopig)'!J262</f>
        <v>0</v>
      </c>
      <c r="K271" s="15">
        <f>'CBS data 2019 (voorlopig)'!K262</f>
        <v>0</v>
      </c>
      <c r="L271" s="16">
        <f>'CBS data 2019 (voorlopig)'!L262</f>
        <v>0</v>
      </c>
      <c r="M271" s="165">
        <f>'CBS data 2019 (voorlopig)'!M262</f>
        <v>0</v>
      </c>
      <c r="N271" s="15">
        <f>'CBS data 2019 (voorlopig)'!N262</f>
        <v>0</v>
      </c>
      <c r="O271" s="165">
        <f>'CBS data 2019 (voorlopig)'!O262</f>
        <v>0</v>
      </c>
    </row>
    <row r="272" spans="1:15" x14ac:dyDescent="0.2">
      <c r="A272" s="2" t="str">
        <f>'CBS data 2019 (voorlopig)'!A263</f>
        <v>Overige industrie</v>
      </c>
      <c r="B272" s="2" t="str">
        <f>'CBS data 2019 (voorlopig)'!B263</f>
        <v>Warmtekrachtkoppelinginstallaties (WKK)</v>
      </c>
      <c r="C272" s="2" t="str">
        <f>'CBS data 2019 (voorlopig)'!C263</f>
        <v>Zonnecellen</v>
      </c>
      <c r="D272" s="165">
        <f>'CBS data 2019 (voorlopig)'!D263</f>
        <v>0</v>
      </c>
      <c r="E272" s="165">
        <f>'CBS data 2019 (voorlopig)'!E263</f>
        <v>0</v>
      </c>
      <c r="F272" s="165">
        <f>'CBS data 2019 (voorlopig)'!F263</f>
        <v>0</v>
      </c>
      <c r="G272" s="165">
        <f>'CBS data 2019 (voorlopig)'!G263</f>
        <v>0</v>
      </c>
      <c r="H272" s="15">
        <f>'CBS data 2019 (voorlopig)'!H263</f>
        <v>0</v>
      </c>
      <c r="I272" s="16">
        <f>'CBS data 2019 (voorlopig)'!I263</f>
        <v>0</v>
      </c>
      <c r="J272" s="165">
        <f>'CBS data 2019 (voorlopig)'!J263</f>
        <v>0</v>
      </c>
      <c r="K272" s="15">
        <f>'CBS data 2019 (voorlopig)'!K263</f>
        <v>0</v>
      </c>
      <c r="L272" s="16">
        <f>'CBS data 2019 (voorlopig)'!L263</f>
        <v>0</v>
      </c>
      <c r="M272" s="165">
        <f>'CBS data 2019 (voorlopig)'!M263</f>
        <v>0</v>
      </c>
      <c r="N272" s="15">
        <f>'CBS data 2019 (voorlopig)'!N263</f>
        <v>0</v>
      </c>
      <c r="O272" s="165">
        <f>'CBS data 2019 (voorlopig)'!O263</f>
        <v>0</v>
      </c>
    </row>
    <row r="273" spans="1:15" x14ac:dyDescent="0.2">
      <c r="A273" s="2" t="str">
        <f>'CBS data 2019 (voorlopig)'!A264</f>
        <v>Overige industrie</v>
      </c>
      <c r="B273" s="2" t="str">
        <f>'CBS data 2019 (voorlopig)'!B264</f>
        <v>Warmtekrachtkoppelinginstallaties (WKK)</v>
      </c>
      <c r="C273" s="2" t="str">
        <f>'CBS data 2019 (voorlopig)'!C264</f>
        <v>Overige installaties</v>
      </c>
      <c r="D273" s="165">
        <f>'CBS data 2019 (voorlopig)'!D264</f>
        <v>0</v>
      </c>
      <c r="E273" s="165">
        <f>'CBS data 2019 (voorlopig)'!E264</f>
        <v>0</v>
      </c>
      <c r="F273" s="165">
        <f>'CBS data 2019 (voorlopig)'!F264</f>
        <v>0</v>
      </c>
      <c r="G273" s="165">
        <f>'CBS data 2019 (voorlopig)'!G264</f>
        <v>0</v>
      </c>
      <c r="H273" s="15">
        <f>'CBS data 2019 (voorlopig)'!H264</f>
        <v>0</v>
      </c>
      <c r="I273" s="16">
        <f>'CBS data 2019 (voorlopig)'!I264</f>
        <v>0</v>
      </c>
      <c r="J273" s="165">
        <f>'CBS data 2019 (voorlopig)'!J264</f>
        <v>0</v>
      </c>
      <c r="K273" s="15">
        <f>'CBS data 2019 (voorlopig)'!K264</f>
        <v>0</v>
      </c>
      <c r="L273" s="16">
        <f>'CBS data 2019 (voorlopig)'!L264</f>
        <v>0</v>
      </c>
      <c r="M273" s="165">
        <f>'CBS data 2019 (voorlopig)'!M264</f>
        <v>0</v>
      </c>
      <c r="N273" s="15">
        <f>'CBS data 2019 (voorlopig)'!N264</f>
        <v>0</v>
      </c>
      <c r="O273" s="165">
        <f>'CBS data 2019 (voorlopig)'!O264</f>
        <v>0</v>
      </c>
    </row>
    <row r="274" spans="1:15" x14ac:dyDescent="0.2">
      <c r="A274" s="2" t="str">
        <f>'CBS data 2019 (voorlopig)'!A265</f>
        <v>Overige industrie</v>
      </c>
      <c r="B274" s="2" t="str">
        <f>'CBS data 2019 (voorlopig)'!B265</f>
        <v>Andere installaties</v>
      </c>
      <c r="C274" s="2" t="str">
        <f>'CBS data 2019 (voorlopig)'!C265</f>
        <v>Totaal installaties</v>
      </c>
      <c r="D274" s="165">
        <f>'CBS data 2019 (voorlopig)'!D265</f>
        <v>0</v>
      </c>
      <c r="E274" s="165">
        <f>'CBS data 2019 (voorlopig)'!E265</f>
        <v>0</v>
      </c>
      <c r="F274" s="165">
        <f>'CBS data 2019 (voorlopig)'!F265</f>
        <v>0</v>
      </c>
      <c r="G274" s="165">
        <f>'CBS data 2019 (voorlopig)'!G265</f>
        <v>0</v>
      </c>
      <c r="H274" s="15">
        <f>'CBS data 2019 (voorlopig)'!H265</f>
        <v>0</v>
      </c>
      <c r="I274" s="16">
        <f>'CBS data 2019 (voorlopig)'!I265</f>
        <v>330</v>
      </c>
      <c r="J274" s="165">
        <f>'CBS data 2019 (voorlopig)'!J265</f>
        <v>330</v>
      </c>
      <c r="K274" s="15">
        <f>'CBS data 2019 (voorlopig)'!K265</f>
        <v>0</v>
      </c>
      <c r="L274" s="16">
        <f>'CBS data 2019 (voorlopig)'!L265</f>
        <v>0</v>
      </c>
      <c r="M274" s="165">
        <f>'CBS data 2019 (voorlopig)'!M265</f>
        <v>0</v>
      </c>
      <c r="N274" s="15">
        <f>'CBS data 2019 (voorlopig)'!N265</f>
        <v>0</v>
      </c>
      <c r="O274" s="165">
        <f>'CBS data 2019 (voorlopig)'!O265</f>
        <v>0</v>
      </c>
    </row>
    <row r="275" spans="1:15" x14ac:dyDescent="0.2">
      <c r="A275" s="2" t="str">
        <f>'CBS data 2019 (voorlopig)'!A266</f>
        <v>Overige industrie</v>
      </c>
      <c r="B275" s="2" t="str">
        <f>'CBS data 2019 (voorlopig)'!B266</f>
        <v>Andere installaties</v>
      </c>
      <c r="C275" s="2" t="str">
        <f>'CBS data 2019 (voorlopig)'!C266</f>
        <v>Gasmotor</v>
      </c>
      <c r="D275" s="165">
        <f>'CBS data 2019 (voorlopig)'!D266</f>
        <v>0</v>
      </c>
      <c r="E275" s="165">
        <f>'CBS data 2019 (voorlopig)'!E266</f>
        <v>0</v>
      </c>
      <c r="F275" s="165">
        <f>'CBS data 2019 (voorlopig)'!F266</f>
        <v>0</v>
      </c>
      <c r="G275" s="165">
        <f>'CBS data 2019 (voorlopig)'!G266</f>
        <v>0</v>
      </c>
      <c r="H275" s="15">
        <f>'CBS data 2019 (voorlopig)'!H266</f>
        <v>0</v>
      </c>
      <c r="I275" s="16">
        <f>'CBS data 2019 (voorlopig)'!I266</f>
        <v>0</v>
      </c>
      <c r="J275" s="165">
        <f>'CBS data 2019 (voorlopig)'!J266</f>
        <v>0</v>
      </c>
      <c r="K275" s="15">
        <f>'CBS data 2019 (voorlopig)'!K266</f>
        <v>0</v>
      </c>
      <c r="L275" s="16">
        <f>'CBS data 2019 (voorlopig)'!L266</f>
        <v>0</v>
      </c>
      <c r="M275" s="165">
        <f>'CBS data 2019 (voorlopig)'!M266</f>
        <v>0</v>
      </c>
      <c r="N275" s="15">
        <f>'CBS data 2019 (voorlopig)'!N266</f>
        <v>0</v>
      </c>
      <c r="O275" s="165">
        <f>'CBS data 2019 (voorlopig)'!O266</f>
        <v>0</v>
      </c>
    </row>
    <row r="276" spans="1:15" x14ac:dyDescent="0.2">
      <c r="A276" s="2" t="str">
        <f>'CBS data 2019 (voorlopig)'!A267</f>
        <v>Overige industrie</v>
      </c>
      <c r="B276" s="2" t="str">
        <f>'CBS data 2019 (voorlopig)'!B267</f>
        <v>Andere installaties</v>
      </c>
      <c r="C276" s="2" t="str">
        <f>'CBS data 2019 (voorlopig)'!C267</f>
        <v>Stoomturbine</v>
      </c>
      <c r="D276" s="165">
        <f>'CBS data 2019 (voorlopig)'!D267</f>
        <v>0</v>
      </c>
      <c r="E276" s="165">
        <f>'CBS data 2019 (voorlopig)'!E267</f>
        <v>0</v>
      </c>
      <c r="F276" s="165">
        <f>'CBS data 2019 (voorlopig)'!F267</f>
        <v>0</v>
      </c>
      <c r="G276" s="165">
        <f>'CBS data 2019 (voorlopig)'!G267</f>
        <v>0</v>
      </c>
      <c r="H276" s="15">
        <f>'CBS data 2019 (voorlopig)'!H267</f>
        <v>0</v>
      </c>
      <c r="I276" s="16">
        <f>'CBS data 2019 (voorlopig)'!I267</f>
        <v>0</v>
      </c>
      <c r="J276" s="165">
        <f>'CBS data 2019 (voorlopig)'!J267</f>
        <v>0</v>
      </c>
      <c r="K276" s="15">
        <f>'CBS data 2019 (voorlopig)'!K267</f>
        <v>0</v>
      </c>
      <c r="L276" s="16">
        <f>'CBS data 2019 (voorlopig)'!L267</f>
        <v>0</v>
      </c>
      <c r="M276" s="165">
        <f>'CBS data 2019 (voorlopig)'!M267</f>
        <v>0</v>
      </c>
      <c r="N276" s="15">
        <f>'CBS data 2019 (voorlopig)'!N267</f>
        <v>0</v>
      </c>
      <c r="O276" s="165">
        <f>'CBS data 2019 (voorlopig)'!O267</f>
        <v>0</v>
      </c>
    </row>
    <row r="277" spans="1:15" x14ac:dyDescent="0.2">
      <c r="A277" s="2" t="str">
        <f>'CBS data 2019 (voorlopig)'!A268</f>
        <v>Overige industrie</v>
      </c>
      <c r="B277" s="2" t="str">
        <f>'CBS data 2019 (voorlopig)'!B268</f>
        <v>Andere installaties</v>
      </c>
      <c r="C277" s="2" t="str">
        <f>'CBS data 2019 (voorlopig)'!C268</f>
        <v>Steg-eenheid</v>
      </c>
      <c r="D277" s="165">
        <f>'CBS data 2019 (voorlopig)'!D268</f>
        <v>0</v>
      </c>
      <c r="E277" s="165">
        <f>'CBS data 2019 (voorlopig)'!E268</f>
        <v>0</v>
      </c>
      <c r="F277" s="165">
        <f>'CBS data 2019 (voorlopig)'!F268</f>
        <v>0</v>
      </c>
      <c r="G277" s="165">
        <f>'CBS data 2019 (voorlopig)'!G268</f>
        <v>0</v>
      </c>
      <c r="H277" s="15">
        <f>'CBS data 2019 (voorlopig)'!H268</f>
        <v>0</v>
      </c>
      <c r="I277" s="16">
        <f>'CBS data 2019 (voorlopig)'!I268</f>
        <v>0</v>
      </c>
      <c r="J277" s="165">
        <f>'CBS data 2019 (voorlopig)'!J268</f>
        <v>0</v>
      </c>
      <c r="K277" s="15">
        <f>'CBS data 2019 (voorlopig)'!K268</f>
        <v>0</v>
      </c>
      <c r="L277" s="16">
        <f>'CBS data 2019 (voorlopig)'!L268</f>
        <v>0</v>
      </c>
      <c r="M277" s="165">
        <f>'CBS data 2019 (voorlopig)'!M268</f>
        <v>0</v>
      </c>
      <c r="N277" s="15">
        <f>'CBS data 2019 (voorlopig)'!N268</f>
        <v>0</v>
      </c>
      <c r="O277" s="165">
        <f>'CBS data 2019 (voorlopig)'!O268</f>
        <v>0</v>
      </c>
    </row>
    <row r="278" spans="1:15" x14ac:dyDescent="0.2">
      <c r="A278" s="2" t="str">
        <f>'CBS data 2019 (voorlopig)'!A269</f>
        <v>Overige industrie</v>
      </c>
      <c r="B278" s="2" t="str">
        <f>'CBS data 2019 (voorlopig)'!B269</f>
        <v>Andere installaties</v>
      </c>
      <c r="C278" s="2" t="str">
        <f>'CBS data 2019 (voorlopig)'!C269</f>
        <v>Gasturbine</v>
      </c>
      <c r="D278" s="165">
        <f>'CBS data 2019 (voorlopig)'!D269</f>
        <v>0</v>
      </c>
      <c r="E278" s="165">
        <f>'CBS data 2019 (voorlopig)'!E269</f>
        <v>0</v>
      </c>
      <c r="F278" s="165">
        <f>'CBS data 2019 (voorlopig)'!F269</f>
        <v>0</v>
      </c>
      <c r="G278" s="165">
        <f>'CBS data 2019 (voorlopig)'!G269</f>
        <v>0</v>
      </c>
      <c r="H278" s="15">
        <f>'CBS data 2019 (voorlopig)'!H269</f>
        <v>0</v>
      </c>
      <c r="I278" s="16">
        <f>'CBS data 2019 (voorlopig)'!I269</f>
        <v>0</v>
      </c>
      <c r="J278" s="165">
        <f>'CBS data 2019 (voorlopig)'!J269</f>
        <v>0</v>
      </c>
      <c r="K278" s="15">
        <f>'CBS data 2019 (voorlopig)'!K269</f>
        <v>0</v>
      </c>
      <c r="L278" s="16">
        <f>'CBS data 2019 (voorlopig)'!L269</f>
        <v>0</v>
      </c>
      <c r="M278" s="165">
        <f>'CBS data 2019 (voorlopig)'!M269</f>
        <v>0</v>
      </c>
      <c r="N278" s="15">
        <f>'CBS data 2019 (voorlopig)'!N269</f>
        <v>0</v>
      </c>
      <c r="O278" s="165">
        <f>'CBS data 2019 (voorlopig)'!O269</f>
        <v>0</v>
      </c>
    </row>
    <row r="279" spans="1:15" x14ac:dyDescent="0.2">
      <c r="A279" s="2" t="str">
        <f>'CBS data 2019 (voorlopig)'!A270</f>
        <v>Overige industrie</v>
      </c>
      <c r="B279" s="2" t="str">
        <f>'CBS data 2019 (voorlopig)'!B270</f>
        <v>Andere installaties</v>
      </c>
      <c r="C279" s="2" t="str">
        <f>'CBS data 2019 (voorlopig)'!C270</f>
        <v>Kerncentrale</v>
      </c>
      <c r="D279" s="165">
        <f>'CBS data 2019 (voorlopig)'!D270</f>
        <v>0</v>
      </c>
      <c r="E279" s="165">
        <f>'CBS data 2019 (voorlopig)'!E270</f>
        <v>0</v>
      </c>
      <c r="F279" s="165">
        <f>'CBS data 2019 (voorlopig)'!F270</f>
        <v>0</v>
      </c>
      <c r="G279" s="165">
        <f>'CBS data 2019 (voorlopig)'!G270</f>
        <v>0</v>
      </c>
      <c r="H279" s="15">
        <f>'CBS data 2019 (voorlopig)'!H270</f>
        <v>0</v>
      </c>
      <c r="I279" s="16">
        <f>'CBS data 2019 (voorlopig)'!I270</f>
        <v>0</v>
      </c>
      <c r="J279" s="165">
        <f>'CBS data 2019 (voorlopig)'!J270</f>
        <v>0</v>
      </c>
      <c r="K279" s="15">
        <f>'CBS data 2019 (voorlopig)'!K270</f>
        <v>0</v>
      </c>
      <c r="L279" s="16">
        <f>'CBS data 2019 (voorlopig)'!L270</f>
        <v>0</v>
      </c>
      <c r="M279" s="165">
        <f>'CBS data 2019 (voorlopig)'!M270</f>
        <v>0</v>
      </c>
      <c r="N279" s="15">
        <f>'CBS data 2019 (voorlopig)'!N270</f>
        <v>0</v>
      </c>
      <c r="O279" s="165">
        <f>'CBS data 2019 (voorlopig)'!O270</f>
        <v>0</v>
      </c>
    </row>
    <row r="280" spans="1:15" x14ac:dyDescent="0.2">
      <c r="A280" s="2" t="str">
        <f>'CBS data 2019 (voorlopig)'!A271</f>
        <v>Overige industrie</v>
      </c>
      <c r="B280" s="2" t="str">
        <f>'CBS data 2019 (voorlopig)'!B271</f>
        <v>Andere installaties</v>
      </c>
      <c r="C280" s="2" t="str">
        <f>'CBS data 2019 (voorlopig)'!C271</f>
        <v>Waterkrachtcentrale</v>
      </c>
      <c r="D280" s="165">
        <f>'CBS data 2019 (voorlopig)'!D271</f>
        <v>0</v>
      </c>
      <c r="E280" s="165">
        <f>'CBS data 2019 (voorlopig)'!E271</f>
        <v>0</v>
      </c>
      <c r="F280" s="165">
        <f>'CBS data 2019 (voorlopig)'!F271</f>
        <v>0</v>
      </c>
      <c r="G280" s="165">
        <f>'CBS data 2019 (voorlopig)'!G271</f>
        <v>0</v>
      </c>
      <c r="H280" s="15">
        <f>'CBS data 2019 (voorlopig)'!H271</f>
        <v>0</v>
      </c>
      <c r="I280" s="16">
        <f>'CBS data 2019 (voorlopig)'!I271</f>
        <v>0</v>
      </c>
      <c r="J280" s="165">
        <f>'CBS data 2019 (voorlopig)'!J271</f>
        <v>0</v>
      </c>
      <c r="K280" s="15">
        <f>'CBS data 2019 (voorlopig)'!K271</f>
        <v>0</v>
      </c>
      <c r="L280" s="16">
        <f>'CBS data 2019 (voorlopig)'!L271</f>
        <v>0</v>
      </c>
      <c r="M280" s="165">
        <f>'CBS data 2019 (voorlopig)'!M271</f>
        <v>0</v>
      </c>
      <c r="N280" s="15">
        <f>'CBS data 2019 (voorlopig)'!N271</f>
        <v>0</v>
      </c>
      <c r="O280" s="165">
        <f>'CBS data 2019 (voorlopig)'!O271</f>
        <v>0</v>
      </c>
    </row>
    <row r="281" spans="1:15" x14ac:dyDescent="0.2">
      <c r="A281" s="2" t="str">
        <f>'CBS data 2019 (voorlopig)'!A272</f>
        <v>Overige industrie</v>
      </c>
      <c r="B281" s="2" t="str">
        <f>'CBS data 2019 (voorlopig)'!B272</f>
        <v>Andere installaties</v>
      </c>
      <c r="C281" s="2" t="str">
        <f>'CBS data 2019 (voorlopig)'!C272</f>
        <v>Windturbine</v>
      </c>
      <c r="D281" s="165">
        <f>'CBS data 2019 (voorlopig)'!D272</f>
        <v>0</v>
      </c>
      <c r="E281" s="165">
        <f>'CBS data 2019 (voorlopig)'!E272</f>
        <v>0</v>
      </c>
      <c r="F281" s="165">
        <f>'CBS data 2019 (voorlopig)'!F272</f>
        <v>0</v>
      </c>
      <c r="G281" s="165">
        <f>'CBS data 2019 (voorlopig)'!G272</f>
        <v>0</v>
      </c>
      <c r="H281" s="15">
        <f>'CBS data 2019 (voorlopig)'!H272</f>
        <v>0</v>
      </c>
      <c r="I281" s="16">
        <f>'CBS data 2019 (voorlopig)'!I272</f>
        <v>0</v>
      </c>
      <c r="J281" s="165">
        <f>'CBS data 2019 (voorlopig)'!J272</f>
        <v>0</v>
      </c>
      <c r="K281" s="15">
        <f>'CBS data 2019 (voorlopig)'!K272</f>
        <v>0</v>
      </c>
      <c r="L281" s="16">
        <f>'CBS data 2019 (voorlopig)'!L272</f>
        <v>0</v>
      </c>
      <c r="M281" s="165">
        <f>'CBS data 2019 (voorlopig)'!M272</f>
        <v>0</v>
      </c>
      <c r="N281" s="15">
        <f>'CBS data 2019 (voorlopig)'!N272</f>
        <v>0</v>
      </c>
      <c r="O281" s="165">
        <f>'CBS data 2019 (voorlopig)'!O272</f>
        <v>0</v>
      </c>
    </row>
    <row r="282" spans="1:15" x14ac:dyDescent="0.2">
      <c r="A282" s="2" t="str">
        <f>'CBS data 2019 (voorlopig)'!A273</f>
        <v>Overige industrie</v>
      </c>
      <c r="B282" s="2" t="str">
        <f>'CBS data 2019 (voorlopig)'!B273</f>
        <v>Andere installaties</v>
      </c>
      <c r="C282" s="2" t="str">
        <f>'CBS data 2019 (voorlopig)'!C273</f>
        <v>Zonnecellen</v>
      </c>
      <c r="D282" s="165">
        <f>'CBS data 2019 (voorlopig)'!D273</f>
        <v>0</v>
      </c>
      <c r="E282" s="165">
        <f>'CBS data 2019 (voorlopig)'!E273</f>
        <v>0</v>
      </c>
      <c r="F282" s="165">
        <f>'CBS data 2019 (voorlopig)'!F273</f>
        <v>0</v>
      </c>
      <c r="G282" s="165">
        <f>'CBS data 2019 (voorlopig)'!G273</f>
        <v>0</v>
      </c>
      <c r="H282" s="15">
        <f>'CBS data 2019 (voorlopig)'!H273</f>
        <v>0</v>
      </c>
      <c r="I282" s="16">
        <f>'CBS data 2019 (voorlopig)'!I273</f>
        <v>0</v>
      </c>
      <c r="J282" s="165">
        <f>'CBS data 2019 (voorlopig)'!J273</f>
        <v>0</v>
      </c>
      <c r="K282" s="15">
        <f>'CBS data 2019 (voorlopig)'!K273</f>
        <v>0</v>
      </c>
      <c r="L282" s="16">
        <f>'CBS data 2019 (voorlopig)'!L273</f>
        <v>0</v>
      </c>
      <c r="M282" s="165">
        <f>'CBS data 2019 (voorlopig)'!M273</f>
        <v>0</v>
      </c>
      <c r="N282" s="15">
        <f>'CBS data 2019 (voorlopig)'!N273</f>
        <v>0</v>
      </c>
      <c r="O282" s="165">
        <f>'CBS data 2019 (voorlopig)'!O273</f>
        <v>0</v>
      </c>
    </row>
    <row r="283" spans="1:15" x14ac:dyDescent="0.2">
      <c r="A283" s="2" t="str">
        <f>'CBS data 2019 (voorlopig)'!A274</f>
        <v>Overige industrie</v>
      </c>
      <c r="B283" s="2" t="str">
        <f>'CBS data 2019 (voorlopig)'!B274</f>
        <v>Andere installaties</v>
      </c>
      <c r="C283" s="2" t="str">
        <f>'CBS data 2019 (voorlopig)'!C274</f>
        <v>Overige installaties</v>
      </c>
      <c r="D283" s="165">
        <f>'CBS data 2019 (voorlopig)'!D274</f>
        <v>0</v>
      </c>
      <c r="E283" s="165">
        <f>'CBS data 2019 (voorlopig)'!E274</f>
        <v>0</v>
      </c>
      <c r="F283" s="165">
        <f>'CBS data 2019 (voorlopig)'!F274</f>
        <v>0</v>
      </c>
      <c r="G283" s="165">
        <f>'CBS data 2019 (voorlopig)'!G274</f>
        <v>0</v>
      </c>
      <c r="H283" s="15">
        <f>'CBS data 2019 (voorlopig)'!H274</f>
        <v>0</v>
      </c>
      <c r="I283" s="16">
        <f>'CBS data 2019 (voorlopig)'!I274</f>
        <v>330</v>
      </c>
      <c r="J283" s="165">
        <f>'CBS data 2019 (voorlopig)'!J274</f>
        <v>330</v>
      </c>
      <c r="K283" s="15">
        <f>'CBS data 2019 (voorlopig)'!K274</f>
        <v>0</v>
      </c>
      <c r="L283" s="16">
        <f>'CBS data 2019 (voorlopig)'!L274</f>
        <v>0</v>
      </c>
      <c r="M283" s="165">
        <f>'CBS data 2019 (voorlopig)'!M274</f>
        <v>0</v>
      </c>
      <c r="N283" s="15">
        <f>'CBS data 2019 (voorlopig)'!N274</f>
        <v>0</v>
      </c>
      <c r="O283" s="165">
        <f>'CBS data 2019 (voorlopig)'!O274</f>
        <v>0</v>
      </c>
    </row>
    <row r="284" spans="1:15" x14ac:dyDescent="0.2">
      <c r="A284" s="2" t="str">
        <f>'CBS data 2019 (voorlopig)'!A275</f>
        <v>Distributiebedrijven</v>
      </c>
      <c r="B284" s="2" t="str">
        <f>'CBS data 2019 (voorlopig)'!B275</f>
        <v>Totaal WKK/andere installaties</v>
      </c>
      <c r="C284" s="2" t="str">
        <f>'CBS data 2019 (voorlopig)'!C275</f>
        <v>Totaal installaties</v>
      </c>
      <c r="D284" s="165">
        <f>'CBS data 2019 (voorlopig)'!D275</f>
        <v>21182</v>
      </c>
      <c r="E284" s="165">
        <f>'CBS data 2019 (voorlopig)'!E275</f>
        <v>4418</v>
      </c>
      <c r="F284" s="165">
        <f>'CBS data 2019 (voorlopig)'!F275</f>
        <v>28</v>
      </c>
      <c r="G284" s="165">
        <f>'CBS data 2019 (voorlopig)'!G275</f>
        <v>0</v>
      </c>
      <c r="H284" s="15">
        <f>'CBS data 2019 (voorlopig)'!H275</f>
        <v>16737</v>
      </c>
      <c r="I284" s="16">
        <f>'CBS data 2019 (voorlopig)'!I275</f>
        <v>52606</v>
      </c>
      <c r="J284" s="165">
        <f>'CBS data 2019 (voorlopig)'!J275</f>
        <v>46836</v>
      </c>
      <c r="K284" s="15">
        <f>'CBS data 2019 (voorlopig)'!K275</f>
        <v>5769</v>
      </c>
      <c r="L284" s="16">
        <f>'CBS data 2019 (voorlopig)'!L275</f>
        <v>4923</v>
      </c>
      <c r="M284" s="165">
        <f>'CBS data 2019 (voorlopig)'!M275</f>
        <v>1733447</v>
      </c>
      <c r="N284" s="15">
        <f>'CBS data 2019 (voorlopig)'!N275</f>
        <v>2435</v>
      </c>
      <c r="O284" s="165">
        <f>'CBS data 2019 (voorlopig)'!O275</f>
        <v>481.51305555555558</v>
      </c>
    </row>
    <row r="285" spans="1:15" x14ac:dyDescent="0.2">
      <c r="A285" s="2" t="str">
        <f>'CBS data 2019 (voorlopig)'!A276</f>
        <v>Distributiebedrijven</v>
      </c>
      <c r="B285" s="2" t="str">
        <f>'CBS data 2019 (voorlopig)'!B276</f>
        <v>Totaal WKK/andere installaties</v>
      </c>
      <c r="C285" s="2" t="str">
        <f>'CBS data 2019 (voorlopig)'!C276</f>
        <v>Gasmotor</v>
      </c>
      <c r="D285" s="165">
        <f>'CBS data 2019 (voorlopig)'!D276</f>
        <v>3980</v>
      </c>
      <c r="E285" s="165">
        <f>'CBS data 2019 (voorlopig)'!E276</f>
        <v>3408</v>
      </c>
      <c r="F285" s="165">
        <f>'CBS data 2019 (voorlopig)'!F276</f>
        <v>0</v>
      </c>
      <c r="G285" s="165">
        <f>'CBS data 2019 (voorlopig)'!G276</f>
        <v>0</v>
      </c>
      <c r="H285" s="15">
        <f>'CBS data 2019 (voorlopig)'!H276</f>
        <v>573</v>
      </c>
      <c r="I285" s="16">
        <f>'CBS data 2019 (voorlopig)'!I276</f>
        <v>3297</v>
      </c>
      <c r="J285" s="165">
        <f>'CBS data 2019 (voorlopig)'!J276</f>
        <v>1436</v>
      </c>
      <c r="K285" s="15">
        <f>'CBS data 2019 (voorlopig)'!K276</f>
        <v>1862</v>
      </c>
      <c r="L285" s="16">
        <f>'CBS data 2019 (voorlopig)'!L276</f>
        <v>120</v>
      </c>
      <c r="M285" s="165">
        <f>'CBS data 2019 (voorlopig)'!M276</f>
        <v>511387</v>
      </c>
      <c r="N285" s="15">
        <f>'CBS data 2019 (voorlopig)'!N276</f>
        <v>91</v>
      </c>
      <c r="O285" s="165">
        <f>'CBS data 2019 (voorlopig)'!O276</f>
        <v>142.05194444444444</v>
      </c>
    </row>
    <row r="286" spans="1:15" x14ac:dyDescent="0.2">
      <c r="A286" s="2" t="str">
        <f>'CBS data 2019 (voorlopig)'!A277</f>
        <v>Distributiebedrijven</v>
      </c>
      <c r="B286" s="2" t="str">
        <f>'CBS data 2019 (voorlopig)'!B277</f>
        <v>Totaal WKK/andere installaties</v>
      </c>
      <c r="C286" s="2" t="str">
        <f>'CBS data 2019 (voorlopig)'!C277</f>
        <v>Stoomturbine</v>
      </c>
      <c r="D286" s="165">
        <f>'CBS data 2019 (voorlopig)'!D277</f>
        <v>16196</v>
      </c>
      <c r="E286" s="165">
        <f>'CBS data 2019 (voorlopig)'!E277</f>
        <v>4</v>
      </c>
      <c r="F286" s="165">
        <f>'CBS data 2019 (voorlopig)'!F277</f>
        <v>28</v>
      </c>
      <c r="G286" s="165">
        <f>'CBS data 2019 (voorlopig)'!G277</f>
        <v>0</v>
      </c>
      <c r="H286" s="15">
        <f>'CBS data 2019 (voorlopig)'!H277</f>
        <v>16164</v>
      </c>
      <c r="I286" s="16">
        <f>'CBS data 2019 (voorlopig)'!I277</f>
        <v>6725</v>
      </c>
      <c r="J286" s="165">
        <f>'CBS data 2019 (voorlopig)'!J277</f>
        <v>3298</v>
      </c>
      <c r="K286" s="15">
        <f>'CBS data 2019 (voorlopig)'!K277</f>
        <v>3427</v>
      </c>
      <c r="L286" s="16">
        <f>'CBS data 2019 (voorlopig)'!L277</f>
        <v>171</v>
      </c>
      <c r="M286" s="165">
        <f>'CBS data 2019 (voorlopig)'!M277</f>
        <v>956260</v>
      </c>
      <c r="N286" s="15">
        <f>'CBS data 2019 (voorlopig)'!N277</f>
        <v>13</v>
      </c>
      <c r="O286" s="165">
        <f>'CBS data 2019 (voorlopig)'!O277</f>
        <v>265.62777777777779</v>
      </c>
    </row>
    <row r="287" spans="1:15" x14ac:dyDescent="0.2">
      <c r="A287" s="2" t="str">
        <f>'CBS data 2019 (voorlopig)'!A278</f>
        <v>Distributiebedrijven</v>
      </c>
      <c r="B287" s="2" t="str">
        <f>'CBS data 2019 (voorlopig)'!B278</f>
        <v>Totaal WKK/andere installaties</v>
      </c>
      <c r="C287" s="2" t="str">
        <f>'CBS data 2019 (voorlopig)'!C278</f>
        <v>Steg-eenheid</v>
      </c>
      <c r="D287" s="165">
        <f>'CBS data 2019 (voorlopig)'!D278</f>
        <v>1006</v>
      </c>
      <c r="E287" s="165">
        <f>'CBS data 2019 (voorlopig)'!E278</f>
        <v>1006</v>
      </c>
      <c r="F287" s="165">
        <f>'CBS data 2019 (voorlopig)'!F278</f>
        <v>0</v>
      </c>
      <c r="G287" s="165">
        <f>'CBS data 2019 (voorlopig)'!G278</f>
        <v>0</v>
      </c>
      <c r="H287" s="15">
        <f>'CBS data 2019 (voorlopig)'!H278</f>
        <v>0</v>
      </c>
      <c r="I287" s="16">
        <f>'CBS data 2019 (voorlopig)'!I278</f>
        <v>887</v>
      </c>
      <c r="J287" s="165">
        <f>'CBS data 2019 (voorlopig)'!J278</f>
        <v>407</v>
      </c>
      <c r="K287" s="15">
        <f>'CBS data 2019 (voorlopig)'!K278</f>
        <v>480</v>
      </c>
      <c r="L287" s="16">
        <f>'CBS data 2019 (voorlopig)'!L278</f>
        <v>111</v>
      </c>
      <c r="M287" s="165">
        <f>'CBS data 2019 (voorlopig)'!M278</f>
        <v>265800</v>
      </c>
      <c r="N287" s="15">
        <f>'CBS data 2019 (voorlopig)'!N278</f>
        <v>3</v>
      </c>
      <c r="O287" s="165">
        <f>'CBS data 2019 (voorlopig)'!O278</f>
        <v>73.833333333333329</v>
      </c>
    </row>
    <row r="288" spans="1:15" x14ac:dyDescent="0.2">
      <c r="A288" s="2" t="str">
        <f>'CBS data 2019 (voorlopig)'!A279</f>
        <v>Distributiebedrijven</v>
      </c>
      <c r="B288" s="2" t="str">
        <f>'CBS data 2019 (voorlopig)'!B279</f>
        <v>Totaal WKK/andere installaties</v>
      </c>
      <c r="C288" s="2" t="str">
        <f>'CBS data 2019 (voorlopig)'!C279</f>
        <v>Gasturbine</v>
      </c>
      <c r="D288" s="165">
        <f>'CBS data 2019 (voorlopig)'!D279</f>
        <v>0</v>
      </c>
      <c r="E288" s="165">
        <f>'CBS data 2019 (voorlopig)'!E279</f>
        <v>0</v>
      </c>
      <c r="F288" s="165">
        <f>'CBS data 2019 (voorlopig)'!F279</f>
        <v>0</v>
      </c>
      <c r="G288" s="165">
        <f>'CBS data 2019 (voorlopig)'!G279</f>
        <v>0</v>
      </c>
      <c r="H288" s="15">
        <f>'CBS data 2019 (voorlopig)'!H279</f>
        <v>0</v>
      </c>
      <c r="I288" s="16">
        <f>'CBS data 2019 (voorlopig)'!I279</f>
        <v>0</v>
      </c>
      <c r="J288" s="165">
        <f>'CBS data 2019 (voorlopig)'!J279</f>
        <v>0</v>
      </c>
      <c r="K288" s="15">
        <f>'CBS data 2019 (voorlopig)'!K279</f>
        <v>0</v>
      </c>
      <c r="L288" s="16">
        <f>'CBS data 2019 (voorlopig)'!L279</f>
        <v>0</v>
      </c>
      <c r="M288" s="165">
        <f>'CBS data 2019 (voorlopig)'!M279</f>
        <v>0</v>
      </c>
      <c r="N288" s="15">
        <f>'CBS data 2019 (voorlopig)'!N279</f>
        <v>0</v>
      </c>
      <c r="O288" s="165">
        <f>'CBS data 2019 (voorlopig)'!O279</f>
        <v>0</v>
      </c>
    </row>
    <row r="289" spans="1:15" x14ac:dyDescent="0.2">
      <c r="A289" s="2" t="str">
        <f>'CBS data 2019 (voorlopig)'!A280</f>
        <v>Distributiebedrijven</v>
      </c>
      <c r="B289" s="2" t="str">
        <f>'CBS data 2019 (voorlopig)'!B280</f>
        <v>Totaal WKK/andere installaties</v>
      </c>
      <c r="C289" s="2" t="str">
        <f>'CBS data 2019 (voorlopig)'!C280</f>
        <v>Kerncentrale</v>
      </c>
      <c r="D289" s="165">
        <f>'CBS data 2019 (voorlopig)'!D280</f>
        <v>0</v>
      </c>
      <c r="E289" s="165">
        <f>'CBS data 2019 (voorlopig)'!E280</f>
        <v>0</v>
      </c>
      <c r="F289" s="165">
        <f>'CBS data 2019 (voorlopig)'!F280</f>
        <v>0</v>
      </c>
      <c r="G289" s="165">
        <f>'CBS data 2019 (voorlopig)'!G280</f>
        <v>0</v>
      </c>
      <c r="H289" s="15">
        <f>'CBS data 2019 (voorlopig)'!H280</f>
        <v>0</v>
      </c>
      <c r="I289" s="16">
        <f>'CBS data 2019 (voorlopig)'!I280</f>
        <v>0</v>
      </c>
      <c r="J289" s="165">
        <f>'CBS data 2019 (voorlopig)'!J280</f>
        <v>0</v>
      </c>
      <c r="K289" s="15">
        <f>'CBS data 2019 (voorlopig)'!K280</f>
        <v>0</v>
      </c>
      <c r="L289" s="16">
        <f>'CBS data 2019 (voorlopig)'!L280</f>
        <v>0</v>
      </c>
      <c r="M289" s="165">
        <f>'CBS data 2019 (voorlopig)'!M280</f>
        <v>0</v>
      </c>
      <c r="N289" s="15">
        <f>'CBS data 2019 (voorlopig)'!N280</f>
        <v>0</v>
      </c>
      <c r="O289" s="165">
        <f>'CBS data 2019 (voorlopig)'!O280</f>
        <v>0</v>
      </c>
    </row>
    <row r="290" spans="1:15" x14ac:dyDescent="0.2">
      <c r="A290" s="2" t="str">
        <f>'CBS data 2019 (voorlopig)'!A281</f>
        <v>Distributiebedrijven</v>
      </c>
      <c r="B290" s="2" t="str">
        <f>'CBS data 2019 (voorlopig)'!B281</f>
        <v>Totaal WKK/andere installaties</v>
      </c>
      <c r="C290" s="2" t="str">
        <f>'CBS data 2019 (voorlopig)'!C281</f>
        <v>Waterkrachtcentrale</v>
      </c>
      <c r="D290" s="165">
        <f>'CBS data 2019 (voorlopig)'!D281</f>
        <v>0</v>
      </c>
      <c r="E290" s="165">
        <f>'CBS data 2019 (voorlopig)'!E281</f>
        <v>0</v>
      </c>
      <c r="F290" s="165">
        <f>'CBS data 2019 (voorlopig)'!F281</f>
        <v>0</v>
      </c>
      <c r="G290" s="165">
        <f>'CBS data 2019 (voorlopig)'!G281</f>
        <v>0</v>
      </c>
      <c r="H290" s="15">
        <f>'CBS data 2019 (voorlopig)'!H281</f>
        <v>0</v>
      </c>
      <c r="I290" s="16">
        <f>'CBS data 2019 (voorlopig)'!I281</f>
        <v>267</v>
      </c>
      <c r="J290" s="165">
        <f>'CBS data 2019 (voorlopig)'!J281</f>
        <v>267</v>
      </c>
      <c r="K290" s="15">
        <f>'CBS data 2019 (voorlopig)'!K281</f>
        <v>0</v>
      </c>
      <c r="L290" s="16">
        <f>'CBS data 2019 (voorlopig)'!L281</f>
        <v>37</v>
      </c>
      <c r="M290" s="165">
        <f>'CBS data 2019 (voorlopig)'!M281</f>
        <v>0</v>
      </c>
      <c r="N290" s="15">
        <f>'CBS data 2019 (voorlopig)'!N281</f>
        <v>7</v>
      </c>
      <c r="O290" s="165">
        <f>'CBS data 2019 (voorlopig)'!O281</f>
        <v>0</v>
      </c>
    </row>
    <row r="291" spans="1:15" x14ac:dyDescent="0.2">
      <c r="A291" s="2" t="str">
        <f>'CBS data 2019 (voorlopig)'!A282</f>
        <v>Distributiebedrijven</v>
      </c>
      <c r="B291" s="2" t="str">
        <f>'CBS data 2019 (voorlopig)'!B282</f>
        <v>Totaal WKK/andere installaties</v>
      </c>
      <c r="C291" s="2" t="str">
        <f>'CBS data 2019 (voorlopig)'!C282</f>
        <v>Windturbine</v>
      </c>
      <c r="D291" s="165">
        <f>'CBS data 2019 (voorlopig)'!D282</f>
        <v>0</v>
      </c>
      <c r="E291" s="165">
        <f>'CBS data 2019 (voorlopig)'!E282</f>
        <v>0</v>
      </c>
      <c r="F291" s="165">
        <f>'CBS data 2019 (voorlopig)'!F282</f>
        <v>0</v>
      </c>
      <c r="G291" s="165">
        <f>'CBS data 2019 (voorlopig)'!G282</f>
        <v>0</v>
      </c>
      <c r="H291" s="15">
        <f>'CBS data 2019 (voorlopig)'!H282</f>
        <v>0</v>
      </c>
      <c r="I291" s="16">
        <f>'CBS data 2019 (voorlopig)'!I282</f>
        <v>41429</v>
      </c>
      <c r="J291" s="165">
        <f>'CBS data 2019 (voorlopig)'!J282</f>
        <v>41429</v>
      </c>
      <c r="K291" s="15">
        <f>'CBS data 2019 (voorlopig)'!K282</f>
        <v>0</v>
      </c>
      <c r="L291" s="16">
        <f>'CBS data 2019 (voorlopig)'!L282</f>
        <v>4484</v>
      </c>
      <c r="M291" s="165">
        <f>'CBS data 2019 (voorlopig)'!M282</f>
        <v>0</v>
      </c>
      <c r="N291" s="15">
        <f>'CBS data 2019 (voorlopig)'!N282</f>
        <v>2321</v>
      </c>
      <c r="O291" s="165">
        <f>'CBS data 2019 (voorlopig)'!O282</f>
        <v>0</v>
      </c>
    </row>
    <row r="292" spans="1:15" x14ac:dyDescent="0.2">
      <c r="A292" s="2" t="str">
        <f>'CBS data 2019 (voorlopig)'!A283</f>
        <v>Distributiebedrijven</v>
      </c>
      <c r="B292" s="2" t="str">
        <f>'CBS data 2019 (voorlopig)'!B283</f>
        <v>Totaal WKK/andere installaties</v>
      </c>
      <c r="C292" s="2" t="str">
        <f>'CBS data 2019 (voorlopig)'!C283</f>
        <v>Zonnecellen</v>
      </c>
      <c r="D292" s="165">
        <f>'CBS data 2019 (voorlopig)'!D283</f>
        <v>0</v>
      </c>
      <c r="E292" s="165">
        <f>'CBS data 2019 (voorlopig)'!E283</f>
        <v>0</v>
      </c>
      <c r="F292" s="165">
        <f>'CBS data 2019 (voorlopig)'!F283</f>
        <v>0</v>
      </c>
      <c r="G292" s="165">
        <f>'CBS data 2019 (voorlopig)'!G283</f>
        <v>0</v>
      </c>
      <c r="H292" s="15">
        <f>'CBS data 2019 (voorlopig)'!H283</f>
        <v>0</v>
      </c>
      <c r="I292" s="16">
        <f>'CBS data 2019 (voorlopig)'!I283</f>
        <v>0</v>
      </c>
      <c r="J292" s="165">
        <f>'CBS data 2019 (voorlopig)'!J283</f>
        <v>0</v>
      </c>
      <c r="K292" s="15">
        <f>'CBS data 2019 (voorlopig)'!K283</f>
        <v>0</v>
      </c>
      <c r="L292" s="16">
        <f>'CBS data 2019 (voorlopig)'!L283</f>
        <v>0</v>
      </c>
      <c r="M292" s="165">
        <f>'CBS data 2019 (voorlopig)'!M283</f>
        <v>0</v>
      </c>
      <c r="N292" s="15">
        <f>'CBS data 2019 (voorlopig)'!N283</f>
        <v>0</v>
      </c>
      <c r="O292" s="165">
        <f>'CBS data 2019 (voorlopig)'!O283</f>
        <v>0</v>
      </c>
    </row>
    <row r="293" spans="1:15" x14ac:dyDescent="0.2">
      <c r="A293" s="2" t="str">
        <f>'CBS data 2019 (voorlopig)'!A284</f>
        <v>Distributiebedrijven</v>
      </c>
      <c r="B293" s="2" t="str">
        <f>'CBS data 2019 (voorlopig)'!B284</f>
        <v>Totaal WKK/andere installaties</v>
      </c>
      <c r="C293" s="2" t="str">
        <f>'CBS data 2019 (voorlopig)'!C284</f>
        <v>Overige installaties</v>
      </c>
      <c r="D293" s="165">
        <f>'CBS data 2019 (voorlopig)'!D284</f>
        <v>0</v>
      </c>
      <c r="E293" s="165">
        <f>'CBS data 2019 (voorlopig)'!E284</f>
        <v>0</v>
      </c>
      <c r="F293" s="165">
        <f>'CBS data 2019 (voorlopig)'!F284</f>
        <v>0</v>
      </c>
      <c r="G293" s="165">
        <f>'CBS data 2019 (voorlopig)'!G284</f>
        <v>0</v>
      </c>
      <c r="H293" s="15">
        <f>'CBS data 2019 (voorlopig)'!H284</f>
        <v>0</v>
      </c>
      <c r="I293" s="16">
        <f>'CBS data 2019 (voorlopig)'!I284</f>
        <v>0</v>
      </c>
      <c r="J293" s="165">
        <f>'CBS data 2019 (voorlopig)'!J284</f>
        <v>0</v>
      </c>
      <c r="K293" s="15">
        <f>'CBS data 2019 (voorlopig)'!K284</f>
        <v>0</v>
      </c>
      <c r="L293" s="16">
        <f>'CBS data 2019 (voorlopig)'!L284</f>
        <v>0</v>
      </c>
      <c r="M293" s="165">
        <f>'CBS data 2019 (voorlopig)'!M284</f>
        <v>0</v>
      </c>
      <c r="N293" s="15">
        <f>'CBS data 2019 (voorlopig)'!N284</f>
        <v>0</v>
      </c>
      <c r="O293" s="165">
        <f>'CBS data 2019 (voorlopig)'!O284</f>
        <v>0</v>
      </c>
    </row>
    <row r="294" spans="1:15" x14ac:dyDescent="0.2">
      <c r="A294" s="2" t="str">
        <f>'CBS data 2019 (voorlopig)'!A285</f>
        <v>Distributiebedrijven</v>
      </c>
      <c r="B294" s="2" t="str">
        <f>'CBS data 2019 (voorlopig)'!B285</f>
        <v>Warmtekrachtkoppelinginstallaties (WKK)</v>
      </c>
      <c r="C294" s="2" t="str">
        <f>'CBS data 2019 (voorlopig)'!C285</f>
        <v>Totaal installaties</v>
      </c>
      <c r="D294" s="165">
        <f>'CBS data 2019 (voorlopig)'!D285</f>
        <v>12356</v>
      </c>
      <c r="E294" s="165">
        <f>'CBS data 2019 (voorlopig)'!E285</f>
        <v>4414</v>
      </c>
      <c r="F294" s="165">
        <f>'CBS data 2019 (voorlopig)'!F285</f>
        <v>8</v>
      </c>
      <c r="G294" s="165">
        <f>'CBS data 2019 (voorlopig)'!G285</f>
        <v>0</v>
      </c>
      <c r="H294" s="15">
        <f>'CBS data 2019 (voorlopig)'!H285</f>
        <v>7934</v>
      </c>
      <c r="I294" s="16">
        <f>'CBS data 2019 (voorlopig)'!I285</f>
        <v>8490</v>
      </c>
      <c r="J294" s="165">
        <f>'CBS data 2019 (voorlopig)'!J285</f>
        <v>2721</v>
      </c>
      <c r="K294" s="15">
        <f>'CBS data 2019 (voorlopig)'!K285</f>
        <v>5769</v>
      </c>
      <c r="L294" s="16">
        <f>'CBS data 2019 (voorlopig)'!L285</f>
        <v>314</v>
      </c>
      <c r="M294" s="165">
        <f>'CBS data 2019 (voorlopig)'!M285</f>
        <v>1733447</v>
      </c>
      <c r="N294" s="15">
        <f>'CBS data 2019 (voorlopig)'!N285</f>
        <v>89</v>
      </c>
      <c r="O294" s="165">
        <f>'CBS data 2019 (voorlopig)'!O285</f>
        <v>481.51305555555558</v>
      </c>
    </row>
    <row r="295" spans="1:15" x14ac:dyDescent="0.2">
      <c r="A295" s="2" t="str">
        <f>'CBS data 2019 (voorlopig)'!A286</f>
        <v>Distributiebedrijven</v>
      </c>
      <c r="B295" s="2" t="str">
        <f>'CBS data 2019 (voorlopig)'!B286</f>
        <v>Warmtekrachtkoppelinginstallaties (WKK)</v>
      </c>
      <c r="C295" s="2" t="str">
        <f>'CBS data 2019 (voorlopig)'!C286</f>
        <v>Gasmotor</v>
      </c>
      <c r="D295" s="165">
        <f>'CBS data 2019 (voorlopig)'!D286</f>
        <v>3941</v>
      </c>
      <c r="E295" s="165">
        <f>'CBS data 2019 (voorlopig)'!E286</f>
        <v>3408</v>
      </c>
      <c r="F295" s="165">
        <f>'CBS data 2019 (voorlopig)'!F286</f>
        <v>0</v>
      </c>
      <c r="G295" s="165">
        <f>'CBS data 2019 (voorlopig)'!G286</f>
        <v>0</v>
      </c>
      <c r="H295" s="15">
        <f>'CBS data 2019 (voorlopig)'!H286</f>
        <v>534</v>
      </c>
      <c r="I295" s="16">
        <f>'CBS data 2019 (voorlopig)'!I286</f>
        <v>3282</v>
      </c>
      <c r="J295" s="165">
        <f>'CBS data 2019 (voorlopig)'!J286</f>
        <v>1420</v>
      </c>
      <c r="K295" s="15">
        <f>'CBS data 2019 (voorlopig)'!K286</f>
        <v>1862</v>
      </c>
      <c r="L295" s="16">
        <f>'CBS data 2019 (voorlopig)'!L286</f>
        <v>115</v>
      </c>
      <c r="M295" s="165">
        <f>'CBS data 2019 (voorlopig)'!M286</f>
        <v>511387</v>
      </c>
      <c r="N295" s="15">
        <f>'CBS data 2019 (voorlopig)'!N286</f>
        <v>75</v>
      </c>
      <c r="O295" s="165">
        <f>'CBS data 2019 (voorlopig)'!O286</f>
        <v>142.05194444444444</v>
      </c>
    </row>
    <row r="296" spans="1:15" x14ac:dyDescent="0.2">
      <c r="A296" s="2" t="str">
        <f>'CBS data 2019 (voorlopig)'!A287</f>
        <v>Distributiebedrijven</v>
      </c>
      <c r="B296" s="2" t="str">
        <f>'CBS data 2019 (voorlopig)'!B287</f>
        <v>Warmtekrachtkoppelinginstallaties (WKK)</v>
      </c>
      <c r="C296" s="2" t="str">
        <f>'CBS data 2019 (voorlopig)'!C287</f>
        <v>Stoomturbine</v>
      </c>
      <c r="D296" s="165">
        <f>'CBS data 2019 (voorlopig)'!D287</f>
        <v>7408</v>
      </c>
      <c r="E296" s="165">
        <f>'CBS data 2019 (voorlopig)'!E287</f>
        <v>0</v>
      </c>
      <c r="F296" s="165">
        <f>'CBS data 2019 (voorlopig)'!F287</f>
        <v>8</v>
      </c>
      <c r="G296" s="165">
        <f>'CBS data 2019 (voorlopig)'!G287</f>
        <v>0</v>
      </c>
      <c r="H296" s="15">
        <f>'CBS data 2019 (voorlopig)'!H287</f>
        <v>7400</v>
      </c>
      <c r="I296" s="16">
        <f>'CBS data 2019 (voorlopig)'!I287</f>
        <v>4321</v>
      </c>
      <c r="J296" s="165">
        <f>'CBS data 2019 (voorlopig)'!J287</f>
        <v>894</v>
      </c>
      <c r="K296" s="15">
        <f>'CBS data 2019 (voorlopig)'!K287</f>
        <v>3427</v>
      </c>
      <c r="L296" s="16">
        <f>'CBS data 2019 (voorlopig)'!L287</f>
        <v>88</v>
      </c>
      <c r="M296" s="165">
        <f>'CBS data 2019 (voorlopig)'!M287</f>
        <v>956260</v>
      </c>
      <c r="N296" s="15">
        <f>'CBS data 2019 (voorlopig)'!N287</f>
        <v>11</v>
      </c>
      <c r="O296" s="165">
        <f>'CBS data 2019 (voorlopig)'!O287</f>
        <v>265.62777777777779</v>
      </c>
    </row>
    <row r="297" spans="1:15" x14ac:dyDescent="0.2">
      <c r="A297" s="2" t="str">
        <f>'CBS data 2019 (voorlopig)'!A288</f>
        <v>Distributiebedrijven</v>
      </c>
      <c r="B297" s="2" t="str">
        <f>'CBS data 2019 (voorlopig)'!B288</f>
        <v>Warmtekrachtkoppelinginstallaties (WKK)</v>
      </c>
      <c r="C297" s="2" t="str">
        <f>'CBS data 2019 (voorlopig)'!C288</f>
        <v>Steg-eenheid</v>
      </c>
      <c r="D297" s="165">
        <f>'CBS data 2019 (voorlopig)'!D288</f>
        <v>1006</v>
      </c>
      <c r="E297" s="165">
        <f>'CBS data 2019 (voorlopig)'!E288</f>
        <v>1006</v>
      </c>
      <c r="F297" s="165">
        <f>'CBS data 2019 (voorlopig)'!F288</f>
        <v>0</v>
      </c>
      <c r="G297" s="165">
        <f>'CBS data 2019 (voorlopig)'!G288</f>
        <v>0</v>
      </c>
      <c r="H297" s="15">
        <f>'CBS data 2019 (voorlopig)'!H288</f>
        <v>0</v>
      </c>
      <c r="I297" s="16">
        <f>'CBS data 2019 (voorlopig)'!I288</f>
        <v>887</v>
      </c>
      <c r="J297" s="165">
        <f>'CBS data 2019 (voorlopig)'!J288</f>
        <v>407</v>
      </c>
      <c r="K297" s="15">
        <f>'CBS data 2019 (voorlopig)'!K288</f>
        <v>480</v>
      </c>
      <c r="L297" s="16">
        <f>'CBS data 2019 (voorlopig)'!L288</f>
        <v>111</v>
      </c>
      <c r="M297" s="165">
        <f>'CBS data 2019 (voorlopig)'!M288</f>
        <v>265800</v>
      </c>
      <c r="N297" s="15">
        <f>'CBS data 2019 (voorlopig)'!N288</f>
        <v>3</v>
      </c>
      <c r="O297" s="165">
        <f>'CBS data 2019 (voorlopig)'!O288</f>
        <v>73.833333333333329</v>
      </c>
    </row>
    <row r="298" spans="1:15" x14ac:dyDescent="0.2">
      <c r="A298" s="2" t="str">
        <f>'CBS data 2019 (voorlopig)'!A289</f>
        <v>Distributiebedrijven</v>
      </c>
      <c r="B298" s="2" t="str">
        <f>'CBS data 2019 (voorlopig)'!B289</f>
        <v>Warmtekrachtkoppelinginstallaties (WKK)</v>
      </c>
      <c r="C298" s="2" t="str">
        <f>'CBS data 2019 (voorlopig)'!C289</f>
        <v>Gasturbine</v>
      </c>
      <c r="D298" s="165">
        <f>'CBS data 2019 (voorlopig)'!D289</f>
        <v>0</v>
      </c>
      <c r="E298" s="165">
        <f>'CBS data 2019 (voorlopig)'!E289</f>
        <v>0</v>
      </c>
      <c r="F298" s="165">
        <f>'CBS data 2019 (voorlopig)'!F289</f>
        <v>0</v>
      </c>
      <c r="G298" s="165">
        <f>'CBS data 2019 (voorlopig)'!G289</f>
        <v>0</v>
      </c>
      <c r="H298" s="15">
        <f>'CBS data 2019 (voorlopig)'!H289</f>
        <v>0</v>
      </c>
      <c r="I298" s="16">
        <f>'CBS data 2019 (voorlopig)'!I289</f>
        <v>0</v>
      </c>
      <c r="J298" s="165">
        <f>'CBS data 2019 (voorlopig)'!J289</f>
        <v>0</v>
      </c>
      <c r="K298" s="15">
        <f>'CBS data 2019 (voorlopig)'!K289</f>
        <v>0</v>
      </c>
      <c r="L298" s="16">
        <f>'CBS data 2019 (voorlopig)'!L289</f>
        <v>0</v>
      </c>
      <c r="M298" s="165">
        <f>'CBS data 2019 (voorlopig)'!M289</f>
        <v>0</v>
      </c>
      <c r="N298" s="15">
        <f>'CBS data 2019 (voorlopig)'!N289</f>
        <v>0</v>
      </c>
      <c r="O298" s="165">
        <f>'CBS data 2019 (voorlopig)'!O289</f>
        <v>0</v>
      </c>
    </row>
    <row r="299" spans="1:15" x14ac:dyDescent="0.2">
      <c r="A299" s="2" t="str">
        <f>'CBS data 2019 (voorlopig)'!A290</f>
        <v>Distributiebedrijven</v>
      </c>
      <c r="B299" s="2" t="str">
        <f>'CBS data 2019 (voorlopig)'!B290</f>
        <v>Warmtekrachtkoppelinginstallaties (WKK)</v>
      </c>
      <c r="C299" s="2" t="str">
        <f>'CBS data 2019 (voorlopig)'!C290</f>
        <v>Kerncentrale</v>
      </c>
      <c r="D299" s="165">
        <f>'CBS data 2019 (voorlopig)'!D290</f>
        <v>0</v>
      </c>
      <c r="E299" s="165">
        <f>'CBS data 2019 (voorlopig)'!E290</f>
        <v>0</v>
      </c>
      <c r="F299" s="165">
        <f>'CBS data 2019 (voorlopig)'!F290</f>
        <v>0</v>
      </c>
      <c r="G299" s="165">
        <f>'CBS data 2019 (voorlopig)'!G290</f>
        <v>0</v>
      </c>
      <c r="H299" s="15">
        <f>'CBS data 2019 (voorlopig)'!H290</f>
        <v>0</v>
      </c>
      <c r="I299" s="16">
        <f>'CBS data 2019 (voorlopig)'!I290</f>
        <v>0</v>
      </c>
      <c r="J299" s="165">
        <f>'CBS data 2019 (voorlopig)'!J290</f>
        <v>0</v>
      </c>
      <c r="K299" s="15">
        <f>'CBS data 2019 (voorlopig)'!K290</f>
        <v>0</v>
      </c>
      <c r="L299" s="16">
        <f>'CBS data 2019 (voorlopig)'!L290</f>
        <v>0</v>
      </c>
      <c r="M299" s="165">
        <f>'CBS data 2019 (voorlopig)'!M290</f>
        <v>0</v>
      </c>
      <c r="N299" s="15">
        <f>'CBS data 2019 (voorlopig)'!N290</f>
        <v>0</v>
      </c>
      <c r="O299" s="165">
        <f>'CBS data 2019 (voorlopig)'!O290</f>
        <v>0</v>
      </c>
    </row>
    <row r="300" spans="1:15" x14ac:dyDescent="0.2">
      <c r="A300" s="2" t="str">
        <f>'CBS data 2019 (voorlopig)'!A291</f>
        <v>Distributiebedrijven</v>
      </c>
      <c r="B300" s="2" t="str">
        <f>'CBS data 2019 (voorlopig)'!B291</f>
        <v>Warmtekrachtkoppelinginstallaties (WKK)</v>
      </c>
      <c r="C300" s="2" t="str">
        <f>'CBS data 2019 (voorlopig)'!C291</f>
        <v>Waterkrachtcentrale</v>
      </c>
      <c r="D300" s="165">
        <f>'CBS data 2019 (voorlopig)'!D291</f>
        <v>0</v>
      </c>
      <c r="E300" s="165">
        <f>'CBS data 2019 (voorlopig)'!E291</f>
        <v>0</v>
      </c>
      <c r="F300" s="165">
        <f>'CBS data 2019 (voorlopig)'!F291</f>
        <v>0</v>
      </c>
      <c r="G300" s="165">
        <f>'CBS data 2019 (voorlopig)'!G291</f>
        <v>0</v>
      </c>
      <c r="H300" s="15">
        <f>'CBS data 2019 (voorlopig)'!H291</f>
        <v>0</v>
      </c>
      <c r="I300" s="16">
        <f>'CBS data 2019 (voorlopig)'!I291</f>
        <v>0</v>
      </c>
      <c r="J300" s="165">
        <f>'CBS data 2019 (voorlopig)'!J291</f>
        <v>0</v>
      </c>
      <c r="K300" s="15">
        <f>'CBS data 2019 (voorlopig)'!K291</f>
        <v>0</v>
      </c>
      <c r="L300" s="16">
        <f>'CBS data 2019 (voorlopig)'!L291</f>
        <v>0</v>
      </c>
      <c r="M300" s="165">
        <f>'CBS data 2019 (voorlopig)'!M291</f>
        <v>0</v>
      </c>
      <c r="N300" s="15">
        <f>'CBS data 2019 (voorlopig)'!N291</f>
        <v>0</v>
      </c>
      <c r="O300" s="165">
        <f>'CBS data 2019 (voorlopig)'!O291</f>
        <v>0</v>
      </c>
    </row>
    <row r="301" spans="1:15" x14ac:dyDescent="0.2">
      <c r="A301" s="2" t="str">
        <f>'CBS data 2019 (voorlopig)'!A292</f>
        <v>Distributiebedrijven</v>
      </c>
      <c r="B301" s="2" t="str">
        <f>'CBS data 2019 (voorlopig)'!B292</f>
        <v>Warmtekrachtkoppelinginstallaties (WKK)</v>
      </c>
      <c r="C301" s="2" t="str">
        <f>'CBS data 2019 (voorlopig)'!C292</f>
        <v>Windturbine</v>
      </c>
      <c r="D301" s="165">
        <f>'CBS data 2019 (voorlopig)'!D292</f>
        <v>0</v>
      </c>
      <c r="E301" s="165">
        <f>'CBS data 2019 (voorlopig)'!E292</f>
        <v>0</v>
      </c>
      <c r="F301" s="165">
        <f>'CBS data 2019 (voorlopig)'!F292</f>
        <v>0</v>
      </c>
      <c r="G301" s="165">
        <f>'CBS data 2019 (voorlopig)'!G292</f>
        <v>0</v>
      </c>
      <c r="H301" s="15">
        <f>'CBS data 2019 (voorlopig)'!H292</f>
        <v>0</v>
      </c>
      <c r="I301" s="16">
        <f>'CBS data 2019 (voorlopig)'!I292</f>
        <v>0</v>
      </c>
      <c r="J301" s="165">
        <f>'CBS data 2019 (voorlopig)'!J292</f>
        <v>0</v>
      </c>
      <c r="K301" s="15">
        <f>'CBS data 2019 (voorlopig)'!K292</f>
        <v>0</v>
      </c>
      <c r="L301" s="16">
        <f>'CBS data 2019 (voorlopig)'!L292</f>
        <v>0</v>
      </c>
      <c r="M301" s="165">
        <f>'CBS data 2019 (voorlopig)'!M292</f>
        <v>0</v>
      </c>
      <c r="N301" s="15">
        <f>'CBS data 2019 (voorlopig)'!N292</f>
        <v>0</v>
      </c>
      <c r="O301" s="165">
        <f>'CBS data 2019 (voorlopig)'!O292</f>
        <v>0</v>
      </c>
    </row>
    <row r="302" spans="1:15" x14ac:dyDescent="0.2">
      <c r="A302" s="2" t="str">
        <f>'CBS data 2019 (voorlopig)'!A293</f>
        <v>Distributiebedrijven</v>
      </c>
      <c r="B302" s="2" t="str">
        <f>'CBS data 2019 (voorlopig)'!B293</f>
        <v>Warmtekrachtkoppelinginstallaties (WKK)</v>
      </c>
      <c r="C302" s="2" t="str">
        <f>'CBS data 2019 (voorlopig)'!C293</f>
        <v>Zonnecellen</v>
      </c>
      <c r="D302" s="165">
        <f>'CBS data 2019 (voorlopig)'!D293</f>
        <v>0</v>
      </c>
      <c r="E302" s="165">
        <f>'CBS data 2019 (voorlopig)'!E293</f>
        <v>0</v>
      </c>
      <c r="F302" s="165">
        <f>'CBS data 2019 (voorlopig)'!F293</f>
        <v>0</v>
      </c>
      <c r="G302" s="165">
        <f>'CBS data 2019 (voorlopig)'!G293</f>
        <v>0</v>
      </c>
      <c r="H302" s="15">
        <f>'CBS data 2019 (voorlopig)'!H293</f>
        <v>0</v>
      </c>
      <c r="I302" s="16">
        <f>'CBS data 2019 (voorlopig)'!I293</f>
        <v>0</v>
      </c>
      <c r="J302" s="165">
        <f>'CBS data 2019 (voorlopig)'!J293</f>
        <v>0</v>
      </c>
      <c r="K302" s="15">
        <f>'CBS data 2019 (voorlopig)'!K293</f>
        <v>0</v>
      </c>
      <c r="L302" s="16">
        <f>'CBS data 2019 (voorlopig)'!L293</f>
        <v>0</v>
      </c>
      <c r="M302" s="165">
        <f>'CBS data 2019 (voorlopig)'!M293</f>
        <v>0</v>
      </c>
      <c r="N302" s="15">
        <f>'CBS data 2019 (voorlopig)'!N293</f>
        <v>0</v>
      </c>
      <c r="O302" s="165">
        <f>'CBS data 2019 (voorlopig)'!O293</f>
        <v>0</v>
      </c>
    </row>
    <row r="303" spans="1:15" x14ac:dyDescent="0.2">
      <c r="A303" s="2" t="str">
        <f>'CBS data 2019 (voorlopig)'!A294</f>
        <v>Distributiebedrijven</v>
      </c>
      <c r="B303" s="2" t="str">
        <f>'CBS data 2019 (voorlopig)'!B294</f>
        <v>Warmtekrachtkoppelinginstallaties (WKK)</v>
      </c>
      <c r="C303" s="2" t="str">
        <f>'CBS data 2019 (voorlopig)'!C294</f>
        <v>Overige installaties</v>
      </c>
      <c r="D303" s="165">
        <f>'CBS data 2019 (voorlopig)'!D294</f>
        <v>0</v>
      </c>
      <c r="E303" s="165">
        <f>'CBS data 2019 (voorlopig)'!E294</f>
        <v>0</v>
      </c>
      <c r="F303" s="165">
        <f>'CBS data 2019 (voorlopig)'!F294</f>
        <v>0</v>
      </c>
      <c r="G303" s="165">
        <f>'CBS data 2019 (voorlopig)'!G294</f>
        <v>0</v>
      </c>
      <c r="H303" s="15">
        <f>'CBS data 2019 (voorlopig)'!H294</f>
        <v>0</v>
      </c>
      <c r="I303" s="16">
        <f>'CBS data 2019 (voorlopig)'!I294</f>
        <v>0</v>
      </c>
      <c r="J303" s="165">
        <f>'CBS data 2019 (voorlopig)'!J294</f>
        <v>0</v>
      </c>
      <c r="K303" s="15">
        <f>'CBS data 2019 (voorlopig)'!K294</f>
        <v>0</v>
      </c>
      <c r="L303" s="16">
        <f>'CBS data 2019 (voorlopig)'!L294</f>
        <v>0</v>
      </c>
      <c r="M303" s="165">
        <f>'CBS data 2019 (voorlopig)'!M294</f>
        <v>0</v>
      </c>
      <c r="N303" s="15">
        <f>'CBS data 2019 (voorlopig)'!N294</f>
        <v>0</v>
      </c>
      <c r="O303" s="165">
        <f>'CBS data 2019 (voorlopig)'!O294</f>
        <v>0</v>
      </c>
    </row>
    <row r="304" spans="1:15" x14ac:dyDescent="0.2">
      <c r="A304" s="2" t="str">
        <f>'CBS data 2019 (voorlopig)'!A295</f>
        <v>Distributiebedrijven</v>
      </c>
      <c r="B304" s="2" t="str">
        <f>'CBS data 2019 (voorlopig)'!B295</f>
        <v>Andere installaties</v>
      </c>
      <c r="C304" s="2" t="str">
        <f>'CBS data 2019 (voorlopig)'!C295</f>
        <v>Totaal installaties</v>
      </c>
      <c r="D304" s="165">
        <f>'CBS data 2019 (voorlopig)'!D295</f>
        <v>8826</v>
      </c>
      <c r="E304" s="165">
        <f>'CBS data 2019 (voorlopig)'!E295</f>
        <v>4</v>
      </c>
      <c r="F304" s="165">
        <f>'CBS data 2019 (voorlopig)'!F295</f>
        <v>19</v>
      </c>
      <c r="G304" s="165">
        <f>'CBS data 2019 (voorlopig)'!G295</f>
        <v>0</v>
      </c>
      <c r="H304" s="15">
        <f>'CBS data 2019 (voorlopig)'!H295</f>
        <v>8803</v>
      </c>
      <c r="I304" s="16">
        <f>'CBS data 2019 (voorlopig)'!I295</f>
        <v>44116</v>
      </c>
      <c r="J304" s="165">
        <f>'CBS data 2019 (voorlopig)'!J295</f>
        <v>44116</v>
      </c>
      <c r="K304" s="15">
        <f>'CBS data 2019 (voorlopig)'!K295</f>
        <v>0</v>
      </c>
      <c r="L304" s="16">
        <f>'CBS data 2019 (voorlopig)'!L295</f>
        <v>4609</v>
      </c>
      <c r="M304" s="165">
        <f>'CBS data 2019 (voorlopig)'!M295</f>
        <v>0</v>
      </c>
      <c r="N304" s="15">
        <f>'CBS data 2019 (voorlopig)'!N295</f>
        <v>2346</v>
      </c>
      <c r="O304" s="165">
        <f>'CBS data 2019 (voorlopig)'!O295</f>
        <v>0</v>
      </c>
    </row>
    <row r="305" spans="1:15" x14ac:dyDescent="0.2">
      <c r="A305" s="2" t="str">
        <f>'CBS data 2019 (voorlopig)'!A296</f>
        <v>Distributiebedrijven</v>
      </c>
      <c r="B305" s="2" t="str">
        <f>'CBS data 2019 (voorlopig)'!B296</f>
        <v>Andere installaties</v>
      </c>
      <c r="C305" s="2" t="str">
        <f>'CBS data 2019 (voorlopig)'!C296</f>
        <v>Gasmotor</v>
      </c>
      <c r="D305" s="165">
        <f>'CBS data 2019 (voorlopig)'!D296</f>
        <v>39</v>
      </c>
      <c r="E305" s="165">
        <f>'CBS data 2019 (voorlopig)'!E296</f>
        <v>0</v>
      </c>
      <c r="F305" s="165">
        <f>'CBS data 2019 (voorlopig)'!F296</f>
        <v>0</v>
      </c>
      <c r="G305" s="165">
        <f>'CBS data 2019 (voorlopig)'!G296</f>
        <v>0</v>
      </c>
      <c r="H305" s="15">
        <f>'CBS data 2019 (voorlopig)'!H296</f>
        <v>39</v>
      </c>
      <c r="I305" s="16">
        <f>'CBS data 2019 (voorlopig)'!I296</f>
        <v>16</v>
      </c>
      <c r="J305" s="165">
        <f>'CBS data 2019 (voorlopig)'!J296</f>
        <v>16</v>
      </c>
      <c r="K305" s="15">
        <f>'CBS data 2019 (voorlopig)'!K296</f>
        <v>0</v>
      </c>
      <c r="L305" s="16">
        <f>'CBS data 2019 (voorlopig)'!L296</f>
        <v>5</v>
      </c>
      <c r="M305" s="165">
        <f>'CBS data 2019 (voorlopig)'!M296</f>
        <v>0</v>
      </c>
      <c r="N305" s="15">
        <f>'CBS data 2019 (voorlopig)'!N296</f>
        <v>16</v>
      </c>
      <c r="O305" s="165">
        <f>'CBS data 2019 (voorlopig)'!O296</f>
        <v>0</v>
      </c>
    </row>
    <row r="306" spans="1:15" x14ac:dyDescent="0.2">
      <c r="A306" s="2" t="str">
        <f>'CBS data 2019 (voorlopig)'!A297</f>
        <v>Distributiebedrijven</v>
      </c>
      <c r="B306" s="2" t="str">
        <f>'CBS data 2019 (voorlopig)'!B297</f>
        <v>Andere installaties</v>
      </c>
      <c r="C306" s="2" t="str">
        <f>'CBS data 2019 (voorlopig)'!C297</f>
        <v>Stoomturbine</v>
      </c>
      <c r="D306" s="165">
        <f>'CBS data 2019 (voorlopig)'!D297</f>
        <v>8788</v>
      </c>
      <c r="E306" s="165">
        <f>'CBS data 2019 (voorlopig)'!E297</f>
        <v>4</v>
      </c>
      <c r="F306" s="165">
        <f>'CBS data 2019 (voorlopig)'!F297</f>
        <v>19</v>
      </c>
      <c r="G306" s="165">
        <f>'CBS data 2019 (voorlopig)'!G297</f>
        <v>0</v>
      </c>
      <c r="H306" s="15">
        <f>'CBS data 2019 (voorlopig)'!H297</f>
        <v>8764</v>
      </c>
      <c r="I306" s="16">
        <f>'CBS data 2019 (voorlopig)'!I297</f>
        <v>2404</v>
      </c>
      <c r="J306" s="165">
        <f>'CBS data 2019 (voorlopig)'!J297</f>
        <v>2404</v>
      </c>
      <c r="K306" s="15">
        <f>'CBS data 2019 (voorlopig)'!K297</f>
        <v>0</v>
      </c>
      <c r="L306" s="16">
        <f>'CBS data 2019 (voorlopig)'!L297</f>
        <v>83</v>
      </c>
      <c r="M306" s="165">
        <f>'CBS data 2019 (voorlopig)'!M297</f>
        <v>0</v>
      </c>
      <c r="N306" s="15">
        <f>'CBS data 2019 (voorlopig)'!N297</f>
        <v>2</v>
      </c>
      <c r="O306" s="165">
        <f>'CBS data 2019 (voorlopig)'!O297</f>
        <v>0</v>
      </c>
    </row>
    <row r="307" spans="1:15" x14ac:dyDescent="0.2">
      <c r="A307" s="2" t="str">
        <f>'CBS data 2019 (voorlopig)'!A298</f>
        <v>Distributiebedrijven</v>
      </c>
      <c r="B307" s="2" t="str">
        <f>'CBS data 2019 (voorlopig)'!B298</f>
        <v>Andere installaties</v>
      </c>
      <c r="C307" s="2" t="str">
        <f>'CBS data 2019 (voorlopig)'!C298</f>
        <v>Steg-eenheid</v>
      </c>
      <c r="D307" s="165">
        <f>'CBS data 2019 (voorlopig)'!D298</f>
        <v>0</v>
      </c>
      <c r="E307" s="165">
        <f>'CBS data 2019 (voorlopig)'!E298</f>
        <v>0</v>
      </c>
      <c r="F307" s="165">
        <f>'CBS data 2019 (voorlopig)'!F298</f>
        <v>0</v>
      </c>
      <c r="G307" s="165">
        <f>'CBS data 2019 (voorlopig)'!G298</f>
        <v>0</v>
      </c>
      <c r="H307" s="15">
        <f>'CBS data 2019 (voorlopig)'!H298</f>
        <v>0</v>
      </c>
      <c r="I307" s="16">
        <f>'CBS data 2019 (voorlopig)'!I298</f>
        <v>0</v>
      </c>
      <c r="J307" s="165">
        <f>'CBS data 2019 (voorlopig)'!J298</f>
        <v>0</v>
      </c>
      <c r="K307" s="15">
        <f>'CBS data 2019 (voorlopig)'!K298</f>
        <v>0</v>
      </c>
      <c r="L307" s="16">
        <f>'CBS data 2019 (voorlopig)'!L298</f>
        <v>0</v>
      </c>
      <c r="M307" s="165">
        <f>'CBS data 2019 (voorlopig)'!M298</f>
        <v>0</v>
      </c>
      <c r="N307" s="15">
        <f>'CBS data 2019 (voorlopig)'!N298</f>
        <v>0</v>
      </c>
      <c r="O307" s="165">
        <f>'CBS data 2019 (voorlopig)'!O298</f>
        <v>0</v>
      </c>
    </row>
    <row r="308" spans="1:15" x14ac:dyDescent="0.2">
      <c r="A308" s="2" t="str">
        <f>'CBS data 2019 (voorlopig)'!A299</f>
        <v>Distributiebedrijven</v>
      </c>
      <c r="B308" s="2" t="str">
        <f>'CBS data 2019 (voorlopig)'!B299</f>
        <v>Andere installaties</v>
      </c>
      <c r="C308" s="2" t="str">
        <f>'CBS data 2019 (voorlopig)'!C299</f>
        <v>Gasturbine</v>
      </c>
      <c r="D308" s="165">
        <f>'CBS data 2019 (voorlopig)'!D299</f>
        <v>0</v>
      </c>
      <c r="E308" s="165">
        <f>'CBS data 2019 (voorlopig)'!E299</f>
        <v>0</v>
      </c>
      <c r="F308" s="165">
        <f>'CBS data 2019 (voorlopig)'!F299</f>
        <v>0</v>
      </c>
      <c r="G308" s="165">
        <f>'CBS data 2019 (voorlopig)'!G299</f>
        <v>0</v>
      </c>
      <c r="H308" s="15">
        <f>'CBS data 2019 (voorlopig)'!H299</f>
        <v>0</v>
      </c>
      <c r="I308" s="16">
        <f>'CBS data 2019 (voorlopig)'!I299</f>
        <v>0</v>
      </c>
      <c r="J308" s="165">
        <f>'CBS data 2019 (voorlopig)'!J299</f>
        <v>0</v>
      </c>
      <c r="K308" s="15">
        <f>'CBS data 2019 (voorlopig)'!K299</f>
        <v>0</v>
      </c>
      <c r="L308" s="16">
        <f>'CBS data 2019 (voorlopig)'!L299</f>
        <v>0</v>
      </c>
      <c r="M308" s="165">
        <f>'CBS data 2019 (voorlopig)'!M299</f>
        <v>0</v>
      </c>
      <c r="N308" s="15">
        <f>'CBS data 2019 (voorlopig)'!N299</f>
        <v>0</v>
      </c>
      <c r="O308" s="165">
        <f>'CBS data 2019 (voorlopig)'!O299</f>
        <v>0</v>
      </c>
    </row>
    <row r="309" spans="1:15" x14ac:dyDescent="0.2">
      <c r="A309" s="2" t="str">
        <f>'CBS data 2019 (voorlopig)'!A300</f>
        <v>Distributiebedrijven</v>
      </c>
      <c r="B309" s="2" t="str">
        <f>'CBS data 2019 (voorlopig)'!B300</f>
        <v>Andere installaties</v>
      </c>
      <c r="C309" s="2" t="str">
        <f>'CBS data 2019 (voorlopig)'!C300</f>
        <v>Kerncentrale</v>
      </c>
      <c r="D309" s="165">
        <f>'CBS data 2019 (voorlopig)'!D300</f>
        <v>0</v>
      </c>
      <c r="E309" s="165">
        <f>'CBS data 2019 (voorlopig)'!E300</f>
        <v>0</v>
      </c>
      <c r="F309" s="165">
        <f>'CBS data 2019 (voorlopig)'!F300</f>
        <v>0</v>
      </c>
      <c r="G309" s="165">
        <f>'CBS data 2019 (voorlopig)'!G300</f>
        <v>0</v>
      </c>
      <c r="H309" s="15">
        <f>'CBS data 2019 (voorlopig)'!H300</f>
        <v>0</v>
      </c>
      <c r="I309" s="16">
        <f>'CBS data 2019 (voorlopig)'!I300</f>
        <v>0</v>
      </c>
      <c r="J309" s="165">
        <f>'CBS data 2019 (voorlopig)'!J300</f>
        <v>0</v>
      </c>
      <c r="K309" s="15">
        <f>'CBS data 2019 (voorlopig)'!K300</f>
        <v>0</v>
      </c>
      <c r="L309" s="16">
        <f>'CBS data 2019 (voorlopig)'!L300</f>
        <v>0</v>
      </c>
      <c r="M309" s="165">
        <f>'CBS data 2019 (voorlopig)'!M300</f>
        <v>0</v>
      </c>
      <c r="N309" s="15">
        <f>'CBS data 2019 (voorlopig)'!N300</f>
        <v>0</v>
      </c>
      <c r="O309" s="165">
        <f>'CBS data 2019 (voorlopig)'!O300</f>
        <v>0</v>
      </c>
    </row>
    <row r="310" spans="1:15" x14ac:dyDescent="0.2">
      <c r="A310" s="2" t="str">
        <f>'CBS data 2019 (voorlopig)'!A301</f>
        <v>Distributiebedrijven</v>
      </c>
      <c r="B310" s="2" t="str">
        <f>'CBS data 2019 (voorlopig)'!B301</f>
        <v>Andere installaties</v>
      </c>
      <c r="C310" s="2" t="str">
        <f>'CBS data 2019 (voorlopig)'!C301</f>
        <v>Waterkrachtcentrale</v>
      </c>
      <c r="D310" s="165">
        <f>'CBS data 2019 (voorlopig)'!D301</f>
        <v>0</v>
      </c>
      <c r="E310" s="165">
        <f>'CBS data 2019 (voorlopig)'!E301</f>
        <v>0</v>
      </c>
      <c r="F310" s="165">
        <f>'CBS data 2019 (voorlopig)'!F301</f>
        <v>0</v>
      </c>
      <c r="G310" s="165">
        <f>'CBS data 2019 (voorlopig)'!G301</f>
        <v>0</v>
      </c>
      <c r="H310" s="15">
        <f>'CBS data 2019 (voorlopig)'!H301</f>
        <v>0</v>
      </c>
      <c r="I310" s="16">
        <f>'CBS data 2019 (voorlopig)'!I301</f>
        <v>267</v>
      </c>
      <c r="J310" s="165">
        <f>'CBS data 2019 (voorlopig)'!J301</f>
        <v>267</v>
      </c>
      <c r="K310" s="15">
        <f>'CBS data 2019 (voorlopig)'!K301</f>
        <v>0</v>
      </c>
      <c r="L310" s="16">
        <f>'CBS data 2019 (voorlopig)'!L301</f>
        <v>37</v>
      </c>
      <c r="M310" s="165">
        <f>'CBS data 2019 (voorlopig)'!M301</f>
        <v>0</v>
      </c>
      <c r="N310" s="15">
        <f>'CBS data 2019 (voorlopig)'!N301</f>
        <v>7</v>
      </c>
      <c r="O310" s="165">
        <f>'CBS data 2019 (voorlopig)'!O301</f>
        <v>0</v>
      </c>
    </row>
    <row r="311" spans="1:15" x14ac:dyDescent="0.2">
      <c r="A311" s="2" t="str">
        <f>'CBS data 2019 (voorlopig)'!A302</f>
        <v>Distributiebedrijven</v>
      </c>
      <c r="B311" s="2" t="str">
        <f>'CBS data 2019 (voorlopig)'!B302</f>
        <v>Andere installaties</v>
      </c>
      <c r="C311" s="2" t="str">
        <f>'CBS data 2019 (voorlopig)'!C302</f>
        <v>Windturbine</v>
      </c>
      <c r="D311" s="165">
        <f>'CBS data 2019 (voorlopig)'!D302</f>
        <v>0</v>
      </c>
      <c r="E311" s="165">
        <f>'CBS data 2019 (voorlopig)'!E302</f>
        <v>0</v>
      </c>
      <c r="F311" s="165">
        <f>'CBS data 2019 (voorlopig)'!F302</f>
        <v>0</v>
      </c>
      <c r="G311" s="165">
        <f>'CBS data 2019 (voorlopig)'!G302</f>
        <v>0</v>
      </c>
      <c r="H311" s="15">
        <f>'CBS data 2019 (voorlopig)'!H302</f>
        <v>0</v>
      </c>
      <c r="I311" s="16">
        <f>'CBS data 2019 (voorlopig)'!I302</f>
        <v>41429</v>
      </c>
      <c r="J311" s="165">
        <f>'CBS data 2019 (voorlopig)'!J302</f>
        <v>41429</v>
      </c>
      <c r="K311" s="15">
        <f>'CBS data 2019 (voorlopig)'!K302</f>
        <v>0</v>
      </c>
      <c r="L311" s="16">
        <f>'CBS data 2019 (voorlopig)'!L302</f>
        <v>4484</v>
      </c>
      <c r="M311" s="165">
        <f>'CBS data 2019 (voorlopig)'!M302</f>
        <v>0</v>
      </c>
      <c r="N311" s="15">
        <f>'CBS data 2019 (voorlopig)'!N302</f>
        <v>2321</v>
      </c>
      <c r="O311" s="165">
        <f>'CBS data 2019 (voorlopig)'!O302</f>
        <v>0</v>
      </c>
    </row>
    <row r="312" spans="1:15" x14ac:dyDescent="0.2">
      <c r="A312" s="2" t="str">
        <f>'CBS data 2019 (voorlopig)'!A303</f>
        <v>Distributiebedrijven</v>
      </c>
      <c r="B312" s="2" t="str">
        <f>'CBS data 2019 (voorlopig)'!B303</f>
        <v>Andere installaties</v>
      </c>
      <c r="C312" s="2" t="str">
        <f>'CBS data 2019 (voorlopig)'!C303</f>
        <v>Zonnecellen</v>
      </c>
      <c r="D312" s="165">
        <f>'CBS data 2019 (voorlopig)'!D303</f>
        <v>0</v>
      </c>
      <c r="E312" s="165">
        <f>'CBS data 2019 (voorlopig)'!E303</f>
        <v>0</v>
      </c>
      <c r="F312" s="165">
        <f>'CBS data 2019 (voorlopig)'!F303</f>
        <v>0</v>
      </c>
      <c r="G312" s="165">
        <f>'CBS data 2019 (voorlopig)'!G303</f>
        <v>0</v>
      </c>
      <c r="H312" s="15">
        <f>'CBS data 2019 (voorlopig)'!H303</f>
        <v>0</v>
      </c>
      <c r="I312" s="16">
        <f>'CBS data 2019 (voorlopig)'!I303</f>
        <v>0</v>
      </c>
      <c r="J312" s="165">
        <f>'CBS data 2019 (voorlopig)'!J303</f>
        <v>0</v>
      </c>
      <c r="K312" s="15">
        <f>'CBS data 2019 (voorlopig)'!K303</f>
        <v>0</v>
      </c>
      <c r="L312" s="16">
        <f>'CBS data 2019 (voorlopig)'!L303</f>
        <v>0</v>
      </c>
      <c r="M312" s="165">
        <f>'CBS data 2019 (voorlopig)'!M303</f>
        <v>0</v>
      </c>
      <c r="N312" s="15">
        <f>'CBS data 2019 (voorlopig)'!N303</f>
        <v>0</v>
      </c>
      <c r="O312" s="165">
        <f>'CBS data 2019 (voorlopig)'!O303</f>
        <v>0</v>
      </c>
    </row>
    <row r="313" spans="1:15" x14ac:dyDescent="0.2">
      <c r="A313" s="2" t="str">
        <f>'CBS data 2019 (voorlopig)'!A304</f>
        <v>Distributiebedrijven</v>
      </c>
      <c r="B313" s="2" t="str">
        <f>'CBS data 2019 (voorlopig)'!B304</f>
        <v>Andere installaties</v>
      </c>
      <c r="C313" s="2" t="str">
        <f>'CBS data 2019 (voorlopig)'!C304</f>
        <v>Overige installaties</v>
      </c>
      <c r="D313" s="165">
        <f>'CBS data 2019 (voorlopig)'!D304</f>
        <v>0</v>
      </c>
      <c r="E313" s="165">
        <f>'CBS data 2019 (voorlopig)'!E304</f>
        <v>0</v>
      </c>
      <c r="F313" s="165">
        <f>'CBS data 2019 (voorlopig)'!F304</f>
        <v>0</v>
      </c>
      <c r="G313" s="165">
        <f>'CBS data 2019 (voorlopig)'!G304</f>
        <v>0</v>
      </c>
      <c r="H313" s="15">
        <f>'CBS data 2019 (voorlopig)'!H304</f>
        <v>0</v>
      </c>
      <c r="I313" s="16">
        <f>'CBS data 2019 (voorlopig)'!I304</f>
        <v>0</v>
      </c>
      <c r="J313" s="165">
        <f>'CBS data 2019 (voorlopig)'!J304</f>
        <v>0</v>
      </c>
      <c r="K313" s="15">
        <f>'CBS data 2019 (voorlopig)'!K304</f>
        <v>0</v>
      </c>
      <c r="L313" s="16">
        <f>'CBS data 2019 (voorlopig)'!L304</f>
        <v>0</v>
      </c>
      <c r="M313" s="165">
        <f>'CBS data 2019 (voorlopig)'!M304</f>
        <v>0</v>
      </c>
      <c r="N313" s="15">
        <f>'CBS data 2019 (voorlopig)'!N304</f>
        <v>0</v>
      </c>
      <c r="O313" s="165">
        <f>'CBS data 2019 (voorlopig)'!O304</f>
        <v>0</v>
      </c>
    </row>
    <row r="314" spans="1:15" x14ac:dyDescent="0.2">
      <c r="A314" s="2" t="str">
        <f>'CBS data 2019 (voorlopig)'!A305</f>
        <v>Gezondheidszorg</v>
      </c>
      <c r="B314" s="2" t="str">
        <f>'CBS data 2019 (voorlopig)'!B305</f>
        <v>Totaal WKK/andere installaties</v>
      </c>
      <c r="C314" s="2" t="str">
        <f>'CBS data 2019 (voorlopig)'!C305</f>
        <v>Totaal installaties</v>
      </c>
      <c r="D314" s="165">
        <f>'CBS data 2019 (voorlopig)'!D305</f>
        <v>1182</v>
      </c>
      <c r="E314" s="165">
        <f>'CBS data 2019 (voorlopig)'!E305</f>
        <v>1182</v>
      </c>
      <c r="F314" s="165">
        <f>'CBS data 2019 (voorlopig)'!F305</f>
        <v>0</v>
      </c>
      <c r="G314" s="165">
        <f>'CBS data 2019 (voorlopig)'!G305</f>
        <v>0</v>
      </c>
      <c r="H314" s="15">
        <f>'CBS data 2019 (voorlopig)'!H305</f>
        <v>0</v>
      </c>
      <c r="I314" s="16">
        <f>'CBS data 2019 (voorlopig)'!I305</f>
        <v>1005</v>
      </c>
      <c r="J314" s="165">
        <f>'CBS data 2019 (voorlopig)'!J305</f>
        <v>450</v>
      </c>
      <c r="K314" s="15">
        <f>'CBS data 2019 (voorlopig)'!K305</f>
        <v>555</v>
      </c>
      <c r="L314" s="16">
        <f>'CBS data 2019 (voorlopig)'!L305</f>
        <v>43</v>
      </c>
      <c r="M314" s="165">
        <f>'CBS data 2019 (voorlopig)'!M305</f>
        <v>199770</v>
      </c>
      <c r="N314" s="15">
        <f>'CBS data 2019 (voorlopig)'!N305</f>
        <v>34</v>
      </c>
      <c r="O314" s="165">
        <f>'CBS data 2019 (voorlopig)'!O305</f>
        <v>55.491666666666667</v>
      </c>
    </row>
    <row r="315" spans="1:15" x14ac:dyDescent="0.2">
      <c r="A315" s="2" t="str">
        <f>'CBS data 2019 (voorlopig)'!A306</f>
        <v>Gezondheidszorg</v>
      </c>
      <c r="B315" s="2" t="str">
        <f>'CBS data 2019 (voorlopig)'!B306</f>
        <v>Totaal WKK/andere installaties</v>
      </c>
      <c r="C315" s="2" t="str">
        <f>'CBS data 2019 (voorlopig)'!C306</f>
        <v>Gasmotor</v>
      </c>
      <c r="D315" s="165">
        <f>'CBS data 2019 (voorlopig)'!D306</f>
        <v>1182</v>
      </c>
      <c r="E315" s="165">
        <f>'CBS data 2019 (voorlopig)'!E306</f>
        <v>1182</v>
      </c>
      <c r="F315" s="165">
        <f>'CBS data 2019 (voorlopig)'!F306</f>
        <v>0</v>
      </c>
      <c r="G315" s="165">
        <f>'CBS data 2019 (voorlopig)'!G306</f>
        <v>0</v>
      </c>
      <c r="H315" s="15">
        <f>'CBS data 2019 (voorlopig)'!H306</f>
        <v>0</v>
      </c>
      <c r="I315" s="16">
        <f>'CBS data 2019 (voorlopig)'!I306</f>
        <v>1005</v>
      </c>
      <c r="J315" s="165">
        <f>'CBS data 2019 (voorlopig)'!J306</f>
        <v>450</v>
      </c>
      <c r="K315" s="15">
        <f>'CBS data 2019 (voorlopig)'!K306</f>
        <v>555</v>
      </c>
      <c r="L315" s="16">
        <f>'CBS data 2019 (voorlopig)'!L306</f>
        <v>37</v>
      </c>
      <c r="M315" s="165">
        <f>'CBS data 2019 (voorlopig)'!M306</f>
        <v>185370</v>
      </c>
      <c r="N315" s="15">
        <f>'CBS data 2019 (voorlopig)'!N306</f>
        <v>30</v>
      </c>
      <c r="O315" s="165">
        <f>'CBS data 2019 (voorlopig)'!O306</f>
        <v>51.491666666666667</v>
      </c>
    </row>
    <row r="316" spans="1:15" x14ac:dyDescent="0.2">
      <c r="A316" s="2" t="str">
        <f>'CBS data 2019 (voorlopig)'!A307</f>
        <v>Gezondheidszorg</v>
      </c>
      <c r="B316" s="2" t="str">
        <f>'CBS data 2019 (voorlopig)'!B307</f>
        <v>Totaal WKK/andere installaties</v>
      </c>
      <c r="C316" s="2" t="str">
        <f>'CBS data 2019 (voorlopig)'!C307</f>
        <v>Stoomturbine</v>
      </c>
      <c r="D316" s="165">
        <f>'CBS data 2019 (voorlopig)'!D307</f>
        <v>0</v>
      </c>
      <c r="E316" s="165">
        <f>'CBS data 2019 (voorlopig)'!E307</f>
        <v>0</v>
      </c>
      <c r="F316" s="165">
        <f>'CBS data 2019 (voorlopig)'!F307</f>
        <v>0</v>
      </c>
      <c r="G316" s="165">
        <f>'CBS data 2019 (voorlopig)'!G307</f>
        <v>0</v>
      </c>
      <c r="H316" s="15">
        <f>'CBS data 2019 (voorlopig)'!H307</f>
        <v>0</v>
      </c>
      <c r="I316" s="16">
        <f>'CBS data 2019 (voorlopig)'!I307</f>
        <v>0</v>
      </c>
      <c r="J316" s="165">
        <f>'CBS data 2019 (voorlopig)'!J307</f>
        <v>0</v>
      </c>
      <c r="K316" s="15">
        <f>'CBS data 2019 (voorlopig)'!K307</f>
        <v>0</v>
      </c>
      <c r="L316" s="16">
        <f>'CBS data 2019 (voorlopig)'!L307</f>
        <v>0</v>
      </c>
      <c r="M316" s="165">
        <f>'CBS data 2019 (voorlopig)'!M307</f>
        <v>0</v>
      </c>
      <c r="N316" s="15">
        <f>'CBS data 2019 (voorlopig)'!N307</f>
        <v>0</v>
      </c>
      <c r="O316" s="165">
        <f>'CBS data 2019 (voorlopig)'!O307</f>
        <v>0</v>
      </c>
    </row>
    <row r="317" spans="1:15" x14ac:dyDescent="0.2">
      <c r="A317" s="2" t="str">
        <f>'CBS data 2019 (voorlopig)'!A308</f>
        <v>Gezondheidszorg</v>
      </c>
      <c r="B317" s="2" t="str">
        <f>'CBS data 2019 (voorlopig)'!B308</f>
        <v>Totaal WKK/andere installaties</v>
      </c>
      <c r="C317" s="2" t="str">
        <f>'CBS data 2019 (voorlopig)'!C308</f>
        <v>Steg-eenheid</v>
      </c>
      <c r="D317" s="165">
        <f>'CBS data 2019 (voorlopig)'!D308</f>
        <v>0</v>
      </c>
      <c r="E317" s="165">
        <f>'CBS data 2019 (voorlopig)'!E308</f>
        <v>0</v>
      </c>
      <c r="F317" s="165">
        <f>'CBS data 2019 (voorlopig)'!F308</f>
        <v>0</v>
      </c>
      <c r="G317" s="165">
        <f>'CBS data 2019 (voorlopig)'!G308</f>
        <v>0</v>
      </c>
      <c r="H317" s="15">
        <f>'CBS data 2019 (voorlopig)'!H308</f>
        <v>0</v>
      </c>
      <c r="I317" s="16">
        <f>'CBS data 2019 (voorlopig)'!I308</f>
        <v>0</v>
      </c>
      <c r="J317" s="165">
        <f>'CBS data 2019 (voorlopig)'!J308</f>
        <v>0</v>
      </c>
      <c r="K317" s="15">
        <f>'CBS data 2019 (voorlopig)'!K308</f>
        <v>0</v>
      </c>
      <c r="L317" s="16">
        <f>'CBS data 2019 (voorlopig)'!L308</f>
        <v>0</v>
      </c>
      <c r="M317" s="165">
        <f>'CBS data 2019 (voorlopig)'!M308</f>
        <v>0</v>
      </c>
      <c r="N317" s="15">
        <f>'CBS data 2019 (voorlopig)'!N308</f>
        <v>0</v>
      </c>
      <c r="O317" s="165">
        <f>'CBS data 2019 (voorlopig)'!O308</f>
        <v>0</v>
      </c>
    </row>
    <row r="318" spans="1:15" x14ac:dyDescent="0.2">
      <c r="A318" s="2" t="str">
        <f>'CBS data 2019 (voorlopig)'!A309</f>
        <v>Gezondheidszorg</v>
      </c>
      <c r="B318" s="2" t="str">
        <f>'CBS data 2019 (voorlopig)'!B309</f>
        <v>Totaal WKK/andere installaties</v>
      </c>
      <c r="C318" s="2" t="str">
        <f>'CBS data 2019 (voorlopig)'!C309</f>
        <v>Gasturbine</v>
      </c>
      <c r="D318" s="165">
        <f>'CBS data 2019 (voorlopig)'!D309</f>
        <v>0</v>
      </c>
      <c r="E318" s="165">
        <f>'CBS data 2019 (voorlopig)'!E309</f>
        <v>0</v>
      </c>
      <c r="F318" s="165">
        <f>'CBS data 2019 (voorlopig)'!F309</f>
        <v>0</v>
      </c>
      <c r="G318" s="165">
        <f>'CBS data 2019 (voorlopig)'!G309</f>
        <v>0</v>
      </c>
      <c r="H318" s="15">
        <f>'CBS data 2019 (voorlopig)'!H309</f>
        <v>0</v>
      </c>
      <c r="I318" s="16">
        <f>'CBS data 2019 (voorlopig)'!I309</f>
        <v>0</v>
      </c>
      <c r="J318" s="165">
        <f>'CBS data 2019 (voorlopig)'!J309</f>
        <v>0</v>
      </c>
      <c r="K318" s="15">
        <f>'CBS data 2019 (voorlopig)'!K309</f>
        <v>0</v>
      </c>
      <c r="L318" s="16">
        <f>'CBS data 2019 (voorlopig)'!L309</f>
        <v>0</v>
      </c>
      <c r="M318" s="165">
        <f>'CBS data 2019 (voorlopig)'!M309</f>
        <v>0</v>
      </c>
      <c r="N318" s="15">
        <f>'CBS data 2019 (voorlopig)'!N309</f>
        <v>0</v>
      </c>
      <c r="O318" s="165">
        <f>'CBS data 2019 (voorlopig)'!O309</f>
        <v>0</v>
      </c>
    </row>
    <row r="319" spans="1:15" x14ac:dyDescent="0.2">
      <c r="A319" s="2" t="str">
        <f>'CBS data 2019 (voorlopig)'!A310</f>
        <v>Gezondheidszorg</v>
      </c>
      <c r="B319" s="2" t="str">
        <f>'CBS data 2019 (voorlopig)'!B310</f>
        <v>Totaal WKK/andere installaties</v>
      </c>
      <c r="C319" s="2" t="str">
        <f>'CBS data 2019 (voorlopig)'!C310</f>
        <v>Kerncentrale</v>
      </c>
      <c r="D319" s="165">
        <f>'CBS data 2019 (voorlopig)'!D310</f>
        <v>0</v>
      </c>
      <c r="E319" s="165">
        <f>'CBS data 2019 (voorlopig)'!E310</f>
        <v>0</v>
      </c>
      <c r="F319" s="165">
        <f>'CBS data 2019 (voorlopig)'!F310</f>
        <v>0</v>
      </c>
      <c r="G319" s="165">
        <f>'CBS data 2019 (voorlopig)'!G310</f>
        <v>0</v>
      </c>
      <c r="H319" s="15">
        <f>'CBS data 2019 (voorlopig)'!H310</f>
        <v>0</v>
      </c>
      <c r="I319" s="16">
        <f>'CBS data 2019 (voorlopig)'!I310</f>
        <v>0</v>
      </c>
      <c r="J319" s="165">
        <f>'CBS data 2019 (voorlopig)'!J310</f>
        <v>0</v>
      </c>
      <c r="K319" s="15">
        <f>'CBS data 2019 (voorlopig)'!K310</f>
        <v>0</v>
      </c>
      <c r="L319" s="16">
        <f>'CBS data 2019 (voorlopig)'!L310</f>
        <v>0</v>
      </c>
      <c r="M319" s="165">
        <f>'CBS data 2019 (voorlopig)'!M310</f>
        <v>0</v>
      </c>
      <c r="N319" s="15">
        <f>'CBS data 2019 (voorlopig)'!N310</f>
        <v>0</v>
      </c>
      <c r="O319" s="165">
        <f>'CBS data 2019 (voorlopig)'!O310</f>
        <v>0</v>
      </c>
    </row>
    <row r="320" spans="1:15" x14ac:dyDescent="0.2">
      <c r="A320" s="2" t="str">
        <f>'CBS data 2019 (voorlopig)'!A311</f>
        <v>Gezondheidszorg</v>
      </c>
      <c r="B320" s="2" t="str">
        <f>'CBS data 2019 (voorlopig)'!B311</f>
        <v>Totaal WKK/andere installaties</v>
      </c>
      <c r="C320" s="2" t="str">
        <f>'CBS data 2019 (voorlopig)'!C311</f>
        <v>Waterkrachtcentrale</v>
      </c>
      <c r="D320" s="165">
        <f>'CBS data 2019 (voorlopig)'!D311</f>
        <v>0</v>
      </c>
      <c r="E320" s="165">
        <f>'CBS data 2019 (voorlopig)'!E311</f>
        <v>0</v>
      </c>
      <c r="F320" s="165">
        <f>'CBS data 2019 (voorlopig)'!F311</f>
        <v>0</v>
      </c>
      <c r="G320" s="165">
        <f>'CBS data 2019 (voorlopig)'!G311</f>
        <v>0</v>
      </c>
      <c r="H320" s="15">
        <f>'CBS data 2019 (voorlopig)'!H311</f>
        <v>0</v>
      </c>
      <c r="I320" s="16">
        <f>'CBS data 2019 (voorlopig)'!I311</f>
        <v>0</v>
      </c>
      <c r="J320" s="165">
        <f>'CBS data 2019 (voorlopig)'!J311</f>
        <v>0</v>
      </c>
      <c r="K320" s="15">
        <f>'CBS data 2019 (voorlopig)'!K311</f>
        <v>0</v>
      </c>
      <c r="L320" s="16">
        <f>'CBS data 2019 (voorlopig)'!L311</f>
        <v>0</v>
      </c>
      <c r="M320" s="165">
        <f>'CBS data 2019 (voorlopig)'!M311</f>
        <v>0</v>
      </c>
      <c r="N320" s="15">
        <f>'CBS data 2019 (voorlopig)'!N311</f>
        <v>0</v>
      </c>
      <c r="O320" s="165">
        <f>'CBS data 2019 (voorlopig)'!O311</f>
        <v>0</v>
      </c>
    </row>
    <row r="321" spans="1:15" x14ac:dyDescent="0.2">
      <c r="A321" s="2" t="str">
        <f>'CBS data 2019 (voorlopig)'!A312</f>
        <v>Gezondheidszorg</v>
      </c>
      <c r="B321" s="2" t="str">
        <f>'CBS data 2019 (voorlopig)'!B312</f>
        <v>Totaal WKK/andere installaties</v>
      </c>
      <c r="C321" s="2" t="str">
        <f>'CBS data 2019 (voorlopig)'!C312</f>
        <v>Windturbine</v>
      </c>
      <c r="D321" s="165">
        <f>'CBS data 2019 (voorlopig)'!D312</f>
        <v>0</v>
      </c>
      <c r="E321" s="165">
        <f>'CBS data 2019 (voorlopig)'!E312</f>
        <v>0</v>
      </c>
      <c r="F321" s="165">
        <f>'CBS data 2019 (voorlopig)'!F312</f>
        <v>0</v>
      </c>
      <c r="G321" s="165">
        <f>'CBS data 2019 (voorlopig)'!G312</f>
        <v>0</v>
      </c>
      <c r="H321" s="15">
        <f>'CBS data 2019 (voorlopig)'!H312</f>
        <v>0</v>
      </c>
      <c r="I321" s="16">
        <f>'CBS data 2019 (voorlopig)'!I312</f>
        <v>0</v>
      </c>
      <c r="J321" s="165">
        <f>'CBS data 2019 (voorlopig)'!J312</f>
        <v>0</v>
      </c>
      <c r="K321" s="15">
        <f>'CBS data 2019 (voorlopig)'!K312</f>
        <v>0</v>
      </c>
      <c r="L321" s="16">
        <f>'CBS data 2019 (voorlopig)'!L312</f>
        <v>0</v>
      </c>
      <c r="M321" s="165">
        <f>'CBS data 2019 (voorlopig)'!M312</f>
        <v>0</v>
      </c>
      <c r="N321" s="15">
        <f>'CBS data 2019 (voorlopig)'!N312</f>
        <v>0</v>
      </c>
      <c r="O321" s="165">
        <f>'CBS data 2019 (voorlopig)'!O312</f>
        <v>0</v>
      </c>
    </row>
    <row r="322" spans="1:15" x14ac:dyDescent="0.2">
      <c r="A322" s="2" t="str">
        <f>'CBS data 2019 (voorlopig)'!A313</f>
        <v>Gezondheidszorg</v>
      </c>
      <c r="B322" s="2" t="str">
        <f>'CBS data 2019 (voorlopig)'!B313</f>
        <v>Totaal WKK/andere installaties</v>
      </c>
      <c r="C322" s="2" t="str">
        <f>'CBS data 2019 (voorlopig)'!C313</f>
        <v>Zonnecellen</v>
      </c>
      <c r="D322" s="165">
        <f>'CBS data 2019 (voorlopig)'!D313</f>
        <v>0</v>
      </c>
      <c r="E322" s="165">
        <f>'CBS data 2019 (voorlopig)'!E313</f>
        <v>0</v>
      </c>
      <c r="F322" s="165">
        <f>'CBS data 2019 (voorlopig)'!F313</f>
        <v>0</v>
      </c>
      <c r="G322" s="165">
        <f>'CBS data 2019 (voorlopig)'!G313</f>
        <v>0</v>
      </c>
      <c r="H322" s="15">
        <f>'CBS data 2019 (voorlopig)'!H313</f>
        <v>0</v>
      </c>
      <c r="I322" s="16">
        <f>'CBS data 2019 (voorlopig)'!I313</f>
        <v>0</v>
      </c>
      <c r="J322" s="165">
        <f>'CBS data 2019 (voorlopig)'!J313</f>
        <v>0</v>
      </c>
      <c r="K322" s="15">
        <f>'CBS data 2019 (voorlopig)'!K313</f>
        <v>0</v>
      </c>
      <c r="L322" s="16">
        <f>'CBS data 2019 (voorlopig)'!L313</f>
        <v>0</v>
      </c>
      <c r="M322" s="165">
        <f>'CBS data 2019 (voorlopig)'!M313</f>
        <v>0</v>
      </c>
      <c r="N322" s="15">
        <f>'CBS data 2019 (voorlopig)'!N313</f>
        <v>0</v>
      </c>
      <c r="O322" s="165">
        <f>'CBS data 2019 (voorlopig)'!O313</f>
        <v>0</v>
      </c>
    </row>
    <row r="323" spans="1:15" x14ac:dyDescent="0.2">
      <c r="A323" s="2" t="str">
        <f>'CBS data 2019 (voorlopig)'!A314</f>
        <v>Gezondheidszorg</v>
      </c>
      <c r="B323" s="2" t="str">
        <f>'CBS data 2019 (voorlopig)'!B314</f>
        <v>Totaal WKK/andere installaties</v>
      </c>
      <c r="C323" s="2" t="str">
        <f>'CBS data 2019 (voorlopig)'!C314</f>
        <v>Overige installaties</v>
      </c>
      <c r="D323" s="165">
        <f>'CBS data 2019 (voorlopig)'!D314</f>
        <v>0</v>
      </c>
      <c r="E323" s="165">
        <f>'CBS data 2019 (voorlopig)'!E314</f>
        <v>0</v>
      </c>
      <c r="F323" s="165">
        <f>'CBS data 2019 (voorlopig)'!F314</f>
        <v>0</v>
      </c>
      <c r="G323" s="165">
        <f>'CBS data 2019 (voorlopig)'!G314</f>
        <v>0</v>
      </c>
      <c r="H323" s="15">
        <f>'CBS data 2019 (voorlopig)'!H314</f>
        <v>0</v>
      </c>
      <c r="I323" s="16">
        <f>'CBS data 2019 (voorlopig)'!I314</f>
        <v>0</v>
      </c>
      <c r="J323" s="165">
        <f>'CBS data 2019 (voorlopig)'!J314</f>
        <v>0</v>
      </c>
      <c r="K323" s="15">
        <f>'CBS data 2019 (voorlopig)'!K314</f>
        <v>0</v>
      </c>
      <c r="L323" s="16">
        <f>'CBS data 2019 (voorlopig)'!L314</f>
        <v>5</v>
      </c>
      <c r="M323" s="165">
        <f>'CBS data 2019 (voorlopig)'!M314</f>
        <v>14400</v>
      </c>
      <c r="N323" s="15">
        <f>'CBS data 2019 (voorlopig)'!N314</f>
        <v>4</v>
      </c>
      <c r="O323" s="165">
        <f>'CBS data 2019 (voorlopig)'!O314</f>
        <v>4</v>
      </c>
    </row>
    <row r="324" spans="1:15" x14ac:dyDescent="0.2">
      <c r="A324" s="2" t="str">
        <f>'CBS data 2019 (voorlopig)'!A315</f>
        <v>Gezondheidszorg</v>
      </c>
      <c r="B324" s="2" t="str">
        <f>'CBS data 2019 (voorlopig)'!B315</f>
        <v>Warmtekrachtkoppelinginstallaties (WKK)</v>
      </c>
      <c r="C324" s="2" t="str">
        <f>'CBS data 2019 (voorlopig)'!C315</f>
        <v>Totaal installaties</v>
      </c>
      <c r="D324" s="165">
        <f>'CBS data 2019 (voorlopig)'!D315</f>
        <v>1182</v>
      </c>
      <c r="E324" s="165">
        <f>'CBS data 2019 (voorlopig)'!E315</f>
        <v>1182</v>
      </c>
      <c r="F324" s="165">
        <f>'CBS data 2019 (voorlopig)'!F315</f>
        <v>0</v>
      </c>
      <c r="G324" s="165">
        <f>'CBS data 2019 (voorlopig)'!G315</f>
        <v>0</v>
      </c>
      <c r="H324" s="15">
        <f>'CBS data 2019 (voorlopig)'!H315</f>
        <v>0</v>
      </c>
      <c r="I324" s="16">
        <f>'CBS data 2019 (voorlopig)'!I315</f>
        <v>1005</v>
      </c>
      <c r="J324" s="165">
        <f>'CBS data 2019 (voorlopig)'!J315</f>
        <v>450</v>
      </c>
      <c r="K324" s="15">
        <f>'CBS data 2019 (voorlopig)'!K315</f>
        <v>555</v>
      </c>
      <c r="L324" s="16">
        <f>'CBS data 2019 (voorlopig)'!L315</f>
        <v>41</v>
      </c>
      <c r="M324" s="165">
        <f>'CBS data 2019 (voorlopig)'!M315</f>
        <v>199770</v>
      </c>
      <c r="N324" s="15">
        <f>'CBS data 2019 (voorlopig)'!N315</f>
        <v>33</v>
      </c>
      <c r="O324" s="165">
        <f>'CBS data 2019 (voorlopig)'!O315</f>
        <v>55.491666666666667</v>
      </c>
    </row>
    <row r="325" spans="1:15" x14ac:dyDescent="0.2">
      <c r="A325" s="2" t="str">
        <f>'CBS data 2019 (voorlopig)'!A316</f>
        <v>Gezondheidszorg</v>
      </c>
      <c r="B325" s="2" t="str">
        <f>'CBS data 2019 (voorlopig)'!B316</f>
        <v>Warmtekrachtkoppelinginstallaties (WKK)</v>
      </c>
      <c r="C325" s="2" t="str">
        <f>'CBS data 2019 (voorlopig)'!C316</f>
        <v>Gasmotor</v>
      </c>
      <c r="D325" s="165">
        <f>'CBS data 2019 (voorlopig)'!D316</f>
        <v>1182</v>
      </c>
      <c r="E325" s="165">
        <f>'CBS data 2019 (voorlopig)'!E316</f>
        <v>1182</v>
      </c>
      <c r="F325" s="165">
        <f>'CBS data 2019 (voorlopig)'!F316</f>
        <v>0</v>
      </c>
      <c r="G325" s="165">
        <f>'CBS data 2019 (voorlopig)'!G316</f>
        <v>0</v>
      </c>
      <c r="H325" s="15">
        <f>'CBS data 2019 (voorlopig)'!H316</f>
        <v>0</v>
      </c>
      <c r="I325" s="16">
        <f>'CBS data 2019 (voorlopig)'!I316</f>
        <v>1005</v>
      </c>
      <c r="J325" s="165">
        <f>'CBS data 2019 (voorlopig)'!J316</f>
        <v>450</v>
      </c>
      <c r="K325" s="15">
        <f>'CBS data 2019 (voorlopig)'!K316</f>
        <v>555</v>
      </c>
      <c r="L325" s="16">
        <f>'CBS data 2019 (voorlopig)'!L316</f>
        <v>37</v>
      </c>
      <c r="M325" s="165">
        <f>'CBS data 2019 (voorlopig)'!M316</f>
        <v>185370</v>
      </c>
      <c r="N325" s="15">
        <f>'CBS data 2019 (voorlopig)'!N316</f>
        <v>30</v>
      </c>
      <c r="O325" s="165">
        <f>'CBS data 2019 (voorlopig)'!O316</f>
        <v>51.491666666666667</v>
      </c>
    </row>
    <row r="326" spans="1:15" x14ac:dyDescent="0.2">
      <c r="A326" s="2" t="str">
        <f>'CBS data 2019 (voorlopig)'!A317</f>
        <v>Gezondheidszorg</v>
      </c>
      <c r="B326" s="2" t="str">
        <f>'CBS data 2019 (voorlopig)'!B317</f>
        <v>Warmtekrachtkoppelinginstallaties (WKK)</v>
      </c>
      <c r="C326" s="2" t="str">
        <f>'CBS data 2019 (voorlopig)'!C317</f>
        <v>Stoomturbine</v>
      </c>
      <c r="D326" s="165">
        <f>'CBS data 2019 (voorlopig)'!D317</f>
        <v>0</v>
      </c>
      <c r="E326" s="165">
        <f>'CBS data 2019 (voorlopig)'!E317</f>
        <v>0</v>
      </c>
      <c r="F326" s="165">
        <f>'CBS data 2019 (voorlopig)'!F317</f>
        <v>0</v>
      </c>
      <c r="G326" s="165">
        <f>'CBS data 2019 (voorlopig)'!G317</f>
        <v>0</v>
      </c>
      <c r="H326" s="15">
        <f>'CBS data 2019 (voorlopig)'!H317</f>
        <v>0</v>
      </c>
      <c r="I326" s="16">
        <f>'CBS data 2019 (voorlopig)'!I317</f>
        <v>0</v>
      </c>
      <c r="J326" s="165">
        <f>'CBS data 2019 (voorlopig)'!J317</f>
        <v>0</v>
      </c>
      <c r="K326" s="15">
        <f>'CBS data 2019 (voorlopig)'!K317</f>
        <v>0</v>
      </c>
      <c r="L326" s="16">
        <f>'CBS data 2019 (voorlopig)'!L317</f>
        <v>0</v>
      </c>
      <c r="M326" s="165">
        <f>'CBS data 2019 (voorlopig)'!M317</f>
        <v>0</v>
      </c>
      <c r="N326" s="15">
        <f>'CBS data 2019 (voorlopig)'!N317</f>
        <v>0</v>
      </c>
      <c r="O326" s="165">
        <f>'CBS data 2019 (voorlopig)'!O317</f>
        <v>0</v>
      </c>
    </row>
    <row r="327" spans="1:15" x14ac:dyDescent="0.2">
      <c r="A327" s="2" t="str">
        <f>'CBS data 2019 (voorlopig)'!A318</f>
        <v>Gezondheidszorg</v>
      </c>
      <c r="B327" s="2" t="str">
        <f>'CBS data 2019 (voorlopig)'!B318</f>
        <v>Warmtekrachtkoppelinginstallaties (WKK)</v>
      </c>
      <c r="C327" s="2" t="str">
        <f>'CBS data 2019 (voorlopig)'!C318</f>
        <v>Steg-eenheid</v>
      </c>
      <c r="D327" s="165">
        <f>'CBS data 2019 (voorlopig)'!D318</f>
        <v>0</v>
      </c>
      <c r="E327" s="165">
        <f>'CBS data 2019 (voorlopig)'!E318</f>
        <v>0</v>
      </c>
      <c r="F327" s="165">
        <f>'CBS data 2019 (voorlopig)'!F318</f>
        <v>0</v>
      </c>
      <c r="G327" s="165">
        <f>'CBS data 2019 (voorlopig)'!G318</f>
        <v>0</v>
      </c>
      <c r="H327" s="15">
        <f>'CBS data 2019 (voorlopig)'!H318</f>
        <v>0</v>
      </c>
      <c r="I327" s="16">
        <f>'CBS data 2019 (voorlopig)'!I318</f>
        <v>0</v>
      </c>
      <c r="J327" s="165">
        <f>'CBS data 2019 (voorlopig)'!J318</f>
        <v>0</v>
      </c>
      <c r="K327" s="15">
        <f>'CBS data 2019 (voorlopig)'!K318</f>
        <v>0</v>
      </c>
      <c r="L327" s="16">
        <f>'CBS data 2019 (voorlopig)'!L318</f>
        <v>0</v>
      </c>
      <c r="M327" s="165">
        <f>'CBS data 2019 (voorlopig)'!M318</f>
        <v>0</v>
      </c>
      <c r="N327" s="15">
        <f>'CBS data 2019 (voorlopig)'!N318</f>
        <v>0</v>
      </c>
      <c r="O327" s="165">
        <f>'CBS data 2019 (voorlopig)'!O318</f>
        <v>0</v>
      </c>
    </row>
    <row r="328" spans="1:15" x14ac:dyDescent="0.2">
      <c r="A328" s="2" t="str">
        <f>'CBS data 2019 (voorlopig)'!A319</f>
        <v>Gezondheidszorg</v>
      </c>
      <c r="B328" s="2" t="str">
        <f>'CBS data 2019 (voorlopig)'!B319</f>
        <v>Warmtekrachtkoppelinginstallaties (WKK)</v>
      </c>
      <c r="C328" s="2" t="str">
        <f>'CBS data 2019 (voorlopig)'!C319</f>
        <v>Gasturbine</v>
      </c>
      <c r="D328" s="165">
        <f>'CBS data 2019 (voorlopig)'!D319</f>
        <v>0</v>
      </c>
      <c r="E328" s="165">
        <f>'CBS data 2019 (voorlopig)'!E319</f>
        <v>0</v>
      </c>
      <c r="F328" s="165">
        <f>'CBS data 2019 (voorlopig)'!F319</f>
        <v>0</v>
      </c>
      <c r="G328" s="165">
        <f>'CBS data 2019 (voorlopig)'!G319</f>
        <v>0</v>
      </c>
      <c r="H328" s="15">
        <f>'CBS data 2019 (voorlopig)'!H319</f>
        <v>0</v>
      </c>
      <c r="I328" s="16">
        <f>'CBS data 2019 (voorlopig)'!I319</f>
        <v>0</v>
      </c>
      <c r="J328" s="165">
        <f>'CBS data 2019 (voorlopig)'!J319</f>
        <v>0</v>
      </c>
      <c r="K328" s="15">
        <f>'CBS data 2019 (voorlopig)'!K319</f>
        <v>0</v>
      </c>
      <c r="L328" s="16">
        <f>'CBS data 2019 (voorlopig)'!L319</f>
        <v>0</v>
      </c>
      <c r="M328" s="165">
        <f>'CBS data 2019 (voorlopig)'!M319</f>
        <v>0</v>
      </c>
      <c r="N328" s="15">
        <f>'CBS data 2019 (voorlopig)'!N319</f>
        <v>0</v>
      </c>
      <c r="O328" s="165">
        <f>'CBS data 2019 (voorlopig)'!O319</f>
        <v>0</v>
      </c>
    </row>
    <row r="329" spans="1:15" x14ac:dyDescent="0.2">
      <c r="A329" s="2" t="str">
        <f>'CBS data 2019 (voorlopig)'!A320</f>
        <v>Gezondheidszorg</v>
      </c>
      <c r="B329" s="2" t="str">
        <f>'CBS data 2019 (voorlopig)'!B320</f>
        <v>Warmtekrachtkoppelinginstallaties (WKK)</v>
      </c>
      <c r="C329" s="2" t="str">
        <f>'CBS data 2019 (voorlopig)'!C320</f>
        <v>Kerncentrale</v>
      </c>
      <c r="D329" s="165">
        <f>'CBS data 2019 (voorlopig)'!D320</f>
        <v>0</v>
      </c>
      <c r="E329" s="165">
        <f>'CBS data 2019 (voorlopig)'!E320</f>
        <v>0</v>
      </c>
      <c r="F329" s="165">
        <f>'CBS data 2019 (voorlopig)'!F320</f>
        <v>0</v>
      </c>
      <c r="G329" s="165">
        <f>'CBS data 2019 (voorlopig)'!G320</f>
        <v>0</v>
      </c>
      <c r="H329" s="15">
        <f>'CBS data 2019 (voorlopig)'!H320</f>
        <v>0</v>
      </c>
      <c r="I329" s="16">
        <f>'CBS data 2019 (voorlopig)'!I320</f>
        <v>0</v>
      </c>
      <c r="J329" s="165">
        <f>'CBS data 2019 (voorlopig)'!J320</f>
        <v>0</v>
      </c>
      <c r="K329" s="15">
        <f>'CBS data 2019 (voorlopig)'!K320</f>
        <v>0</v>
      </c>
      <c r="L329" s="16">
        <f>'CBS data 2019 (voorlopig)'!L320</f>
        <v>0</v>
      </c>
      <c r="M329" s="165">
        <f>'CBS data 2019 (voorlopig)'!M320</f>
        <v>0</v>
      </c>
      <c r="N329" s="15">
        <f>'CBS data 2019 (voorlopig)'!N320</f>
        <v>0</v>
      </c>
      <c r="O329" s="165">
        <f>'CBS data 2019 (voorlopig)'!O320</f>
        <v>0</v>
      </c>
    </row>
    <row r="330" spans="1:15" x14ac:dyDescent="0.2">
      <c r="A330" s="2" t="str">
        <f>'CBS data 2019 (voorlopig)'!A321</f>
        <v>Gezondheidszorg</v>
      </c>
      <c r="B330" s="2" t="str">
        <f>'CBS data 2019 (voorlopig)'!B321</f>
        <v>Warmtekrachtkoppelinginstallaties (WKK)</v>
      </c>
      <c r="C330" s="2" t="str">
        <f>'CBS data 2019 (voorlopig)'!C321</f>
        <v>Waterkrachtcentrale</v>
      </c>
      <c r="D330" s="165">
        <f>'CBS data 2019 (voorlopig)'!D321</f>
        <v>0</v>
      </c>
      <c r="E330" s="165">
        <f>'CBS data 2019 (voorlopig)'!E321</f>
        <v>0</v>
      </c>
      <c r="F330" s="165">
        <f>'CBS data 2019 (voorlopig)'!F321</f>
        <v>0</v>
      </c>
      <c r="G330" s="165">
        <f>'CBS data 2019 (voorlopig)'!G321</f>
        <v>0</v>
      </c>
      <c r="H330" s="15">
        <f>'CBS data 2019 (voorlopig)'!H321</f>
        <v>0</v>
      </c>
      <c r="I330" s="16">
        <f>'CBS data 2019 (voorlopig)'!I321</f>
        <v>0</v>
      </c>
      <c r="J330" s="165">
        <f>'CBS data 2019 (voorlopig)'!J321</f>
        <v>0</v>
      </c>
      <c r="K330" s="15">
        <f>'CBS data 2019 (voorlopig)'!K321</f>
        <v>0</v>
      </c>
      <c r="L330" s="16">
        <f>'CBS data 2019 (voorlopig)'!L321</f>
        <v>0</v>
      </c>
      <c r="M330" s="165">
        <f>'CBS data 2019 (voorlopig)'!M321</f>
        <v>0</v>
      </c>
      <c r="N330" s="15">
        <f>'CBS data 2019 (voorlopig)'!N321</f>
        <v>0</v>
      </c>
      <c r="O330" s="165">
        <f>'CBS data 2019 (voorlopig)'!O321</f>
        <v>0</v>
      </c>
    </row>
    <row r="331" spans="1:15" x14ac:dyDescent="0.2">
      <c r="A331" s="2" t="str">
        <f>'CBS data 2019 (voorlopig)'!A322</f>
        <v>Gezondheidszorg</v>
      </c>
      <c r="B331" s="2" t="str">
        <f>'CBS data 2019 (voorlopig)'!B322</f>
        <v>Warmtekrachtkoppelinginstallaties (WKK)</v>
      </c>
      <c r="C331" s="2" t="str">
        <f>'CBS data 2019 (voorlopig)'!C322</f>
        <v>Windturbine</v>
      </c>
      <c r="D331" s="165">
        <f>'CBS data 2019 (voorlopig)'!D322</f>
        <v>0</v>
      </c>
      <c r="E331" s="165">
        <f>'CBS data 2019 (voorlopig)'!E322</f>
        <v>0</v>
      </c>
      <c r="F331" s="165">
        <f>'CBS data 2019 (voorlopig)'!F322</f>
        <v>0</v>
      </c>
      <c r="G331" s="165">
        <f>'CBS data 2019 (voorlopig)'!G322</f>
        <v>0</v>
      </c>
      <c r="H331" s="15">
        <f>'CBS data 2019 (voorlopig)'!H322</f>
        <v>0</v>
      </c>
      <c r="I331" s="16">
        <f>'CBS data 2019 (voorlopig)'!I322</f>
        <v>0</v>
      </c>
      <c r="J331" s="165">
        <f>'CBS data 2019 (voorlopig)'!J322</f>
        <v>0</v>
      </c>
      <c r="K331" s="15">
        <f>'CBS data 2019 (voorlopig)'!K322</f>
        <v>0</v>
      </c>
      <c r="L331" s="16">
        <f>'CBS data 2019 (voorlopig)'!L322</f>
        <v>0</v>
      </c>
      <c r="M331" s="165">
        <f>'CBS data 2019 (voorlopig)'!M322</f>
        <v>0</v>
      </c>
      <c r="N331" s="15">
        <f>'CBS data 2019 (voorlopig)'!N322</f>
        <v>0</v>
      </c>
      <c r="O331" s="165">
        <f>'CBS data 2019 (voorlopig)'!O322</f>
        <v>0</v>
      </c>
    </row>
    <row r="332" spans="1:15" x14ac:dyDescent="0.2">
      <c r="A332" s="2" t="str">
        <f>'CBS data 2019 (voorlopig)'!A323</f>
        <v>Gezondheidszorg</v>
      </c>
      <c r="B332" s="2" t="str">
        <f>'CBS data 2019 (voorlopig)'!B323</f>
        <v>Warmtekrachtkoppelinginstallaties (WKK)</v>
      </c>
      <c r="C332" s="2" t="str">
        <f>'CBS data 2019 (voorlopig)'!C323</f>
        <v>Zonnecellen</v>
      </c>
      <c r="D332" s="165">
        <f>'CBS data 2019 (voorlopig)'!D323</f>
        <v>0</v>
      </c>
      <c r="E332" s="165">
        <f>'CBS data 2019 (voorlopig)'!E323</f>
        <v>0</v>
      </c>
      <c r="F332" s="165">
        <f>'CBS data 2019 (voorlopig)'!F323</f>
        <v>0</v>
      </c>
      <c r="G332" s="165">
        <f>'CBS data 2019 (voorlopig)'!G323</f>
        <v>0</v>
      </c>
      <c r="H332" s="15">
        <f>'CBS data 2019 (voorlopig)'!H323</f>
        <v>0</v>
      </c>
      <c r="I332" s="16">
        <f>'CBS data 2019 (voorlopig)'!I323</f>
        <v>0</v>
      </c>
      <c r="J332" s="165">
        <f>'CBS data 2019 (voorlopig)'!J323</f>
        <v>0</v>
      </c>
      <c r="K332" s="15">
        <f>'CBS data 2019 (voorlopig)'!K323</f>
        <v>0</v>
      </c>
      <c r="L332" s="16">
        <f>'CBS data 2019 (voorlopig)'!L323</f>
        <v>0</v>
      </c>
      <c r="M332" s="165">
        <f>'CBS data 2019 (voorlopig)'!M323</f>
        <v>0</v>
      </c>
      <c r="N332" s="15">
        <f>'CBS data 2019 (voorlopig)'!N323</f>
        <v>0</v>
      </c>
      <c r="O332" s="165">
        <f>'CBS data 2019 (voorlopig)'!O323</f>
        <v>0</v>
      </c>
    </row>
    <row r="333" spans="1:15" x14ac:dyDescent="0.2">
      <c r="A333" s="2" t="str">
        <f>'CBS data 2019 (voorlopig)'!A324</f>
        <v>Gezondheidszorg</v>
      </c>
      <c r="B333" s="2" t="str">
        <f>'CBS data 2019 (voorlopig)'!B324</f>
        <v>Warmtekrachtkoppelinginstallaties (WKK)</v>
      </c>
      <c r="C333" s="2" t="str">
        <f>'CBS data 2019 (voorlopig)'!C324</f>
        <v>Overige installaties</v>
      </c>
      <c r="D333" s="165">
        <f>'CBS data 2019 (voorlopig)'!D324</f>
        <v>0</v>
      </c>
      <c r="E333" s="165">
        <f>'CBS data 2019 (voorlopig)'!E324</f>
        <v>0</v>
      </c>
      <c r="F333" s="165">
        <f>'CBS data 2019 (voorlopig)'!F324</f>
        <v>0</v>
      </c>
      <c r="G333" s="165">
        <f>'CBS data 2019 (voorlopig)'!G324</f>
        <v>0</v>
      </c>
      <c r="H333" s="15">
        <f>'CBS data 2019 (voorlopig)'!H324</f>
        <v>0</v>
      </c>
      <c r="I333" s="16">
        <f>'CBS data 2019 (voorlopig)'!I324</f>
        <v>0</v>
      </c>
      <c r="J333" s="165">
        <f>'CBS data 2019 (voorlopig)'!J324</f>
        <v>0</v>
      </c>
      <c r="K333" s="15">
        <f>'CBS data 2019 (voorlopig)'!K324</f>
        <v>0</v>
      </c>
      <c r="L333" s="16">
        <f>'CBS data 2019 (voorlopig)'!L324</f>
        <v>4</v>
      </c>
      <c r="M333" s="165">
        <f>'CBS data 2019 (voorlopig)'!M324</f>
        <v>14400</v>
      </c>
      <c r="N333" s="15">
        <f>'CBS data 2019 (voorlopig)'!N324</f>
        <v>3</v>
      </c>
      <c r="O333" s="165">
        <f>'CBS data 2019 (voorlopig)'!O324</f>
        <v>4</v>
      </c>
    </row>
    <row r="334" spans="1:15" x14ac:dyDescent="0.2">
      <c r="A334" s="2" t="str">
        <f>'CBS data 2019 (voorlopig)'!A325</f>
        <v>Gezondheidszorg</v>
      </c>
      <c r="B334" s="2" t="str">
        <f>'CBS data 2019 (voorlopig)'!B325</f>
        <v>Andere installaties</v>
      </c>
      <c r="C334" s="2" t="str">
        <f>'CBS data 2019 (voorlopig)'!C325</f>
        <v>Totaal installaties</v>
      </c>
      <c r="D334" s="165">
        <f>'CBS data 2019 (voorlopig)'!D325</f>
        <v>0</v>
      </c>
      <c r="E334" s="165">
        <f>'CBS data 2019 (voorlopig)'!E325</f>
        <v>0</v>
      </c>
      <c r="F334" s="165">
        <f>'CBS data 2019 (voorlopig)'!F325</f>
        <v>0</v>
      </c>
      <c r="G334" s="165">
        <f>'CBS data 2019 (voorlopig)'!G325</f>
        <v>0</v>
      </c>
      <c r="H334" s="15">
        <f>'CBS data 2019 (voorlopig)'!H325</f>
        <v>0</v>
      </c>
      <c r="I334" s="16">
        <f>'CBS data 2019 (voorlopig)'!I325</f>
        <v>0</v>
      </c>
      <c r="J334" s="165">
        <f>'CBS data 2019 (voorlopig)'!J325</f>
        <v>0</v>
      </c>
      <c r="K334" s="15">
        <f>'CBS data 2019 (voorlopig)'!K325</f>
        <v>0</v>
      </c>
      <c r="L334" s="16">
        <f>'CBS data 2019 (voorlopig)'!L325</f>
        <v>1</v>
      </c>
      <c r="M334" s="165">
        <f>'CBS data 2019 (voorlopig)'!M325</f>
        <v>0</v>
      </c>
      <c r="N334" s="15">
        <f>'CBS data 2019 (voorlopig)'!N325</f>
        <v>1</v>
      </c>
      <c r="O334" s="165">
        <f>'CBS data 2019 (voorlopig)'!O325</f>
        <v>0</v>
      </c>
    </row>
    <row r="335" spans="1:15" x14ac:dyDescent="0.2">
      <c r="A335" s="2" t="str">
        <f>'CBS data 2019 (voorlopig)'!A326</f>
        <v>Gezondheidszorg</v>
      </c>
      <c r="B335" s="2" t="str">
        <f>'CBS data 2019 (voorlopig)'!B326</f>
        <v>Andere installaties</v>
      </c>
      <c r="C335" s="2" t="str">
        <f>'CBS data 2019 (voorlopig)'!C326</f>
        <v>Gasmotor</v>
      </c>
      <c r="D335" s="165">
        <f>'CBS data 2019 (voorlopig)'!D326</f>
        <v>0</v>
      </c>
      <c r="E335" s="165">
        <f>'CBS data 2019 (voorlopig)'!E326</f>
        <v>0</v>
      </c>
      <c r="F335" s="165">
        <f>'CBS data 2019 (voorlopig)'!F326</f>
        <v>0</v>
      </c>
      <c r="G335" s="165">
        <f>'CBS data 2019 (voorlopig)'!G326</f>
        <v>0</v>
      </c>
      <c r="H335" s="15">
        <f>'CBS data 2019 (voorlopig)'!H326</f>
        <v>0</v>
      </c>
      <c r="I335" s="16">
        <f>'CBS data 2019 (voorlopig)'!I326</f>
        <v>0</v>
      </c>
      <c r="J335" s="165">
        <f>'CBS data 2019 (voorlopig)'!J326</f>
        <v>0</v>
      </c>
      <c r="K335" s="15">
        <f>'CBS data 2019 (voorlopig)'!K326</f>
        <v>0</v>
      </c>
      <c r="L335" s="16">
        <f>'CBS data 2019 (voorlopig)'!L326</f>
        <v>0</v>
      </c>
      <c r="M335" s="165">
        <f>'CBS data 2019 (voorlopig)'!M326</f>
        <v>0</v>
      </c>
      <c r="N335" s="15">
        <f>'CBS data 2019 (voorlopig)'!N326</f>
        <v>0</v>
      </c>
      <c r="O335" s="165">
        <f>'CBS data 2019 (voorlopig)'!O326</f>
        <v>0</v>
      </c>
    </row>
    <row r="336" spans="1:15" x14ac:dyDescent="0.2">
      <c r="A336" s="2" t="str">
        <f>'CBS data 2019 (voorlopig)'!A327</f>
        <v>Gezondheidszorg</v>
      </c>
      <c r="B336" s="2" t="str">
        <f>'CBS data 2019 (voorlopig)'!B327</f>
        <v>Andere installaties</v>
      </c>
      <c r="C336" s="2" t="str">
        <f>'CBS data 2019 (voorlopig)'!C327</f>
        <v>Stoomturbine</v>
      </c>
      <c r="D336" s="165">
        <f>'CBS data 2019 (voorlopig)'!D327</f>
        <v>0</v>
      </c>
      <c r="E336" s="165">
        <f>'CBS data 2019 (voorlopig)'!E327</f>
        <v>0</v>
      </c>
      <c r="F336" s="165">
        <f>'CBS data 2019 (voorlopig)'!F327</f>
        <v>0</v>
      </c>
      <c r="G336" s="165">
        <f>'CBS data 2019 (voorlopig)'!G327</f>
        <v>0</v>
      </c>
      <c r="H336" s="15">
        <f>'CBS data 2019 (voorlopig)'!H327</f>
        <v>0</v>
      </c>
      <c r="I336" s="16">
        <f>'CBS data 2019 (voorlopig)'!I327</f>
        <v>0</v>
      </c>
      <c r="J336" s="165">
        <f>'CBS data 2019 (voorlopig)'!J327</f>
        <v>0</v>
      </c>
      <c r="K336" s="15">
        <f>'CBS data 2019 (voorlopig)'!K327</f>
        <v>0</v>
      </c>
      <c r="L336" s="16">
        <f>'CBS data 2019 (voorlopig)'!L327</f>
        <v>0</v>
      </c>
      <c r="M336" s="165">
        <f>'CBS data 2019 (voorlopig)'!M327</f>
        <v>0</v>
      </c>
      <c r="N336" s="15">
        <f>'CBS data 2019 (voorlopig)'!N327</f>
        <v>0</v>
      </c>
      <c r="O336" s="165">
        <f>'CBS data 2019 (voorlopig)'!O327</f>
        <v>0</v>
      </c>
    </row>
    <row r="337" spans="1:15" x14ac:dyDescent="0.2">
      <c r="A337" s="2" t="str">
        <f>'CBS data 2019 (voorlopig)'!A328</f>
        <v>Gezondheidszorg</v>
      </c>
      <c r="B337" s="2" t="str">
        <f>'CBS data 2019 (voorlopig)'!B328</f>
        <v>Andere installaties</v>
      </c>
      <c r="C337" s="2" t="str">
        <f>'CBS data 2019 (voorlopig)'!C328</f>
        <v>Steg-eenheid</v>
      </c>
      <c r="D337" s="165">
        <f>'CBS data 2019 (voorlopig)'!D328</f>
        <v>0</v>
      </c>
      <c r="E337" s="165">
        <f>'CBS data 2019 (voorlopig)'!E328</f>
        <v>0</v>
      </c>
      <c r="F337" s="165">
        <f>'CBS data 2019 (voorlopig)'!F328</f>
        <v>0</v>
      </c>
      <c r="G337" s="165">
        <f>'CBS data 2019 (voorlopig)'!G328</f>
        <v>0</v>
      </c>
      <c r="H337" s="15">
        <f>'CBS data 2019 (voorlopig)'!H328</f>
        <v>0</v>
      </c>
      <c r="I337" s="16">
        <f>'CBS data 2019 (voorlopig)'!I328</f>
        <v>0</v>
      </c>
      <c r="J337" s="165">
        <f>'CBS data 2019 (voorlopig)'!J328</f>
        <v>0</v>
      </c>
      <c r="K337" s="15">
        <f>'CBS data 2019 (voorlopig)'!K328</f>
        <v>0</v>
      </c>
      <c r="L337" s="16">
        <f>'CBS data 2019 (voorlopig)'!L328</f>
        <v>0</v>
      </c>
      <c r="M337" s="165">
        <f>'CBS data 2019 (voorlopig)'!M328</f>
        <v>0</v>
      </c>
      <c r="N337" s="15">
        <f>'CBS data 2019 (voorlopig)'!N328</f>
        <v>0</v>
      </c>
      <c r="O337" s="165">
        <f>'CBS data 2019 (voorlopig)'!O328</f>
        <v>0</v>
      </c>
    </row>
    <row r="338" spans="1:15" x14ac:dyDescent="0.2">
      <c r="A338" s="2" t="str">
        <f>'CBS data 2019 (voorlopig)'!A329</f>
        <v>Gezondheidszorg</v>
      </c>
      <c r="B338" s="2" t="str">
        <f>'CBS data 2019 (voorlopig)'!B329</f>
        <v>Andere installaties</v>
      </c>
      <c r="C338" s="2" t="str">
        <f>'CBS data 2019 (voorlopig)'!C329</f>
        <v>Gasturbine</v>
      </c>
      <c r="D338" s="165">
        <f>'CBS data 2019 (voorlopig)'!D329</f>
        <v>0</v>
      </c>
      <c r="E338" s="165">
        <f>'CBS data 2019 (voorlopig)'!E329</f>
        <v>0</v>
      </c>
      <c r="F338" s="165">
        <f>'CBS data 2019 (voorlopig)'!F329</f>
        <v>0</v>
      </c>
      <c r="G338" s="165">
        <f>'CBS data 2019 (voorlopig)'!G329</f>
        <v>0</v>
      </c>
      <c r="H338" s="15">
        <f>'CBS data 2019 (voorlopig)'!H329</f>
        <v>0</v>
      </c>
      <c r="I338" s="16">
        <f>'CBS data 2019 (voorlopig)'!I329</f>
        <v>0</v>
      </c>
      <c r="J338" s="165">
        <f>'CBS data 2019 (voorlopig)'!J329</f>
        <v>0</v>
      </c>
      <c r="K338" s="15">
        <f>'CBS data 2019 (voorlopig)'!K329</f>
        <v>0</v>
      </c>
      <c r="L338" s="16">
        <f>'CBS data 2019 (voorlopig)'!L329</f>
        <v>0</v>
      </c>
      <c r="M338" s="165">
        <f>'CBS data 2019 (voorlopig)'!M329</f>
        <v>0</v>
      </c>
      <c r="N338" s="15">
        <f>'CBS data 2019 (voorlopig)'!N329</f>
        <v>0</v>
      </c>
      <c r="O338" s="165">
        <f>'CBS data 2019 (voorlopig)'!O329</f>
        <v>0</v>
      </c>
    </row>
    <row r="339" spans="1:15" x14ac:dyDescent="0.2">
      <c r="A339" s="2" t="str">
        <f>'CBS data 2019 (voorlopig)'!A330</f>
        <v>Gezondheidszorg</v>
      </c>
      <c r="B339" s="2" t="str">
        <f>'CBS data 2019 (voorlopig)'!B330</f>
        <v>Andere installaties</v>
      </c>
      <c r="C339" s="2" t="str">
        <f>'CBS data 2019 (voorlopig)'!C330</f>
        <v>Kerncentrale</v>
      </c>
      <c r="D339" s="165">
        <f>'CBS data 2019 (voorlopig)'!D330</f>
        <v>0</v>
      </c>
      <c r="E339" s="165">
        <f>'CBS data 2019 (voorlopig)'!E330</f>
        <v>0</v>
      </c>
      <c r="F339" s="165">
        <f>'CBS data 2019 (voorlopig)'!F330</f>
        <v>0</v>
      </c>
      <c r="G339" s="165">
        <f>'CBS data 2019 (voorlopig)'!G330</f>
        <v>0</v>
      </c>
      <c r="H339" s="15">
        <f>'CBS data 2019 (voorlopig)'!H330</f>
        <v>0</v>
      </c>
      <c r="I339" s="16">
        <f>'CBS data 2019 (voorlopig)'!I330</f>
        <v>0</v>
      </c>
      <c r="J339" s="165">
        <f>'CBS data 2019 (voorlopig)'!J330</f>
        <v>0</v>
      </c>
      <c r="K339" s="15">
        <f>'CBS data 2019 (voorlopig)'!K330</f>
        <v>0</v>
      </c>
      <c r="L339" s="16">
        <f>'CBS data 2019 (voorlopig)'!L330</f>
        <v>0</v>
      </c>
      <c r="M339" s="165">
        <f>'CBS data 2019 (voorlopig)'!M330</f>
        <v>0</v>
      </c>
      <c r="N339" s="15">
        <f>'CBS data 2019 (voorlopig)'!N330</f>
        <v>0</v>
      </c>
      <c r="O339" s="165">
        <f>'CBS data 2019 (voorlopig)'!O330</f>
        <v>0</v>
      </c>
    </row>
    <row r="340" spans="1:15" x14ac:dyDescent="0.2">
      <c r="A340" s="2" t="str">
        <f>'CBS data 2019 (voorlopig)'!A331</f>
        <v>Gezondheidszorg</v>
      </c>
      <c r="B340" s="2" t="str">
        <f>'CBS data 2019 (voorlopig)'!B331</f>
        <v>Andere installaties</v>
      </c>
      <c r="C340" s="2" t="str">
        <f>'CBS data 2019 (voorlopig)'!C331</f>
        <v>Waterkrachtcentrale</v>
      </c>
      <c r="D340" s="165">
        <f>'CBS data 2019 (voorlopig)'!D331</f>
        <v>0</v>
      </c>
      <c r="E340" s="165">
        <f>'CBS data 2019 (voorlopig)'!E331</f>
        <v>0</v>
      </c>
      <c r="F340" s="165">
        <f>'CBS data 2019 (voorlopig)'!F331</f>
        <v>0</v>
      </c>
      <c r="G340" s="165">
        <f>'CBS data 2019 (voorlopig)'!G331</f>
        <v>0</v>
      </c>
      <c r="H340" s="15">
        <f>'CBS data 2019 (voorlopig)'!H331</f>
        <v>0</v>
      </c>
      <c r="I340" s="16">
        <f>'CBS data 2019 (voorlopig)'!I331</f>
        <v>0</v>
      </c>
      <c r="J340" s="165">
        <f>'CBS data 2019 (voorlopig)'!J331</f>
        <v>0</v>
      </c>
      <c r="K340" s="15">
        <f>'CBS data 2019 (voorlopig)'!K331</f>
        <v>0</v>
      </c>
      <c r="L340" s="16">
        <f>'CBS data 2019 (voorlopig)'!L331</f>
        <v>0</v>
      </c>
      <c r="M340" s="165">
        <f>'CBS data 2019 (voorlopig)'!M331</f>
        <v>0</v>
      </c>
      <c r="N340" s="15">
        <f>'CBS data 2019 (voorlopig)'!N331</f>
        <v>0</v>
      </c>
      <c r="O340" s="165">
        <f>'CBS data 2019 (voorlopig)'!O331</f>
        <v>0</v>
      </c>
    </row>
    <row r="341" spans="1:15" x14ac:dyDescent="0.2">
      <c r="A341" s="2" t="str">
        <f>'CBS data 2019 (voorlopig)'!A332</f>
        <v>Gezondheidszorg</v>
      </c>
      <c r="B341" s="2" t="str">
        <f>'CBS data 2019 (voorlopig)'!B332</f>
        <v>Andere installaties</v>
      </c>
      <c r="C341" s="2" t="str">
        <f>'CBS data 2019 (voorlopig)'!C332</f>
        <v>Windturbine</v>
      </c>
      <c r="D341" s="165">
        <f>'CBS data 2019 (voorlopig)'!D332</f>
        <v>0</v>
      </c>
      <c r="E341" s="165">
        <f>'CBS data 2019 (voorlopig)'!E332</f>
        <v>0</v>
      </c>
      <c r="F341" s="165">
        <f>'CBS data 2019 (voorlopig)'!F332</f>
        <v>0</v>
      </c>
      <c r="G341" s="165">
        <f>'CBS data 2019 (voorlopig)'!G332</f>
        <v>0</v>
      </c>
      <c r="H341" s="15">
        <f>'CBS data 2019 (voorlopig)'!H332</f>
        <v>0</v>
      </c>
      <c r="I341" s="16">
        <f>'CBS data 2019 (voorlopig)'!I332</f>
        <v>0</v>
      </c>
      <c r="J341" s="165">
        <f>'CBS data 2019 (voorlopig)'!J332</f>
        <v>0</v>
      </c>
      <c r="K341" s="15">
        <f>'CBS data 2019 (voorlopig)'!K332</f>
        <v>0</v>
      </c>
      <c r="L341" s="16">
        <f>'CBS data 2019 (voorlopig)'!L332</f>
        <v>0</v>
      </c>
      <c r="M341" s="165">
        <f>'CBS data 2019 (voorlopig)'!M332</f>
        <v>0</v>
      </c>
      <c r="N341" s="15">
        <f>'CBS data 2019 (voorlopig)'!N332</f>
        <v>0</v>
      </c>
      <c r="O341" s="165">
        <f>'CBS data 2019 (voorlopig)'!O332</f>
        <v>0</v>
      </c>
    </row>
    <row r="342" spans="1:15" x14ac:dyDescent="0.2">
      <c r="A342" s="2" t="str">
        <f>'CBS data 2019 (voorlopig)'!A333</f>
        <v>Gezondheidszorg</v>
      </c>
      <c r="B342" s="2" t="str">
        <f>'CBS data 2019 (voorlopig)'!B333</f>
        <v>Andere installaties</v>
      </c>
      <c r="C342" s="2" t="str">
        <f>'CBS data 2019 (voorlopig)'!C333</f>
        <v>Zonnecellen</v>
      </c>
      <c r="D342" s="165">
        <f>'CBS data 2019 (voorlopig)'!D333</f>
        <v>0</v>
      </c>
      <c r="E342" s="165">
        <f>'CBS data 2019 (voorlopig)'!E333</f>
        <v>0</v>
      </c>
      <c r="F342" s="165">
        <f>'CBS data 2019 (voorlopig)'!F333</f>
        <v>0</v>
      </c>
      <c r="G342" s="165">
        <f>'CBS data 2019 (voorlopig)'!G333</f>
        <v>0</v>
      </c>
      <c r="H342" s="15">
        <f>'CBS data 2019 (voorlopig)'!H333</f>
        <v>0</v>
      </c>
      <c r="I342" s="16">
        <f>'CBS data 2019 (voorlopig)'!I333</f>
        <v>0</v>
      </c>
      <c r="J342" s="165">
        <f>'CBS data 2019 (voorlopig)'!J333</f>
        <v>0</v>
      </c>
      <c r="K342" s="15">
        <f>'CBS data 2019 (voorlopig)'!K333</f>
        <v>0</v>
      </c>
      <c r="L342" s="16">
        <f>'CBS data 2019 (voorlopig)'!L333</f>
        <v>0</v>
      </c>
      <c r="M342" s="165">
        <f>'CBS data 2019 (voorlopig)'!M333</f>
        <v>0</v>
      </c>
      <c r="N342" s="15">
        <f>'CBS data 2019 (voorlopig)'!N333</f>
        <v>0</v>
      </c>
      <c r="O342" s="165">
        <f>'CBS data 2019 (voorlopig)'!O333</f>
        <v>0</v>
      </c>
    </row>
    <row r="343" spans="1:15" x14ac:dyDescent="0.2">
      <c r="A343" s="2" t="str">
        <f>'CBS data 2019 (voorlopig)'!A334</f>
        <v>Gezondheidszorg</v>
      </c>
      <c r="B343" s="2" t="str">
        <f>'CBS data 2019 (voorlopig)'!B334</f>
        <v>Andere installaties</v>
      </c>
      <c r="C343" s="2" t="str">
        <f>'CBS data 2019 (voorlopig)'!C334</f>
        <v>Overige installaties</v>
      </c>
      <c r="D343" s="165">
        <f>'CBS data 2019 (voorlopig)'!D334</f>
        <v>0</v>
      </c>
      <c r="E343" s="165">
        <f>'CBS data 2019 (voorlopig)'!E334</f>
        <v>0</v>
      </c>
      <c r="F343" s="165">
        <f>'CBS data 2019 (voorlopig)'!F334</f>
        <v>0</v>
      </c>
      <c r="G343" s="165">
        <f>'CBS data 2019 (voorlopig)'!G334</f>
        <v>0</v>
      </c>
      <c r="H343" s="15">
        <f>'CBS data 2019 (voorlopig)'!H334</f>
        <v>0</v>
      </c>
      <c r="I343" s="16">
        <f>'CBS data 2019 (voorlopig)'!I334</f>
        <v>0</v>
      </c>
      <c r="J343" s="165">
        <f>'CBS data 2019 (voorlopig)'!J334</f>
        <v>0</v>
      </c>
      <c r="K343" s="15">
        <f>'CBS data 2019 (voorlopig)'!K334</f>
        <v>0</v>
      </c>
      <c r="L343" s="16">
        <f>'CBS data 2019 (voorlopig)'!L334</f>
        <v>1</v>
      </c>
      <c r="M343" s="165">
        <f>'CBS data 2019 (voorlopig)'!M334</f>
        <v>0</v>
      </c>
      <c r="N343" s="15">
        <f>'CBS data 2019 (voorlopig)'!N334</f>
        <v>1</v>
      </c>
      <c r="O343" s="165">
        <f>'CBS data 2019 (voorlopig)'!O334</f>
        <v>0</v>
      </c>
    </row>
    <row r="344" spans="1:15" x14ac:dyDescent="0.2">
      <c r="A344" s="2" t="str">
        <f>'CBS data 2019 (voorlopig)'!A335</f>
        <v>Afvalverbranding</v>
      </c>
      <c r="B344" s="2" t="str">
        <f>'CBS data 2019 (voorlopig)'!B335</f>
        <v>Totaal WKK/andere installaties</v>
      </c>
      <c r="C344" s="2" t="str">
        <f>'CBS data 2019 (voorlopig)'!C335</f>
        <v>Totaal installaties</v>
      </c>
      <c r="D344" s="165">
        <f>'CBS data 2019 (voorlopig)'!D335</f>
        <v>83404</v>
      </c>
      <c r="E344" s="165">
        <f>'CBS data 2019 (voorlopig)'!E335</f>
        <v>493</v>
      </c>
      <c r="F344" s="165">
        <f>'CBS data 2019 (voorlopig)'!F335</f>
        <v>220</v>
      </c>
      <c r="G344" s="165">
        <f>'CBS data 2019 (voorlopig)'!G335</f>
        <v>0</v>
      </c>
      <c r="H344" s="15">
        <f>'CBS data 2019 (voorlopig)'!H335</f>
        <v>82690</v>
      </c>
      <c r="I344" s="16">
        <f>'CBS data 2019 (voorlopig)'!I335</f>
        <v>34921</v>
      </c>
      <c r="J344" s="165">
        <f>'CBS data 2019 (voorlopig)'!J335</f>
        <v>15874</v>
      </c>
      <c r="K344" s="15">
        <f>'CBS data 2019 (voorlopig)'!K335</f>
        <v>19048</v>
      </c>
      <c r="L344" s="16">
        <f>'CBS data 2019 (voorlopig)'!L335</f>
        <v>895</v>
      </c>
      <c r="M344" s="165">
        <f>'CBS data 2019 (voorlopig)'!M335</f>
        <v>4420641</v>
      </c>
      <c r="N344" s="15">
        <f>'CBS data 2019 (voorlopig)'!N335</f>
        <v>50</v>
      </c>
      <c r="O344" s="165">
        <f>'CBS data 2019 (voorlopig)'!O335</f>
        <v>1227.9558333333334</v>
      </c>
    </row>
    <row r="345" spans="1:15" x14ac:dyDescent="0.2">
      <c r="A345" s="2" t="str">
        <f>'CBS data 2019 (voorlopig)'!A336</f>
        <v>Afvalverbranding</v>
      </c>
      <c r="B345" s="2" t="str">
        <f>'CBS data 2019 (voorlopig)'!B336</f>
        <v>Totaal WKK/andere installaties</v>
      </c>
      <c r="C345" s="2" t="str">
        <f>'CBS data 2019 (voorlopig)'!C336</f>
        <v>Gasmotor</v>
      </c>
      <c r="D345" s="165">
        <f>'CBS data 2019 (voorlopig)'!D336</f>
        <v>770</v>
      </c>
      <c r="E345" s="165">
        <f>'CBS data 2019 (voorlopig)'!E336</f>
        <v>0</v>
      </c>
      <c r="F345" s="165">
        <f>'CBS data 2019 (voorlopig)'!F336</f>
        <v>0</v>
      </c>
      <c r="G345" s="165">
        <f>'CBS data 2019 (voorlopig)'!G336</f>
        <v>0</v>
      </c>
      <c r="H345" s="15">
        <f>'CBS data 2019 (voorlopig)'!H336</f>
        <v>770</v>
      </c>
      <c r="I345" s="16">
        <f>'CBS data 2019 (voorlopig)'!I336</f>
        <v>467</v>
      </c>
      <c r="J345" s="165">
        <f>'CBS data 2019 (voorlopig)'!J336</f>
        <v>283</v>
      </c>
      <c r="K345" s="15">
        <f>'CBS data 2019 (voorlopig)'!K336</f>
        <v>184</v>
      </c>
      <c r="L345" s="16">
        <f>'CBS data 2019 (voorlopig)'!L336</f>
        <v>28</v>
      </c>
      <c r="M345" s="165">
        <f>'CBS data 2019 (voorlopig)'!M336</f>
        <v>65440</v>
      </c>
      <c r="N345" s="15">
        <f>'CBS data 2019 (voorlopig)'!N336</f>
        <v>16</v>
      </c>
      <c r="O345" s="165">
        <f>'CBS data 2019 (voorlopig)'!O336</f>
        <v>18.177777777777777</v>
      </c>
    </row>
    <row r="346" spans="1:15" x14ac:dyDescent="0.2">
      <c r="A346" s="2" t="str">
        <f>'CBS data 2019 (voorlopig)'!A337</f>
        <v>Afvalverbranding</v>
      </c>
      <c r="B346" s="2" t="str">
        <f>'CBS data 2019 (voorlopig)'!B337</f>
        <v>Totaal WKK/andere installaties</v>
      </c>
      <c r="C346" s="2" t="str">
        <f>'CBS data 2019 (voorlopig)'!C337</f>
        <v>Stoomturbine</v>
      </c>
      <c r="D346" s="165">
        <f>'CBS data 2019 (voorlopig)'!D337</f>
        <v>82634</v>
      </c>
      <c r="E346" s="165">
        <f>'CBS data 2019 (voorlopig)'!E337</f>
        <v>493</v>
      </c>
      <c r="F346" s="165">
        <f>'CBS data 2019 (voorlopig)'!F337</f>
        <v>220</v>
      </c>
      <c r="G346" s="165">
        <f>'CBS data 2019 (voorlopig)'!G337</f>
        <v>0</v>
      </c>
      <c r="H346" s="15">
        <f>'CBS data 2019 (voorlopig)'!H337</f>
        <v>81920</v>
      </c>
      <c r="I346" s="16">
        <f>'CBS data 2019 (voorlopig)'!I337</f>
        <v>34454</v>
      </c>
      <c r="J346" s="165">
        <f>'CBS data 2019 (voorlopig)'!J337</f>
        <v>15590</v>
      </c>
      <c r="K346" s="15">
        <f>'CBS data 2019 (voorlopig)'!K337</f>
        <v>18864</v>
      </c>
      <c r="L346" s="16">
        <f>'CBS data 2019 (voorlopig)'!L337</f>
        <v>866</v>
      </c>
      <c r="M346" s="165">
        <f>'CBS data 2019 (voorlopig)'!M337</f>
        <v>4355201</v>
      </c>
      <c r="N346" s="15">
        <f>'CBS data 2019 (voorlopig)'!N337</f>
        <v>34</v>
      </c>
      <c r="O346" s="165">
        <f>'CBS data 2019 (voorlopig)'!O337</f>
        <v>1209.7780555555555</v>
      </c>
    </row>
    <row r="347" spans="1:15" x14ac:dyDescent="0.2">
      <c r="A347" s="2" t="str">
        <f>'CBS data 2019 (voorlopig)'!A338</f>
        <v>Afvalverbranding</v>
      </c>
      <c r="B347" s="2" t="str">
        <f>'CBS data 2019 (voorlopig)'!B338</f>
        <v>Totaal WKK/andere installaties</v>
      </c>
      <c r="C347" s="2" t="str">
        <f>'CBS data 2019 (voorlopig)'!C338</f>
        <v>Steg-eenheid</v>
      </c>
      <c r="D347" s="165">
        <f>'CBS data 2019 (voorlopig)'!D338</f>
        <v>0</v>
      </c>
      <c r="E347" s="165">
        <f>'CBS data 2019 (voorlopig)'!E338</f>
        <v>0</v>
      </c>
      <c r="F347" s="165">
        <f>'CBS data 2019 (voorlopig)'!F338</f>
        <v>0</v>
      </c>
      <c r="G347" s="165">
        <f>'CBS data 2019 (voorlopig)'!G338</f>
        <v>0</v>
      </c>
      <c r="H347" s="15">
        <f>'CBS data 2019 (voorlopig)'!H338</f>
        <v>0</v>
      </c>
      <c r="I347" s="16">
        <f>'CBS data 2019 (voorlopig)'!I338</f>
        <v>0</v>
      </c>
      <c r="J347" s="165">
        <f>'CBS data 2019 (voorlopig)'!J338</f>
        <v>0</v>
      </c>
      <c r="K347" s="15">
        <f>'CBS data 2019 (voorlopig)'!K338</f>
        <v>0</v>
      </c>
      <c r="L347" s="16">
        <f>'CBS data 2019 (voorlopig)'!L338</f>
        <v>0</v>
      </c>
      <c r="M347" s="165">
        <f>'CBS data 2019 (voorlopig)'!M338</f>
        <v>0</v>
      </c>
      <c r="N347" s="15">
        <f>'CBS data 2019 (voorlopig)'!N338</f>
        <v>0</v>
      </c>
      <c r="O347" s="165">
        <f>'CBS data 2019 (voorlopig)'!O338</f>
        <v>0</v>
      </c>
    </row>
    <row r="348" spans="1:15" x14ac:dyDescent="0.2">
      <c r="A348" s="2" t="str">
        <f>'CBS data 2019 (voorlopig)'!A339</f>
        <v>Afvalverbranding</v>
      </c>
      <c r="B348" s="2" t="str">
        <f>'CBS data 2019 (voorlopig)'!B339</f>
        <v>Totaal WKK/andere installaties</v>
      </c>
      <c r="C348" s="2" t="str">
        <f>'CBS data 2019 (voorlopig)'!C339</f>
        <v>Gasturbine</v>
      </c>
      <c r="D348" s="165">
        <f>'CBS data 2019 (voorlopig)'!D339</f>
        <v>0</v>
      </c>
      <c r="E348" s="165">
        <f>'CBS data 2019 (voorlopig)'!E339</f>
        <v>0</v>
      </c>
      <c r="F348" s="165">
        <f>'CBS data 2019 (voorlopig)'!F339</f>
        <v>0</v>
      </c>
      <c r="G348" s="165">
        <f>'CBS data 2019 (voorlopig)'!G339</f>
        <v>0</v>
      </c>
      <c r="H348" s="15">
        <f>'CBS data 2019 (voorlopig)'!H339</f>
        <v>0</v>
      </c>
      <c r="I348" s="16">
        <f>'CBS data 2019 (voorlopig)'!I339</f>
        <v>0</v>
      </c>
      <c r="J348" s="165">
        <f>'CBS data 2019 (voorlopig)'!J339</f>
        <v>0</v>
      </c>
      <c r="K348" s="15">
        <f>'CBS data 2019 (voorlopig)'!K339</f>
        <v>0</v>
      </c>
      <c r="L348" s="16">
        <f>'CBS data 2019 (voorlopig)'!L339</f>
        <v>0</v>
      </c>
      <c r="M348" s="165">
        <f>'CBS data 2019 (voorlopig)'!M339</f>
        <v>0</v>
      </c>
      <c r="N348" s="15">
        <f>'CBS data 2019 (voorlopig)'!N339</f>
        <v>0</v>
      </c>
      <c r="O348" s="165">
        <f>'CBS data 2019 (voorlopig)'!O339</f>
        <v>0</v>
      </c>
    </row>
    <row r="349" spans="1:15" x14ac:dyDescent="0.2">
      <c r="A349" s="2" t="str">
        <f>'CBS data 2019 (voorlopig)'!A340</f>
        <v>Afvalverbranding</v>
      </c>
      <c r="B349" s="2" t="str">
        <f>'CBS data 2019 (voorlopig)'!B340</f>
        <v>Totaal WKK/andere installaties</v>
      </c>
      <c r="C349" s="2" t="str">
        <f>'CBS data 2019 (voorlopig)'!C340</f>
        <v>Kerncentrale</v>
      </c>
      <c r="D349" s="165">
        <f>'CBS data 2019 (voorlopig)'!D340</f>
        <v>0</v>
      </c>
      <c r="E349" s="165">
        <f>'CBS data 2019 (voorlopig)'!E340</f>
        <v>0</v>
      </c>
      <c r="F349" s="165">
        <f>'CBS data 2019 (voorlopig)'!F340</f>
        <v>0</v>
      </c>
      <c r="G349" s="165">
        <f>'CBS data 2019 (voorlopig)'!G340</f>
        <v>0</v>
      </c>
      <c r="H349" s="15">
        <f>'CBS data 2019 (voorlopig)'!H340</f>
        <v>0</v>
      </c>
      <c r="I349" s="16">
        <f>'CBS data 2019 (voorlopig)'!I340</f>
        <v>0</v>
      </c>
      <c r="J349" s="165">
        <f>'CBS data 2019 (voorlopig)'!J340</f>
        <v>0</v>
      </c>
      <c r="K349" s="15">
        <f>'CBS data 2019 (voorlopig)'!K340</f>
        <v>0</v>
      </c>
      <c r="L349" s="16">
        <f>'CBS data 2019 (voorlopig)'!L340</f>
        <v>0</v>
      </c>
      <c r="M349" s="165">
        <f>'CBS data 2019 (voorlopig)'!M340</f>
        <v>0</v>
      </c>
      <c r="N349" s="15">
        <f>'CBS data 2019 (voorlopig)'!N340</f>
        <v>0</v>
      </c>
      <c r="O349" s="165">
        <f>'CBS data 2019 (voorlopig)'!O340</f>
        <v>0</v>
      </c>
    </row>
    <row r="350" spans="1:15" x14ac:dyDescent="0.2">
      <c r="A350" s="2" t="str">
        <f>'CBS data 2019 (voorlopig)'!A341</f>
        <v>Afvalverbranding</v>
      </c>
      <c r="B350" s="2" t="str">
        <f>'CBS data 2019 (voorlopig)'!B341</f>
        <v>Totaal WKK/andere installaties</v>
      </c>
      <c r="C350" s="2" t="str">
        <f>'CBS data 2019 (voorlopig)'!C341</f>
        <v>Waterkrachtcentrale</v>
      </c>
      <c r="D350" s="165">
        <f>'CBS data 2019 (voorlopig)'!D341</f>
        <v>0</v>
      </c>
      <c r="E350" s="165">
        <f>'CBS data 2019 (voorlopig)'!E341</f>
        <v>0</v>
      </c>
      <c r="F350" s="165">
        <f>'CBS data 2019 (voorlopig)'!F341</f>
        <v>0</v>
      </c>
      <c r="G350" s="165">
        <f>'CBS data 2019 (voorlopig)'!G341</f>
        <v>0</v>
      </c>
      <c r="H350" s="15">
        <f>'CBS data 2019 (voorlopig)'!H341</f>
        <v>0</v>
      </c>
      <c r="I350" s="16">
        <f>'CBS data 2019 (voorlopig)'!I341</f>
        <v>0</v>
      </c>
      <c r="J350" s="165">
        <f>'CBS data 2019 (voorlopig)'!J341</f>
        <v>0</v>
      </c>
      <c r="K350" s="15">
        <f>'CBS data 2019 (voorlopig)'!K341</f>
        <v>0</v>
      </c>
      <c r="L350" s="16">
        <f>'CBS data 2019 (voorlopig)'!L341</f>
        <v>0</v>
      </c>
      <c r="M350" s="165">
        <f>'CBS data 2019 (voorlopig)'!M341</f>
        <v>0</v>
      </c>
      <c r="N350" s="15">
        <f>'CBS data 2019 (voorlopig)'!N341</f>
        <v>0</v>
      </c>
      <c r="O350" s="165">
        <f>'CBS data 2019 (voorlopig)'!O341</f>
        <v>0</v>
      </c>
    </row>
    <row r="351" spans="1:15" x14ac:dyDescent="0.2">
      <c r="A351" s="2" t="str">
        <f>'CBS data 2019 (voorlopig)'!A342</f>
        <v>Afvalverbranding</v>
      </c>
      <c r="B351" s="2" t="str">
        <f>'CBS data 2019 (voorlopig)'!B342</f>
        <v>Totaal WKK/andere installaties</v>
      </c>
      <c r="C351" s="2" t="str">
        <f>'CBS data 2019 (voorlopig)'!C342</f>
        <v>Windturbine</v>
      </c>
      <c r="D351" s="165">
        <f>'CBS data 2019 (voorlopig)'!D342</f>
        <v>0</v>
      </c>
      <c r="E351" s="165">
        <f>'CBS data 2019 (voorlopig)'!E342</f>
        <v>0</v>
      </c>
      <c r="F351" s="165">
        <f>'CBS data 2019 (voorlopig)'!F342</f>
        <v>0</v>
      </c>
      <c r="G351" s="165">
        <f>'CBS data 2019 (voorlopig)'!G342</f>
        <v>0</v>
      </c>
      <c r="H351" s="15">
        <f>'CBS data 2019 (voorlopig)'!H342</f>
        <v>0</v>
      </c>
      <c r="I351" s="16">
        <f>'CBS data 2019 (voorlopig)'!I342</f>
        <v>0</v>
      </c>
      <c r="J351" s="165">
        <f>'CBS data 2019 (voorlopig)'!J342</f>
        <v>0</v>
      </c>
      <c r="K351" s="15">
        <f>'CBS data 2019 (voorlopig)'!K342</f>
        <v>0</v>
      </c>
      <c r="L351" s="16">
        <f>'CBS data 2019 (voorlopig)'!L342</f>
        <v>0</v>
      </c>
      <c r="M351" s="165">
        <f>'CBS data 2019 (voorlopig)'!M342</f>
        <v>0</v>
      </c>
      <c r="N351" s="15">
        <f>'CBS data 2019 (voorlopig)'!N342</f>
        <v>0</v>
      </c>
      <c r="O351" s="165">
        <f>'CBS data 2019 (voorlopig)'!O342</f>
        <v>0</v>
      </c>
    </row>
    <row r="352" spans="1:15" x14ac:dyDescent="0.2">
      <c r="A352" s="2" t="str">
        <f>'CBS data 2019 (voorlopig)'!A343</f>
        <v>Afvalverbranding</v>
      </c>
      <c r="B352" s="2" t="str">
        <f>'CBS data 2019 (voorlopig)'!B343</f>
        <v>Totaal WKK/andere installaties</v>
      </c>
      <c r="C352" s="2" t="str">
        <f>'CBS data 2019 (voorlopig)'!C343</f>
        <v>Zonnecellen</v>
      </c>
      <c r="D352" s="165">
        <f>'CBS data 2019 (voorlopig)'!D343</f>
        <v>0</v>
      </c>
      <c r="E352" s="165">
        <f>'CBS data 2019 (voorlopig)'!E343</f>
        <v>0</v>
      </c>
      <c r="F352" s="165">
        <f>'CBS data 2019 (voorlopig)'!F343</f>
        <v>0</v>
      </c>
      <c r="G352" s="165">
        <f>'CBS data 2019 (voorlopig)'!G343</f>
        <v>0</v>
      </c>
      <c r="H352" s="15">
        <f>'CBS data 2019 (voorlopig)'!H343</f>
        <v>0</v>
      </c>
      <c r="I352" s="16">
        <f>'CBS data 2019 (voorlopig)'!I343</f>
        <v>0</v>
      </c>
      <c r="J352" s="165">
        <f>'CBS data 2019 (voorlopig)'!J343</f>
        <v>0</v>
      </c>
      <c r="K352" s="15">
        <f>'CBS data 2019 (voorlopig)'!K343</f>
        <v>0</v>
      </c>
      <c r="L352" s="16">
        <f>'CBS data 2019 (voorlopig)'!L343</f>
        <v>0</v>
      </c>
      <c r="M352" s="165">
        <f>'CBS data 2019 (voorlopig)'!M343</f>
        <v>0</v>
      </c>
      <c r="N352" s="15">
        <f>'CBS data 2019 (voorlopig)'!N343</f>
        <v>0</v>
      </c>
      <c r="O352" s="165">
        <f>'CBS data 2019 (voorlopig)'!O343</f>
        <v>0</v>
      </c>
    </row>
    <row r="353" spans="1:15" x14ac:dyDescent="0.2">
      <c r="A353" s="2" t="str">
        <f>'CBS data 2019 (voorlopig)'!A344</f>
        <v>Afvalverbranding</v>
      </c>
      <c r="B353" s="2" t="str">
        <f>'CBS data 2019 (voorlopig)'!B344</f>
        <v>Totaal WKK/andere installaties</v>
      </c>
      <c r="C353" s="2" t="str">
        <f>'CBS data 2019 (voorlopig)'!C344</f>
        <v>Overige installaties</v>
      </c>
      <c r="D353" s="165">
        <f>'CBS data 2019 (voorlopig)'!D344</f>
        <v>0</v>
      </c>
      <c r="E353" s="165">
        <f>'CBS data 2019 (voorlopig)'!E344</f>
        <v>0</v>
      </c>
      <c r="F353" s="165">
        <f>'CBS data 2019 (voorlopig)'!F344</f>
        <v>0</v>
      </c>
      <c r="G353" s="165">
        <f>'CBS data 2019 (voorlopig)'!G344</f>
        <v>0</v>
      </c>
      <c r="H353" s="15">
        <f>'CBS data 2019 (voorlopig)'!H344</f>
        <v>0</v>
      </c>
      <c r="I353" s="16">
        <f>'CBS data 2019 (voorlopig)'!I344</f>
        <v>0</v>
      </c>
      <c r="J353" s="165">
        <f>'CBS data 2019 (voorlopig)'!J344</f>
        <v>0</v>
      </c>
      <c r="K353" s="15">
        <f>'CBS data 2019 (voorlopig)'!K344</f>
        <v>0</v>
      </c>
      <c r="L353" s="16">
        <f>'CBS data 2019 (voorlopig)'!L344</f>
        <v>0</v>
      </c>
      <c r="M353" s="165">
        <f>'CBS data 2019 (voorlopig)'!M344</f>
        <v>0</v>
      </c>
      <c r="N353" s="15">
        <f>'CBS data 2019 (voorlopig)'!N344</f>
        <v>0</v>
      </c>
      <c r="O353" s="165">
        <f>'CBS data 2019 (voorlopig)'!O344</f>
        <v>0</v>
      </c>
    </row>
    <row r="354" spans="1:15" x14ac:dyDescent="0.2">
      <c r="A354" s="2" t="str">
        <f>'CBS data 2019 (voorlopig)'!A345</f>
        <v>Afvalverbranding</v>
      </c>
      <c r="B354" s="2" t="str">
        <f>'CBS data 2019 (voorlopig)'!B345</f>
        <v>Warmtekrachtkoppelinginstallaties (WKK)</v>
      </c>
      <c r="C354" s="2" t="str">
        <f>'CBS data 2019 (voorlopig)'!C345</f>
        <v>Totaal installaties</v>
      </c>
      <c r="D354" s="165">
        <f>'CBS data 2019 (voorlopig)'!D345</f>
        <v>83404</v>
      </c>
      <c r="E354" s="165">
        <f>'CBS data 2019 (voorlopig)'!E345</f>
        <v>493</v>
      </c>
      <c r="F354" s="165">
        <f>'CBS data 2019 (voorlopig)'!F345</f>
        <v>220</v>
      </c>
      <c r="G354" s="165">
        <f>'CBS data 2019 (voorlopig)'!G345</f>
        <v>0</v>
      </c>
      <c r="H354" s="15">
        <f>'CBS data 2019 (voorlopig)'!H345</f>
        <v>82690</v>
      </c>
      <c r="I354" s="16">
        <f>'CBS data 2019 (voorlopig)'!I345</f>
        <v>34921</v>
      </c>
      <c r="J354" s="165">
        <f>'CBS data 2019 (voorlopig)'!J345</f>
        <v>15874</v>
      </c>
      <c r="K354" s="15">
        <f>'CBS data 2019 (voorlopig)'!K345</f>
        <v>19048</v>
      </c>
      <c r="L354" s="16">
        <f>'CBS data 2019 (voorlopig)'!L345</f>
        <v>895</v>
      </c>
      <c r="M354" s="165">
        <f>'CBS data 2019 (voorlopig)'!M345</f>
        <v>4420641</v>
      </c>
      <c r="N354" s="15">
        <f>'CBS data 2019 (voorlopig)'!N345</f>
        <v>50</v>
      </c>
      <c r="O354" s="165">
        <f>'CBS data 2019 (voorlopig)'!O345</f>
        <v>1227.9558333333334</v>
      </c>
    </row>
    <row r="355" spans="1:15" x14ac:dyDescent="0.2">
      <c r="A355" s="2" t="str">
        <f>'CBS data 2019 (voorlopig)'!A346</f>
        <v>Afvalverbranding</v>
      </c>
      <c r="B355" s="2" t="str">
        <f>'CBS data 2019 (voorlopig)'!B346</f>
        <v>Warmtekrachtkoppelinginstallaties (WKK)</v>
      </c>
      <c r="C355" s="2" t="str">
        <f>'CBS data 2019 (voorlopig)'!C346</f>
        <v>Gasmotor</v>
      </c>
      <c r="D355" s="165">
        <f>'CBS data 2019 (voorlopig)'!D346</f>
        <v>770</v>
      </c>
      <c r="E355" s="165">
        <f>'CBS data 2019 (voorlopig)'!E346</f>
        <v>0</v>
      </c>
      <c r="F355" s="165">
        <f>'CBS data 2019 (voorlopig)'!F346</f>
        <v>0</v>
      </c>
      <c r="G355" s="165">
        <f>'CBS data 2019 (voorlopig)'!G346</f>
        <v>0</v>
      </c>
      <c r="H355" s="15">
        <f>'CBS data 2019 (voorlopig)'!H346</f>
        <v>770</v>
      </c>
      <c r="I355" s="16">
        <f>'CBS data 2019 (voorlopig)'!I346</f>
        <v>467</v>
      </c>
      <c r="J355" s="165">
        <f>'CBS data 2019 (voorlopig)'!J346</f>
        <v>283</v>
      </c>
      <c r="K355" s="15">
        <f>'CBS data 2019 (voorlopig)'!K346</f>
        <v>184</v>
      </c>
      <c r="L355" s="16">
        <f>'CBS data 2019 (voorlopig)'!L346</f>
        <v>28</v>
      </c>
      <c r="M355" s="165">
        <f>'CBS data 2019 (voorlopig)'!M346</f>
        <v>65440</v>
      </c>
      <c r="N355" s="15">
        <f>'CBS data 2019 (voorlopig)'!N346</f>
        <v>16</v>
      </c>
      <c r="O355" s="165">
        <f>'CBS data 2019 (voorlopig)'!O346</f>
        <v>18.177777777777777</v>
      </c>
    </row>
    <row r="356" spans="1:15" x14ac:dyDescent="0.2">
      <c r="A356" s="2" t="str">
        <f>'CBS data 2019 (voorlopig)'!A347</f>
        <v>Afvalverbranding</v>
      </c>
      <c r="B356" s="2" t="str">
        <f>'CBS data 2019 (voorlopig)'!B347</f>
        <v>Warmtekrachtkoppelinginstallaties (WKK)</v>
      </c>
      <c r="C356" s="2" t="str">
        <f>'CBS data 2019 (voorlopig)'!C347</f>
        <v>Stoomturbine</v>
      </c>
      <c r="D356" s="165">
        <f>'CBS data 2019 (voorlopig)'!D347</f>
        <v>82634</v>
      </c>
      <c r="E356" s="165">
        <f>'CBS data 2019 (voorlopig)'!E347</f>
        <v>493</v>
      </c>
      <c r="F356" s="165">
        <f>'CBS data 2019 (voorlopig)'!F347</f>
        <v>220</v>
      </c>
      <c r="G356" s="165">
        <f>'CBS data 2019 (voorlopig)'!G347</f>
        <v>0</v>
      </c>
      <c r="H356" s="15">
        <f>'CBS data 2019 (voorlopig)'!H347</f>
        <v>81920</v>
      </c>
      <c r="I356" s="16">
        <f>'CBS data 2019 (voorlopig)'!I347</f>
        <v>34454</v>
      </c>
      <c r="J356" s="165">
        <f>'CBS data 2019 (voorlopig)'!J347</f>
        <v>15590</v>
      </c>
      <c r="K356" s="15">
        <f>'CBS data 2019 (voorlopig)'!K347</f>
        <v>18864</v>
      </c>
      <c r="L356" s="16">
        <f>'CBS data 2019 (voorlopig)'!L347</f>
        <v>866</v>
      </c>
      <c r="M356" s="165">
        <f>'CBS data 2019 (voorlopig)'!M347</f>
        <v>4355201</v>
      </c>
      <c r="N356" s="15">
        <f>'CBS data 2019 (voorlopig)'!N347</f>
        <v>34</v>
      </c>
      <c r="O356" s="165">
        <f>'CBS data 2019 (voorlopig)'!O347</f>
        <v>1209.7780555555555</v>
      </c>
    </row>
    <row r="357" spans="1:15" x14ac:dyDescent="0.2">
      <c r="A357" s="2" t="str">
        <f>'CBS data 2019 (voorlopig)'!A348</f>
        <v>Afvalverbranding</v>
      </c>
      <c r="B357" s="2" t="str">
        <f>'CBS data 2019 (voorlopig)'!B348</f>
        <v>Warmtekrachtkoppelinginstallaties (WKK)</v>
      </c>
      <c r="C357" s="2" t="str">
        <f>'CBS data 2019 (voorlopig)'!C348</f>
        <v>Steg-eenheid</v>
      </c>
      <c r="D357" s="165">
        <f>'CBS data 2019 (voorlopig)'!D348</f>
        <v>0</v>
      </c>
      <c r="E357" s="165">
        <f>'CBS data 2019 (voorlopig)'!E348</f>
        <v>0</v>
      </c>
      <c r="F357" s="165">
        <f>'CBS data 2019 (voorlopig)'!F348</f>
        <v>0</v>
      </c>
      <c r="G357" s="165">
        <f>'CBS data 2019 (voorlopig)'!G348</f>
        <v>0</v>
      </c>
      <c r="H357" s="15">
        <f>'CBS data 2019 (voorlopig)'!H348</f>
        <v>0</v>
      </c>
      <c r="I357" s="16">
        <f>'CBS data 2019 (voorlopig)'!I348</f>
        <v>0</v>
      </c>
      <c r="J357" s="165">
        <f>'CBS data 2019 (voorlopig)'!J348</f>
        <v>0</v>
      </c>
      <c r="K357" s="15">
        <f>'CBS data 2019 (voorlopig)'!K348</f>
        <v>0</v>
      </c>
      <c r="L357" s="16">
        <f>'CBS data 2019 (voorlopig)'!L348</f>
        <v>0</v>
      </c>
      <c r="M357" s="165">
        <f>'CBS data 2019 (voorlopig)'!M348</f>
        <v>0</v>
      </c>
      <c r="N357" s="15">
        <f>'CBS data 2019 (voorlopig)'!N348</f>
        <v>0</v>
      </c>
      <c r="O357" s="165">
        <f>'CBS data 2019 (voorlopig)'!O348</f>
        <v>0</v>
      </c>
    </row>
    <row r="358" spans="1:15" x14ac:dyDescent="0.2">
      <c r="A358" s="2" t="str">
        <f>'CBS data 2019 (voorlopig)'!A349</f>
        <v>Afvalverbranding</v>
      </c>
      <c r="B358" s="2" t="str">
        <f>'CBS data 2019 (voorlopig)'!B349</f>
        <v>Warmtekrachtkoppelinginstallaties (WKK)</v>
      </c>
      <c r="C358" s="2" t="str">
        <f>'CBS data 2019 (voorlopig)'!C349</f>
        <v>Gasturbine</v>
      </c>
      <c r="D358" s="165">
        <f>'CBS data 2019 (voorlopig)'!D349</f>
        <v>0</v>
      </c>
      <c r="E358" s="165">
        <f>'CBS data 2019 (voorlopig)'!E349</f>
        <v>0</v>
      </c>
      <c r="F358" s="165">
        <f>'CBS data 2019 (voorlopig)'!F349</f>
        <v>0</v>
      </c>
      <c r="G358" s="165">
        <f>'CBS data 2019 (voorlopig)'!G349</f>
        <v>0</v>
      </c>
      <c r="H358" s="15">
        <f>'CBS data 2019 (voorlopig)'!H349</f>
        <v>0</v>
      </c>
      <c r="I358" s="16">
        <f>'CBS data 2019 (voorlopig)'!I349</f>
        <v>0</v>
      </c>
      <c r="J358" s="165">
        <f>'CBS data 2019 (voorlopig)'!J349</f>
        <v>0</v>
      </c>
      <c r="K358" s="15">
        <f>'CBS data 2019 (voorlopig)'!K349</f>
        <v>0</v>
      </c>
      <c r="L358" s="16">
        <f>'CBS data 2019 (voorlopig)'!L349</f>
        <v>0</v>
      </c>
      <c r="M358" s="165">
        <f>'CBS data 2019 (voorlopig)'!M349</f>
        <v>0</v>
      </c>
      <c r="N358" s="15">
        <f>'CBS data 2019 (voorlopig)'!N349</f>
        <v>0</v>
      </c>
      <c r="O358" s="165">
        <f>'CBS data 2019 (voorlopig)'!O349</f>
        <v>0</v>
      </c>
    </row>
    <row r="359" spans="1:15" x14ac:dyDescent="0.2">
      <c r="A359" s="2" t="str">
        <f>'CBS data 2019 (voorlopig)'!A350</f>
        <v>Afvalverbranding</v>
      </c>
      <c r="B359" s="2" t="str">
        <f>'CBS data 2019 (voorlopig)'!B350</f>
        <v>Warmtekrachtkoppelinginstallaties (WKK)</v>
      </c>
      <c r="C359" s="2" t="str">
        <f>'CBS data 2019 (voorlopig)'!C350</f>
        <v>Kerncentrale</v>
      </c>
      <c r="D359" s="165">
        <f>'CBS data 2019 (voorlopig)'!D350</f>
        <v>0</v>
      </c>
      <c r="E359" s="165">
        <f>'CBS data 2019 (voorlopig)'!E350</f>
        <v>0</v>
      </c>
      <c r="F359" s="165">
        <f>'CBS data 2019 (voorlopig)'!F350</f>
        <v>0</v>
      </c>
      <c r="G359" s="165">
        <f>'CBS data 2019 (voorlopig)'!G350</f>
        <v>0</v>
      </c>
      <c r="H359" s="15">
        <f>'CBS data 2019 (voorlopig)'!H350</f>
        <v>0</v>
      </c>
      <c r="I359" s="16">
        <f>'CBS data 2019 (voorlopig)'!I350</f>
        <v>0</v>
      </c>
      <c r="J359" s="165">
        <f>'CBS data 2019 (voorlopig)'!J350</f>
        <v>0</v>
      </c>
      <c r="K359" s="15">
        <f>'CBS data 2019 (voorlopig)'!K350</f>
        <v>0</v>
      </c>
      <c r="L359" s="16">
        <f>'CBS data 2019 (voorlopig)'!L350</f>
        <v>0</v>
      </c>
      <c r="M359" s="165">
        <f>'CBS data 2019 (voorlopig)'!M350</f>
        <v>0</v>
      </c>
      <c r="N359" s="15">
        <f>'CBS data 2019 (voorlopig)'!N350</f>
        <v>0</v>
      </c>
      <c r="O359" s="165">
        <f>'CBS data 2019 (voorlopig)'!O350</f>
        <v>0</v>
      </c>
    </row>
    <row r="360" spans="1:15" x14ac:dyDescent="0.2">
      <c r="A360" s="2" t="str">
        <f>'CBS data 2019 (voorlopig)'!A351</f>
        <v>Afvalverbranding</v>
      </c>
      <c r="B360" s="2" t="str">
        <f>'CBS data 2019 (voorlopig)'!B351</f>
        <v>Warmtekrachtkoppelinginstallaties (WKK)</v>
      </c>
      <c r="C360" s="2" t="str">
        <f>'CBS data 2019 (voorlopig)'!C351</f>
        <v>Waterkrachtcentrale</v>
      </c>
      <c r="D360" s="165">
        <f>'CBS data 2019 (voorlopig)'!D351</f>
        <v>0</v>
      </c>
      <c r="E360" s="165">
        <f>'CBS data 2019 (voorlopig)'!E351</f>
        <v>0</v>
      </c>
      <c r="F360" s="165">
        <f>'CBS data 2019 (voorlopig)'!F351</f>
        <v>0</v>
      </c>
      <c r="G360" s="165">
        <f>'CBS data 2019 (voorlopig)'!G351</f>
        <v>0</v>
      </c>
      <c r="H360" s="15">
        <f>'CBS data 2019 (voorlopig)'!H351</f>
        <v>0</v>
      </c>
      <c r="I360" s="16">
        <f>'CBS data 2019 (voorlopig)'!I351</f>
        <v>0</v>
      </c>
      <c r="J360" s="165">
        <f>'CBS data 2019 (voorlopig)'!J351</f>
        <v>0</v>
      </c>
      <c r="K360" s="15">
        <f>'CBS data 2019 (voorlopig)'!K351</f>
        <v>0</v>
      </c>
      <c r="L360" s="16">
        <f>'CBS data 2019 (voorlopig)'!L351</f>
        <v>0</v>
      </c>
      <c r="M360" s="165">
        <f>'CBS data 2019 (voorlopig)'!M351</f>
        <v>0</v>
      </c>
      <c r="N360" s="15">
        <f>'CBS data 2019 (voorlopig)'!N351</f>
        <v>0</v>
      </c>
      <c r="O360" s="165">
        <f>'CBS data 2019 (voorlopig)'!O351</f>
        <v>0</v>
      </c>
    </row>
    <row r="361" spans="1:15" x14ac:dyDescent="0.2">
      <c r="A361" s="2" t="str">
        <f>'CBS data 2019 (voorlopig)'!A352</f>
        <v>Afvalverbranding</v>
      </c>
      <c r="B361" s="2" t="str">
        <f>'CBS data 2019 (voorlopig)'!B352</f>
        <v>Warmtekrachtkoppelinginstallaties (WKK)</v>
      </c>
      <c r="C361" s="2" t="str">
        <f>'CBS data 2019 (voorlopig)'!C352</f>
        <v>Windturbine</v>
      </c>
      <c r="D361" s="165">
        <f>'CBS data 2019 (voorlopig)'!D352</f>
        <v>0</v>
      </c>
      <c r="E361" s="165">
        <f>'CBS data 2019 (voorlopig)'!E352</f>
        <v>0</v>
      </c>
      <c r="F361" s="165">
        <f>'CBS data 2019 (voorlopig)'!F352</f>
        <v>0</v>
      </c>
      <c r="G361" s="165">
        <f>'CBS data 2019 (voorlopig)'!G352</f>
        <v>0</v>
      </c>
      <c r="H361" s="15">
        <f>'CBS data 2019 (voorlopig)'!H352</f>
        <v>0</v>
      </c>
      <c r="I361" s="16">
        <f>'CBS data 2019 (voorlopig)'!I352</f>
        <v>0</v>
      </c>
      <c r="J361" s="165">
        <f>'CBS data 2019 (voorlopig)'!J352</f>
        <v>0</v>
      </c>
      <c r="K361" s="15">
        <f>'CBS data 2019 (voorlopig)'!K352</f>
        <v>0</v>
      </c>
      <c r="L361" s="16">
        <f>'CBS data 2019 (voorlopig)'!L352</f>
        <v>0</v>
      </c>
      <c r="M361" s="165">
        <f>'CBS data 2019 (voorlopig)'!M352</f>
        <v>0</v>
      </c>
      <c r="N361" s="15">
        <f>'CBS data 2019 (voorlopig)'!N352</f>
        <v>0</v>
      </c>
      <c r="O361" s="165">
        <f>'CBS data 2019 (voorlopig)'!O352</f>
        <v>0</v>
      </c>
    </row>
    <row r="362" spans="1:15" x14ac:dyDescent="0.2">
      <c r="A362" s="2" t="str">
        <f>'CBS data 2019 (voorlopig)'!A353</f>
        <v>Afvalverbranding</v>
      </c>
      <c r="B362" s="2" t="str">
        <f>'CBS data 2019 (voorlopig)'!B353</f>
        <v>Warmtekrachtkoppelinginstallaties (WKK)</v>
      </c>
      <c r="C362" s="2" t="str">
        <f>'CBS data 2019 (voorlopig)'!C353</f>
        <v>Zonnecellen</v>
      </c>
      <c r="D362" s="165">
        <f>'CBS data 2019 (voorlopig)'!D353</f>
        <v>0</v>
      </c>
      <c r="E362" s="165">
        <f>'CBS data 2019 (voorlopig)'!E353</f>
        <v>0</v>
      </c>
      <c r="F362" s="165">
        <f>'CBS data 2019 (voorlopig)'!F353</f>
        <v>0</v>
      </c>
      <c r="G362" s="165">
        <f>'CBS data 2019 (voorlopig)'!G353</f>
        <v>0</v>
      </c>
      <c r="H362" s="15">
        <f>'CBS data 2019 (voorlopig)'!H353</f>
        <v>0</v>
      </c>
      <c r="I362" s="16">
        <f>'CBS data 2019 (voorlopig)'!I353</f>
        <v>0</v>
      </c>
      <c r="J362" s="165">
        <f>'CBS data 2019 (voorlopig)'!J353</f>
        <v>0</v>
      </c>
      <c r="K362" s="15">
        <f>'CBS data 2019 (voorlopig)'!K353</f>
        <v>0</v>
      </c>
      <c r="L362" s="16">
        <f>'CBS data 2019 (voorlopig)'!L353</f>
        <v>0</v>
      </c>
      <c r="M362" s="165">
        <f>'CBS data 2019 (voorlopig)'!M353</f>
        <v>0</v>
      </c>
      <c r="N362" s="15">
        <f>'CBS data 2019 (voorlopig)'!N353</f>
        <v>0</v>
      </c>
      <c r="O362" s="165">
        <f>'CBS data 2019 (voorlopig)'!O353</f>
        <v>0</v>
      </c>
    </row>
    <row r="363" spans="1:15" x14ac:dyDescent="0.2">
      <c r="A363" s="2" t="str">
        <f>'CBS data 2019 (voorlopig)'!A354</f>
        <v>Afvalverbranding</v>
      </c>
      <c r="B363" s="2" t="str">
        <f>'CBS data 2019 (voorlopig)'!B354</f>
        <v>Warmtekrachtkoppelinginstallaties (WKK)</v>
      </c>
      <c r="C363" s="2" t="str">
        <f>'CBS data 2019 (voorlopig)'!C354</f>
        <v>Overige installaties</v>
      </c>
      <c r="D363" s="165">
        <f>'CBS data 2019 (voorlopig)'!D354</f>
        <v>0</v>
      </c>
      <c r="E363" s="165">
        <f>'CBS data 2019 (voorlopig)'!E354</f>
        <v>0</v>
      </c>
      <c r="F363" s="165">
        <f>'CBS data 2019 (voorlopig)'!F354</f>
        <v>0</v>
      </c>
      <c r="G363" s="165">
        <f>'CBS data 2019 (voorlopig)'!G354</f>
        <v>0</v>
      </c>
      <c r="H363" s="15">
        <f>'CBS data 2019 (voorlopig)'!H354</f>
        <v>0</v>
      </c>
      <c r="I363" s="16">
        <f>'CBS data 2019 (voorlopig)'!I354</f>
        <v>0</v>
      </c>
      <c r="J363" s="165">
        <f>'CBS data 2019 (voorlopig)'!J354</f>
        <v>0</v>
      </c>
      <c r="K363" s="15">
        <f>'CBS data 2019 (voorlopig)'!K354</f>
        <v>0</v>
      </c>
      <c r="L363" s="16">
        <f>'CBS data 2019 (voorlopig)'!L354</f>
        <v>0</v>
      </c>
      <c r="M363" s="165">
        <f>'CBS data 2019 (voorlopig)'!M354</f>
        <v>0</v>
      </c>
      <c r="N363" s="15">
        <f>'CBS data 2019 (voorlopig)'!N354</f>
        <v>0</v>
      </c>
      <c r="O363" s="165">
        <f>'CBS data 2019 (voorlopig)'!O354</f>
        <v>0</v>
      </c>
    </row>
    <row r="364" spans="1:15" x14ac:dyDescent="0.2">
      <c r="A364" s="2" t="str">
        <f>'CBS data 2019 (voorlopig)'!A355</f>
        <v>Afvalverbranding</v>
      </c>
      <c r="B364" s="2" t="str">
        <f>'CBS data 2019 (voorlopig)'!B355</f>
        <v>Andere installaties</v>
      </c>
      <c r="C364" s="2" t="str">
        <f>'CBS data 2019 (voorlopig)'!C355</f>
        <v>Totaal installaties</v>
      </c>
      <c r="D364" s="165">
        <f>'CBS data 2019 (voorlopig)'!D355</f>
        <v>0</v>
      </c>
      <c r="E364" s="165">
        <f>'CBS data 2019 (voorlopig)'!E355</f>
        <v>0</v>
      </c>
      <c r="F364" s="165">
        <f>'CBS data 2019 (voorlopig)'!F355</f>
        <v>0</v>
      </c>
      <c r="G364" s="165">
        <f>'CBS data 2019 (voorlopig)'!G355</f>
        <v>0</v>
      </c>
      <c r="H364" s="15">
        <f>'CBS data 2019 (voorlopig)'!H355</f>
        <v>0</v>
      </c>
      <c r="I364" s="16">
        <f>'CBS data 2019 (voorlopig)'!I355</f>
        <v>0</v>
      </c>
      <c r="J364" s="165">
        <f>'CBS data 2019 (voorlopig)'!J355</f>
        <v>0</v>
      </c>
      <c r="K364" s="15">
        <f>'CBS data 2019 (voorlopig)'!K355</f>
        <v>0</v>
      </c>
      <c r="L364" s="16">
        <f>'CBS data 2019 (voorlopig)'!L355</f>
        <v>0</v>
      </c>
      <c r="M364" s="165">
        <f>'CBS data 2019 (voorlopig)'!M355</f>
        <v>0</v>
      </c>
      <c r="N364" s="15">
        <f>'CBS data 2019 (voorlopig)'!N355</f>
        <v>0</v>
      </c>
      <c r="O364" s="165">
        <f>'CBS data 2019 (voorlopig)'!O355</f>
        <v>0</v>
      </c>
    </row>
    <row r="365" spans="1:15" x14ac:dyDescent="0.2">
      <c r="A365" s="2" t="str">
        <f>'CBS data 2019 (voorlopig)'!A356</f>
        <v>Afvalverbranding</v>
      </c>
      <c r="B365" s="2" t="str">
        <f>'CBS data 2019 (voorlopig)'!B356</f>
        <v>Andere installaties</v>
      </c>
      <c r="C365" s="2" t="str">
        <f>'CBS data 2019 (voorlopig)'!C356</f>
        <v>Gasmotor</v>
      </c>
      <c r="D365" s="165">
        <f>'CBS data 2019 (voorlopig)'!D356</f>
        <v>0</v>
      </c>
      <c r="E365" s="165">
        <f>'CBS data 2019 (voorlopig)'!E356</f>
        <v>0</v>
      </c>
      <c r="F365" s="165">
        <f>'CBS data 2019 (voorlopig)'!F356</f>
        <v>0</v>
      </c>
      <c r="G365" s="165">
        <f>'CBS data 2019 (voorlopig)'!G356</f>
        <v>0</v>
      </c>
      <c r="H365" s="15">
        <f>'CBS data 2019 (voorlopig)'!H356</f>
        <v>0</v>
      </c>
      <c r="I365" s="16">
        <f>'CBS data 2019 (voorlopig)'!I356</f>
        <v>0</v>
      </c>
      <c r="J365" s="165">
        <f>'CBS data 2019 (voorlopig)'!J356</f>
        <v>0</v>
      </c>
      <c r="K365" s="15">
        <f>'CBS data 2019 (voorlopig)'!K356</f>
        <v>0</v>
      </c>
      <c r="L365" s="16">
        <f>'CBS data 2019 (voorlopig)'!L356</f>
        <v>0</v>
      </c>
      <c r="M365" s="165">
        <f>'CBS data 2019 (voorlopig)'!M356</f>
        <v>0</v>
      </c>
      <c r="N365" s="15">
        <f>'CBS data 2019 (voorlopig)'!N356</f>
        <v>0</v>
      </c>
      <c r="O365" s="165">
        <f>'CBS data 2019 (voorlopig)'!O356</f>
        <v>0</v>
      </c>
    </row>
    <row r="366" spans="1:15" x14ac:dyDescent="0.2">
      <c r="A366" s="2" t="str">
        <f>'CBS data 2019 (voorlopig)'!A357</f>
        <v>Afvalverbranding</v>
      </c>
      <c r="B366" s="2" t="str">
        <f>'CBS data 2019 (voorlopig)'!B357</f>
        <v>Andere installaties</v>
      </c>
      <c r="C366" s="2" t="str">
        <f>'CBS data 2019 (voorlopig)'!C357</f>
        <v>Stoomturbine</v>
      </c>
      <c r="D366" s="165">
        <f>'CBS data 2019 (voorlopig)'!D357</f>
        <v>0</v>
      </c>
      <c r="E366" s="165">
        <f>'CBS data 2019 (voorlopig)'!E357</f>
        <v>0</v>
      </c>
      <c r="F366" s="165">
        <f>'CBS data 2019 (voorlopig)'!F357</f>
        <v>0</v>
      </c>
      <c r="G366" s="165">
        <f>'CBS data 2019 (voorlopig)'!G357</f>
        <v>0</v>
      </c>
      <c r="H366" s="15">
        <f>'CBS data 2019 (voorlopig)'!H357</f>
        <v>0</v>
      </c>
      <c r="I366" s="16">
        <f>'CBS data 2019 (voorlopig)'!I357</f>
        <v>0</v>
      </c>
      <c r="J366" s="165">
        <f>'CBS data 2019 (voorlopig)'!J357</f>
        <v>0</v>
      </c>
      <c r="K366" s="15">
        <f>'CBS data 2019 (voorlopig)'!K357</f>
        <v>0</v>
      </c>
      <c r="L366" s="16">
        <f>'CBS data 2019 (voorlopig)'!L357</f>
        <v>0</v>
      </c>
      <c r="M366" s="165">
        <f>'CBS data 2019 (voorlopig)'!M357</f>
        <v>0</v>
      </c>
      <c r="N366" s="15">
        <f>'CBS data 2019 (voorlopig)'!N357</f>
        <v>0</v>
      </c>
      <c r="O366" s="165">
        <f>'CBS data 2019 (voorlopig)'!O357</f>
        <v>0</v>
      </c>
    </row>
    <row r="367" spans="1:15" x14ac:dyDescent="0.2">
      <c r="A367" s="2" t="str">
        <f>'CBS data 2019 (voorlopig)'!A358</f>
        <v>Afvalverbranding</v>
      </c>
      <c r="B367" s="2" t="str">
        <f>'CBS data 2019 (voorlopig)'!B358</f>
        <v>Andere installaties</v>
      </c>
      <c r="C367" s="2" t="str">
        <f>'CBS data 2019 (voorlopig)'!C358</f>
        <v>Steg-eenheid</v>
      </c>
      <c r="D367" s="165">
        <f>'CBS data 2019 (voorlopig)'!D358</f>
        <v>0</v>
      </c>
      <c r="E367" s="165">
        <f>'CBS data 2019 (voorlopig)'!E358</f>
        <v>0</v>
      </c>
      <c r="F367" s="165">
        <f>'CBS data 2019 (voorlopig)'!F358</f>
        <v>0</v>
      </c>
      <c r="G367" s="165">
        <f>'CBS data 2019 (voorlopig)'!G358</f>
        <v>0</v>
      </c>
      <c r="H367" s="15">
        <f>'CBS data 2019 (voorlopig)'!H358</f>
        <v>0</v>
      </c>
      <c r="I367" s="16">
        <f>'CBS data 2019 (voorlopig)'!I358</f>
        <v>0</v>
      </c>
      <c r="J367" s="165">
        <f>'CBS data 2019 (voorlopig)'!J358</f>
        <v>0</v>
      </c>
      <c r="K367" s="15">
        <f>'CBS data 2019 (voorlopig)'!K358</f>
        <v>0</v>
      </c>
      <c r="L367" s="16">
        <f>'CBS data 2019 (voorlopig)'!L358</f>
        <v>0</v>
      </c>
      <c r="M367" s="165">
        <f>'CBS data 2019 (voorlopig)'!M358</f>
        <v>0</v>
      </c>
      <c r="N367" s="15">
        <f>'CBS data 2019 (voorlopig)'!N358</f>
        <v>0</v>
      </c>
      <c r="O367" s="165">
        <f>'CBS data 2019 (voorlopig)'!O358</f>
        <v>0</v>
      </c>
    </row>
    <row r="368" spans="1:15" x14ac:dyDescent="0.2">
      <c r="A368" s="2" t="str">
        <f>'CBS data 2019 (voorlopig)'!A359</f>
        <v>Afvalverbranding</v>
      </c>
      <c r="B368" s="2" t="str">
        <f>'CBS data 2019 (voorlopig)'!B359</f>
        <v>Andere installaties</v>
      </c>
      <c r="C368" s="2" t="str">
        <f>'CBS data 2019 (voorlopig)'!C359</f>
        <v>Gasturbine</v>
      </c>
      <c r="D368" s="165">
        <f>'CBS data 2019 (voorlopig)'!D359</f>
        <v>0</v>
      </c>
      <c r="E368" s="165">
        <f>'CBS data 2019 (voorlopig)'!E359</f>
        <v>0</v>
      </c>
      <c r="F368" s="165">
        <f>'CBS data 2019 (voorlopig)'!F359</f>
        <v>0</v>
      </c>
      <c r="G368" s="165">
        <f>'CBS data 2019 (voorlopig)'!G359</f>
        <v>0</v>
      </c>
      <c r="H368" s="15">
        <f>'CBS data 2019 (voorlopig)'!H359</f>
        <v>0</v>
      </c>
      <c r="I368" s="16">
        <f>'CBS data 2019 (voorlopig)'!I359</f>
        <v>0</v>
      </c>
      <c r="J368" s="165">
        <f>'CBS data 2019 (voorlopig)'!J359</f>
        <v>0</v>
      </c>
      <c r="K368" s="15">
        <f>'CBS data 2019 (voorlopig)'!K359</f>
        <v>0</v>
      </c>
      <c r="L368" s="16">
        <f>'CBS data 2019 (voorlopig)'!L359</f>
        <v>0</v>
      </c>
      <c r="M368" s="165">
        <f>'CBS data 2019 (voorlopig)'!M359</f>
        <v>0</v>
      </c>
      <c r="N368" s="15">
        <f>'CBS data 2019 (voorlopig)'!N359</f>
        <v>0</v>
      </c>
      <c r="O368" s="165">
        <f>'CBS data 2019 (voorlopig)'!O359</f>
        <v>0</v>
      </c>
    </row>
    <row r="369" spans="1:15" x14ac:dyDescent="0.2">
      <c r="A369" s="2" t="str">
        <f>'CBS data 2019 (voorlopig)'!A360</f>
        <v>Afvalverbranding</v>
      </c>
      <c r="B369" s="2" t="str">
        <f>'CBS data 2019 (voorlopig)'!B360</f>
        <v>Andere installaties</v>
      </c>
      <c r="C369" s="2" t="str">
        <f>'CBS data 2019 (voorlopig)'!C360</f>
        <v>Kerncentrale</v>
      </c>
      <c r="D369" s="165">
        <f>'CBS data 2019 (voorlopig)'!D360</f>
        <v>0</v>
      </c>
      <c r="E369" s="165">
        <f>'CBS data 2019 (voorlopig)'!E360</f>
        <v>0</v>
      </c>
      <c r="F369" s="165">
        <f>'CBS data 2019 (voorlopig)'!F360</f>
        <v>0</v>
      </c>
      <c r="G369" s="165">
        <f>'CBS data 2019 (voorlopig)'!G360</f>
        <v>0</v>
      </c>
      <c r="H369" s="15">
        <f>'CBS data 2019 (voorlopig)'!H360</f>
        <v>0</v>
      </c>
      <c r="I369" s="16">
        <f>'CBS data 2019 (voorlopig)'!I360</f>
        <v>0</v>
      </c>
      <c r="J369" s="165">
        <f>'CBS data 2019 (voorlopig)'!J360</f>
        <v>0</v>
      </c>
      <c r="K369" s="15">
        <f>'CBS data 2019 (voorlopig)'!K360</f>
        <v>0</v>
      </c>
      <c r="L369" s="16">
        <f>'CBS data 2019 (voorlopig)'!L360</f>
        <v>0</v>
      </c>
      <c r="M369" s="165">
        <f>'CBS data 2019 (voorlopig)'!M360</f>
        <v>0</v>
      </c>
      <c r="N369" s="15">
        <f>'CBS data 2019 (voorlopig)'!N360</f>
        <v>0</v>
      </c>
      <c r="O369" s="165">
        <f>'CBS data 2019 (voorlopig)'!O360</f>
        <v>0</v>
      </c>
    </row>
    <row r="370" spans="1:15" x14ac:dyDescent="0.2">
      <c r="A370" s="2" t="str">
        <f>'CBS data 2019 (voorlopig)'!A361</f>
        <v>Afvalverbranding</v>
      </c>
      <c r="B370" s="2" t="str">
        <f>'CBS data 2019 (voorlopig)'!B361</f>
        <v>Andere installaties</v>
      </c>
      <c r="C370" s="2" t="str">
        <f>'CBS data 2019 (voorlopig)'!C361</f>
        <v>Waterkrachtcentrale</v>
      </c>
      <c r="D370" s="165">
        <f>'CBS data 2019 (voorlopig)'!D361</f>
        <v>0</v>
      </c>
      <c r="E370" s="165">
        <f>'CBS data 2019 (voorlopig)'!E361</f>
        <v>0</v>
      </c>
      <c r="F370" s="165">
        <f>'CBS data 2019 (voorlopig)'!F361</f>
        <v>0</v>
      </c>
      <c r="G370" s="165">
        <f>'CBS data 2019 (voorlopig)'!G361</f>
        <v>0</v>
      </c>
      <c r="H370" s="15">
        <f>'CBS data 2019 (voorlopig)'!H361</f>
        <v>0</v>
      </c>
      <c r="I370" s="16">
        <f>'CBS data 2019 (voorlopig)'!I361</f>
        <v>0</v>
      </c>
      <c r="J370" s="165">
        <f>'CBS data 2019 (voorlopig)'!J361</f>
        <v>0</v>
      </c>
      <c r="K370" s="15">
        <f>'CBS data 2019 (voorlopig)'!K361</f>
        <v>0</v>
      </c>
      <c r="L370" s="16">
        <f>'CBS data 2019 (voorlopig)'!L361</f>
        <v>0</v>
      </c>
      <c r="M370" s="165">
        <f>'CBS data 2019 (voorlopig)'!M361</f>
        <v>0</v>
      </c>
      <c r="N370" s="15">
        <f>'CBS data 2019 (voorlopig)'!N361</f>
        <v>0</v>
      </c>
      <c r="O370" s="165">
        <f>'CBS data 2019 (voorlopig)'!O361</f>
        <v>0</v>
      </c>
    </row>
    <row r="371" spans="1:15" x14ac:dyDescent="0.2">
      <c r="A371" s="2" t="str">
        <f>'CBS data 2019 (voorlopig)'!A362</f>
        <v>Afvalverbranding</v>
      </c>
      <c r="B371" s="2" t="str">
        <f>'CBS data 2019 (voorlopig)'!B362</f>
        <v>Andere installaties</v>
      </c>
      <c r="C371" s="2" t="str">
        <f>'CBS data 2019 (voorlopig)'!C362</f>
        <v>Windturbine</v>
      </c>
      <c r="D371" s="165">
        <f>'CBS data 2019 (voorlopig)'!D362</f>
        <v>0</v>
      </c>
      <c r="E371" s="165">
        <f>'CBS data 2019 (voorlopig)'!E362</f>
        <v>0</v>
      </c>
      <c r="F371" s="165">
        <f>'CBS data 2019 (voorlopig)'!F362</f>
        <v>0</v>
      </c>
      <c r="G371" s="165">
        <f>'CBS data 2019 (voorlopig)'!G362</f>
        <v>0</v>
      </c>
      <c r="H371" s="15">
        <f>'CBS data 2019 (voorlopig)'!H362</f>
        <v>0</v>
      </c>
      <c r="I371" s="16">
        <f>'CBS data 2019 (voorlopig)'!I362</f>
        <v>0</v>
      </c>
      <c r="J371" s="165">
        <f>'CBS data 2019 (voorlopig)'!J362</f>
        <v>0</v>
      </c>
      <c r="K371" s="15">
        <f>'CBS data 2019 (voorlopig)'!K362</f>
        <v>0</v>
      </c>
      <c r="L371" s="16">
        <f>'CBS data 2019 (voorlopig)'!L362</f>
        <v>0</v>
      </c>
      <c r="M371" s="165">
        <f>'CBS data 2019 (voorlopig)'!M362</f>
        <v>0</v>
      </c>
      <c r="N371" s="15">
        <f>'CBS data 2019 (voorlopig)'!N362</f>
        <v>0</v>
      </c>
      <c r="O371" s="165">
        <f>'CBS data 2019 (voorlopig)'!O362</f>
        <v>0</v>
      </c>
    </row>
    <row r="372" spans="1:15" x14ac:dyDescent="0.2">
      <c r="A372" s="2" t="str">
        <f>'CBS data 2019 (voorlopig)'!A363</f>
        <v>Afvalverbranding</v>
      </c>
      <c r="B372" s="2" t="str">
        <f>'CBS data 2019 (voorlopig)'!B363</f>
        <v>Andere installaties</v>
      </c>
      <c r="C372" s="2" t="str">
        <f>'CBS data 2019 (voorlopig)'!C363</f>
        <v>Zonnecellen</v>
      </c>
      <c r="D372" s="165">
        <f>'CBS data 2019 (voorlopig)'!D363</f>
        <v>0</v>
      </c>
      <c r="E372" s="165">
        <f>'CBS data 2019 (voorlopig)'!E363</f>
        <v>0</v>
      </c>
      <c r="F372" s="165">
        <f>'CBS data 2019 (voorlopig)'!F363</f>
        <v>0</v>
      </c>
      <c r="G372" s="165">
        <f>'CBS data 2019 (voorlopig)'!G363</f>
        <v>0</v>
      </c>
      <c r="H372" s="15">
        <f>'CBS data 2019 (voorlopig)'!H363</f>
        <v>0</v>
      </c>
      <c r="I372" s="16">
        <f>'CBS data 2019 (voorlopig)'!I363</f>
        <v>0</v>
      </c>
      <c r="J372" s="165">
        <f>'CBS data 2019 (voorlopig)'!J363</f>
        <v>0</v>
      </c>
      <c r="K372" s="15">
        <f>'CBS data 2019 (voorlopig)'!K363</f>
        <v>0</v>
      </c>
      <c r="L372" s="16">
        <f>'CBS data 2019 (voorlopig)'!L363</f>
        <v>0</v>
      </c>
      <c r="M372" s="165">
        <f>'CBS data 2019 (voorlopig)'!M363</f>
        <v>0</v>
      </c>
      <c r="N372" s="15">
        <f>'CBS data 2019 (voorlopig)'!N363</f>
        <v>0</v>
      </c>
      <c r="O372" s="165">
        <f>'CBS data 2019 (voorlopig)'!O363</f>
        <v>0</v>
      </c>
    </row>
    <row r="373" spans="1:15" x14ac:dyDescent="0.2">
      <c r="A373" s="2" t="str">
        <f>'CBS data 2019 (voorlopig)'!A364</f>
        <v>Afvalverbranding</v>
      </c>
      <c r="B373" s="2" t="str">
        <f>'CBS data 2019 (voorlopig)'!B364</f>
        <v>Andere installaties</v>
      </c>
      <c r="C373" s="2" t="str">
        <f>'CBS data 2019 (voorlopig)'!C364</f>
        <v>Overige installaties</v>
      </c>
      <c r="D373" s="165">
        <f>'CBS data 2019 (voorlopig)'!D364</f>
        <v>0</v>
      </c>
      <c r="E373" s="165">
        <f>'CBS data 2019 (voorlopig)'!E364</f>
        <v>0</v>
      </c>
      <c r="F373" s="165">
        <f>'CBS data 2019 (voorlopig)'!F364</f>
        <v>0</v>
      </c>
      <c r="G373" s="165">
        <f>'CBS data 2019 (voorlopig)'!G364</f>
        <v>0</v>
      </c>
      <c r="H373" s="15">
        <f>'CBS data 2019 (voorlopig)'!H364</f>
        <v>0</v>
      </c>
      <c r="I373" s="16">
        <f>'CBS data 2019 (voorlopig)'!I364</f>
        <v>0</v>
      </c>
      <c r="J373" s="165">
        <f>'CBS data 2019 (voorlopig)'!J364</f>
        <v>0</v>
      </c>
      <c r="K373" s="15">
        <f>'CBS data 2019 (voorlopig)'!K364</f>
        <v>0</v>
      </c>
      <c r="L373" s="16">
        <f>'CBS data 2019 (voorlopig)'!L364</f>
        <v>0</v>
      </c>
      <c r="M373" s="165">
        <f>'CBS data 2019 (voorlopig)'!M364</f>
        <v>0</v>
      </c>
      <c r="N373" s="15">
        <f>'CBS data 2019 (voorlopig)'!N364</f>
        <v>0</v>
      </c>
      <c r="O373" s="165">
        <f>'CBS data 2019 (voorlopig)'!O364</f>
        <v>0</v>
      </c>
    </row>
    <row r="374" spans="1:15" x14ac:dyDescent="0.2">
      <c r="A374" s="2" t="str">
        <f>'CBS data 2019 (voorlopig)'!A365</f>
        <v>Overige producenten</v>
      </c>
      <c r="B374" s="2" t="str">
        <f>'CBS data 2019 (voorlopig)'!B365</f>
        <v>Totaal WKK/andere installaties</v>
      </c>
      <c r="C374" s="2" t="str">
        <f>'CBS data 2019 (voorlopig)'!C365</f>
        <v>Totaal installaties</v>
      </c>
      <c r="D374" s="165">
        <f>'CBS data 2019 (voorlopig)'!D365</f>
        <v>4669</v>
      </c>
      <c r="E374" s="165">
        <f>'CBS data 2019 (voorlopig)'!E365</f>
        <v>1590</v>
      </c>
      <c r="F374" s="165">
        <f>'CBS data 2019 (voorlopig)'!F365</f>
        <v>1</v>
      </c>
      <c r="G374" s="165">
        <f>'CBS data 2019 (voorlopig)'!G365</f>
        <v>0</v>
      </c>
      <c r="H374" s="15">
        <f>'CBS data 2019 (voorlopig)'!H365</f>
        <v>3078</v>
      </c>
      <c r="I374" s="16">
        <f>'CBS data 2019 (voorlopig)'!I365</f>
        <v>22354</v>
      </c>
      <c r="J374" s="165">
        <f>'CBS data 2019 (voorlopig)'!J365</f>
        <v>20738</v>
      </c>
      <c r="K374" s="15">
        <f>'CBS data 2019 (voorlopig)'!K365</f>
        <v>1616</v>
      </c>
      <c r="L374" s="16">
        <f>'CBS data 2019 (voorlopig)'!L365</f>
        <v>7296</v>
      </c>
      <c r="M374" s="165">
        <f>'CBS data 2019 (voorlopig)'!M365</f>
        <v>438573</v>
      </c>
      <c r="N374" s="15">
        <f>'CBS data 2019 (voorlopig)'!N365</f>
        <v>168</v>
      </c>
      <c r="O374" s="165">
        <f>'CBS data 2019 (voorlopig)'!O365</f>
        <v>121.82583333333334</v>
      </c>
    </row>
    <row r="375" spans="1:15" x14ac:dyDescent="0.2">
      <c r="A375" s="2" t="str">
        <f>'CBS data 2019 (voorlopig)'!A366</f>
        <v>Overige producenten</v>
      </c>
      <c r="B375" s="2" t="str">
        <f>'CBS data 2019 (voorlopig)'!B366</f>
        <v>Totaal WKK/andere installaties</v>
      </c>
      <c r="C375" s="2" t="str">
        <f>'CBS data 2019 (voorlopig)'!C366</f>
        <v>Gasmotor</v>
      </c>
      <c r="D375" s="165">
        <f>'CBS data 2019 (voorlopig)'!D366</f>
        <v>3515</v>
      </c>
      <c r="E375" s="165">
        <f>'CBS data 2019 (voorlopig)'!E366</f>
        <v>714</v>
      </c>
      <c r="F375" s="165">
        <f>'CBS data 2019 (voorlopig)'!F366</f>
        <v>0</v>
      </c>
      <c r="G375" s="165">
        <f>'CBS data 2019 (voorlopig)'!G366</f>
        <v>0</v>
      </c>
      <c r="H375" s="15">
        <f>'CBS data 2019 (voorlopig)'!H366</f>
        <v>2802</v>
      </c>
      <c r="I375" s="16">
        <f>'CBS data 2019 (voorlopig)'!I366</f>
        <v>2448</v>
      </c>
      <c r="J375" s="165">
        <f>'CBS data 2019 (voorlopig)'!J366</f>
        <v>1187</v>
      </c>
      <c r="K375" s="15">
        <f>'CBS data 2019 (voorlopig)'!K366</f>
        <v>1261</v>
      </c>
      <c r="L375" s="16">
        <f>'CBS data 2019 (voorlopig)'!L366</f>
        <v>93</v>
      </c>
      <c r="M375" s="165">
        <f>'CBS data 2019 (voorlopig)'!M366</f>
        <v>299095</v>
      </c>
      <c r="N375" s="15">
        <f>'CBS data 2019 (voorlopig)'!N366</f>
        <v>158</v>
      </c>
      <c r="O375" s="165">
        <f>'CBS data 2019 (voorlopig)'!O366</f>
        <v>83.081944444444446</v>
      </c>
    </row>
    <row r="376" spans="1:15" x14ac:dyDescent="0.2">
      <c r="A376" s="2" t="str">
        <f>'CBS data 2019 (voorlopig)'!A367</f>
        <v>Overige producenten</v>
      </c>
      <c r="B376" s="2" t="str">
        <f>'CBS data 2019 (voorlopig)'!B367</f>
        <v>Totaal WKK/andere installaties</v>
      </c>
      <c r="C376" s="2" t="str">
        <f>'CBS data 2019 (voorlopig)'!C367</f>
        <v>Stoomturbine</v>
      </c>
      <c r="D376" s="165">
        <f>'CBS data 2019 (voorlopig)'!D367</f>
        <v>620</v>
      </c>
      <c r="E376" s="165">
        <f>'CBS data 2019 (voorlopig)'!E367</f>
        <v>344</v>
      </c>
      <c r="F376" s="165">
        <f>'CBS data 2019 (voorlopig)'!F367</f>
        <v>0</v>
      </c>
      <c r="G376" s="165">
        <f>'CBS data 2019 (voorlopig)'!G367</f>
        <v>0</v>
      </c>
      <c r="H376" s="15">
        <f>'CBS data 2019 (voorlopig)'!H367</f>
        <v>276</v>
      </c>
      <c r="I376" s="16">
        <f>'CBS data 2019 (voorlopig)'!I367</f>
        <v>312</v>
      </c>
      <c r="J376" s="165">
        <f>'CBS data 2019 (voorlopig)'!J367</f>
        <v>150</v>
      </c>
      <c r="K376" s="15">
        <f>'CBS data 2019 (voorlopig)'!K367</f>
        <v>162</v>
      </c>
      <c r="L376" s="16">
        <f>'CBS data 2019 (voorlopig)'!L367</f>
        <v>7</v>
      </c>
      <c r="M376" s="165">
        <f>'CBS data 2019 (voorlopig)'!M367</f>
        <v>33599</v>
      </c>
      <c r="N376" s="15">
        <f>'CBS data 2019 (voorlopig)'!N367</f>
        <v>4</v>
      </c>
      <c r="O376" s="165">
        <f>'CBS data 2019 (voorlopig)'!O367</f>
        <v>9.3330555555555552</v>
      </c>
    </row>
    <row r="377" spans="1:15" x14ac:dyDescent="0.2">
      <c r="A377" s="2" t="str">
        <f>'CBS data 2019 (voorlopig)'!A368</f>
        <v>Overige producenten</v>
      </c>
      <c r="B377" s="2" t="str">
        <f>'CBS data 2019 (voorlopig)'!B368</f>
        <v>Totaal WKK/andere installaties</v>
      </c>
      <c r="C377" s="2" t="str">
        <f>'CBS data 2019 (voorlopig)'!C368</f>
        <v>Steg-eenheid</v>
      </c>
      <c r="D377" s="165">
        <f>'CBS data 2019 (voorlopig)'!D368</f>
        <v>0</v>
      </c>
      <c r="E377" s="165">
        <f>'CBS data 2019 (voorlopig)'!E368</f>
        <v>0</v>
      </c>
      <c r="F377" s="165">
        <f>'CBS data 2019 (voorlopig)'!F368</f>
        <v>0</v>
      </c>
      <c r="G377" s="165">
        <f>'CBS data 2019 (voorlopig)'!G368</f>
        <v>0</v>
      </c>
      <c r="H377" s="15">
        <f>'CBS data 2019 (voorlopig)'!H368</f>
        <v>0</v>
      </c>
      <c r="I377" s="16">
        <f>'CBS data 2019 (voorlopig)'!I368</f>
        <v>0</v>
      </c>
      <c r="J377" s="165">
        <f>'CBS data 2019 (voorlopig)'!J368</f>
        <v>0</v>
      </c>
      <c r="K377" s="15">
        <f>'CBS data 2019 (voorlopig)'!K368</f>
        <v>0</v>
      </c>
      <c r="L377" s="16">
        <f>'CBS data 2019 (voorlopig)'!L368</f>
        <v>6</v>
      </c>
      <c r="M377" s="165">
        <f>'CBS data 2019 (voorlopig)'!M368</f>
        <v>25000</v>
      </c>
      <c r="N377" s="15">
        <f>'CBS data 2019 (voorlopig)'!N368</f>
        <v>1</v>
      </c>
      <c r="O377" s="165">
        <f>'CBS data 2019 (voorlopig)'!O368</f>
        <v>6.9444444444444446</v>
      </c>
    </row>
    <row r="378" spans="1:15" x14ac:dyDescent="0.2">
      <c r="A378" s="2" t="str">
        <f>'CBS data 2019 (voorlopig)'!A369</f>
        <v>Overige producenten</v>
      </c>
      <c r="B378" s="2" t="str">
        <f>'CBS data 2019 (voorlopig)'!B369</f>
        <v>Totaal WKK/andere installaties</v>
      </c>
      <c r="C378" s="2" t="str">
        <f>'CBS data 2019 (voorlopig)'!C369</f>
        <v>Gasturbine</v>
      </c>
      <c r="D378" s="165">
        <f>'CBS data 2019 (voorlopig)'!D369</f>
        <v>526</v>
      </c>
      <c r="E378" s="165">
        <f>'CBS data 2019 (voorlopig)'!E369</f>
        <v>526</v>
      </c>
      <c r="F378" s="165">
        <f>'CBS data 2019 (voorlopig)'!F369</f>
        <v>0</v>
      </c>
      <c r="G378" s="165">
        <f>'CBS data 2019 (voorlopig)'!G369</f>
        <v>0</v>
      </c>
      <c r="H378" s="15">
        <f>'CBS data 2019 (voorlopig)'!H369</f>
        <v>0</v>
      </c>
      <c r="I378" s="16">
        <f>'CBS data 2019 (voorlopig)'!I369</f>
        <v>381</v>
      </c>
      <c r="J378" s="165">
        <f>'CBS data 2019 (voorlopig)'!J369</f>
        <v>188</v>
      </c>
      <c r="K378" s="15">
        <f>'CBS data 2019 (voorlopig)'!K369</f>
        <v>192</v>
      </c>
      <c r="L378" s="16">
        <f>'CBS data 2019 (voorlopig)'!L369</f>
        <v>9</v>
      </c>
      <c r="M378" s="165">
        <f>'CBS data 2019 (voorlopig)'!M369</f>
        <v>37080</v>
      </c>
      <c r="N378" s="15">
        <f>'CBS data 2019 (voorlopig)'!N369</f>
        <v>2</v>
      </c>
      <c r="O378" s="165">
        <f>'CBS data 2019 (voorlopig)'!O369</f>
        <v>10.3</v>
      </c>
    </row>
    <row r="379" spans="1:15" x14ac:dyDescent="0.2">
      <c r="A379" s="2" t="str">
        <f>'CBS data 2019 (voorlopig)'!A370</f>
        <v>Overige producenten</v>
      </c>
      <c r="B379" s="2" t="str">
        <f>'CBS data 2019 (voorlopig)'!B370</f>
        <v>Totaal WKK/andere installaties</v>
      </c>
      <c r="C379" s="2" t="str">
        <f>'CBS data 2019 (voorlopig)'!C370</f>
        <v>Kerncentrale</v>
      </c>
      <c r="D379" s="165">
        <f>'CBS data 2019 (voorlopig)'!D370</f>
        <v>0</v>
      </c>
      <c r="E379" s="165">
        <f>'CBS data 2019 (voorlopig)'!E370</f>
        <v>0</v>
      </c>
      <c r="F379" s="165">
        <f>'CBS data 2019 (voorlopig)'!F370</f>
        <v>0</v>
      </c>
      <c r="G379" s="165">
        <f>'CBS data 2019 (voorlopig)'!G370</f>
        <v>0</v>
      </c>
      <c r="H379" s="15">
        <f>'CBS data 2019 (voorlopig)'!H370</f>
        <v>0</v>
      </c>
      <c r="I379" s="16">
        <f>'CBS data 2019 (voorlopig)'!I370</f>
        <v>0</v>
      </c>
      <c r="J379" s="165">
        <f>'CBS data 2019 (voorlopig)'!J370</f>
        <v>0</v>
      </c>
      <c r="K379" s="15">
        <f>'CBS data 2019 (voorlopig)'!K370</f>
        <v>0</v>
      </c>
      <c r="L379" s="16">
        <f>'CBS data 2019 (voorlopig)'!L370</f>
        <v>0</v>
      </c>
      <c r="M379" s="165">
        <f>'CBS data 2019 (voorlopig)'!M370</f>
        <v>0</v>
      </c>
      <c r="N379" s="15">
        <f>'CBS data 2019 (voorlopig)'!N370</f>
        <v>0</v>
      </c>
      <c r="O379" s="165">
        <f>'CBS data 2019 (voorlopig)'!O370</f>
        <v>0</v>
      </c>
    </row>
    <row r="380" spans="1:15" x14ac:dyDescent="0.2">
      <c r="A380" s="2" t="str">
        <f>'CBS data 2019 (voorlopig)'!A371</f>
        <v>Overige producenten</v>
      </c>
      <c r="B380" s="2" t="str">
        <f>'CBS data 2019 (voorlopig)'!B371</f>
        <v>Totaal WKK/andere installaties</v>
      </c>
      <c r="C380" s="2" t="str">
        <f>'CBS data 2019 (voorlopig)'!C371</f>
        <v>Waterkrachtcentrale</v>
      </c>
      <c r="D380" s="165">
        <f>'CBS data 2019 (voorlopig)'!D371</f>
        <v>0</v>
      </c>
      <c r="E380" s="165">
        <f>'CBS data 2019 (voorlopig)'!E371</f>
        <v>0</v>
      </c>
      <c r="F380" s="165">
        <f>'CBS data 2019 (voorlopig)'!F371</f>
        <v>0</v>
      </c>
      <c r="G380" s="165">
        <f>'CBS data 2019 (voorlopig)'!G371</f>
        <v>0</v>
      </c>
      <c r="H380" s="15">
        <f>'CBS data 2019 (voorlopig)'!H371</f>
        <v>0</v>
      </c>
      <c r="I380" s="16">
        <f>'CBS data 2019 (voorlopig)'!I371</f>
        <v>0</v>
      </c>
      <c r="J380" s="165">
        <f>'CBS data 2019 (voorlopig)'!J371</f>
        <v>0</v>
      </c>
      <c r="K380" s="15">
        <f>'CBS data 2019 (voorlopig)'!K371</f>
        <v>0</v>
      </c>
      <c r="L380" s="16">
        <f>'CBS data 2019 (voorlopig)'!L371</f>
        <v>0</v>
      </c>
      <c r="M380" s="165">
        <f>'CBS data 2019 (voorlopig)'!M371</f>
        <v>0</v>
      </c>
      <c r="N380" s="15">
        <f>'CBS data 2019 (voorlopig)'!N371</f>
        <v>0</v>
      </c>
      <c r="O380" s="165">
        <f>'CBS data 2019 (voorlopig)'!O371</f>
        <v>0</v>
      </c>
    </row>
    <row r="381" spans="1:15" x14ac:dyDescent="0.2">
      <c r="A381" s="2" t="str">
        <f>'CBS data 2019 (voorlopig)'!A372</f>
        <v>Overige producenten</v>
      </c>
      <c r="B381" s="2" t="str">
        <f>'CBS data 2019 (voorlopig)'!B372</f>
        <v>Totaal WKK/andere installaties</v>
      </c>
      <c r="C381" s="2" t="str">
        <f>'CBS data 2019 (voorlopig)'!C372</f>
        <v>Windturbine</v>
      </c>
      <c r="D381" s="165">
        <f>'CBS data 2019 (voorlopig)'!D372</f>
        <v>0</v>
      </c>
      <c r="E381" s="165">
        <f>'CBS data 2019 (voorlopig)'!E372</f>
        <v>0</v>
      </c>
      <c r="F381" s="165">
        <f>'CBS data 2019 (voorlopig)'!F372</f>
        <v>0</v>
      </c>
      <c r="G381" s="165">
        <f>'CBS data 2019 (voorlopig)'!G372</f>
        <v>0</v>
      </c>
      <c r="H381" s="15">
        <f>'CBS data 2019 (voorlopig)'!H372</f>
        <v>0</v>
      </c>
      <c r="I381" s="16">
        <f>'CBS data 2019 (voorlopig)'!I372</f>
        <v>0</v>
      </c>
      <c r="J381" s="165">
        <f>'CBS data 2019 (voorlopig)'!J372</f>
        <v>0</v>
      </c>
      <c r="K381" s="15">
        <f>'CBS data 2019 (voorlopig)'!K372</f>
        <v>0</v>
      </c>
      <c r="L381" s="16">
        <f>'CBS data 2019 (voorlopig)'!L372</f>
        <v>0</v>
      </c>
      <c r="M381" s="165">
        <f>'CBS data 2019 (voorlopig)'!M372</f>
        <v>0</v>
      </c>
      <c r="N381" s="15">
        <f>'CBS data 2019 (voorlopig)'!N372</f>
        <v>0</v>
      </c>
      <c r="O381" s="165">
        <f>'CBS data 2019 (voorlopig)'!O372</f>
        <v>0</v>
      </c>
    </row>
    <row r="382" spans="1:15" x14ac:dyDescent="0.2">
      <c r="A382" s="2" t="str">
        <f>'CBS data 2019 (voorlopig)'!A373</f>
        <v>Overige producenten</v>
      </c>
      <c r="B382" s="2" t="str">
        <f>'CBS data 2019 (voorlopig)'!B373</f>
        <v>Totaal WKK/andere installaties</v>
      </c>
      <c r="C382" s="2" t="str">
        <f>'CBS data 2019 (voorlopig)'!C373</f>
        <v>Zonnecellen</v>
      </c>
      <c r="D382" s="165">
        <f>'CBS data 2019 (voorlopig)'!D373</f>
        <v>0</v>
      </c>
      <c r="E382" s="165">
        <f>'CBS data 2019 (voorlopig)'!E373</f>
        <v>0</v>
      </c>
      <c r="F382" s="165">
        <f>'CBS data 2019 (voorlopig)'!F373</f>
        <v>0</v>
      </c>
      <c r="G382" s="165">
        <f>'CBS data 2019 (voorlopig)'!G373</f>
        <v>0</v>
      </c>
      <c r="H382" s="15">
        <f>'CBS data 2019 (voorlopig)'!H373</f>
        <v>0</v>
      </c>
      <c r="I382" s="16">
        <f>'CBS data 2019 (voorlopig)'!I373</f>
        <v>19210</v>
      </c>
      <c r="J382" s="165">
        <f>'CBS data 2019 (voorlopig)'!J373</f>
        <v>19210</v>
      </c>
      <c r="K382" s="15">
        <f>'CBS data 2019 (voorlopig)'!K373</f>
        <v>0</v>
      </c>
      <c r="L382" s="16">
        <f>'CBS data 2019 (voorlopig)'!L373</f>
        <v>7170</v>
      </c>
      <c r="M382" s="165">
        <f>'CBS data 2019 (voorlopig)'!M373</f>
        <v>0</v>
      </c>
      <c r="N382" s="15">
        <f>'CBS data 2019 (voorlopig)'!N373</f>
        <v>0</v>
      </c>
      <c r="O382" s="165">
        <f>'CBS data 2019 (voorlopig)'!O373</f>
        <v>0</v>
      </c>
    </row>
    <row r="383" spans="1:15" x14ac:dyDescent="0.2">
      <c r="A383" s="2" t="str">
        <f>'CBS data 2019 (voorlopig)'!A374</f>
        <v>Overige producenten</v>
      </c>
      <c r="B383" s="2" t="str">
        <f>'CBS data 2019 (voorlopig)'!B374</f>
        <v>Totaal WKK/andere installaties</v>
      </c>
      <c r="C383" s="2" t="str">
        <f>'CBS data 2019 (voorlopig)'!C374</f>
        <v>Overige installaties</v>
      </c>
      <c r="D383" s="165">
        <f>'CBS data 2019 (voorlopig)'!D374</f>
        <v>8</v>
      </c>
      <c r="E383" s="165">
        <f>'CBS data 2019 (voorlopig)'!E374</f>
        <v>7</v>
      </c>
      <c r="F383" s="165">
        <f>'CBS data 2019 (voorlopig)'!F374</f>
        <v>1</v>
      </c>
      <c r="G383" s="165">
        <f>'CBS data 2019 (voorlopig)'!G374</f>
        <v>0</v>
      </c>
      <c r="H383" s="15">
        <f>'CBS data 2019 (voorlopig)'!H374</f>
        <v>0</v>
      </c>
      <c r="I383" s="16">
        <f>'CBS data 2019 (voorlopig)'!I374</f>
        <v>4</v>
      </c>
      <c r="J383" s="165">
        <f>'CBS data 2019 (voorlopig)'!J374</f>
        <v>3</v>
      </c>
      <c r="K383" s="15">
        <f>'CBS data 2019 (voorlopig)'!K374</f>
        <v>1</v>
      </c>
      <c r="L383" s="16">
        <f>'CBS data 2019 (voorlopig)'!L374</f>
        <v>11</v>
      </c>
      <c r="M383" s="165">
        <f>'CBS data 2019 (voorlopig)'!M374</f>
        <v>43800</v>
      </c>
      <c r="N383" s="15">
        <f>'CBS data 2019 (voorlopig)'!N374</f>
        <v>3</v>
      </c>
      <c r="O383" s="165">
        <f>'CBS data 2019 (voorlopig)'!O374</f>
        <v>12.166666666666666</v>
      </c>
    </row>
    <row r="384" spans="1:15" x14ac:dyDescent="0.2">
      <c r="A384" s="2" t="str">
        <f>'CBS data 2019 (voorlopig)'!A375</f>
        <v>Overige producenten</v>
      </c>
      <c r="B384" s="2" t="str">
        <f>'CBS data 2019 (voorlopig)'!B375</f>
        <v>Warmtekrachtkoppelinginstallaties (WKK)</v>
      </c>
      <c r="C384" s="2" t="str">
        <f>'CBS data 2019 (voorlopig)'!C375</f>
        <v>Totaal installaties</v>
      </c>
      <c r="D384" s="165">
        <f>'CBS data 2019 (voorlopig)'!D375</f>
        <v>4176</v>
      </c>
      <c r="E384" s="165">
        <f>'CBS data 2019 (voorlopig)'!E375</f>
        <v>1246</v>
      </c>
      <c r="F384" s="165">
        <f>'CBS data 2019 (voorlopig)'!F375</f>
        <v>1</v>
      </c>
      <c r="G384" s="165">
        <f>'CBS data 2019 (voorlopig)'!G375</f>
        <v>0</v>
      </c>
      <c r="H384" s="15">
        <f>'CBS data 2019 (voorlopig)'!H375</f>
        <v>2928</v>
      </c>
      <c r="I384" s="16">
        <f>'CBS data 2019 (voorlopig)'!I375</f>
        <v>2965</v>
      </c>
      <c r="J384" s="165">
        <f>'CBS data 2019 (voorlopig)'!J375</f>
        <v>1349</v>
      </c>
      <c r="K384" s="15">
        <f>'CBS data 2019 (voorlopig)'!K375</f>
        <v>1616</v>
      </c>
      <c r="L384" s="16">
        <f>'CBS data 2019 (voorlopig)'!L375</f>
        <v>107</v>
      </c>
      <c r="M384" s="165">
        <f>'CBS data 2019 (voorlopig)'!M375</f>
        <v>438573</v>
      </c>
      <c r="N384" s="15">
        <f>'CBS data 2019 (voorlopig)'!N375</f>
        <v>139</v>
      </c>
      <c r="O384" s="165">
        <f>'CBS data 2019 (voorlopig)'!O375</f>
        <v>121.82583333333334</v>
      </c>
    </row>
    <row r="385" spans="1:15" x14ac:dyDescent="0.2">
      <c r="A385" s="2" t="str">
        <f>'CBS data 2019 (voorlopig)'!A376</f>
        <v>Overige producenten</v>
      </c>
      <c r="B385" s="2" t="str">
        <f>'CBS data 2019 (voorlopig)'!B376</f>
        <v>Warmtekrachtkoppelinginstallaties (WKK)</v>
      </c>
      <c r="C385" s="2" t="str">
        <f>'CBS data 2019 (voorlopig)'!C376</f>
        <v>Gasmotor</v>
      </c>
      <c r="D385" s="165">
        <f>'CBS data 2019 (voorlopig)'!D376</f>
        <v>3366</v>
      </c>
      <c r="E385" s="165">
        <f>'CBS data 2019 (voorlopig)'!E376</f>
        <v>714</v>
      </c>
      <c r="F385" s="165">
        <f>'CBS data 2019 (voorlopig)'!F376</f>
        <v>0</v>
      </c>
      <c r="G385" s="165">
        <f>'CBS data 2019 (voorlopig)'!G376</f>
        <v>0</v>
      </c>
      <c r="H385" s="15">
        <f>'CBS data 2019 (voorlopig)'!H376</f>
        <v>2652</v>
      </c>
      <c r="I385" s="16">
        <f>'CBS data 2019 (voorlopig)'!I376</f>
        <v>2387</v>
      </c>
      <c r="J385" s="165">
        <f>'CBS data 2019 (voorlopig)'!J376</f>
        <v>1126</v>
      </c>
      <c r="K385" s="15">
        <f>'CBS data 2019 (voorlopig)'!K376</f>
        <v>1261</v>
      </c>
      <c r="L385" s="16">
        <f>'CBS data 2019 (voorlopig)'!L376</f>
        <v>79</v>
      </c>
      <c r="M385" s="165">
        <f>'CBS data 2019 (voorlopig)'!M376</f>
        <v>299095</v>
      </c>
      <c r="N385" s="15">
        <f>'CBS data 2019 (voorlopig)'!N376</f>
        <v>130</v>
      </c>
      <c r="O385" s="165">
        <f>'CBS data 2019 (voorlopig)'!O376</f>
        <v>83.081944444444446</v>
      </c>
    </row>
    <row r="386" spans="1:15" x14ac:dyDescent="0.2">
      <c r="A386" s="2" t="str">
        <f>'CBS data 2019 (voorlopig)'!A377</f>
        <v>Overige producenten</v>
      </c>
      <c r="B386" s="2" t="str">
        <f>'CBS data 2019 (voorlopig)'!B377</f>
        <v>Warmtekrachtkoppelinginstallaties (WKK)</v>
      </c>
      <c r="C386" s="2" t="str">
        <f>'CBS data 2019 (voorlopig)'!C377</f>
        <v>Stoomturbine</v>
      </c>
      <c r="D386" s="165">
        <f>'CBS data 2019 (voorlopig)'!D377</f>
        <v>276</v>
      </c>
      <c r="E386" s="165">
        <f>'CBS data 2019 (voorlopig)'!E377</f>
        <v>0</v>
      </c>
      <c r="F386" s="165">
        <f>'CBS data 2019 (voorlopig)'!F377</f>
        <v>0</v>
      </c>
      <c r="G386" s="165">
        <f>'CBS data 2019 (voorlopig)'!G377</f>
        <v>0</v>
      </c>
      <c r="H386" s="15">
        <f>'CBS data 2019 (voorlopig)'!H377</f>
        <v>276</v>
      </c>
      <c r="I386" s="16">
        <f>'CBS data 2019 (voorlopig)'!I377</f>
        <v>193</v>
      </c>
      <c r="J386" s="165">
        <f>'CBS data 2019 (voorlopig)'!J377</f>
        <v>31</v>
      </c>
      <c r="K386" s="15">
        <f>'CBS data 2019 (voorlopig)'!K377</f>
        <v>162</v>
      </c>
      <c r="L386" s="16">
        <f>'CBS data 2019 (voorlopig)'!L377</f>
        <v>2</v>
      </c>
      <c r="M386" s="165">
        <f>'CBS data 2019 (voorlopig)'!M377</f>
        <v>33599</v>
      </c>
      <c r="N386" s="15">
        <f>'CBS data 2019 (voorlopig)'!N377</f>
        <v>3</v>
      </c>
      <c r="O386" s="165">
        <f>'CBS data 2019 (voorlopig)'!O377</f>
        <v>9.3330555555555552</v>
      </c>
    </row>
    <row r="387" spans="1:15" x14ac:dyDescent="0.2">
      <c r="A387" s="2" t="str">
        <f>'CBS data 2019 (voorlopig)'!A378</f>
        <v>Overige producenten</v>
      </c>
      <c r="B387" s="2" t="str">
        <f>'CBS data 2019 (voorlopig)'!B378</f>
        <v>Warmtekrachtkoppelinginstallaties (WKK)</v>
      </c>
      <c r="C387" s="2" t="str">
        <f>'CBS data 2019 (voorlopig)'!C378</f>
        <v>Steg-eenheid</v>
      </c>
      <c r="D387" s="165">
        <f>'CBS data 2019 (voorlopig)'!D378</f>
        <v>0</v>
      </c>
      <c r="E387" s="165">
        <f>'CBS data 2019 (voorlopig)'!E378</f>
        <v>0</v>
      </c>
      <c r="F387" s="165">
        <f>'CBS data 2019 (voorlopig)'!F378</f>
        <v>0</v>
      </c>
      <c r="G387" s="165">
        <f>'CBS data 2019 (voorlopig)'!G378</f>
        <v>0</v>
      </c>
      <c r="H387" s="15">
        <f>'CBS data 2019 (voorlopig)'!H378</f>
        <v>0</v>
      </c>
      <c r="I387" s="16">
        <f>'CBS data 2019 (voorlopig)'!I378</f>
        <v>0</v>
      </c>
      <c r="J387" s="165">
        <f>'CBS data 2019 (voorlopig)'!J378</f>
        <v>0</v>
      </c>
      <c r="K387" s="15">
        <f>'CBS data 2019 (voorlopig)'!K378</f>
        <v>0</v>
      </c>
      <c r="L387" s="16">
        <f>'CBS data 2019 (voorlopig)'!L378</f>
        <v>6</v>
      </c>
      <c r="M387" s="165">
        <f>'CBS data 2019 (voorlopig)'!M378</f>
        <v>25000</v>
      </c>
      <c r="N387" s="15">
        <f>'CBS data 2019 (voorlopig)'!N378</f>
        <v>1</v>
      </c>
      <c r="O387" s="165">
        <f>'CBS data 2019 (voorlopig)'!O378</f>
        <v>6.9444444444444446</v>
      </c>
    </row>
    <row r="388" spans="1:15" x14ac:dyDescent="0.2">
      <c r="A388" s="2" t="str">
        <f>'CBS data 2019 (voorlopig)'!A379</f>
        <v>Overige producenten</v>
      </c>
      <c r="B388" s="2" t="str">
        <f>'CBS data 2019 (voorlopig)'!B379</f>
        <v>Warmtekrachtkoppelinginstallaties (WKK)</v>
      </c>
      <c r="C388" s="2" t="str">
        <f>'CBS data 2019 (voorlopig)'!C379</f>
        <v>Gasturbine</v>
      </c>
      <c r="D388" s="165">
        <f>'CBS data 2019 (voorlopig)'!D379</f>
        <v>526</v>
      </c>
      <c r="E388" s="165">
        <f>'CBS data 2019 (voorlopig)'!E379</f>
        <v>526</v>
      </c>
      <c r="F388" s="165">
        <f>'CBS data 2019 (voorlopig)'!F379</f>
        <v>0</v>
      </c>
      <c r="G388" s="165">
        <f>'CBS data 2019 (voorlopig)'!G379</f>
        <v>0</v>
      </c>
      <c r="H388" s="15">
        <f>'CBS data 2019 (voorlopig)'!H379</f>
        <v>0</v>
      </c>
      <c r="I388" s="16">
        <f>'CBS data 2019 (voorlopig)'!I379</f>
        <v>381</v>
      </c>
      <c r="J388" s="165">
        <f>'CBS data 2019 (voorlopig)'!J379</f>
        <v>188</v>
      </c>
      <c r="K388" s="15">
        <f>'CBS data 2019 (voorlopig)'!K379</f>
        <v>192</v>
      </c>
      <c r="L388" s="16">
        <f>'CBS data 2019 (voorlopig)'!L379</f>
        <v>9</v>
      </c>
      <c r="M388" s="165">
        <f>'CBS data 2019 (voorlopig)'!M379</f>
        <v>37080</v>
      </c>
      <c r="N388" s="15">
        <f>'CBS data 2019 (voorlopig)'!N379</f>
        <v>2</v>
      </c>
      <c r="O388" s="165">
        <f>'CBS data 2019 (voorlopig)'!O379</f>
        <v>10.3</v>
      </c>
    </row>
    <row r="389" spans="1:15" x14ac:dyDescent="0.2">
      <c r="A389" s="2" t="str">
        <f>'CBS data 2019 (voorlopig)'!A380</f>
        <v>Overige producenten</v>
      </c>
      <c r="B389" s="2" t="str">
        <f>'CBS data 2019 (voorlopig)'!B380</f>
        <v>Warmtekrachtkoppelinginstallaties (WKK)</v>
      </c>
      <c r="C389" s="2" t="str">
        <f>'CBS data 2019 (voorlopig)'!C380</f>
        <v>Kerncentrale</v>
      </c>
      <c r="D389" s="165">
        <f>'CBS data 2019 (voorlopig)'!D380</f>
        <v>0</v>
      </c>
      <c r="E389" s="165">
        <f>'CBS data 2019 (voorlopig)'!E380</f>
        <v>0</v>
      </c>
      <c r="F389" s="165">
        <f>'CBS data 2019 (voorlopig)'!F380</f>
        <v>0</v>
      </c>
      <c r="G389" s="165">
        <f>'CBS data 2019 (voorlopig)'!G380</f>
        <v>0</v>
      </c>
      <c r="H389" s="15">
        <f>'CBS data 2019 (voorlopig)'!H380</f>
        <v>0</v>
      </c>
      <c r="I389" s="16">
        <f>'CBS data 2019 (voorlopig)'!I380</f>
        <v>0</v>
      </c>
      <c r="J389" s="165">
        <f>'CBS data 2019 (voorlopig)'!J380</f>
        <v>0</v>
      </c>
      <c r="K389" s="15">
        <f>'CBS data 2019 (voorlopig)'!K380</f>
        <v>0</v>
      </c>
      <c r="L389" s="16">
        <f>'CBS data 2019 (voorlopig)'!L380</f>
        <v>0</v>
      </c>
      <c r="M389" s="165">
        <f>'CBS data 2019 (voorlopig)'!M380</f>
        <v>0</v>
      </c>
      <c r="N389" s="15">
        <f>'CBS data 2019 (voorlopig)'!N380</f>
        <v>0</v>
      </c>
      <c r="O389" s="165">
        <f>'CBS data 2019 (voorlopig)'!O380</f>
        <v>0</v>
      </c>
    </row>
    <row r="390" spans="1:15" x14ac:dyDescent="0.2">
      <c r="A390" s="2" t="str">
        <f>'CBS data 2019 (voorlopig)'!A381</f>
        <v>Overige producenten</v>
      </c>
      <c r="B390" s="2" t="str">
        <f>'CBS data 2019 (voorlopig)'!B381</f>
        <v>Warmtekrachtkoppelinginstallaties (WKK)</v>
      </c>
      <c r="C390" s="2" t="str">
        <f>'CBS data 2019 (voorlopig)'!C381</f>
        <v>Waterkrachtcentrale</v>
      </c>
      <c r="D390" s="165">
        <f>'CBS data 2019 (voorlopig)'!D381</f>
        <v>0</v>
      </c>
      <c r="E390" s="165">
        <f>'CBS data 2019 (voorlopig)'!E381</f>
        <v>0</v>
      </c>
      <c r="F390" s="165">
        <f>'CBS data 2019 (voorlopig)'!F381</f>
        <v>0</v>
      </c>
      <c r="G390" s="165">
        <f>'CBS data 2019 (voorlopig)'!G381</f>
        <v>0</v>
      </c>
      <c r="H390" s="15">
        <f>'CBS data 2019 (voorlopig)'!H381</f>
        <v>0</v>
      </c>
      <c r="I390" s="16">
        <f>'CBS data 2019 (voorlopig)'!I381</f>
        <v>0</v>
      </c>
      <c r="J390" s="165">
        <f>'CBS data 2019 (voorlopig)'!J381</f>
        <v>0</v>
      </c>
      <c r="K390" s="15">
        <f>'CBS data 2019 (voorlopig)'!K381</f>
        <v>0</v>
      </c>
      <c r="L390" s="16">
        <f>'CBS data 2019 (voorlopig)'!L381</f>
        <v>0</v>
      </c>
      <c r="M390" s="165">
        <f>'CBS data 2019 (voorlopig)'!M381</f>
        <v>0</v>
      </c>
      <c r="N390" s="15">
        <f>'CBS data 2019 (voorlopig)'!N381</f>
        <v>0</v>
      </c>
      <c r="O390" s="165">
        <f>'CBS data 2019 (voorlopig)'!O381</f>
        <v>0</v>
      </c>
    </row>
    <row r="391" spans="1:15" x14ac:dyDescent="0.2">
      <c r="A391" s="2" t="str">
        <f>'CBS data 2019 (voorlopig)'!A382</f>
        <v>Overige producenten</v>
      </c>
      <c r="B391" s="2" t="str">
        <f>'CBS data 2019 (voorlopig)'!B382</f>
        <v>Warmtekrachtkoppelinginstallaties (WKK)</v>
      </c>
      <c r="C391" s="2" t="str">
        <f>'CBS data 2019 (voorlopig)'!C382</f>
        <v>Windturbine</v>
      </c>
      <c r="D391" s="165">
        <f>'CBS data 2019 (voorlopig)'!D382</f>
        <v>0</v>
      </c>
      <c r="E391" s="165">
        <f>'CBS data 2019 (voorlopig)'!E382</f>
        <v>0</v>
      </c>
      <c r="F391" s="165">
        <f>'CBS data 2019 (voorlopig)'!F382</f>
        <v>0</v>
      </c>
      <c r="G391" s="165">
        <f>'CBS data 2019 (voorlopig)'!G382</f>
        <v>0</v>
      </c>
      <c r="H391" s="15">
        <f>'CBS data 2019 (voorlopig)'!H382</f>
        <v>0</v>
      </c>
      <c r="I391" s="16">
        <f>'CBS data 2019 (voorlopig)'!I382</f>
        <v>0</v>
      </c>
      <c r="J391" s="165">
        <f>'CBS data 2019 (voorlopig)'!J382</f>
        <v>0</v>
      </c>
      <c r="K391" s="15">
        <f>'CBS data 2019 (voorlopig)'!K382</f>
        <v>0</v>
      </c>
      <c r="L391" s="16">
        <f>'CBS data 2019 (voorlopig)'!L382</f>
        <v>0</v>
      </c>
      <c r="M391" s="165">
        <f>'CBS data 2019 (voorlopig)'!M382</f>
        <v>0</v>
      </c>
      <c r="N391" s="15">
        <f>'CBS data 2019 (voorlopig)'!N382</f>
        <v>0</v>
      </c>
      <c r="O391" s="165">
        <f>'CBS data 2019 (voorlopig)'!O382</f>
        <v>0</v>
      </c>
    </row>
    <row r="392" spans="1:15" x14ac:dyDescent="0.2">
      <c r="A392" s="2" t="str">
        <f>'CBS data 2019 (voorlopig)'!A383</f>
        <v>Overige producenten</v>
      </c>
      <c r="B392" s="2" t="str">
        <f>'CBS data 2019 (voorlopig)'!B383</f>
        <v>Warmtekrachtkoppelinginstallaties (WKK)</v>
      </c>
      <c r="C392" s="2" t="str">
        <f>'CBS data 2019 (voorlopig)'!C383</f>
        <v>Zonnecellen</v>
      </c>
      <c r="D392" s="165">
        <f>'CBS data 2019 (voorlopig)'!D383</f>
        <v>0</v>
      </c>
      <c r="E392" s="165">
        <f>'CBS data 2019 (voorlopig)'!E383</f>
        <v>0</v>
      </c>
      <c r="F392" s="165">
        <f>'CBS data 2019 (voorlopig)'!F383</f>
        <v>0</v>
      </c>
      <c r="G392" s="165">
        <f>'CBS data 2019 (voorlopig)'!G383</f>
        <v>0</v>
      </c>
      <c r="H392" s="15">
        <f>'CBS data 2019 (voorlopig)'!H383</f>
        <v>0</v>
      </c>
      <c r="I392" s="16">
        <f>'CBS data 2019 (voorlopig)'!I383</f>
        <v>0</v>
      </c>
      <c r="J392" s="165">
        <f>'CBS data 2019 (voorlopig)'!J383</f>
        <v>0</v>
      </c>
      <c r="K392" s="15">
        <f>'CBS data 2019 (voorlopig)'!K383</f>
        <v>0</v>
      </c>
      <c r="L392" s="16">
        <f>'CBS data 2019 (voorlopig)'!L383</f>
        <v>0</v>
      </c>
      <c r="M392" s="165">
        <f>'CBS data 2019 (voorlopig)'!M383</f>
        <v>0</v>
      </c>
      <c r="N392" s="15">
        <f>'CBS data 2019 (voorlopig)'!N383</f>
        <v>0</v>
      </c>
      <c r="O392" s="165">
        <f>'CBS data 2019 (voorlopig)'!O383</f>
        <v>0</v>
      </c>
    </row>
    <row r="393" spans="1:15" x14ac:dyDescent="0.2">
      <c r="A393" s="2" t="str">
        <f>'CBS data 2019 (voorlopig)'!A384</f>
        <v>Overige producenten</v>
      </c>
      <c r="B393" s="2" t="str">
        <f>'CBS data 2019 (voorlopig)'!B384</f>
        <v>Warmtekrachtkoppelinginstallaties (WKK)</v>
      </c>
      <c r="C393" s="2" t="str">
        <f>'CBS data 2019 (voorlopig)'!C384</f>
        <v>Overige installaties</v>
      </c>
      <c r="D393" s="165">
        <f>'CBS data 2019 (voorlopig)'!D384</f>
        <v>8</v>
      </c>
      <c r="E393" s="165">
        <f>'CBS data 2019 (voorlopig)'!E384</f>
        <v>7</v>
      </c>
      <c r="F393" s="165">
        <f>'CBS data 2019 (voorlopig)'!F384</f>
        <v>1</v>
      </c>
      <c r="G393" s="165">
        <f>'CBS data 2019 (voorlopig)'!G384</f>
        <v>0</v>
      </c>
      <c r="H393" s="15">
        <f>'CBS data 2019 (voorlopig)'!H384</f>
        <v>0</v>
      </c>
      <c r="I393" s="16">
        <f>'CBS data 2019 (voorlopig)'!I384</f>
        <v>4</v>
      </c>
      <c r="J393" s="165">
        <f>'CBS data 2019 (voorlopig)'!J384</f>
        <v>3</v>
      </c>
      <c r="K393" s="15">
        <f>'CBS data 2019 (voorlopig)'!K384</f>
        <v>1</v>
      </c>
      <c r="L393" s="16">
        <f>'CBS data 2019 (voorlopig)'!L384</f>
        <v>11</v>
      </c>
      <c r="M393" s="165">
        <f>'CBS data 2019 (voorlopig)'!M384</f>
        <v>43800</v>
      </c>
      <c r="N393" s="15">
        <f>'CBS data 2019 (voorlopig)'!N384</f>
        <v>3</v>
      </c>
      <c r="O393" s="165">
        <f>'CBS data 2019 (voorlopig)'!O384</f>
        <v>12.166666666666666</v>
      </c>
    </row>
    <row r="394" spans="1:15" x14ac:dyDescent="0.2">
      <c r="A394" s="2" t="str">
        <f>'CBS data 2019 (voorlopig)'!A385</f>
        <v>Overige producenten</v>
      </c>
      <c r="B394" s="2" t="str">
        <f>'CBS data 2019 (voorlopig)'!B385</f>
        <v>Andere installaties</v>
      </c>
      <c r="C394" s="2" t="str">
        <f>'CBS data 2019 (voorlopig)'!C385</f>
        <v>Totaal installaties</v>
      </c>
      <c r="D394" s="165">
        <f>'CBS data 2019 (voorlopig)'!D385</f>
        <v>493</v>
      </c>
      <c r="E394" s="165">
        <f>'CBS data 2019 (voorlopig)'!E385</f>
        <v>344</v>
      </c>
      <c r="F394" s="165">
        <f>'CBS data 2019 (voorlopig)'!F385</f>
        <v>0</v>
      </c>
      <c r="G394" s="165">
        <f>'CBS data 2019 (voorlopig)'!G385</f>
        <v>0</v>
      </c>
      <c r="H394" s="15">
        <f>'CBS data 2019 (voorlopig)'!H385</f>
        <v>149</v>
      </c>
      <c r="I394" s="16">
        <f>'CBS data 2019 (voorlopig)'!I385</f>
        <v>19389</v>
      </c>
      <c r="J394" s="165">
        <f>'CBS data 2019 (voorlopig)'!J385</f>
        <v>19389</v>
      </c>
      <c r="K394" s="15">
        <f>'CBS data 2019 (voorlopig)'!K385</f>
        <v>0</v>
      </c>
      <c r="L394" s="16">
        <f>'CBS data 2019 (voorlopig)'!L385</f>
        <v>7189</v>
      </c>
      <c r="M394" s="165">
        <f>'CBS data 2019 (voorlopig)'!M385</f>
        <v>0</v>
      </c>
      <c r="N394" s="15">
        <f>'CBS data 2019 (voorlopig)'!N385</f>
        <v>29</v>
      </c>
      <c r="O394" s="165">
        <f>'CBS data 2019 (voorlopig)'!O385</f>
        <v>0</v>
      </c>
    </row>
    <row r="395" spans="1:15" x14ac:dyDescent="0.2">
      <c r="A395" s="2" t="str">
        <f>'CBS data 2019 (voorlopig)'!A386</f>
        <v>Overige producenten</v>
      </c>
      <c r="B395" s="2" t="str">
        <f>'CBS data 2019 (voorlopig)'!B386</f>
        <v>Andere installaties</v>
      </c>
      <c r="C395" s="2" t="str">
        <f>'CBS data 2019 (voorlopig)'!C386</f>
        <v>Gasmotor</v>
      </c>
      <c r="D395" s="165">
        <f>'CBS data 2019 (voorlopig)'!D386</f>
        <v>149</v>
      </c>
      <c r="E395" s="165">
        <f>'CBS data 2019 (voorlopig)'!E386</f>
        <v>0</v>
      </c>
      <c r="F395" s="165">
        <f>'CBS data 2019 (voorlopig)'!F386</f>
        <v>0</v>
      </c>
      <c r="G395" s="165">
        <f>'CBS data 2019 (voorlopig)'!G386</f>
        <v>0</v>
      </c>
      <c r="H395" s="15">
        <f>'CBS data 2019 (voorlopig)'!H386</f>
        <v>149</v>
      </c>
      <c r="I395" s="16">
        <f>'CBS data 2019 (voorlopig)'!I386</f>
        <v>61</v>
      </c>
      <c r="J395" s="165">
        <f>'CBS data 2019 (voorlopig)'!J386</f>
        <v>61</v>
      </c>
      <c r="K395" s="15">
        <f>'CBS data 2019 (voorlopig)'!K386</f>
        <v>0</v>
      </c>
      <c r="L395" s="16">
        <f>'CBS data 2019 (voorlopig)'!L386</f>
        <v>14</v>
      </c>
      <c r="M395" s="165">
        <f>'CBS data 2019 (voorlopig)'!M386</f>
        <v>0</v>
      </c>
      <c r="N395" s="15">
        <f>'CBS data 2019 (voorlopig)'!N386</f>
        <v>28</v>
      </c>
      <c r="O395" s="165">
        <f>'CBS data 2019 (voorlopig)'!O386</f>
        <v>0</v>
      </c>
    </row>
    <row r="396" spans="1:15" x14ac:dyDescent="0.2">
      <c r="A396" s="2" t="str">
        <f>'CBS data 2019 (voorlopig)'!A387</f>
        <v>Overige producenten</v>
      </c>
      <c r="B396" s="2" t="str">
        <f>'CBS data 2019 (voorlopig)'!B387</f>
        <v>Andere installaties</v>
      </c>
      <c r="C396" s="2" t="str">
        <f>'CBS data 2019 (voorlopig)'!C387</f>
        <v>Stoomturbine</v>
      </c>
      <c r="D396" s="165">
        <f>'CBS data 2019 (voorlopig)'!D387</f>
        <v>344</v>
      </c>
      <c r="E396" s="165">
        <f>'CBS data 2019 (voorlopig)'!E387</f>
        <v>344</v>
      </c>
      <c r="F396" s="165">
        <f>'CBS data 2019 (voorlopig)'!F387</f>
        <v>0</v>
      </c>
      <c r="G396" s="165">
        <f>'CBS data 2019 (voorlopig)'!G387</f>
        <v>0</v>
      </c>
      <c r="H396" s="15">
        <f>'CBS data 2019 (voorlopig)'!H387</f>
        <v>0</v>
      </c>
      <c r="I396" s="16">
        <f>'CBS data 2019 (voorlopig)'!I387</f>
        <v>119</v>
      </c>
      <c r="J396" s="165">
        <f>'CBS data 2019 (voorlopig)'!J387</f>
        <v>119</v>
      </c>
      <c r="K396" s="15">
        <f>'CBS data 2019 (voorlopig)'!K387</f>
        <v>0</v>
      </c>
      <c r="L396" s="16">
        <f>'CBS data 2019 (voorlopig)'!L387</f>
        <v>5</v>
      </c>
      <c r="M396" s="165">
        <f>'CBS data 2019 (voorlopig)'!M387</f>
        <v>0</v>
      </c>
      <c r="N396" s="15">
        <f>'CBS data 2019 (voorlopig)'!N387</f>
        <v>1</v>
      </c>
      <c r="O396" s="165">
        <f>'CBS data 2019 (voorlopig)'!O387</f>
        <v>0</v>
      </c>
    </row>
    <row r="397" spans="1:15" x14ac:dyDescent="0.2">
      <c r="A397" s="2" t="str">
        <f>'CBS data 2019 (voorlopig)'!A388</f>
        <v>Overige producenten</v>
      </c>
      <c r="B397" s="2" t="str">
        <f>'CBS data 2019 (voorlopig)'!B388</f>
        <v>Andere installaties</v>
      </c>
      <c r="C397" s="2" t="str">
        <f>'CBS data 2019 (voorlopig)'!C388</f>
        <v>Steg-eenheid</v>
      </c>
      <c r="D397" s="165">
        <f>'CBS data 2019 (voorlopig)'!D388</f>
        <v>0</v>
      </c>
      <c r="E397" s="165">
        <f>'CBS data 2019 (voorlopig)'!E388</f>
        <v>0</v>
      </c>
      <c r="F397" s="165">
        <f>'CBS data 2019 (voorlopig)'!F388</f>
        <v>0</v>
      </c>
      <c r="G397" s="165">
        <f>'CBS data 2019 (voorlopig)'!G388</f>
        <v>0</v>
      </c>
      <c r="H397" s="15">
        <f>'CBS data 2019 (voorlopig)'!H388</f>
        <v>0</v>
      </c>
      <c r="I397" s="16">
        <f>'CBS data 2019 (voorlopig)'!I388</f>
        <v>0</v>
      </c>
      <c r="J397" s="165">
        <f>'CBS data 2019 (voorlopig)'!J388</f>
        <v>0</v>
      </c>
      <c r="K397" s="15">
        <f>'CBS data 2019 (voorlopig)'!K388</f>
        <v>0</v>
      </c>
      <c r="L397" s="16">
        <f>'CBS data 2019 (voorlopig)'!L388</f>
        <v>0</v>
      </c>
      <c r="M397" s="165">
        <f>'CBS data 2019 (voorlopig)'!M388</f>
        <v>0</v>
      </c>
      <c r="N397" s="15">
        <f>'CBS data 2019 (voorlopig)'!N388</f>
        <v>0</v>
      </c>
      <c r="O397" s="165">
        <f>'CBS data 2019 (voorlopig)'!O388</f>
        <v>0</v>
      </c>
    </row>
    <row r="398" spans="1:15" x14ac:dyDescent="0.2">
      <c r="A398" s="2" t="str">
        <f>'CBS data 2019 (voorlopig)'!A389</f>
        <v>Overige producenten</v>
      </c>
      <c r="B398" s="2" t="str">
        <f>'CBS data 2019 (voorlopig)'!B389</f>
        <v>Andere installaties</v>
      </c>
      <c r="C398" s="2" t="str">
        <f>'CBS data 2019 (voorlopig)'!C389</f>
        <v>Gasturbine</v>
      </c>
      <c r="D398" s="165">
        <f>'CBS data 2019 (voorlopig)'!D389</f>
        <v>0</v>
      </c>
      <c r="E398" s="165">
        <f>'CBS data 2019 (voorlopig)'!E389</f>
        <v>0</v>
      </c>
      <c r="F398" s="165">
        <f>'CBS data 2019 (voorlopig)'!F389</f>
        <v>0</v>
      </c>
      <c r="G398" s="165">
        <f>'CBS data 2019 (voorlopig)'!G389</f>
        <v>0</v>
      </c>
      <c r="H398" s="15">
        <f>'CBS data 2019 (voorlopig)'!H389</f>
        <v>0</v>
      </c>
      <c r="I398" s="16">
        <f>'CBS data 2019 (voorlopig)'!I389</f>
        <v>0</v>
      </c>
      <c r="J398" s="165">
        <f>'CBS data 2019 (voorlopig)'!J389</f>
        <v>0</v>
      </c>
      <c r="K398" s="15">
        <f>'CBS data 2019 (voorlopig)'!K389</f>
        <v>0</v>
      </c>
      <c r="L398" s="16">
        <f>'CBS data 2019 (voorlopig)'!L389</f>
        <v>0</v>
      </c>
      <c r="M398" s="165">
        <f>'CBS data 2019 (voorlopig)'!M389</f>
        <v>0</v>
      </c>
      <c r="N398" s="15">
        <f>'CBS data 2019 (voorlopig)'!N389</f>
        <v>0</v>
      </c>
      <c r="O398" s="165">
        <f>'CBS data 2019 (voorlopig)'!O389</f>
        <v>0</v>
      </c>
    </row>
    <row r="399" spans="1:15" x14ac:dyDescent="0.2">
      <c r="A399" s="2" t="str">
        <f>'CBS data 2019 (voorlopig)'!A390</f>
        <v>Overige producenten</v>
      </c>
      <c r="B399" s="2" t="str">
        <f>'CBS data 2019 (voorlopig)'!B390</f>
        <v>Andere installaties</v>
      </c>
      <c r="C399" s="2" t="str">
        <f>'CBS data 2019 (voorlopig)'!C390</f>
        <v>Kerncentrale</v>
      </c>
      <c r="D399" s="165">
        <f>'CBS data 2019 (voorlopig)'!D390</f>
        <v>0</v>
      </c>
      <c r="E399" s="165">
        <f>'CBS data 2019 (voorlopig)'!E390</f>
        <v>0</v>
      </c>
      <c r="F399" s="165">
        <f>'CBS data 2019 (voorlopig)'!F390</f>
        <v>0</v>
      </c>
      <c r="G399" s="165">
        <f>'CBS data 2019 (voorlopig)'!G390</f>
        <v>0</v>
      </c>
      <c r="H399" s="15">
        <f>'CBS data 2019 (voorlopig)'!H390</f>
        <v>0</v>
      </c>
      <c r="I399" s="16">
        <f>'CBS data 2019 (voorlopig)'!I390</f>
        <v>0</v>
      </c>
      <c r="J399" s="165">
        <f>'CBS data 2019 (voorlopig)'!J390</f>
        <v>0</v>
      </c>
      <c r="K399" s="15">
        <f>'CBS data 2019 (voorlopig)'!K390</f>
        <v>0</v>
      </c>
      <c r="L399" s="16">
        <f>'CBS data 2019 (voorlopig)'!L390</f>
        <v>0</v>
      </c>
      <c r="M399" s="165">
        <f>'CBS data 2019 (voorlopig)'!M390</f>
        <v>0</v>
      </c>
      <c r="N399" s="15">
        <f>'CBS data 2019 (voorlopig)'!N390</f>
        <v>0</v>
      </c>
      <c r="O399" s="165">
        <f>'CBS data 2019 (voorlopig)'!O390</f>
        <v>0</v>
      </c>
    </row>
    <row r="400" spans="1:15" x14ac:dyDescent="0.2">
      <c r="A400" s="2" t="str">
        <f>'CBS data 2019 (voorlopig)'!A391</f>
        <v>Overige producenten</v>
      </c>
      <c r="B400" s="2" t="str">
        <f>'CBS data 2019 (voorlopig)'!B391</f>
        <v>Andere installaties</v>
      </c>
      <c r="C400" s="2" t="str">
        <f>'CBS data 2019 (voorlopig)'!C391</f>
        <v>Waterkrachtcentrale</v>
      </c>
      <c r="D400" s="165">
        <f>'CBS data 2019 (voorlopig)'!D391</f>
        <v>0</v>
      </c>
      <c r="E400" s="165">
        <f>'CBS data 2019 (voorlopig)'!E391</f>
        <v>0</v>
      </c>
      <c r="F400" s="165">
        <f>'CBS data 2019 (voorlopig)'!F391</f>
        <v>0</v>
      </c>
      <c r="G400" s="165">
        <f>'CBS data 2019 (voorlopig)'!G391</f>
        <v>0</v>
      </c>
      <c r="H400" s="15">
        <f>'CBS data 2019 (voorlopig)'!H391</f>
        <v>0</v>
      </c>
      <c r="I400" s="16">
        <f>'CBS data 2019 (voorlopig)'!I391</f>
        <v>0</v>
      </c>
      <c r="J400" s="165">
        <f>'CBS data 2019 (voorlopig)'!J391</f>
        <v>0</v>
      </c>
      <c r="K400" s="15">
        <f>'CBS data 2019 (voorlopig)'!K391</f>
        <v>0</v>
      </c>
      <c r="L400" s="16">
        <f>'CBS data 2019 (voorlopig)'!L391</f>
        <v>0</v>
      </c>
      <c r="M400" s="165">
        <f>'CBS data 2019 (voorlopig)'!M391</f>
        <v>0</v>
      </c>
      <c r="N400" s="15">
        <f>'CBS data 2019 (voorlopig)'!N391</f>
        <v>0</v>
      </c>
      <c r="O400" s="165">
        <f>'CBS data 2019 (voorlopig)'!O391</f>
        <v>0</v>
      </c>
    </row>
    <row r="401" spans="1:15" x14ac:dyDescent="0.2">
      <c r="A401" s="2" t="str">
        <f>'CBS data 2019 (voorlopig)'!A392</f>
        <v>Overige producenten</v>
      </c>
      <c r="B401" s="2" t="str">
        <f>'CBS data 2019 (voorlopig)'!B392</f>
        <v>Andere installaties</v>
      </c>
      <c r="C401" s="2" t="str">
        <f>'CBS data 2019 (voorlopig)'!C392</f>
        <v>Windturbine</v>
      </c>
      <c r="D401" s="165">
        <f>'CBS data 2019 (voorlopig)'!D392</f>
        <v>0</v>
      </c>
      <c r="E401" s="165">
        <f>'CBS data 2019 (voorlopig)'!E392</f>
        <v>0</v>
      </c>
      <c r="F401" s="165">
        <f>'CBS data 2019 (voorlopig)'!F392</f>
        <v>0</v>
      </c>
      <c r="G401" s="165">
        <f>'CBS data 2019 (voorlopig)'!G392</f>
        <v>0</v>
      </c>
      <c r="H401" s="15">
        <f>'CBS data 2019 (voorlopig)'!H392</f>
        <v>0</v>
      </c>
      <c r="I401" s="16">
        <f>'CBS data 2019 (voorlopig)'!I392</f>
        <v>0</v>
      </c>
      <c r="J401" s="165">
        <f>'CBS data 2019 (voorlopig)'!J392</f>
        <v>0</v>
      </c>
      <c r="K401" s="15">
        <f>'CBS data 2019 (voorlopig)'!K392</f>
        <v>0</v>
      </c>
      <c r="L401" s="16">
        <f>'CBS data 2019 (voorlopig)'!L392</f>
        <v>0</v>
      </c>
      <c r="M401" s="165">
        <f>'CBS data 2019 (voorlopig)'!M392</f>
        <v>0</v>
      </c>
      <c r="N401" s="15">
        <f>'CBS data 2019 (voorlopig)'!N392</f>
        <v>0</v>
      </c>
      <c r="O401" s="165">
        <f>'CBS data 2019 (voorlopig)'!O392</f>
        <v>0</v>
      </c>
    </row>
    <row r="402" spans="1:15" x14ac:dyDescent="0.2">
      <c r="A402" s="2" t="str">
        <f>'CBS data 2019 (voorlopig)'!A393</f>
        <v>Overige producenten</v>
      </c>
      <c r="B402" s="2" t="str">
        <f>'CBS data 2019 (voorlopig)'!B393</f>
        <v>Andere installaties</v>
      </c>
      <c r="C402" s="2" t="str">
        <f>'CBS data 2019 (voorlopig)'!C393</f>
        <v>Zonnecellen</v>
      </c>
      <c r="D402" s="165">
        <f>'CBS data 2019 (voorlopig)'!D393</f>
        <v>0</v>
      </c>
      <c r="E402" s="165">
        <f>'CBS data 2019 (voorlopig)'!E393</f>
        <v>0</v>
      </c>
      <c r="F402" s="165">
        <f>'CBS data 2019 (voorlopig)'!F393</f>
        <v>0</v>
      </c>
      <c r="G402" s="165">
        <f>'CBS data 2019 (voorlopig)'!G393</f>
        <v>0</v>
      </c>
      <c r="H402" s="15">
        <f>'CBS data 2019 (voorlopig)'!H393</f>
        <v>0</v>
      </c>
      <c r="I402" s="16">
        <f>'CBS data 2019 (voorlopig)'!I393</f>
        <v>19210</v>
      </c>
      <c r="J402" s="165">
        <f>'CBS data 2019 (voorlopig)'!J393</f>
        <v>19210</v>
      </c>
      <c r="K402" s="15">
        <f>'CBS data 2019 (voorlopig)'!K393</f>
        <v>0</v>
      </c>
      <c r="L402" s="16">
        <f>'CBS data 2019 (voorlopig)'!L393</f>
        <v>7170</v>
      </c>
      <c r="M402" s="165">
        <f>'CBS data 2019 (voorlopig)'!M393</f>
        <v>0</v>
      </c>
      <c r="N402" s="15">
        <f>'CBS data 2019 (voorlopig)'!N393</f>
        <v>0</v>
      </c>
      <c r="O402" s="165">
        <f>'CBS data 2019 (voorlopig)'!O393</f>
        <v>0</v>
      </c>
    </row>
    <row r="403" spans="1:15" x14ac:dyDescent="0.2">
      <c r="A403" s="2" t="str">
        <f>'CBS data 2019 (voorlopig)'!A394</f>
        <v>Overige producenten</v>
      </c>
      <c r="B403" s="2" t="str">
        <f>'CBS data 2019 (voorlopig)'!B394</f>
        <v>Andere installaties</v>
      </c>
      <c r="C403" s="2" t="str">
        <f>'CBS data 2019 (voorlopig)'!C394</f>
        <v>Overige installaties</v>
      </c>
      <c r="D403" s="165">
        <f>'CBS data 2019 (voorlopig)'!D394</f>
        <v>0</v>
      </c>
      <c r="E403" s="165">
        <f>'CBS data 2019 (voorlopig)'!E394</f>
        <v>0</v>
      </c>
      <c r="F403" s="165">
        <f>'CBS data 2019 (voorlopig)'!F394</f>
        <v>0</v>
      </c>
      <c r="G403" s="165">
        <f>'CBS data 2019 (voorlopig)'!G394</f>
        <v>0</v>
      </c>
      <c r="H403" s="15">
        <f>'CBS data 2019 (voorlopig)'!H394</f>
        <v>0</v>
      </c>
      <c r="I403" s="16">
        <f>'CBS data 2019 (voorlopig)'!I394</f>
        <v>0</v>
      </c>
      <c r="J403" s="165">
        <f>'CBS data 2019 (voorlopig)'!J394</f>
        <v>0</v>
      </c>
      <c r="K403" s="15">
        <f>'CBS data 2019 (voorlopig)'!K394</f>
        <v>0</v>
      </c>
      <c r="L403" s="16">
        <f>'CBS data 2019 (voorlopig)'!L394</f>
        <v>0</v>
      </c>
      <c r="M403" s="165">
        <f>'CBS data 2019 (voorlopig)'!M394</f>
        <v>0</v>
      </c>
      <c r="N403" s="15">
        <f>'CBS data 2019 (voorlopig)'!N394</f>
        <v>0</v>
      </c>
      <c r="O403" s="165">
        <f>'CBS data 2019 (voorlopig)'!O394</f>
        <v>0</v>
      </c>
    </row>
  </sheetData>
  <autoFilter ref="A3:O403" xr:uid="{F1D32010-642A-E643-AECB-CEBCE2BA8966}"/>
  <mergeCells count="3">
    <mergeCell ref="D2:H2"/>
    <mergeCell ref="I2:K2"/>
    <mergeCell ref="L2:N2"/>
  </mergeCells>
  <pageMargins left="0.7" right="0.7" top="0.75" bottom="0.75" header="0.3" footer="0.3"/>
  <pageSetup paperSize="9"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2F65-D2FB-8C46-B296-C5A22C1F51F7}">
  <dimension ref="A1:G45"/>
  <sheetViews>
    <sheetView zoomScale="200" workbookViewId="0">
      <selection activeCell="C2" sqref="C2"/>
    </sheetView>
  </sheetViews>
  <sheetFormatPr baseColWidth="10" defaultRowHeight="15" x14ac:dyDescent="0.2"/>
  <cols>
    <col min="1" max="1" width="31.83203125" customWidth="1"/>
    <col min="2" max="2" width="23" bestFit="1" customWidth="1"/>
    <col min="3" max="7" width="14" customWidth="1"/>
    <col min="8" max="8" width="10.5" bestFit="1" customWidth="1"/>
  </cols>
  <sheetData>
    <row r="1" spans="1:7" ht="18" x14ac:dyDescent="0.2">
      <c r="A1" s="5" t="s">
        <v>286</v>
      </c>
    </row>
    <row r="2" spans="1:7" ht="16" x14ac:dyDescent="0.2">
      <c r="A2" s="155" t="s">
        <v>266</v>
      </c>
      <c r="B2" s="3" t="s">
        <v>287</v>
      </c>
      <c r="C2" s="3" t="s">
        <v>288</v>
      </c>
    </row>
    <row r="5" spans="1:7" ht="66" x14ac:dyDescent="0.2">
      <c r="A5" s="171" t="s">
        <v>289</v>
      </c>
      <c r="B5" s="172" t="s">
        <v>290</v>
      </c>
      <c r="C5" s="173" t="s">
        <v>291</v>
      </c>
      <c r="D5" s="173" t="s">
        <v>292</v>
      </c>
      <c r="E5" s="173" t="s">
        <v>292</v>
      </c>
      <c r="F5" s="173" t="s">
        <v>293</v>
      </c>
      <c r="G5" s="174" t="s">
        <v>294</v>
      </c>
    </row>
    <row r="6" spans="1:7" x14ac:dyDescent="0.2">
      <c r="A6" s="175"/>
      <c r="B6" s="176"/>
      <c r="C6" s="177" t="s">
        <v>20</v>
      </c>
      <c r="D6" s="178" t="s">
        <v>295</v>
      </c>
      <c r="E6" s="178" t="s">
        <v>20</v>
      </c>
      <c r="F6" s="178" t="s">
        <v>20</v>
      </c>
      <c r="G6" s="179" t="s">
        <v>20</v>
      </c>
    </row>
    <row r="7" spans="1:7" x14ac:dyDescent="0.2">
      <c r="A7" s="11" t="s">
        <v>24</v>
      </c>
      <c r="B7" s="8" t="s">
        <v>296</v>
      </c>
      <c r="C7" s="16">
        <v>610012</v>
      </c>
      <c r="D7" s="165">
        <v>121061552</v>
      </c>
      <c r="E7" s="165">
        <v>435822</v>
      </c>
      <c r="F7" s="15">
        <v>174191</v>
      </c>
      <c r="G7" s="180">
        <v>903621</v>
      </c>
    </row>
    <row r="8" spans="1:7" x14ac:dyDescent="0.2">
      <c r="A8" s="11" t="s">
        <v>24</v>
      </c>
      <c r="B8" s="8" t="s">
        <v>297</v>
      </c>
      <c r="C8" s="16">
        <v>476772</v>
      </c>
      <c r="D8" s="165">
        <v>91914741</v>
      </c>
      <c r="E8" s="165">
        <v>330893</v>
      </c>
      <c r="F8" s="15">
        <v>145878</v>
      </c>
      <c r="G8" s="180">
        <v>738622</v>
      </c>
    </row>
    <row r="9" spans="1:7" x14ac:dyDescent="0.2">
      <c r="A9" s="11" t="s">
        <v>24</v>
      </c>
      <c r="B9" s="8" t="s">
        <v>298</v>
      </c>
      <c r="C9" s="16">
        <v>387128</v>
      </c>
      <c r="D9" s="165">
        <v>70438236</v>
      </c>
      <c r="E9" s="165">
        <v>253578</v>
      </c>
      <c r="F9" s="15">
        <v>133550</v>
      </c>
      <c r="G9" s="180">
        <v>548826</v>
      </c>
    </row>
    <row r="10" spans="1:7" x14ac:dyDescent="0.2">
      <c r="A10" s="11" t="s">
        <v>24</v>
      </c>
      <c r="B10" s="8" t="s">
        <v>299</v>
      </c>
      <c r="C10" s="16">
        <v>66484</v>
      </c>
      <c r="D10" s="165">
        <v>17714968</v>
      </c>
      <c r="E10" s="165">
        <v>63774</v>
      </c>
      <c r="F10" s="15">
        <v>2710</v>
      </c>
      <c r="G10" s="180">
        <v>146631</v>
      </c>
    </row>
    <row r="11" spans="1:7" x14ac:dyDescent="0.2">
      <c r="A11" s="11" t="s">
        <v>24</v>
      </c>
      <c r="B11" s="8" t="s">
        <v>300</v>
      </c>
      <c r="C11" s="16">
        <v>343</v>
      </c>
      <c r="D11" s="165">
        <v>74367</v>
      </c>
      <c r="E11" s="165">
        <v>268</v>
      </c>
      <c r="F11" s="15">
        <v>76</v>
      </c>
      <c r="G11" s="180">
        <v>788</v>
      </c>
    </row>
    <row r="12" spans="1:7" x14ac:dyDescent="0.2">
      <c r="A12" s="11" t="s">
        <v>24</v>
      </c>
      <c r="B12" s="8" t="s">
        <v>301</v>
      </c>
      <c r="C12" s="16">
        <v>22816</v>
      </c>
      <c r="D12" s="165">
        <v>3687170</v>
      </c>
      <c r="E12" s="165">
        <v>13274</v>
      </c>
      <c r="F12" s="15">
        <v>9542</v>
      </c>
      <c r="G12" s="180">
        <v>42376</v>
      </c>
    </row>
    <row r="13" spans="1:7" x14ac:dyDescent="0.2">
      <c r="A13" s="11" t="s">
        <v>24</v>
      </c>
      <c r="B13" s="8" t="s">
        <v>302</v>
      </c>
      <c r="C13" s="16">
        <v>102571</v>
      </c>
      <c r="D13" s="165">
        <v>22732352</v>
      </c>
      <c r="E13" s="165">
        <v>81836</v>
      </c>
      <c r="F13" s="15">
        <v>20735</v>
      </c>
      <c r="G13" s="180">
        <v>85255</v>
      </c>
    </row>
    <row r="14" spans="1:7" x14ac:dyDescent="0.2">
      <c r="A14" s="11" t="s">
        <v>24</v>
      </c>
      <c r="B14" s="8" t="s">
        <v>303</v>
      </c>
      <c r="C14" s="16">
        <v>19210</v>
      </c>
      <c r="D14" s="165">
        <v>5336055</v>
      </c>
      <c r="E14" s="165">
        <v>19210</v>
      </c>
      <c r="F14" s="15"/>
      <c r="G14" s="180"/>
    </row>
    <row r="15" spans="1:7" x14ac:dyDescent="0.2">
      <c r="A15" s="11" t="s">
        <v>24</v>
      </c>
      <c r="B15" s="8" t="s">
        <v>304</v>
      </c>
      <c r="C15" s="16">
        <v>41429</v>
      </c>
      <c r="D15" s="165">
        <v>11507927</v>
      </c>
      <c r="E15" s="165">
        <v>41429</v>
      </c>
      <c r="F15" s="15"/>
      <c r="G15" s="180"/>
    </row>
    <row r="16" spans="1:7" x14ac:dyDescent="0.2">
      <c r="A16" s="11" t="s">
        <v>24</v>
      </c>
      <c r="B16" s="8" t="s">
        <v>305</v>
      </c>
      <c r="C16" s="16">
        <v>267</v>
      </c>
      <c r="D16" s="165">
        <v>74182</v>
      </c>
      <c r="E16" s="165">
        <v>267</v>
      </c>
      <c r="F16" s="15"/>
      <c r="G16" s="180"/>
    </row>
    <row r="17" spans="1:7" x14ac:dyDescent="0.2">
      <c r="A17" s="11" t="s">
        <v>24</v>
      </c>
      <c r="B17" s="8" t="s">
        <v>306</v>
      </c>
      <c r="C17" s="16">
        <v>41666</v>
      </c>
      <c r="D17" s="165">
        <v>5814188</v>
      </c>
      <c r="E17" s="165">
        <v>20931</v>
      </c>
      <c r="F17" s="15">
        <v>20735</v>
      </c>
      <c r="G17" s="180">
        <v>85255</v>
      </c>
    </row>
    <row r="18" spans="1:7" x14ac:dyDescent="0.2">
      <c r="A18" s="11" t="s">
        <v>24</v>
      </c>
      <c r="B18" s="8" t="s">
        <v>307</v>
      </c>
      <c r="C18" s="16">
        <v>14075</v>
      </c>
      <c r="D18" s="165">
        <v>3909748</v>
      </c>
      <c r="E18" s="165">
        <v>14075</v>
      </c>
      <c r="F18" s="15"/>
      <c r="G18" s="180">
        <v>38113</v>
      </c>
    </row>
    <row r="19" spans="1:7" x14ac:dyDescent="0.2">
      <c r="A19" s="11" t="s">
        <v>24</v>
      </c>
      <c r="B19" s="8" t="s">
        <v>308</v>
      </c>
      <c r="C19" s="16">
        <v>16594</v>
      </c>
      <c r="D19" s="165">
        <v>2504711</v>
      </c>
      <c r="E19" s="165">
        <v>9017</v>
      </c>
      <c r="F19" s="15">
        <v>7577</v>
      </c>
      <c r="G19" s="180">
        <v>41631</v>
      </c>
    </row>
    <row r="20" spans="1:7" x14ac:dyDescent="0.2">
      <c r="A20" s="11" t="s">
        <v>267</v>
      </c>
      <c r="B20" s="8" t="s">
        <v>296</v>
      </c>
      <c r="C20" s="16">
        <v>290422</v>
      </c>
      <c r="D20" s="165">
        <v>74735323</v>
      </c>
      <c r="E20" s="165">
        <v>269047</v>
      </c>
      <c r="F20" s="15">
        <v>21375</v>
      </c>
      <c r="G20" s="180">
        <v>545055</v>
      </c>
    </row>
    <row r="21" spans="1:7" x14ac:dyDescent="0.2">
      <c r="A21" s="11" t="s">
        <v>267</v>
      </c>
      <c r="B21" s="8" t="s">
        <v>297</v>
      </c>
      <c r="C21" s="16">
        <v>268275</v>
      </c>
      <c r="D21" s="165">
        <v>68924509</v>
      </c>
      <c r="E21" s="165">
        <v>248128</v>
      </c>
      <c r="F21" s="15">
        <v>20146</v>
      </c>
      <c r="G21" s="180">
        <v>491120</v>
      </c>
    </row>
    <row r="22" spans="1:7" x14ac:dyDescent="0.2">
      <c r="A22" s="11" t="s">
        <v>267</v>
      </c>
      <c r="B22" s="8" t="s">
        <v>298</v>
      </c>
      <c r="C22" s="16">
        <v>193100</v>
      </c>
      <c r="D22" s="165">
        <v>48857497</v>
      </c>
      <c r="E22" s="165">
        <v>175887</v>
      </c>
      <c r="F22" s="15">
        <v>17213</v>
      </c>
      <c r="G22" s="180">
        <v>321426</v>
      </c>
    </row>
    <row r="23" spans="1:7" x14ac:dyDescent="0.2">
      <c r="A23" s="11" t="s">
        <v>267</v>
      </c>
      <c r="B23" s="8" t="s">
        <v>299</v>
      </c>
      <c r="C23" s="16">
        <v>66484</v>
      </c>
      <c r="D23" s="165">
        <v>17714968</v>
      </c>
      <c r="E23" s="165">
        <v>63774</v>
      </c>
      <c r="F23" s="15">
        <v>2710</v>
      </c>
      <c r="G23" s="180">
        <v>146631</v>
      </c>
    </row>
    <row r="24" spans="1:7" x14ac:dyDescent="0.2">
      <c r="A24" s="11" t="s">
        <v>267</v>
      </c>
      <c r="B24" s="8" t="s">
        <v>300</v>
      </c>
      <c r="C24" s="16">
        <v>232</v>
      </c>
      <c r="D24" s="165">
        <v>63129</v>
      </c>
      <c r="E24" s="165">
        <v>227</v>
      </c>
      <c r="F24" s="15">
        <v>5</v>
      </c>
      <c r="G24" s="180">
        <v>536</v>
      </c>
    </row>
    <row r="25" spans="1:7" x14ac:dyDescent="0.2">
      <c r="A25" s="11" t="s">
        <v>267</v>
      </c>
      <c r="B25" s="8" t="s">
        <v>301</v>
      </c>
      <c r="C25" s="16">
        <v>8458</v>
      </c>
      <c r="D25" s="165">
        <v>2288915</v>
      </c>
      <c r="E25" s="165">
        <v>8240</v>
      </c>
      <c r="F25" s="15">
        <v>218</v>
      </c>
      <c r="G25" s="180">
        <v>22526</v>
      </c>
    </row>
    <row r="26" spans="1:7" x14ac:dyDescent="0.2">
      <c r="A26" s="11" t="s">
        <v>267</v>
      </c>
      <c r="B26" s="8" t="s">
        <v>302</v>
      </c>
      <c r="C26" s="16">
        <v>7925</v>
      </c>
      <c r="D26" s="165">
        <v>1865356</v>
      </c>
      <c r="E26" s="165">
        <v>6715</v>
      </c>
      <c r="F26" s="15">
        <v>1210</v>
      </c>
      <c r="G26" s="180">
        <v>15525</v>
      </c>
    </row>
    <row r="27" spans="1:7" x14ac:dyDescent="0.2">
      <c r="A27" s="11" t="s">
        <v>267</v>
      </c>
      <c r="B27" s="8" t="s">
        <v>303</v>
      </c>
      <c r="C27" s="16"/>
      <c r="D27" s="165"/>
      <c r="E27" s="165"/>
      <c r="F27" s="15"/>
      <c r="G27" s="180"/>
    </row>
    <row r="28" spans="1:7" x14ac:dyDescent="0.2">
      <c r="A28" s="11" t="s">
        <v>267</v>
      </c>
      <c r="B28" s="8" t="s">
        <v>304</v>
      </c>
      <c r="C28" s="16"/>
      <c r="D28" s="165"/>
      <c r="E28" s="165"/>
      <c r="F28" s="15"/>
      <c r="G28" s="180"/>
    </row>
    <row r="29" spans="1:7" x14ac:dyDescent="0.2">
      <c r="A29" s="11" t="s">
        <v>267</v>
      </c>
      <c r="B29" s="8" t="s">
        <v>305</v>
      </c>
      <c r="C29" s="16"/>
      <c r="D29" s="165"/>
      <c r="E29" s="165"/>
      <c r="F29" s="15"/>
      <c r="G29" s="180"/>
    </row>
    <row r="30" spans="1:7" x14ac:dyDescent="0.2">
      <c r="A30" s="11" t="s">
        <v>267</v>
      </c>
      <c r="B30" s="8" t="s">
        <v>306</v>
      </c>
      <c r="C30" s="16">
        <v>7925</v>
      </c>
      <c r="D30" s="165">
        <v>1865356</v>
      </c>
      <c r="E30" s="165">
        <v>6715</v>
      </c>
      <c r="F30" s="15">
        <v>1210</v>
      </c>
      <c r="G30" s="180">
        <v>15525</v>
      </c>
    </row>
    <row r="31" spans="1:7" x14ac:dyDescent="0.2">
      <c r="A31" s="11" t="s">
        <v>267</v>
      </c>
      <c r="B31" s="8" t="s">
        <v>307</v>
      </c>
      <c r="C31" s="16">
        <v>14075</v>
      </c>
      <c r="D31" s="165">
        <v>3909748</v>
      </c>
      <c r="E31" s="165">
        <v>14075</v>
      </c>
      <c r="F31" s="15"/>
      <c r="G31" s="180">
        <v>38113</v>
      </c>
    </row>
    <row r="32" spans="1:7" x14ac:dyDescent="0.2">
      <c r="A32" s="11" t="s">
        <v>267</v>
      </c>
      <c r="B32" s="8" t="s">
        <v>308</v>
      </c>
      <c r="C32" s="16">
        <v>147</v>
      </c>
      <c r="D32" s="165">
        <v>35710</v>
      </c>
      <c r="E32" s="165">
        <v>129</v>
      </c>
      <c r="F32" s="15">
        <v>18</v>
      </c>
      <c r="G32" s="180">
        <v>298</v>
      </c>
    </row>
    <row r="33" spans="1:7" x14ac:dyDescent="0.2">
      <c r="A33" s="11" t="s">
        <v>268</v>
      </c>
      <c r="B33" s="8" t="s">
        <v>296</v>
      </c>
      <c r="C33" s="16">
        <v>319590</v>
      </c>
      <c r="D33" s="165">
        <v>46326229</v>
      </c>
      <c r="E33" s="165">
        <v>166774</v>
      </c>
      <c r="F33" s="15">
        <v>152816</v>
      </c>
      <c r="G33" s="180">
        <v>358566</v>
      </c>
    </row>
    <row r="34" spans="1:7" x14ac:dyDescent="0.2">
      <c r="A34" s="11" t="s">
        <v>268</v>
      </c>
      <c r="B34" s="8" t="s">
        <v>297</v>
      </c>
      <c r="C34" s="16">
        <v>208497</v>
      </c>
      <c r="D34" s="165">
        <v>22990232</v>
      </c>
      <c r="E34" s="165">
        <v>82765</v>
      </c>
      <c r="F34" s="15">
        <v>125732</v>
      </c>
      <c r="G34" s="180">
        <v>247502</v>
      </c>
    </row>
    <row r="35" spans="1:7" x14ac:dyDescent="0.2">
      <c r="A35" s="11" t="s">
        <v>268</v>
      </c>
      <c r="B35" s="8" t="s">
        <v>298</v>
      </c>
      <c r="C35" s="16">
        <v>194028</v>
      </c>
      <c r="D35" s="165">
        <v>21580739</v>
      </c>
      <c r="E35" s="165">
        <v>77691</v>
      </c>
      <c r="F35" s="15">
        <v>116337</v>
      </c>
      <c r="G35" s="180">
        <v>227400</v>
      </c>
    </row>
    <row r="36" spans="1:7" x14ac:dyDescent="0.2">
      <c r="A36" s="11" t="s">
        <v>268</v>
      </c>
      <c r="B36" s="8" t="s">
        <v>299</v>
      </c>
      <c r="C36" s="16"/>
      <c r="D36" s="165"/>
      <c r="E36" s="165"/>
      <c r="F36" s="15"/>
      <c r="G36" s="180"/>
    </row>
    <row r="37" spans="1:7" x14ac:dyDescent="0.2">
      <c r="A37" s="11" t="s">
        <v>268</v>
      </c>
      <c r="B37" s="8" t="s">
        <v>300</v>
      </c>
      <c r="C37" s="16">
        <v>111</v>
      </c>
      <c r="D37" s="165">
        <v>11238</v>
      </c>
      <c r="E37" s="165">
        <v>40</v>
      </c>
      <c r="F37" s="15">
        <v>71</v>
      </c>
      <c r="G37" s="180">
        <v>252</v>
      </c>
    </row>
    <row r="38" spans="1:7" x14ac:dyDescent="0.2">
      <c r="A38" s="11" t="s">
        <v>268</v>
      </c>
      <c r="B38" s="8" t="s">
        <v>301</v>
      </c>
      <c r="C38" s="16">
        <v>14358</v>
      </c>
      <c r="D38" s="165">
        <v>1398255</v>
      </c>
      <c r="E38" s="165">
        <v>5034</v>
      </c>
      <c r="F38" s="15">
        <v>9324</v>
      </c>
      <c r="G38" s="180">
        <v>19850</v>
      </c>
    </row>
    <row r="39" spans="1:7" x14ac:dyDescent="0.2">
      <c r="A39" s="11" t="s">
        <v>268</v>
      </c>
      <c r="B39" s="8" t="s">
        <v>302</v>
      </c>
      <c r="C39" s="16">
        <v>94646</v>
      </c>
      <c r="D39" s="165">
        <v>20866996</v>
      </c>
      <c r="E39" s="165">
        <v>75121</v>
      </c>
      <c r="F39" s="15">
        <v>19525</v>
      </c>
      <c r="G39" s="180">
        <v>69730</v>
      </c>
    </row>
    <row r="40" spans="1:7" x14ac:dyDescent="0.2">
      <c r="A40" s="11" t="s">
        <v>268</v>
      </c>
      <c r="B40" s="8" t="s">
        <v>303</v>
      </c>
      <c r="C40" s="16">
        <v>19210</v>
      </c>
      <c r="D40" s="165">
        <v>5336055</v>
      </c>
      <c r="E40" s="165">
        <v>19210</v>
      </c>
      <c r="F40" s="15"/>
      <c r="G40" s="180"/>
    </row>
    <row r="41" spans="1:7" x14ac:dyDescent="0.2">
      <c r="A41" s="11" t="s">
        <v>268</v>
      </c>
      <c r="B41" s="8" t="s">
        <v>304</v>
      </c>
      <c r="C41" s="16">
        <v>41429</v>
      </c>
      <c r="D41" s="165">
        <v>11507927</v>
      </c>
      <c r="E41" s="165">
        <v>41429</v>
      </c>
      <c r="F41" s="15"/>
      <c r="G41" s="180"/>
    </row>
    <row r="42" spans="1:7" x14ac:dyDescent="0.2">
      <c r="A42" s="11" t="s">
        <v>268</v>
      </c>
      <c r="B42" s="8" t="s">
        <v>305</v>
      </c>
      <c r="C42" s="16">
        <v>267</v>
      </c>
      <c r="D42" s="165">
        <v>74182</v>
      </c>
      <c r="E42" s="165">
        <v>267</v>
      </c>
      <c r="F42" s="15"/>
      <c r="G42" s="180"/>
    </row>
    <row r="43" spans="1:7" x14ac:dyDescent="0.2">
      <c r="A43" s="11" t="s">
        <v>268</v>
      </c>
      <c r="B43" s="8" t="s">
        <v>306</v>
      </c>
      <c r="C43" s="16">
        <v>33741</v>
      </c>
      <c r="D43" s="165">
        <v>3948832</v>
      </c>
      <c r="E43" s="165">
        <v>14216</v>
      </c>
      <c r="F43" s="15">
        <v>19525</v>
      </c>
      <c r="G43" s="180">
        <v>69730</v>
      </c>
    </row>
    <row r="44" spans="1:7" x14ac:dyDescent="0.2">
      <c r="A44" s="11" t="s">
        <v>268</v>
      </c>
      <c r="B44" s="8" t="s">
        <v>307</v>
      </c>
      <c r="C44" s="16"/>
      <c r="D44" s="165"/>
      <c r="E44" s="165"/>
      <c r="F44" s="15"/>
      <c r="G44" s="180"/>
    </row>
    <row r="45" spans="1:7" x14ac:dyDescent="0.2">
      <c r="A45" s="175" t="s">
        <v>268</v>
      </c>
      <c r="B45" s="176" t="s">
        <v>308</v>
      </c>
      <c r="C45" s="181">
        <v>16447</v>
      </c>
      <c r="D45" s="182">
        <v>2469001</v>
      </c>
      <c r="E45" s="182">
        <v>8888</v>
      </c>
      <c r="F45" s="183">
        <v>7559</v>
      </c>
      <c r="G45" s="184">
        <v>41334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Q131"/>
  <sheetViews>
    <sheetView tabSelected="1" zoomScale="113" workbookViewId="0">
      <pane xSplit="3" ySplit="9" topLeftCell="D72" activePane="bottomRight" state="frozen"/>
      <selection pane="topRight" activeCell="D1" sqref="D1"/>
      <selection pane="bottomLeft" activeCell="A10" sqref="A10"/>
      <selection pane="bottomRight" activeCell="B92" sqref="B92:O131"/>
    </sheetView>
  </sheetViews>
  <sheetFormatPr baseColWidth="10" defaultRowHeight="16" x14ac:dyDescent="0.2"/>
  <cols>
    <col min="1" max="1" width="10.83203125" style="18"/>
    <col min="2" max="2" width="18.5" style="18" customWidth="1"/>
    <col min="3" max="3" width="17.6640625" style="18" customWidth="1"/>
    <col min="4" max="10" width="20.83203125" style="18" customWidth="1"/>
    <col min="11" max="11" width="4.5" style="18" customWidth="1"/>
    <col min="12" max="12" width="15.33203125" style="18" customWidth="1"/>
    <col min="13" max="15" width="17.33203125" style="18" customWidth="1"/>
    <col min="16" max="16" width="7" style="18" customWidth="1"/>
    <col min="17" max="16384" width="10.83203125" style="18"/>
  </cols>
  <sheetData>
    <row r="1" spans="1:17" x14ac:dyDescent="0.2">
      <c r="A1" s="17"/>
      <c r="B1" s="17"/>
      <c r="C1" s="17"/>
      <c r="D1" s="17"/>
      <c r="E1" s="17"/>
    </row>
    <row r="2" spans="1:17" ht="21" x14ac:dyDescent="0.25">
      <c r="A2" s="17"/>
      <c r="B2" s="19" t="s">
        <v>157</v>
      </c>
      <c r="C2" s="17"/>
      <c r="D2" s="17"/>
      <c r="E2" s="17"/>
    </row>
    <row r="3" spans="1:17" x14ac:dyDescent="0.2">
      <c r="A3" s="17"/>
      <c r="D3" s="17"/>
      <c r="E3" s="17"/>
    </row>
    <row r="4" spans="1:17" x14ac:dyDescent="0.2">
      <c r="A4" s="17"/>
      <c r="B4" s="20" t="s">
        <v>158</v>
      </c>
      <c r="C4" s="21"/>
      <c r="D4" s="21"/>
      <c r="E4" s="22"/>
    </row>
    <row r="5" spans="1:17" ht="77" customHeight="1" x14ac:dyDescent="0.2">
      <c r="A5" s="17"/>
      <c r="B5" s="323" t="s">
        <v>260</v>
      </c>
      <c r="C5" s="324"/>
      <c r="D5" s="324"/>
      <c r="E5" s="325"/>
    </row>
    <row r="6" spans="1:17" ht="17" thickBot="1" x14ac:dyDescent="0.25"/>
    <row r="7" spans="1:17" x14ac:dyDescent="0.2">
      <c r="B7" s="23" t="s">
        <v>159</v>
      </c>
      <c r="C7" s="24"/>
      <c r="D7" s="24"/>
      <c r="E7" s="24"/>
      <c r="F7" s="24"/>
      <c r="G7" s="24"/>
      <c r="H7" s="24"/>
      <c r="I7" s="24"/>
      <c r="J7" s="24"/>
      <c r="K7" s="24"/>
      <c r="L7" s="24"/>
      <c r="M7" s="24"/>
      <c r="N7" s="24"/>
      <c r="O7" s="24"/>
      <c r="P7" s="25"/>
    </row>
    <row r="8" spans="1:17" ht="16" customHeight="1" x14ac:dyDescent="0.2">
      <c r="B8" s="26"/>
      <c r="M8" s="326" t="s">
        <v>259</v>
      </c>
      <c r="N8" s="326" t="s">
        <v>249</v>
      </c>
      <c r="O8" s="326" t="s">
        <v>276</v>
      </c>
      <c r="P8" s="27"/>
    </row>
    <row r="9" spans="1:17" ht="67" customHeight="1" x14ac:dyDescent="0.2">
      <c r="B9" s="28" t="s">
        <v>160</v>
      </c>
      <c r="C9" s="29" t="s">
        <v>161</v>
      </c>
      <c r="D9" s="226" t="s">
        <v>251</v>
      </c>
      <c r="E9" s="227" t="s">
        <v>252</v>
      </c>
      <c r="F9" s="228" t="s">
        <v>254</v>
      </c>
      <c r="G9" s="229"/>
      <c r="H9" s="227" t="s">
        <v>253</v>
      </c>
      <c r="I9" s="229"/>
      <c r="J9" s="229"/>
      <c r="K9" s="30"/>
      <c r="L9" s="142" t="s">
        <v>250</v>
      </c>
      <c r="M9" s="327"/>
      <c r="N9" s="327"/>
      <c r="O9" s="327"/>
      <c r="P9" s="31"/>
    </row>
    <row r="10" spans="1:17" x14ac:dyDescent="0.2">
      <c r="B10" s="32" t="s">
        <v>162</v>
      </c>
      <c r="C10" s="33"/>
      <c r="L10" s="34"/>
      <c r="P10" s="27"/>
    </row>
    <row r="11" spans="1:17" x14ac:dyDescent="0.2">
      <c r="B11" s="35"/>
      <c r="C11" s="230" t="s">
        <v>163</v>
      </c>
      <c r="D11" s="231">
        <f>'CBS data 2019 (edited)'!$J$115*E11/SUM($E$11:$E$12)</f>
        <v>37700.479027752292</v>
      </c>
      <c r="E11" s="231">
        <f>'CBS data 2019 (edited)'!E115</f>
        <v>93616</v>
      </c>
      <c r="F11" s="232">
        <f>SUM(D11:D12)/(SUM($D$11:$D$13))</f>
        <v>0.99931690532813844</v>
      </c>
      <c r="G11" s="231"/>
      <c r="H11" s="231"/>
      <c r="I11" s="231"/>
      <c r="J11" s="231"/>
      <c r="L11" s="233">
        <v>4530</v>
      </c>
      <c r="M11" s="234">
        <f>IF(ISNUMBER(D11),D11/3.6/L11*1000,"")</f>
        <v>2311.7782087167211</v>
      </c>
      <c r="N11" s="235">
        <f>'CBS data 2019 (edited)'!L115</f>
        <v>2840</v>
      </c>
      <c r="O11" s="235">
        <f>'CBS data 2019 (edited)'!O115</f>
        <v>3607.3030555555556</v>
      </c>
      <c r="P11" s="27"/>
      <c r="Q11" s="145" t="s">
        <v>247</v>
      </c>
    </row>
    <row r="12" spans="1:17" x14ac:dyDescent="0.2">
      <c r="B12" s="35"/>
      <c r="C12" s="230" t="s">
        <v>164</v>
      </c>
      <c r="D12" s="231">
        <f>'CBS data 2019 (edited)'!$J$115*E12/SUM($E$11:$E$12)</f>
        <v>1798.5209722477111</v>
      </c>
      <c r="E12" s="231">
        <f>'CBS data 2019 (edited)'!H115</f>
        <v>4466</v>
      </c>
      <c r="F12" s="232"/>
      <c r="G12" s="231"/>
      <c r="H12" s="231"/>
      <c r="I12" s="231"/>
      <c r="J12" s="231"/>
      <c r="L12" s="233">
        <v>8500</v>
      </c>
      <c r="M12" s="234">
        <f>IF(ISNUMBER(D12),D12/3.6/L12*1000,"")</f>
        <v>58.775195171493827</v>
      </c>
      <c r="N12" s="235"/>
      <c r="O12" s="235"/>
      <c r="P12" s="27"/>
      <c r="Q12" s="145" t="s">
        <v>247</v>
      </c>
    </row>
    <row r="13" spans="1:17" x14ac:dyDescent="0.2">
      <c r="B13" s="35"/>
      <c r="C13" s="230" t="s">
        <v>165</v>
      </c>
      <c r="D13" s="231">
        <f>'CBS data 2019 (edited)'!J116</f>
        <v>27</v>
      </c>
      <c r="E13" s="231">
        <f>'CBS data 2019 (edited)'!H116</f>
        <v>414</v>
      </c>
      <c r="F13" s="232">
        <f>D13/(SUM($D$11:$D$13))</f>
        <v>6.8309467186155953E-4</v>
      </c>
      <c r="G13" s="231"/>
      <c r="H13" s="231"/>
      <c r="I13" s="231"/>
      <c r="J13" s="231"/>
      <c r="L13" s="233">
        <v>8500</v>
      </c>
      <c r="M13" s="236">
        <f>IF(ISNUMBER(D13),D13/3.6/L13*1000,"")</f>
        <v>0.88235294117647067</v>
      </c>
      <c r="N13" s="237">
        <f>'CBS data 2019 (edited)'!L116</f>
        <v>2</v>
      </c>
      <c r="O13" s="237">
        <f>'CBS data 2019 (edited)'!O116</f>
        <v>13.8</v>
      </c>
      <c r="P13" s="27"/>
      <c r="Q13" s="145" t="s">
        <v>247</v>
      </c>
    </row>
    <row r="14" spans="1:17" ht="17" thickBot="1" x14ac:dyDescent="0.25">
      <c r="B14" s="35"/>
      <c r="C14" s="230" t="s">
        <v>166</v>
      </c>
      <c r="D14" s="238">
        <f>SUBTOTAL(9,D11:D13)</f>
        <v>39526</v>
      </c>
      <c r="E14" s="238">
        <f>SUBTOTAL(9,E11:E13)</f>
        <v>98496</v>
      </c>
      <c r="F14" s="238"/>
      <c r="G14" s="238"/>
      <c r="H14" s="238"/>
      <c r="I14" s="238"/>
      <c r="J14" s="238"/>
      <c r="K14" s="37"/>
      <c r="L14" s="239"/>
      <c r="M14" s="240">
        <f>SUBTOTAL(9,M11:M13)</f>
        <v>2371.4357568293917</v>
      </c>
      <c r="N14" s="241">
        <f>SUBTOTAL(9,N11:N13)</f>
        <v>2842</v>
      </c>
      <c r="O14" s="241">
        <f>SUBTOTAL(9,O11:O13)</f>
        <v>3621.1030555555558</v>
      </c>
      <c r="P14" s="27"/>
      <c r="Q14" s="145"/>
    </row>
    <row r="15" spans="1:17" ht="17" thickTop="1" x14ac:dyDescent="0.2">
      <c r="B15" s="26"/>
      <c r="C15" s="33"/>
      <c r="D15" s="159"/>
      <c r="E15" s="159"/>
      <c r="F15" s="159"/>
      <c r="G15" s="159"/>
      <c r="H15" s="159"/>
      <c r="I15" s="159"/>
      <c r="J15" s="159"/>
      <c r="K15" s="30"/>
      <c r="L15" s="242"/>
      <c r="M15" s="243"/>
      <c r="N15" s="244"/>
      <c r="O15" s="244"/>
      <c r="P15" s="31"/>
    </row>
    <row r="16" spans="1:17" x14ac:dyDescent="0.2">
      <c r="B16" s="38" t="s">
        <v>167</v>
      </c>
      <c r="C16" s="22"/>
      <c r="D16" s="39"/>
      <c r="E16" s="39"/>
      <c r="F16" s="39"/>
      <c r="G16" s="39"/>
      <c r="H16" s="39"/>
      <c r="I16" s="39"/>
      <c r="J16" s="39"/>
      <c r="L16" s="233"/>
      <c r="M16" s="234"/>
      <c r="N16" s="235"/>
      <c r="O16" s="235"/>
      <c r="P16" s="27"/>
    </row>
    <row r="17" spans="2:17" x14ac:dyDescent="0.2">
      <c r="B17" s="35"/>
      <c r="C17" s="230" t="s">
        <v>163</v>
      </c>
      <c r="D17" s="231">
        <v>0</v>
      </c>
      <c r="E17" s="231">
        <v>0</v>
      </c>
      <c r="F17" s="231"/>
      <c r="G17" s="231"/>
      <c r="H17" s="231"/>
      <c r="I17" s="231"/>
      <c r="J17" s="231"/>
      <c r="L17" s="233">
        <v>4530</v>
      </c>
      <c r="M17" s="234">
        <f>IF(ISNUMBER(D17),D17/3.6/L17*1000,"")</f>
        <v>0</v>
      </c>
      <c r="N17" s="235">
        <v>0</v>
      </c>
      <c r="O17" s="235">
        <v>0</v>
      </c>
      <c r="P17" s="27"/>
    </row>
    <row r="18" spans="2:17" x14ac:dyDescent="0.2">
      <c r="B18" s="35"/>
      <c r="C18" s="230" t="s">
        <v>164</v>
      </c>
      <c r="D18" s="231">
        <v>0</v>
      </c>
      <c r="E18" s="231">
        <v>0</v>
      </c>
      <c r="F18" s="231"/>
      <c r="G18" s="231"/>
      <c r="H18" s="231"/>
      <c r="I18" s="231"/>
      <c r="J18" s="231"/>
      <c r="L18" s="233">
        <v>8500</v>
      </c>
      <c r="M18" s="234">
        <f>IF(ISNUMBER(D18),D18/3.6/L18*1000,"")</f>
        <v>0</v>
      </c>
      <c r="N18" s="235">
        <v>0</v>
      </c>
      <c r="O18" s="235">
        <v>0</v>
      </c>
      <c r="P18" s="27"/>
    </row>
    <row r="19" spans="2:17" x14ac:dyDescent="0.2">
      <c r="B19" s="35"/>
      <c r="C19" s="230" t="s">
        <v>165</v>
      </c>
      <c r="D19" s="231">
        <v>0</v>
      </c>
      <c r="E19" s="231">
        <v>0</v>
      </c>
      <c r="F19" s="231"/>
      <c r="G19" s="231"/>
      <c r="H19" s="231"/>
      <c r="I19" s="231"/>
      <c r="J19" s="231"/>
      <c r="L19" s="233">
        <v>8500</v>
      </c>
      <c r="M19" s="234">
        <f>IF(ISNUMBER(D19),D19/3.6/L19*1000,"")</f>
        <v>0</v>
      </c>
      <c r="N19" s="235">
        <v>0</v>
      </c>
      <c r="O19" s="235">
        <v>0</v>
      </c>
      <c r="P19" s="27"/>
    </row>
    <row r="20" spans="2:17" ht="17" thickBot="1" x14ac:dyDescent="0.25">
      <c r="B20" s="35"/>
      <c r="C20" s="230" t="s">
        <v>166</v>
      </c>
      <c r="D20" s="239">
        <v>0</v>
      </c>
      <c r="E20" s="238">
        <v>0</v>
      </c>
      <c r="F20" s="238"/>
      <c r="G20" s="238"/>
      <c r="H20" s="238"/>
      <c r="I20" s="238"/>
      <c r="J20" s="238"/>
      <c r="K20" s="37"/>
      <c r="L20" s="239"/>
      <c r="M20" s="245">
        <v>0</v>
      </c>
      <c r="N20" s="246">
        <f>SUBTOTAL(9,N17:N19)</f>
        <v>0</v>
      </c>
      <c r="O20" s="246">
        <f>SUBTOTAL(9,O17:O19)</f>
        <v>0</v>
      </c>
      <c r="P20" s="27"/>
    </row>
    <row r="21" spans="2:17" ht="17" thickTop="1" x14ac:dyDescent="0.2">
      <c r="B21" s="40"/>
      <c r="C21" s="41"/>
      <c r="D21" s="42"/>
      <c r="E21" s="42"/>
      <c r="F21" s="42"/>
      <c r="G21" s="42"/>
      <c r="H21" s="42"/>
      <c r="I21" s="42"/>
      <c r="J21" s="42"/>
      <c r="K21" s="41"/>
      <c r="L21" s="242"/>
      <c r="M21" s="243"/>
      <c r="N21" s="244"/>
      <c r="O21" s="244"/>
      <c r="P21" s="31"/>
    </row>
    <row r="22" spans="2:17" x14ac:dyDescent="0.2">
      <c r="B22" s="32" t="s">
        <v>168</v>
      </c>
      <c r="C22" s="33"/>
      <c r="D22" s="159"/>
      <c r="E22" s="159"/>
      <c r="F22" s="159"/>
      <c r="G22" s="159"/>
      <c r="H22" s="159"/>
      <c r="I22" s="159"/>
      <c r="J22" s="159"/>
      <c r="L22" s="233"/>
      <c r="M22" s="234"/>
      <c r="N22" s="235"/>
      <c r="O22" s="235"/>
      <c r="P22" s="27"/>
    </row>
    <row r="23" spans="2:17" x14ac:dyDescent="0.2">
      <c r="B23" s="35"/>
      <c r="C23" s="230" t="s">
        <v>163</v>
      </c>
      <c r="D23" s="231">
        <f>SUM('CBS data 2019 (edited)'!$J$324*SUM('CBS data 2019 (edited)'!$E$324,'CBS data 2019 (edited)'!$F$324)/'CBS data 2019 (edited)'!$D$324,('CBS data 2019 (edited)'!$J$384-'CBS data 2019 (edited)'!$J$386)*SUM('CBS data 2019 (edited)'!$E$384:$F$384)/('CBS data 2019 (edited)'!$D$384-'CBS data 2019 (edited)'!$D$386))</f>
        <v>871.42205128205126</v>
      </c>
      <c r="E23" s="231">
        <f>'CBS data 2019 (edited)'!E324+'CBS data 2019 (edited)'!F324+'CBS data 2019 (edited)'!E384+'CBS data 2019 (edited)'!F384</f>
        <v>2429</v>
      </c>
      <c r="F23" s="231"/>
      <c r="G23" s="231"/>
      <c r="H23" s="231"/>
      <c r="I23" s="231"/>
      <c r="J23" s="231"/>
      <c r="L23" s="233">
        <v>4530</v>
      </c>
      <c r="M23" s="234">
        <f>IF(ISNUMBER(D23),D23/3.6/L23*1000,"")</f>
        <v>53.435249649377681</v>
      </c>
      <c r="N23" s="235">
        <f>SUM('CBS data 2019 (edited)'!L324,'CBS data 2019 (edited)'!L384)</f>
        <v>148</v>
      </c>
      <c r="O23" s="235">
        <f>SUM('CBS data 2019 (edited)'!O324,'CBS data 2019 (edited)'!O384)</f>
        <v>177.3175</v>
      </c>
      <c r="P23" s="27"/>
      <c r="Q23" s="145" t="s">
        <v>247</v>
      </c>
    </row>
    <row r="24" spans="2:17" x14ac:dyDescent="0.2">
      <c r="B24" s="35"/>
      <c r="C24" s="230" t="s">
        <v>164</v>
      </c>
      <c r="D24" s="231">
        <f>(('CBS data 2019 (edited)'!J324+'CBS data 2019 (edited)'!J384)-D23-D25)</f>
        <v>896.57794871794874</v>
      </c>
      <c r="E24" s="231">
        <f>'CBS data 2019 (edited)'!H324+'CBS data 2019 (edited)'!H385</f>
        <v>2652</v>
      </c>
      <c r="F24" s="231"/>
      <c r="G24" s="231"/>
      <c r="H24" s="231"/>
      <c r="I24" s="231"/>
      <c r="J24" s="231"/>
      <c r="L24" s="233">
        <v>8500</v>
      </c>
      <c r="M24" s="234">
        <f>IF(ISNUMBER(D24),D24/3.6/L24*1000,"")</f>
        <v>29.299932964638845</v>
      </c>
      <c r="N24" s="235"/>
      <c r="O24" s="235"/>
      <c r="P24" s="27"/>
      <c r="Q24" s="145" t="s">
        <v>247</v>
      </c>
    </row>
    <row r="25" spans="2:17" x14ac:dyDescent="0.2">
      <c r="B25" s="35"/>
      <c r="C25" s="230" t="s">
        <v>165</v>
      </c>
      <c r="D25" s="231">
        <f>'CBS data 2019 (edited)'!J386</f>
        <v>31</v>
      </c>
      <c r="E25" s="231">
        <f>'CBS data 2019 (edited)'!D386</f>
        <v>276</v>
      </c>
      <c r="F25" s="231"/>
      <c r="G25" s="231"/>
      <c r="H25" s="231"/>
      <c r="I25" s="231"/>
      <c r="J25" s="231"/>
      <c r="L25" s="233">
        <v>8500</v>
      </c>
      <c r="M25" s="234">
        <f>IF(ISNUMBER(D25),D25/3.6/L25*1000,"")</f>
        <v>1.0130718954248366</v>
      </c>
      <c r="N25" s="235"/>
      <c r="O25" s="235"/>
      <c r="P25" s="27"/>
    </row>
    <row r="26" spans="2:17" ht="17" thickBot="1" x14ac:dyDescent="0.25">
      <c r="B26" s="35"/>
      <c r="C26" s="230" t="s">
        <v>166</v>
      </c>
      <c r="D26" s="238">
        <f>SUBTOTAL(9,D23:D25)</f>
        <v>1799</v>
      </c>
      <c r="E26" s="238">
        <f>SUBTOTAL(9,E23:E25)</f>
        <v>5357</v>
      </c>
      <c r="F26" s="238"/>
      <c r="G26" s="238"/>
      <c r="H26" s="238"/>
      <c r="I26" s="238"/>
      <c r="J26" s="238"/>
      <c r="K26" s="37"/>
      <c r="L26" s="239"/>
      <c r="M26" s="245">
        <f>SUBTOTAL(9,M23:M25)</f>
        <v>83.748254509441352</v>
      </c>
      <c r="N26" s="241">
        <f>SUBTOTAL(9,N23:N25)</f>
        <v>148</v>
      </c>
      <c r="O26" s="241">
        <f>SUBTOTAL(9,O23:O25)</f>
        <v>177.3175</v>
      </c>
      <c r="P26" s="27"/>
      <c r="Q26" s="145"/>
    </row>
    <row r="27" spans="2:17" ht="17" thickTop="1" x14ac:dyDescent="0.2">
      <c r="B27" s="40"/>
      <c r="C27" s="41"/>
      <c r="D27" s="42"/>
      <c r="E27" s="42"/>
      <c r="F27" s="42"/>
      <c r="G27" s="42"/>
      <c r="H27" s="42"/>
      <c r="I27" s="42"/>
      <c r="J27" s="42"/>
      <c r="K27" s="30"/>
      <c r="L27" s="242"/>
      <c r="M27" s="243"/>
      <c r="N27" s="244"/>
      <c r="O27" s="244"/>
      <c r="P27" s="31"/>
    </row>
    <row r="28" spans="2:17" x14ac:dyDescent="0.2">
      <c r="B28" s="158" t="s">
        <v>273</v>
      </c>
      <c r="C28" s="33"/>
      <c r="L28" s="34"/>
      <c r="M28" s="164"/>
      <c r="P28" s="27"/>
    </row>
    <row r="29" spans="2:17" x14ac:dyDescent="0.2">
      <c r="B29" s="35"/>
      <c r="C29" s="247" t="s">
        <v>163</v>
      </c>
      <c r="D29" s="248">
        <f>SUM(D11,D17,D23)</f>
        <v>38571.901079034345</v>
      </c>
      <c r="E29" s="248">
        <f>SUM(E11,E17,E23)</f>
        <v>96045</v>
      </c>
      <c r="F29" s="231"/>
      <c r="G29" s="231"/>
      <c r="H29" s="231"/>
      <c r="I29" s="231"/>
      <c r="J29" s="231"/>
      <c r="L29" s="233">
        <v>4530</v>
      </c>
      <c r="M29" s="234">
        <f>IF(ISNUMBER(D29),D29/3.6/L29*1000,"")</f>
        <v>2365.2134583660991</v>
      </c>
      <c r="N29" s="235">
        <f t="shared" ref="N29:O31" si="0">SUM(N11,N17,N23)</f>
        <v>2988</v>
      </c>
      <c r="O29" s="235">
        <f t="shared" si="0"/>
        <v>3784.6205555555557</v>
      </c>
      <c r="P29" s="27"/>
      <c r="Q29" s="145" t="s">
        <v>247</v>
      </c>
    </row>
    <row r="30" spans="2:17" x14ac:dyDescent="0.2">
      <c r="B30" s="35"/>
      <c r="C30" s="247" t="s">
        <v>164</v>
      </c>
      <c r="D30" s="248">
        <f t="shared" ref="D30:E31" si="1">SUM(D12,D18,D24)</f>
        <v>2695.09892096566</v>
      </c>
      <c r="E30" s="248">
        <f t="shared" si="1"/>
        <v>7118</v>
      </c>
      <c r="F30" s="231"/>
      <c r="G30" s="231"/>
      <c r="H30" s="231"/>
      <c r="I30" s="231"/>
      <c r="J30" s="231"/>
      <c r="L30" s="233">
        <v>8500</v>
      </c>
      <c r="M30" s="234">
        <f>IF(ISNUMBER(D30),D30/3.6/L30*1000,"")</f>
        <v>88.075128136132676</v>
      </c>
      <c r="N30" s="235">
        <f t="shared" si="0"/>
        <v>0</v>
      </c>
      <c r="O30" s="235">
        <f t="shared" si="0"/>
        <v>0</v>
      </c>
      <c r="P30" s="27"/>
      <c r="Q30" s="145" t="s">
        <v>247</v>
      </c>
    </row>
    <row r="31" spans="2:17" x14ac:dyDescent="0.2">
      <c r="B31" s="35"/>
      <c r="C31" s="247" t="s">
        <v>165</v>
      </c>
      <c r="D31" s="248">
        <f t="shared" si="1"/>
        <v>58</v>
      </c>
      <c r="E31" s="248">
        <f t="shared" si="1"/>
        <v>690</v>
      </c>
      <c r="F31" s="231"/>
      <c r="G31" s="231"/>
      <c r="H31" s="231"/>
      <c r="I31" s="231"/>
      <c r="J31" s="231"/>
      <c r="L31" s="233">
        <v>8500</v>
      </c>
      <c r="M31" s="234">
        <f>IF(ISNUMBER(D31),D31/3.6/L31*1000,"")</f>
        <v>1.8954248366013071</v>
      </c>
      <c r="N31" s="235">
        <f t="shared" si="0"/>
        <v>2</v>
      </c>
      <c r="O31" s="235">
        <f t="shared" si="0"/>
        <v>13.8</v>
      </c>
      <c r="P31" s="27"/>
    </row>
    <row r="32" spans="2:17" ht="17" thickBot="1" x14ac:dyDescent="0.25">
      <c r="B32" s="35"/>
      <c r="C32" s="247" t="s">
        <v>166</v>
      </c>
      <c r="D32" s="241">
        <f>SUBTOTAL(9,D29:D31)</f>
        <v>41325.000000000007</v>
      </c>
      <c r="E32" s="241">
        <f>SUBTOTAL(9,E29:E31)</f>
        <v>103853</v>
      </c>
      <c r="F32" s="238"/>
      <c r="G32" s="238"/>
      <c r="H32" s="238"/>
      <c r="I32" s="238"/>
      <c r="J32" s="238"/>
      <c r="K32" s="37"/>
      <c r="L32" s="239"/>
      <c r="M32" s="249">
        <f>SUBTOTAL(9,M29:M31)</f>
        <v>2455.184011338833</v>
      </c>
      <c r="N32" s="241">
        <f>SUBTOTAL(9,N29:N31)</f>
        <v>2990</v>
      </c>
      <c r="O32" s="241">
        <f>SUBTOTAL(9,O29:O31)</f>
        <v>3798.4205555555559</v>
      </c>
      <c r="P32" s="27"/>
      <c r="Q32" s="145"/>
    </row>
    <row r="33" spans="2:17" ht="18" thickTop="1" thickBot="1" x14ac:dyDescent="0.25">
      <c r="B33" s="48"/>
      <c r="C33" s="49"/>
      <c r="D33" s="50"/>
      <c r="E33" s="50"/>
      <c r="F33" s="50"/>
      <c r="G33" s="50"/>
      <c r="H33" s="50"/>
      <c r="I33" s="50"/>
      <c r="J33" s="50"/>
      <c r="K33" s="51"/>
      <c r="L33" s="250"/>
      <c r="M33" s="251"/>
      <c r="N33" s="252"/>
      <c r="O33" s="252"/>
      <c r="P33" s="52"/>
    </row>
    <row r="34" spans="2:17" x14ac:dyDescent="0.2">
      <c r="B34" s="32" t="s">
        <v>169</v>
      </c>
      <c r="C34" s="33"/>
      <c r="D34" s="159"/>
      <c r="E34" s="159"/>
      <c r="F34" s="159"/>
      <c r="G34" s="159"/>
      <c r="H34" s="159"/>
      <c r="I34" s="159"/>
      <c r="J34" s="159"/>
      <c r="L34" s="233"/>
      <c r="M34" s="234"/>
      <c r="N34" s="235"/>
      <c r="O34" s="235"/>
      <c r="P34" s="27"/>
    </row>
    <row r="35" spans="2:17" x14ac:dyDescent="0.2">
      <c r="B35" s="26"/>
      <c r="C35" s="230" t="s">
        <v>171</v>
      </c>
      <c r="D35" s="231">
        <f>'CBS data 2019 (edited)'!J148</f>
        <v>3656</v>
      </c>
      <c r="E35" s="231">
        <f>'CBS data 2019 (edited)'!E148+'CBS data 2019 (edited)'!H148</f>
        <v>14277</v>
      </c>
      <c r="F35" s="149">
        <f>D35/SUM(D$35:D$37)</f>
        <v>0.58853831294269154</v>
      </c>
      <c r="G35" s="231"/>
      <c r="H35" s="231"/>
      <c r="I35" s="231"/>
      <c r="J35" s="231"/>
      <c r="L35" s="233"/>
      <c r="M35" s="234"/>
      <c r="N35" s="235">
        <f>'CBS data 2019 (edited)'!L148</f>
        <v>280</v>
      </c>
      <c r="O35" s="235">
        <f>'CBS data 2019 (edited)'!O148</f>
        <v>759.63888888888891</v>
      </c>
      <c r="P35" s="27"/>
    </row>
    <row r="36" spans="2:17" x14ac:dyDescent="0.2">
      <c r="B36" s="26"/>
      <c r="C36" s="230" t="s">
        <v>172</v>
      </c>
      <c r="D36" s="231">
        <f>'CBS data 2019 (edited)'!J145</f>
        <v>0</v>
      </c>
      <c r="E36" s="231">
        <f>'CBS data 2019 (edited)'!E145+'CBS data 2019 (edited)'!H145</f>
        <v>0</v>
      </c>
      <c r="F36" s="149">
        <f>D36/SUM(D$35:D$37)</f>
        <v>0</v>
      </c>
      <c r="G36" s="231"/>
      <c r="H36" s="231"/>
      <c r="I36" s="231"/>
      <c r="J36" s="231"/>
      <c r="L36" s="233"/>
      <c r="M36" s="234"/>
      <c r="N36" s="235">
        <f>'CBS data 2019 (edited)'!L145</f>
        <v>0</v>
      </c>
      <c r="O36" s="235">
        <f>'CBS data 2019 (edited)'!O145</f>
        <v>0</v>
      </c>
      <c r="P36" s="27"/>
    </row>
    <row r="37" spans="2:17" x14ac:dyDescent="0.2">
      <c r="B37" s="26"/>
      <c r="C37" s="230" t="s">
        <v>173</v>
      </c>
      <c r="D37" s="231">
        <f>'CBS data 2019 (edited)'!J147</f>
        <v>2556</v>
      </c>
      <c r="E37" s="231">
        <f>'CBS data 2019 (edited)'!E147+'CBS data 2019 (edited)'!H147</f>
        <v>8383</v>
      </c>
      <c r="F37" s="149">
        <f>D37/SUM(D$35:D$37)</f>
        <v>0.41146168705730846</v>
      </c>
      <c r="G37" s="231"/>
      <c r="H37" s="231"/>
      <c r="I37" s="231"/>
      <c r="J37" s="231"/>
      <c r="L37" s="233"/>
      <c r="M37" s="234"/>
      <c r="N37" s="235">
        <f>'CBS data 2019 (edited)'!L147</f>
        <v>124</v>
      </c>
      <c r="O37" s="235">
        <f>'CBS data 2019 (edited)'!O147</f>
        <v>344.2</v>
      </c>
      <c r="P37" s="27"/>
    </row>
    <row r="38" spans="2:17" x14ac:dyDescent="0.2">
      <c r="B38" s="26"/>
      <c r="C38" s="230" t="s">
        <v>170</v>
      </c>
      <c r="D38" s="231">
        <f>IFERROR('CBS data 2019 (edited)'!J146*E38/$E$39,0)</f>
        <v>0</v>
      </c>
      <c r="E38" s="231">
        <f>IF('CBS data 2019 (edited)'!G146="-",0,'CBS data 2019 (edited)'!G146)</f>
        <v>0</v>
      </c>
      <c r="F38" s="231"/>
      <c r="G38" s="231"/>
      <c r="H38" s="231"/>
      <c r="I38" s="231"/>
      <c r="J38" s="231"/>
      <c r="L38" s="233"/>
      <c r="M38" s="234"/>
      <c r="N38" s="235">
        <v>0</v>
      </c>
      <c r="O38" s="235">
        <v>0</v>
      </c>
      <c r="P38" s="27"/>
    </row>
    <row r="39" spans="2:17" x14ac:dyDescent="0.2">
      <c r="B39" s="26"/>
      <c r="C39" s="230" t="s">
        <v>166</v>
      </c>
      <c r="D39" s="231">
        <f>SUBTOTAL(9,D35:D38)</f>
        <v>6212</v>
      </c>
      <c r="E39" s="231">
        <f>SUBTOTAL(9,E35:E38)</f>
        <v>22660</v>
      </c>
      <c r="F39" s="231"/>
      <c r="G39" s="231"/>
      <c r="H39" s="231"/>
      <c r="I39" s="231"/>
      <c r="J39" s="231"/>
      <c r="L39" s="233"/>
      <c r="M39" s="234"/>
      <c r="N39" s="248"/>
      <c r="O39" s="248"/>
      <c r="P39" s="27"/>
    </row>
    <row r="40" spans="2:17" x14ac:dyDescent="0.2">
      <c r="B40" s="40"/>
      <c r="C40" s="41"/>
      <c r="D40" s="42"/>
      <c r="E40" s="42"/>
      <c r="F40" s="42"/>
      <c r="G40" s="42"/>
      <c r="H40" s="42"/>
      <c r="I40" s="42"/>
      <c r="J40" s="42"/>
      <c r="K40" s="30"/>
      <c r="L40" s="242"/>
      <c r="M40" s="243"/>
      <c r="N40" s="244"/>
      <c r="O40" s="244"/>
      <c r="P40" s="31"/>
    </row>
    <row r="41" spans="2:17" x14ac:dyDescent="0.2">
      <c r="B41" s="32" t="s">
        <v>174</v>
      </c>
      <c r="C41" s="33"/>
      <c r="D41" s="159"/>
      <c r="E41" s="159"/>
      <c r="F41" s="159"/>
      <c r="G41" s="159"/>
      <c r="H41" s="159"/>
      <c r="I41" s="159"/>
      <c r="J41" s="159"/>
      <c r="L41" s="233"/>
      <c r="M41" s="234"/>
      <c r="N41" s="235"/>
      <c r="O41" s="235"/>
      <c r="P41" s="27"/>
    </row>
    <row r="42" spans="2:17" x14ac:dyDescent="0.2">
      <c r="B42" s="26"/>
      <c r="C42" s="230" t="s">
        <v>171</v>
      </c>
      <c r="D42" s="231">
        <f>SUM('CBS data 2019 (edited)'!J178,'CBS data 2019 (edited)'!J208,'CBS data 2019 (edited)'!J238,'CBS data 2019 (edited)'!J268)</f>
        <v>8018</v>
      </c>
      <c r="E42" s="231">
        <f>SUM('CBS data 2019 (edited)'!E178,'CBS data 2019 (edited)'!H178,'CBS data 2019 (edited)'!E208,'CBS data 2019 (edited)'!H208,'CBS data 2019 (edited)'!E238,'CBS data 2019 (edited)'!H238,'CBS data 2019 (edited)'!E268,'CBS data 2019 (edited)'!H268)</f>
        <v>29241</v>
      </c>
      <c r="F42" s="149">
        <f>D42/SUM(D$42:D$44)</f>
        <v>0.21933471933471935</v>
      </c>
      <c r="G42" s="231"/>
      <c r="H42" s="231"/>
      <c r="I42" s="231"/>
      <c r="J42" s="231"/>
      <c r="L42" s="233"/>
      <c r="M42" s="234"/>
      <c r="N42" s="235">
        <f>SUM('CBS data 2019 (edited)'!L178,'CBS data 2019 (edited)'!L208,'CBS data 2019 (edited)'!L238,'CBS data 2019 (edited)'!L268)</f>
        <v>511</v>
      </c>
      <c r="O42" s="235">
        <f>SUM('CBS data 2019 (edited)'!O178,'CBS data 2019 (edited)'!O208,'CBS data 2019 (edited)'!O238,'CBS data 2019 (edited)'!O268)</f>
        <v>1938.43</v>
      </c>
      <c r="P42" s="27"/>
    </row>
    <row r="43" spans="2:17" x14ac:dyDescent="0.2">
      <c r="B43" s="26"/>
      <c r="C43" s="230" t="s">
        <v>172</v>
      </c>
      <c r="D43" s="231">
        <f>SUM('CBS data 2019 (edited)'!J175,'CBS data 2019 (edited)'!J205,'CBS data 2019 (edited)'!J235,'CBS data 2019 (edited)'!J265)</f>
        <v>340</v>
      </c>
      <c r="E43" s="231">
        <f>SUM('CBS data 2019 (edited)'!E175,'CBS data 2019 (edited)'!H175,'CBS data 2019 (edited)'!E205,'CBS data 2019 (edited)'!H205,'CBS data 2019 (edited)'!E235,'CBS data 2019 (edited)'!H235,'CBS data 2019 (edited)'!E265,'CBS data 2019 (edited)'!H265)</f>
        <v>1397</v>
      </c>
      <c r="F43" s="149">
        <f>D43/SUM(D$42:D$44)</f>
        <v>9.3007987744829854E-3</v>
      </c>
      <c r="G43" s="231"/>
      <c r="H43" s="231"/>
      <c r="I43" s="231"/>
      <c r="J43" s="231"/>
      <c r="L43" s="233"/>
      <c r="M43" s="234"/>
      <c r="N43" s="235">
        <f>'CBS data 2019 (edited)'!L175+'CBS data 2019 (edited)'!L205+'CBS data 2019 (edited)'!L235+'CBS data 2019 (edited)'!L265</f>
        <v>40</v>
      </c>
      <c r="O43" s="235">
        <f>'CBS data 2019 (edited)'!O175+'CBS data 2019 (edited)'!O205+'CBS data 2019 (edited)'!O235+'CBS data 2019 (edited)'!O265</f>
        <v>47.897777777777776</v>
      </c>
      <c r="P43" s="27"/>
    </row>
    <row r="44" spans="2:17" x14ac:dyDescent="0.2">
      <c r="B44" s="26"/>
      <c r="C44" s="230" t="s">
        <v>173</v>
      </c>
      <c r="D44" s="231">
        <f>SUM('CBS data 2019 (edited)'!J177,'CBS data 2019 (edited)'!J207,'CBS data 2019 (edited)'!J237,'CBS data 2019 (edited)'!J267)+SUM('CBS data 2019 (edited)'!J176,'CBS data 2019 (edited)'!J206,'CBS data 2019 (edited)'!J236,'CBS data 2019 (edited)'!J266)*(1-$E$45/$E$46)</f>
        <v>28198</v>
      </c>
      <c r="E44" s="231">
        <f>SUM('CBS data 2019 (edited)'!E177,'CBS data 2019 (edited)'!H177,'CBS data 2019 (edited)'!E207,'CBS data 2019 (edited)'!H207,'CBS data 2019 (edited)'!E237,'CBS data 2019 (edited)'!H237,'CBS data 2019 (edited)'!E267,'CBS data 2019 (edited)'!H267)+SUM('CBS data 2019 (edited)'!E176,'CBS data 2019 (edited)'!H176,'CBS data 2019 (edited)'!E206,'CBS data 2019 (edited)'!H206,'CBS data 2019 (edited)'!E236,'CBS data 2019 (edited)'!H236,'CBS data 2019 (edited)'!E266,'CBS data 2019 (edited)'!H266)</f>
        <v>94743</v>
      </c>
      <c r="F44" s="149">
        <f>D44/SUM(D$42:D$44)</f>
        <v>0.77136448189079765</v>
      </c>
      <c r="G44" s="231"/>
      <c r="H44" s="231"/>
      <c r="I44" s="231"/>
      <c r="J44" s="231"/>
      <c r="L44" s="233"/>
      <c r="M44" s="234"/>
      <c r="N44" s="235">
        <f>SUM('CBS data 2019 (edited)'!L177,'CBS data 2019 (edited)'!L207,'CBS data 2019 (edited)'!L237,'CBS data 2019 (edited)'!L267,'CBS data 2019 (edited)'!L176,'CBS data 2019 (edited)'!L206,'CBS data 2019 (edited)'!L236,'CBS data 2019 (edited)'!L266)</f>
        <v>1782</v>
      </c>
      <c r="O44" s="235">
        <f>SUM('CBS data 2019 (edited)'!O177,'CBS data 2019 (edited)'!O207,'CBS data 2019 (edited)'!O237,'CBS data 2019 (edited)'!O267,'CBS data 2019 (edited)'!O176,'CBS data 2019 (edited)'!O206,'CBS data 2019 (edited)'!O236,'CBS data 2019 (edited)'!O266)</f>
        <v>5190.3716666666678</v>
      </c>
      <c r="P44" s="27"/>
      <c r="Q44" s="156" t="s">
        <v>274</v>
      </c>
    </row>
    <row r="45" spans="2:17" x14ac:dyDescent="0.2">
      <c r="B45" s="26"/>
      <c r="C45" s="230" t="s">
        <v>170</v>
      </c>
      <c r="D45" s="231">
        <f>SUM('CBS data 2019 (edited)'!J176,'CBS data 2019 (edited)'!J206,'CBS data 2019 (edited)'!J236,'CBS data 2019 (edited)'!J266)*E45/$E$46</f>
        <v>0</v>
      </c>
      <c r="E45" s="231">
        <f>SUM('CBS data 2019 (edited)'!G176,'CBS data 2019 (edited)'!G206,'CBS data 2019 (edited)'!G236,'CBS data 2019 (edited)'!G266)</f>
        <v>0</v>
      </c>
      <c r="F45" s="231"/>
      <c r="G45" s="231"/>
      <c r="H45" s="231"/>
      <c r="I45" s="231"/>
      <c r="J45" s="231"/>
      <c r="L45" s="233"/>
      <c r="M45" s="234"/>
      <c r="N45" s="235">
        <f>0</f>
        <v>0</v>
      </c>
      <c r="O45" s="235">
        <f>0</f>
        <v>0</v>
      </c>
      <c r="P45" s="27"/>
    </row>
    <row r="46" spans="2:17" x14ac:dyDescent="0.2">
      <c r="B46" s="26"/>
      <c r="C46" s="230" t="s">
        <v>166</v>
      </c>
      <c r="D46" s="231">
        <f>SUBTOTAL(9,D42:D45)</f>
        <v>36556</v>
      </c>
      <c r="E46" s="231">
        <f>SUBTOTAL(9,E42:E45)</f>
        <v>125381</v>
      </c>
      <c r="F46" s="231"/>
      <c r="G46" s="231"/>
      <c r="H46" s="231"/>
      <c r="I46" s="231"/>
      <c r="J46" s="231"/>
      <c r="L46" s="233"/>
      <c r="M46" s="234"/>
      <c r="N46" s="248"/>
      <c r="O46" s="248"/>
      <c r="P46" s="27"/>
    </row>
    <row r="47" spans="2:17" ht="17" thickBot="1" x14ac:dyDescent="0.25">
      <c r="B47" s="43"/>
      <c r="C47" s="44"/>
      <c r="D47" s="45"/>
      <c r="E47" s="45"/>
      <c r="F47" s="45"/>
      <c r="G47" s="45"/>
      <c r="H47" s="45"/>
      <c r="I47" s="45"/>
      <c r="J47" s="45"/>
      <c r="K47" s="46"/>
      <c r="L47" s="253"/>
      <c r="M47" s="254"/>
      <c r="N47" s="255"/>
      <c r="O47" s="255"/>
      <c r="P47" s="47"/>
    </row>
    <row r="48" spans="2:17" ht="17" thickTop="1" x14ac:dyDescent="0.2">
      <c r="B48" s="32" t="s">
        <v>175</v>
      </c>
      <c r="C48" s="33"/>
      <c r="D48" s="159"/>
      <c r="E48" s="159"/>
      <c r="F48" s="159"/>
      <c r="G48" s="159"/>
      <c r="H48" s="159"/>
      <c r="I48" s="159"/>
      <c r="J48" s="159"/>
      <c r="L48" s="233"/>
      <c r="M48" s="234"/>
      <c r="N48" s="235"/>
      <c r="O48" s="235"/>
      <c r="P48" s="27"/>
    </row>
    <row r="49" spans="2:17" x14ac:dyDescent="0.2">
      <c r="B49" s="26"/>
      <c r="C49" s="230" t="s">
        <v>171</v>
      </c>
      <c r="D49" s="231">
        <f t="shared" ref="D49:E53" si="2">D35+D42</f>
        <v>11674</v>
      </c>
      <c r="E49" s="231">
        <f t="shared" si="2"/>
        <v>43518</v>
      </c>
      <c r="F49" s="256">
        <f>D49/SUM(D$49:D$51)</f>
        <v>0.27296109240553684</v>
      </c>
      <c r="G49" s="231"/>
      <c r="H49" s="231"/>
      <c r="I49" s="231"/>
      <c r="J49" s="231"/>
      <c r="L49" s="233">
        <v>2785</v>
      </c>
      <c r="M49" s="234">
        <f>IF(ISNUMBER(D49),D49/3.6/L49*1000,"")</f>
        <v>1164.3726311589867</v>
      </c>
      <c r="N49" s="235">
        <f t="shared" ref="N49:O52" si="3">SUBTOTAL(9,N35,N42)</f>
        <v>791</v>
      </c>
      <c r="O49" s="235">
        <f t="shared" si="3"/>
        <v>2698.068888888889</v>
      </c>
      <c r="P49" s="27"/>
    </row>
    <row r="50" spans="2:17" x14ac:dyDescent="0.2">
      <c r="B50" s="26"/>
      <c r="C50" s="230" t="s">
        <v>172</v>
      </c>
      <c r="D50" s="231">
        <f t="shared" si="2"/>
        <v>340</v>
      </c>
      <c r="E50" s="231">
        <f t="shared" si="2"/>
        <v>1397</v>
      </c>
      <c r="F50" s="256">
        <f t="shared" ref="F50:F51" si="4">D50/SUM(D$49:D$51)</f>
        <v>7.9498690609801723E-3</v>
      </c>
      <c r="G50" s="231"/>
      <c r="H50" s="231"/>
      <c r="I50" s="231"/>
      <c r="J50" s="231"/>
      <c r="L50" s="233">
        <v>820</v>
      </c>
      <c r="M50" s="234">
        <f>IF(ISNUMBER(D50),D50/3.6/L50*1000,"")</f>
        <v>115.17615176151762</v>
      </c>
      <c r="N50" s="235">
        <f t="shared" si="3"/>
        <v>40</v>
      </c>
      <c r="O50" s="235">
        <f t="shared" si="3"/>
        <v>47.897777777777776</v>
      </c>
      <c r="P50" s="27"/>
    </row>
    <row r="51" spans="2:17" x14ac:dyDescent="0.2">
      <c r="B51" s="26"/>
      <c r="C51" s="230" t="s">
        <v>173</v>
      </c>
      <c r="D51" s="231">
        <f t="shared" si="2"/>
        <v>30754</v>
      </c>
      <c r="E51" s="231">
        <f t="shared" si="2"/>
        <v>103126</v>
      </c>
      <c r="F51" s="256">
        <f t="shared" si="4"/>
        <v>0.71908903853348294</v>
      </c>
      <c r="G51" s="231"/>
      <c r="H51" s="231"/>
      <c r="I51" s="231"/>
      <c r="J51" s="231"/>
      <c r="L51" s="233">
        <v>1925</v>
      </c>
      <c r="M51" s="234">
        <f>IF(ISNUMBER(D51),D51/3.6/L51*1000,"")</f>
        <v>4437.8066378066378</v>
      </c>
      <c r="N51" s="235">
        <f t="shared" si="3"/>
        <v>1906</v>
      </c>
      <c r="O51" s="235">
        <f t="shared" si="3"/>
        <v>5534.5716666666676</v>
      </c>
      <c r="P51" s="27"/>
    </row>
    <row r="52" spans="2:17" x14ac:dyDescent="0.2">
      <c r="B52" s="26"/>
      <c r="C52" s="230" t="s">
        <v>170</v>
      </c>
      <c r="D52" s="231">
        <f t="shared" si="2"/>
        <v>0</v>
      </c>
      <c r="E52" s="231">
        <f t="shared" si="2"/>
        <v>0</v>
      </c>
      <c r="F52" s="231"/>
      <c r="G52" s="231"/>
      <c r="H52" s="231"/>
      <c r="I52" s="231"/>
      <c r="J52" s="231"/>
      <c r="L52" s="233">
        <v>6000</v>
      </c>
      <c r="M52" s="234">
        <f>IF(ISNUMBER(D52),D52/3.6/L52*1000,"")</f>
        <v>0</v>
      </c>
      <c r="N52" s="235">
        <f t="shared" si="3"/>
        <v>0</v>
      </c>
      <c r="O52" s="235">
        <f t="shared" si="3"/>
        <v>0</v>
      </c>
      <c r="P52" s="27"/>
    </row>
    <row r="53" spans="2:17" ht="17" thickBot="1" x14ac:dyDescent="0.25">
      <c r="B53" s="26"/>
      <c r="C53" s="230" t="s">
        <v>166</v>
      </c>
      <c r="D53" s="239">
        <f t="shared" si="2"/>
        <v>42768</v>
      </c>
      <c r="E53" s="238">
        <f t="shared" si="2"/>
        <v>148041</v>
      </c>
      <c r="F53" s="238"/>
      <c r="G53" s="238"/>
      <c r="H53" s="238"/>
      <c r="I53" s="238"/>
      <c r="J53" s="238"/>
      <c r="K53" s="37"/>
      <c r="L53" s="239"/>
      <c r="M53" s="249">
        <f>SUBTOTAL(9,M49:M52)</f>
        <v>5717.3554207271418</v>
      </c>
      <c r="N53" s="241">
        <f>SUBTOTAL(9,N35:N52)</f>
        <v>2737</v>
      </c>
      <c r="O53" s="241">
        <f>SUBTOTAL(9,O35:O52)</f>
        <v>8280.5383333333339</v>
      </c>
      <c r="P53" s="27"/>
      <c r="Q53" s="150"/>
    </row>
    <row r="54" spans="2:17" ht="18" thickTop="1" thickBot="1" x14ac:dyDescent="0.25">
      <c r="B54" s="48"/>
      <c r="C54" s="49"/>
      <c r="D54" s="50"/>
      <c r="E54" s="50"/>
      <c r="F54" s="50"/>
      <c r="G54" s="50"/>
      <c r="H54" s="50"/>
      <c r="I54" s="50"/>
      <c r="J54" s="50"/>
      <c r="K54" s="51"/>
      <c r="L54" s="250"/>
      <c r="M54" s="251"/>
      <c r="N54" s="252"/>
      <c r="O54" s="252"/>
      <c r="P54" s="52"/>
    </row>
    <row r="55" spans="2:17" x14ac:dyDescent="0.2">
      <c r="B55" s="32" t="s">
        <v>176</v>
      </c>
      <c r="C55" s="33"/>
      <c r="D55" s="159"/>
      <c r="E55" s="159"/>
      <c r="F55" s="159"/>
      <c r="G55" s="159"/>
      <c r="H55" s="159"/>
      <c r="I55" s="159"/>
      <c r="J55" s="159"/>
      <c r="L55" s="233"/>
      <c r="M55" s="234"/>
      <c r="N55" s="235"/>
      <c r="O55" s="235"/>
      <c r="P55" s="27"/>
    </row>
    <row r="56" spans="2:17" x14ac:dyDescent="0.2">
      <c r="B56" s="26"/>
      <c r="C56" s="230" t="s">
        <v>173</v>
      </c>
      <c r="D56" s="231">
        <f>'CBS data 2019 (edited)'!J54+'CBS data 2019 (edited)'!J55+'CBS data 2019 (edited)'!J297+'CBS data 2019 (edited)'!J298+'CBS data 2019 (edited)'!J49+'CBS data 2019 (edited)'!J295</f>
        <v>49661</v>
      </c>
      <c r="E56" s="231">
        <f>'CBS data 2019 (edited)'!E49+'CBS data 2019 (edited)'!F49+'CBS data 2019 (edited)'!H49+'CBS data 2019 (edited)'!E54+'CBS data 2019 (edited)'!F54+'CBS data 2019 (edited)'!H54+'CBS data 2019 (edited)'!E55+'CBS data 2019 (edited)'!F55+'CBS data 2019 (edited)'!H55+'CBS data 2019 (edited)'!E298+'CBS data 2019 (edited)'!H298+'CBS data 2019 (edited)'!E295+'CBS data 2019 (edited)'!H295+'CBS data 2019 (edited)'!E297+'CBS data 2019 (edited)'!H297</f>
        <v>103298</v>
      </c>
      <c r="F56" s="231"/>
      <c r="G56" s="231"/>
      <c r="H56" s="231"/>
      <c r="I56" s="231"/>
      <c r="J56" s="231"/>
      <c r="L56" s="233">
        <v>4975</v>
      </c>
      <c r="M56" s="234">
        <f>IF(ISNUMBER(D56),D56/3.6/L56*1000,"")</f>
        <v>2772.8084868788387</v>
      </c>
      <c r="N56" s="235">
        <f>'CBS data 2019 (edited)'!L54+'CBS data 2019 (edited)'!L297+'CBS data 2019 (edited)'!L55+'CBS data 2019 (edited)'!L298+'CBS data 2019 (edited)'!L295+'CBS data 2019 (edited)'!L49</f>
        <v>3547</v>
      </c>
      <c r="O56" s="235">
        <f>'CBS data 2019 (edited)'!O54+'CBS data 2019 (edited)'!O297+'CBS data 2019 (edited)'!O55+'CBS data 2019 (edited)'!O298+'CBS data 2019 (edited)'!O295+'CBS data 2019 (edited)'!O49</f>
        <v>2793.1255555555558</v>
      </c>
      <c r="P56" s="27"/>
      <c r="Q56" s="164" t="s">
        <v>281</v>
      </c>
    </row>
    <row r="57" spans="2:17" x14ac:dyDescent="0.2">
      <c r="B57" s="26"/>
      <c r="C57" s="230" t="s">
        <v>170</v>
      </c>
      <c r="D57" s="231">
        <v>0</v>
      </c>
      <c r="E57" s="231">
        <v>0</v>
      </c>
      <c r="F57" s="231"/>
      <c r="G57" s="231"/>
      <c r="H57" s="231"/>
      <c r="I57" s="231"/>
      <c r="J57" s="231"/>
      <c r="L57" s="233">
        <v>4500</v>
      </c>
      <c r="M57" s="234">
        <f>IF(ISNUMBER(D57),D57/3.6/L57*1000,"")</f>
        <v>0</v>
      </c>
      <c r="N57" s="235">
        <f>0</f>
        <v>0</v>
      </c>
      <c r="O57" s="235">
        <f>0</f>
        <v>0</v>
      </c>
      <c r="P57" s="27"/>
      <c r="Q57" s="154" t="s">
        <v>264</v>
      </c>
    </row>
    <row r="58" spans="2:17" x14ac:dyDescent="0.2">
      <c r="B58" s="26"/>
      <c r="C58" s="230" t="s">
        <v>177</v>
      </c>
      <c r="D58" s="231">
        <f>0</f>
        <v>0</v>
      </c>
      <c r="E58" s="231">
        <f>0</f>
        <v>0</v>
      </c>
      <c r="F58" s="231"/>
      <c r="G58" s="231"/>
      <c r="H58" s="231"/>
      <c r="I58" s="231"/>
      <c r="J58" s="231"/>
      <c r="L58" s="233">
        <v>4500</v>
      </c>
      <c r="M58" s="234">
        <f>IF(ISNUMBER(D58),D58/3.6/L58*1000,"")</f>
        <v>0</v>
      </c>
      <c r="N58" s="235">
        <f>0</f>
        <v>0</v>
      </c>
      <c r="O58" s="235">
        <f>0</f>
        <v>0</v>
      </c>
      <c r="P58" s="27"/>
    </row>
    <row r="59" spans="2:17" x14ac:dyDescent="0.2">
      <c r="B59" s="26"/>
      <c r="C59" s="230" t="s">
        <v>178</v>
      </c>
      <c r="D59" s="231">
        <f>'CBS data 2019 (edited)'!J50+'CBS data 2019 (edited)'!J296</f>
        <v>25355</v>
      </c>
      <c r="E59" s="231">
        <f>'CBS data 2019 (edited)'!D50+'CBS data 2019 (edited)'!D296</f>
        <v>64017</v>
      </c>
      <c r="F59" s="231"/>
      <c r="G59" s="231"/>
      <c r="H59" s="231"/>
      <c r="I59" s="231"/>
      <c r="J59" s="231"/>
      <c r="L59" s="233">
        <v>4500</v>
      </c>
      <c r="M59" s="234">
        <f>IF(ISNUMBER(D59),D59/3.6/L59*1000,"")</f>
        <v>1565.1234567901236</v>
      </c>
      <c r="N59" s="237">
        <f>'CBS data 2019 (edited)'!L50+'CBS data 2019 (edited)'!L296</f>
        <v>1838</v>
      </c>
      <c r="O59" s="237">
        <f>'CBS data 2019 (edited)'!O50+'CBS data 2019 (edited)'!O296</f>
        <v>778.62777777777774</v>
      </c>
      <c r="P59" s="27"/>
      <c r="Q59" s="162" t="s">
        <v>280</v>
      </c>
    </row>
    <row r="60" spans="2:17" ht="17" thickBot="1" x14ac:dyDescent="0.25">
      <c r="B60" s="26"/>
      <c r="C60" s="230" t="s">
        <v>166</v>
      </c>
      <c r="D60" s="238">
        <f>SUBTOTAL(9,D56:D59)</f>
        <v>75016</v>
      </c>
      <c r="E60" s="238">
        <f>SUBTOTAL(9,E56:E59)</f>
        <v>167315</v>
      </c>
      <c r="F60" s="238"/>
      <c r="G60" s="238"/>
      <c r="H60" s="238"/>
      <c r="I60" s="238"/>
      <c r="J60" s="238"/>
      <c r="K60" s="37"/>
      <c r="L60" s="239"/>
      <c r="M60" s="249">
        <f>SUBTOTAL(9,M56:M59)</f>
        <v>4337.931943668962</v>
      </c>
      <c r="N60" s="241">
        <f>SUBTOTAL(9,N56:N59)</f>
        <v>5385</v>
      </c>
      <c r="O60" s="241">
        <f>SUBTOTAL(9,O56:O59)</f>
        <v>3571.7533333333336</v>
      </c>
      <c r="P60" s="27"/>
      <c r="Q60" s="150"/>
    </row>
    <row r="61" spans="2:17" ht="17" thickTop="1" x14ac:dyDescent="0.2">
      <c r="B61" s="40"/>
      <c r="C61" s="41"/>
      <c r="D61" s="42"/>
      <c r="E61" s="42"/>
      <c r="F61" s="42"/>
      <c r="G61" s="42"/>
      <c r="H61" s="42"/>
      <c r="I61" s="42"/>
      <c r="J61" s="42"/>
      <c r="K61" s="30"/>
      <c r="L61" s="242"/>
      <c r="M61" s="243"/>
      <c r="N61" s="257"/>
      <c r="O61" s="257"/>
      <c r="P61" s="31"/>
    </row>
    <row r="62" spans="2:17" x14ac:dyDescent="0.2">
      <c r="B62" s="32" t="s">
        <v>179</v>
      </c>
      <c r="C62" s="33"/>
      <c r="D62" s="159"/>
      <c r="E62" s="159"/>
      <c r="F62" s="159"/>
      <c r="G62" s="159"/>
      <c r="H62" s="159"/>
      <c r="I62" s="159"/>
      <c r="J62" s="159"/>
      <c r="L62" s="233"/>
      <c r="M62" s="234"/>
      <c r="N62" s="258"/>
      <c r="O62" s="258"/>
      <c r="P62" s="27"/>
    </row>
    <row r="63" spans="2:17" x14ac:dyDescent="0.2">
      <c r="B63" s="26"/>
      <c r="C63" s="230" t="s">
        <v>180</v>
      </c>
      <c r="D63" s="231">
        <f>'CBS data 2019 (edited)'!J354</f>
        <v>15874</v>
      </c>
      <c r="E63" s="231">
        <f>'CBS data 2019 (edited)'!D354</f>
        <v>83404</v>
      </c>
      <c r="F63" s="231"/>
      <c r="G63" s="231"/>
      <c r="H63" s="231">
        <f>'CBS data 2019 (edited)'!K354</f>
        <v>19048</v>
      </c>
      <c r="I63" s="231"/>
      <c r="J63" s="231"/>
      <c r="L63" s="233">
        <v>4390</v>
      </c>
      <c r="M63" s="234">
        <f>IF(ISNUMBER(D63),D63/3.6/L63*1000,"")</f>
        <v>1004.429258415591</v>
      </c>
      <c r="N63" s="235">
        <f>'CBS data 2019 (edited)'!L354</f>
        <v>895</v>
      </c>
      <c r="O63" s="235">
        <f>'CBS data 2019 (edited)'!O354</f>
        <v>1227.9558333333334</v>
      </c>
      <c r="P63" s="27"/>
      <c r="Q63" s="151" t="s">
        <v>261</v>
      </c>
    </row>
    <row r="64" spans="2:17" ht="17" thickBot="1" x14ac:dyDescent="0.25">
      <c r="B64" s="48"/>
      <c r="C64" s="259"/>
      <c r="D64" s="260"/>
      <c r="E64" s="259"/>
      <c r="F64" s="259"/>
      <c r="G64" s="259"/>
      <c r="H64" s="259"/>
      <c r="I64" s="259"/>
      <c r="J64" s="259"/>
      <c r="K64" s="51"/>
      <c r="L64" s="260"/>
      <c r="M64" s="261"/>
      <c r="N64" s="259"/>
      <c r="O64" s="259"/>
      <c r="P64" s="52"/>
    </row>
    <row r="65" spans="2:17" x14ac:dyDescent="0.2">
      <c r="B65" s="17"/>
      <c r="C65" s="17"/>
      <c r="D65" s="17"/>
      <c r="E65" s="17"/>
      <c r="F65" s="17"/>
      <c r="G65" s="17"/>
      <c r="H65" s="17"/>
      <c r="I65" s="17"/>
      <c r="J65" s="17"/>
      <c r="K65" s="17"/>
      <c r="L65" s="17"/>
      <c r="M65" s="160"/>
      <c r="N65" s="17"/>
      <c r="O65" s="17"/>
      <c r="P65" s="17"/>
    </row>
    <row r="66" spans="2:17" x14ac:dyDescent="0.2">
      <c r="M66" s="161">
        <f>SUBTOTAL(9,M29:M63)</f>
        <v>13514.900634150526</v>
      </c>
      <c r="N66" s="137">
        <f>SUBTOTAL(9,N28:N63)</f>
        <v>12007</v>
      </c>
      <c r="O66" s="137">
        <f>SUBTOTAL(9,O28:O63)</f>
        <v>16878.668055555558</v>
      </c>
      <c r="Q66" s="150"/>
    </row>
    <row r="67" spans="2:17" x14ac:dyDescent="0.2">
      <c r="D67" s="54"/>
      <c r="E67" s="54"/>
      <c r="F67" s="54"/>
      <c r="G67" s="54"/>
      <c r="H67" s="54"/>
      <c r="I67" s="54"/>
      <c r="J67" s="54"/>
    </row>
    <row r="69" spans="2:17" x14ac:dyDescent="0.2">
      <c r="B69" s="157" t="s">
        <v>277</v>
      </c>
      <c r="N69" s="159"/>
      <c r="O69" s="159"/>
    </row>
    <row r="70" spans="2:17" x14ac:dyDescent="0.2">
      <c r="B70" s="162" t="s">
        <v>278</v>
      </c>
      <c r="D70" s="163">
        <v>7847.4029759999994</v>
      </c>
      <c r="E70" s="163">
        <v>18355.936030000001</v>
      </c>
      <c r="N70" s="159">
        <f>'CBS data 2019 (edited)'!L51</f>
        <v>600</v>
      </c>
      <c r="O70" s="159">
        <f>'CBS data 2019 (edited)'!O51</f>
        <v>350</v>
      </c>
      <c r="Q70" s="18" t="s">
        <v>279</v>
      </c>
    </row>
    <row r="72" spans="2:17" x14ac:dyDescent="0.2">
      <c r="B72" s="157" t="s">
        <v>282</v>
      </c>
    </row>
    <row r="73" spans="2:17" x14ac:dyDescent="0.2">
      <c r="B73" s="164" t="s">
        <v>406</v>
      </c>
      <c r="N73" s="223">
        <f>N59</f>
        <v>1838</v>
      </c>
    </row>
    <row r="74" spans="2:17" ht="17" thickBot="1" x14ac:dyDescent="0.25">
      <c r="B74" s="164" t="s">
        <v>407</v>
      </c>
      <c r="N74" s="223">
        <v>599.28264516129025</v>
      </c>
    </row>
    <row r="75" spans="2:17" ht="17" thickBot="1" x14ac:dyDescent="0.25">
      <c r="B75" s="164" t="s">
        <v>408</v>
      </c>
      <c r="N75" s="224">
        <f>N73-N74</f>
        <v>1238.7173548387098</v>
      </c>
      <c r="O75" s="225" t="s">
        <v>21</v>
      </c>
      <c r="Q75" s="157" t="s">
        <v>409</v>
      </c>
    </row>
    <row r="85" spans="2:15" x14ac:dyDescent="0.2">
      <c r="B85" s="262" t="s">
        <v>410</v>
      </c>
    </row>
    <row r="87" spans="2:15" ht="21" x14ac:dyDescent="0.25">
      <c r="B87" s="263" t="s">
        <v>157</v>
      </c>
      <c r="C87" s="263"/>
      <c r="D87" s="264"/>
      <c r="E87" s="264"/>
      <c r="F87" s="264"/>
      <c r="G87" s="264"/>
      <c r="H87" s="264"/>
      <c r="I87" s="264"/>
      <c r="J87" s="264"/>
      <c r="K87" s="264"/>
      <c r="L87" s="264"/>
      <c r="M87" s="264"/>
      <c r="N87" s="264"/>
      <c r="O87" s="264"/>
    </row>
    <row r="88" spans="2:15" x14ac:dyDescent="0.2">
      <c r="B88" s="264"/>
      <c r="C88" s="264"/>
      <c r="D88" s="264"/>
      <c r="E88" s="264"/>
      <c r="F88" s="264"/>
      <c r="G88" s="264"/>
      <c r="H88" s="264"/>
      <c r="I88" s="264"/>
      <c r="J88" s="264"/>
      <c r="K88" s="264"/>
      <c r="L88" s="264"/>
      <c r="M88" s="264"/>
      <c r="N88" s="264"/>
      <c r="O88" s="264"/>
    </row>
    <row r="89" spans="2:15" x14ac:dyDescent="0.2">
      <c r="B89" s="265" t="s">
        <v>158</v>
      </c>
      <c r="C89" s="266"/>
      <c r="D89" s="266"/>
      <c r="E89" s="267"/>
      <c r="F89" s="264"/>
      <c r="G89" s="264"/>
      <c r="H89" s="264"/>
      <c r="I89" s="264"/>
      <c r="J89" s="264"/>
      <c r="K89" s="264"/>
      <c r="L89" s="264"/>
      <c r="M89" s="264"/>
      <c r="N89" s="264"/>
      <c r="O89" s="264"/>
    </row>
    <row r="90" spans="2:15" ht="32" customHeight="1" x14ac:dyDescent="0.2">
      <c r="B90" s="328" t="s">
        <v>411</v>
      </c>
      <c r="C90" s="329"/>
      <c r="D90" s="329"/>
      <c r="E90" s="330"/>
      <c r="F90" s="264"/>
      <c r="G90" s="264"/>
      <c r="H90" s="264"/>
      <c r="I90" s="264"/>
      <c r="J90" s="264"/>
      <c r="K90" s="264"/>
      <c r="L90" s="264"/>
      <c r="M90" s="264"/>
      <c r="N90" s="264"/>
      <c r="O90" s="264"/>
    </row>
    <row r="91" spans="2:15" ht="17" thickBot="1" x14ac:dyDescent="0.25">
      <c r="B91" s="264"/>
      <c r="C91" s="264"/>
      <c r="D91" s="264"/>
      <c r="E91" s="264"/>
      <c r="F91" s="264"/>
      <c r="G91" s="264"/>
      <c r="H91" s="264"/>
      <c r="I91" s="264"/>
      <c r="J91" s="264"/>
      <c r="K91" s="264"/>
      <c r="L91" s="264"/>
      <c r="M91" s="264"/>
      <c r="N91" s="264"/>
      <c r="O91" s="264"/>
    </row>
    <row r="92" spans="2:15" x14ac:dyDescent="0.2">
      <c r="B92" s="268" t="s">
        <v>159</v>
      </c>
      <c r="C92" s="269"/>
      <c r="D92" s="270"/>
      <c r="E92" s="270"/>
      <c r="F92" s="270"/>
      <c r="G92" s="270"/>
      <c r="H92" s="270"/>
      <c r="I92" s="270"/>
      <c r="J92" s="270"/>
      <c r="K92" s="270"/>
      <c r="L92" s="270"/>
      <c r="M92" s="270"/>
      <c r="N92" s="270"/>
      <c r="O92" s="271"/>
    </row>
    <row r="93" spans="2:15" x14ac:dyDescent="0.2">
      <c r="B93" s="272"/>
      <c r="C93" s="264"/>
      <c r="D93" s="264"/>
      <c r="E93" s="264"/>
      <c r="F93" s="264"/>
      <c r="G93" s="264"/>
      <c r="H93" s="264"/>
      <c r="I93" s="264"/>
      <c r="J93" s="264"/>
      <c r="K93" s="264"/>
      <c r="L93" s="264"/>
      <c r="M93" s="264"/>
      <c r="N93" s="264"/>
      <c r="O93" s="273"/>
    </row>
    <row r="94" spans="2:15" ht="34" x14ac:dyDescent="0.2">
      <c r="B94" s="274" t="s">
        <v>160</v>
      </c>
      <c r="C94" s="275" t="s">
        <v>161</v>
      </c>
      <c r="D94" s="276" t="s">
        <v>412</v>
      </c>
      <c r="E94" s="276" t="s">
        <v>413</v>
      </c>
      <c r="F94" s="277" t="s">
        <v>414</v>
      </c>
      <c r="G94" s="277" t="s">
        <v>415</v>
      </c>
      <c r="H94" s="276" t="s">
        <v>416</v>
      </c>
      <c r="I94" s="277" t="s">
        <v>417</v>
      </c>
      <c r="J94" s="277" t="s">
        <v>418</v>
      </c>
      <c r="K94" s="278"/>
      <c r="L94" s="279" t="s">
        <v>419</v>
      </c>
      <c r="M94" s="280" t="s">
        <v>420</v>
      </c>
      <c r="N94" s="280" t="s">
        <v>421</v>
      </c>
      <c r="O94" s="281"/>
    </row>
    <row r="95" spans="2:15" x14ac:dyDescent="0.2">
      <c r="B95" s="282" t="s">
        <v>273</v>
      </c>
      <c r="C95" s="283"/>
      <c r="D95" s="264"/>
      <c r="E95" s="264"/>
      <c r="F95" s="264"/>
      <c r="G95" s="264"/>
      <c r="H95" s="264"/>
      <c r="I95" s="264"/>
      <c r="J95" s="264"/>
      <c r="K95" s="264"/>
      <c r="L95" s="284"/>
      <c r="M95" s="264"/>
      <c r="N95" s="264"/>
      <c r="O95" s="273"/>
    </row>
    <row r="96" spans="2:15" x14ac:dyDescent="0.2">
      <c r="B96" s="285"/>
      <c r="C96" s="286" t="s">
        <v>163</v>
      </c>
      <c r="D96" s="287">
        <v>46296.070977593357</v>
      </c>
      <c r="E96" s="287">
        <v>115740.17744398338</v>
      </c>
      <c r="F96" s="287">
        <v>61332.400904330279</v>
      </c>
      <c r="G96" s="287">
        <v>54407.776539653103</v>
      </c>
      <c r="H96" s="287">
        <v>57870.088721991691</v>
      </c>
      <c r="I96" s="287">
        <v>8903.0898363039032</v>
      </c>
      <c r="J96" s="287">
        <v>48966.99888568779</v>
      </c>
      <c r="K96" s="264"/>
      <c r="L96" s="288">
        <v>4530</v>
      </c>
      <c r="M96" s="289">
        <v>2838.8564494477164</v>
      </c>
      <c r="N96" s="289">
        <v>3548.5705618096449</v>
      </c>
      <c r="O96" s="273"/>
    </row>
    <row r="97" spans="2:15" x14ac:dyDescent="0.2">
      <c r="B97" s="285"/>
      <c r="C97" s="286" t="s">
        <v>164</v>
      </c>
      <c r="D97" s="287">
        <v>3064.4172783989998</v>
      </c>
      <c r="E97" s="287">
        <v>7474.1884839000004</v>
      </c>
      <c r="F97" s="287">
        <v>3783.2312079000003</v>
      </c>
      <c r="G97" s="287">
        <v>3690.9572760000001</v>
      </c>
      <c r="H97" s="287">
        <v>2989.6753935600004</v>
      </c>
      <c r="I97" s="287">
        <v>0</v>
      </c>
      <c r="J97" s="287">
        <v>2989.6753935600004</v>
      </c>
      <c r="K97" s="264"/>
      <c r="L97" s="288">
        <v>8500</v>
      </c>
      <c r="M97" s="289">
        <v>100.14435550323527</v>
      </c>
      <c r="N97" s="289">
        <v>97.70181024705883</v>
      </c>
      <c r="O97" s="273"/>
    </row>
    <row r="98" spans="2:15" x14ac:dyDescent="0.2">
      <c r="B98" s="285"/>
      <c r="C98" s="286" t="s">
        <v>165</v>
      </c>
      <c r="D98" s="287">
        <v>1516.7263391134861</v>
      </c>
      <c r="E98" s="287">
        <v>8288.1220716583939</v>
      </c>
      <c r="F98" s="287">
        <v>8182.8035571249857</v>
      </c>
      <c r="G98" s="287">
        <v>105.31851453340811</v>
      </c>
      <c r="H98" s="287">
        <v>3895.4173736794451</v>
      </c>
      <c r="I98" s="287">
        <v>3826.6443836891294</v>
      </c>
      <c r="J98" s="287">
        <v>68.772989990315494</v>
      </c>
      <c r="K98" s="264"/>
      <c r="L98" s="288">
        <v>8500</v>
      </c>
      <c r="M98" s="289">
        <v>49.566220232466868</v>
      </c>
      <c r="N98" s="289">
        <v>127.30122136207336</v>
      </c>
      <c r="O98" s="273"/>
    </row>
    <row r="99" spans="2:15" ht="17" thickBot="1" x14ac:dyDescent="0.25">
      <c r="B99" s="272"/>
      <c r="C99" s="286" t="s">
        <v>166</v>
      </c>
      <c r="D99" s="290">
        <v>50877.214595105841</v>
      </c>
      <c r="E99" s="290">
        <v>131502.48799954177</v>
      </c>
      <c r="F99" s="290">
        <v>73298.435669355269</v>
      </c>
      <c r="G99" s="290">
        <v>58204.052330186511</v>
      </c>
      <c r="H99" s="290">
        <v>64755.181489231138</v>
      </c>
      <c r="I99" s="290">
        <v>12729.734219993032</v>
      </c>
      <c r="J99" s="290">
        <v>52025.447269238102</v>
      </c>
      <c r="K99" s="291"/>
      <c r="L99" s="292"/>
      <c r="M99" s="293">
        <v>2988.5670251834185</v>
      </c>
      <c r="N99" s="293">
        <v>3773.5735934187769</v>
      </c>
      <c r="O99" s="273"/>
    </row>
    <row r="100" spans="2:15" ht="18" thickTop="1" thickBot="1" x14ac:dyDescent="0.25">
      <c r="B100" s="294"/>
      <c r="C100" s="295"/>
      <c r="D100" s="296"/>
      <c r="E100" s="296"/>
      <c r="F100" s="296"/>
      <c r="G100" s="296"/>
      <c r="H100" s="296"/>
      <c r="I100" s="296"/>
      <c r="J100" s="296"/>
      <c r="K100" s="297"/>
      <c r="L100" s="298"/>
      <c r="M100" s="299"/>
      <c r="N100" s="299"/>
      <c r="O100" s="300"/>
    </row>
    <row r="101" spans="2:15" x14ac:dyDescent="0.2">
      <c r="B101" s="282" t="s">
        <v>169</v>
      </c>
      <c r="C101" s="283"/>
      <c r="D101" s="301"/>
      <c r="E101" s="301"/>
      <c r="F101" s="301"/>
      <c r="G101" s="301"/>
      <c r="H101" s="301"/>
      <c r="I101" s="301"/>
      <c r="J101" s="301"/>
      <c r="K101" s="264"/>
      <c r="L101" s="288"/>
      <c r="M101" s="289"/>
      <c r="N101" s="289"/>
      <c r="O101" s="273"/>
    </row>
    <row r="102" spans="2:15" x14ac:dyDescent="0.2">
      <c r="B102" s="272"/>
      <c r="C102" s="286" t="s">
        <v>171</v>
      </c>
      <c r="D102" s="287">
        <v>5199.1279889024099</v>
      </c>
      <c r="E102" s="287">
        <v>21006.577732939033</v>
      </c>
      <c r="F102" s="287">
        <v>21006.577732939033</v>
      </c>
      <c r="G102" s="287">
        <v>0</v>
      </c>
      <c r="H102" s="287">
        <v>7352.3022065286605</v>
      </c>
      <c r="I102" s="287">
        <v>7352.3022065286605</v>
      </c>
      <c r="J102" s="287">
        <v>0</v>
      </c>
      <c r="K102" s="264"/>
      <c r="L102" s="288"/>
      <c r="M102" s="289"/>
      <c r="N102" s="289"/>
      <c r="O102" s="273"/>
    </row>
    <row r="103" spans="2:15" x14ac:dyDescent="0.2">
      <c r="B103" s="272"/>
      <c r="C103" s="286" t="s">
        <v>172</v>
      </c>
      <c r="D103" s="287">
        <v>0</v>
      </c>
      <c r="E103" s="287">
        <v>0</v>
      </c>
      <c r="F103" s="287">
        <v>0</v>
      </c>
      <c r="G103" s="287">
        <v>0</v>
      </c>
      <c r="H103" s="287">
        <v>0</v>
      </c>
      <c r="I103" s="287">
        <v>0</v>
      </c>
      <c r="J103" s="287">
        <v>0</v>
      </c>
      <c r="K103" s="264"/>
      <c r="L103" s="288"/>
      <c r="M103" s="289"/>
      <c r="N103" s="289"/>
      <c r="O103" s="273"/>
    </row>
    <row r="104" spans="2:15" x14ac:dyDescent="0.2">
      <c r="B104" s="272"/>
      <c r="C104" s="286" t="s">
        <v>173</v>
      </c>
      <c r="D104" s="287">
        <v>3634.8389331604317</v>
      </c>
      <c r="E104" s="287">
        <v>8394.5471897469542</v>
      </c>
      <c r="F104" s="287">
        <v>8394.5471897469542</v>
      </c>
      <c r="G104" s="287">
        <v>0</v>
      </c>
      <c r="H104" s="287">
        <v>2560.3368928728214</v>
      </c>
      <c r="I104" s="287">
        <v>2560.3368928728214</v>
      </c>
      <c r="J104" s="287">
        <v>0</v>
      </c>
      <c r="K104" s="264"/>
      <c r="L104" s="288"/>
      <c r="M104" s="289"/>
      <c r="N104" s="289"/>
      <c r="O104" s="273"/>
    </row>
    <row r="105" spans="2:15" x14ac:dyDescent="0.2">
      <c r="B105" s="272"/>
      <c r="C105" s="286" t="s">
        <v>170</v>
      </c>
      <c r="D105" s="287">
        <v>0</v>
      </c>
      <c r="E105" s="287">
        <v>0</v>
      </c>
      <c r="F105" s="287">
        <v>0</v>
      </c>
      <c r="G105" s="287">
        <v>0</v>
      </c>
      <c r="H105" s="287">
        <v>0</v>
      </c>
      <c r="I105" s="287">
        <v>0</v>
      </c>
      <c r="J105" s="287">
        <v>0</v>
      </c>
      <c r="K105" s="264"/>
      <c r="L105" s="288"/>
      <c r="M105" s="289"/>
      <c r="N105" s="289"/>
      <c r="O105" s="273"/>
    </row>
    <row r="106" spans="2:15" x14ac:dyDescent="0.2">
      <c r="B106" s="272"/>
      <c r="C106" s="286" t="s">
        <v>166</v>
      </c>
      <c r="D106" s="287">
        <v>8833.9669220628421</v>
      </c>
      <c r="E106" s="287">
        <v>29401.124922685987</v>
      </c>
      <c r="F106" s="287">
        <v>29401.124922685987</v>
      </c>
      <c r="G106" s="287">
        <v>0</v>
      </c>
      <c r="H106" s="287">
        <v>9912.6390994014819</v>
      </c>
      <c r="I106" s="287">
        <v>9912.6390994014819</v>
      </c>
      <c r="J106" s="287">
        <v>0</v>
      </c>
      <c r="K106" s="264"/>
      <c r="L106" s="288"/>
      <c r="M106" s="289"/>
      <c r="N106" s="289"/>
      <c r="O106" s="273"/>
    </row>
    <row r="107" spans="2:15" x14ac:dyDescent="0.2">
      <c r="B107" s="302"/>
      <c r="C107" s="303"/>
      <c r="D107" s="304"/>
      <c r="E107" s="304"/>
      <c r="F107" s="304"/>
      <c r="G107" s="304"/>
      <c r="H107" s="304"/>
      <c r="I107" s="304"/>
      <c r="J107" s="304"/>
      <c r="K107" s="278"/>
      <c r="L107" s="305"/>
      <c r="M107" s="306"/>
      <c r="N107" s="306"/>
      <c r="O107" s="281"/>
    </row>
    <row r="108" spans="2:15" x14ac:dyDescent="0.2">
      <c r="B108" s="282" t="s">
        <v>174</v>
      </c>
      <c r="C108" s="283"/>
      <c r="D108" s="301"/>
      <c r="E108" s="301"/>
      <c r="F108" s="301"/>
      <c r="G108" s="301"/>
      <c r="H108" s="301"/>
      <c r="I108" s="301"/>
      <c r="J108" s="301"/>
      <c r="K108" s="264"/>
      <c r="L108" s="288"/>
      <c r="M108" s="289"/>
      <c r="N108" s="289"/>
      <c r="O108" s="273"/>
    </row>
    <row r="109" spans="2:15" x14ac:dyDescent="0.2">
      <c r="B109" s="272"/>
      <c r="C109" s="286" t="s">
        <v>171</v>
      </c>
      <c r="D109" s="287">
        <v>2724.0703043142917</v>
      </c>
      <c r="E109" s="287">
        <v>11006.344663896129</v>
      </c>
      <c r="F109" s="287">
        <v>4559.1134800239188</v>
      </c>
      <c r="G109" s="287">
        <v>6447.2311838722098</v>
      </c>
      <c r="H109" s="287">
        <v>3852.2206323636447</v>
      </c>
      <c r="I109" s="287">
        <v>0</v>
      </c>
      <c r="J109" s="287">
        <v>3852.2206323636447</v>
      </c>
      <c r="K109" s="264"/>
      <c r="L109" s="288"/>
      <c r="M109" s="289"/>
      <c r="N109" s="289"/>
      <c r="O109" s="273"/>
    </row>
    <row r="110" spans="2:15" x14ac:dyDescent="0.2">
      <c r="B110" s="272"/>
      <c r="C110" s="286" t="s">
        <v>172</v>
      </c>
      <c r="D110" s="287">
        <v>115.51308349549276</v>
      </c>
      <c r="E110" s="287">
        <v>268.63507789649481</v>
      </c>
      <c r="F110" s="287">
        <v>128.3478705505475</v>
      </c>
      <c r="G110" s="287">
        <v>140.28720734594731</v>
      </c>
      <c r="H110" s="287">
        <v>126.25848661135255</v>
      </c>
      <c r="I110" s="287">
        <v>0</v>
      </c>
      <c r="J110" s="287">
        <v>126.25848661135255</v>
      </c>
      <c r="K110" s="264"/>
      <c r="L110" s="288"/>
      <c r="M110" s="289"/>
      <c r="N110" s="289"/>
      <c r="O110" s="273"/>
    </row>
    <row r="111" spans="2:15" x14ac:dyDescent="0.2">
      <c r="B111" s="272"/>
      <c r="C111" s="286" t="s">
        <v>173</v>
      </c>
      <c r="D111" s="287">
        <v>9580.1115541350136</v>
      </c>
      <c r="E111" s="287">
        <v>22124.968947194026</v>
      </c>
      <c r="F111" s="287">
        <v>13000.382922419636</v>
      </c>
      <c r="G111" s="287">
        <v>9124.5860247743894</v>
      </c>
      <c r="H111" s="287">
        <v>6748.1155288941773</v>
      </c>
      <c r="I111" s="287">
        <v>14.171042610677709</v>
      </c>
      <c r="J111" s="287">
        <v>6733.9444862834998</v>
      </c>
      <c r="K111" s="264"/>
      <c r="L111" s="288"/>
      <c r="M111" s="289"/>
      <c r="N111" s="289"/>
      <c r="O111" s="273"/>
    </row>
    <row r="112" spans="2:15" x14ac:dyDescent="0.2">
      <c r="B112" s="272"/>
      <c r="C112" s="286" t="s">
        <v>170</v>
      </c>
      <c r="D112" s="287">
        <v>10.325224886513979</v>
      </c>
      <c r="E112" s="287">
        <v>25.813062216284948</v>
      </c>
      <c r="F112" s="287">
        <v>18.773136157298143</v>
      </c>
      <c r="G112" s="287">
        <v>7.0399260589868033</v>
      </c>
      <c r="H112" s="287">
        <v>3.8719593324427422</v>
      </c>
      <c r="I112" s="287">
        <v>0</v>
      </c>
      <c r="J112" s="287">
        <v>3.8719593324427422</v>
      </c>
      <c r="K112" s="264"/>
      <c r="L112" s="288"/>
      <c r="M112" s="289"/>
      <c r="N112" s="289"/>
      <c r="O112" s="273"/>
    </row>
    <row r="113" spans="2:15" x14ac:dyDescent="0.2">
      <c r="B113" s="272"/>
      <c r="C113" s="286" t="s">
        <v>166</v>
      </c>
      <c r="D113" s="287">
        <v>12430.020166831313</v>
      </c>
      <c r="E113" s="287">
        <v>33425.761751202939</v>
      </c>
      <c r="F113" s="287">
        <v>17706.6174091514</v>
      </c>
      <c r="G113" s="287">
        <v>15719.144342051535</v>
      </c>
      <c r="H113" s="287">
        <v>10730.466607201617</v>
      </c>
      <c r="I113" s="287">
        <v>14.171042610677709</v>
      </c>
      <c r="J113" s="287">
        <v>10716.295564590939</v>
      </c>
      <c r="K113" s="264"/>
      <c r="L113" s="288"/>
      <c r="M113" s="289"/>
      <c r="N113" s="289"/>
      <c r="O113" s="273"/>
    </row>
    <row r="114" spans="2:15" ht="17" thickBot="1" x14ac:dyDescent="0.25">
      <c r="B114" s="307"/>
      <c r="C114" s="308"/>
      <c r="D114" s="309"/>
      <c r="E114" s="309"/>
      <c r="F114" s="309"/>
      <c r="G114" s="309"/>
      <c r="H114" s="309"/>
      <c r="I114" s="309"/>
      <c r="J114" s="309"/>
      <c r="K114" s="310"/>
      <c r="L114" s="311"/>
      <c r="M114" s="312"/>
      <c r="N114" s="312"/>
      <c r="O114" s="313"/>
    </row>
    <row r="115" spans="2:15" ht="17" thickTop="1" x14ac:dyDescent="0.2">
      <c r="B115" s="282" t="s">
        <v>175</v>
      </c>
      <c r="C115" s="314"/>
      <c r="D115" s="301"/>
      <c r="E115" s="301"/>
      <c r="F115" s="301"/>
      <c r="G115" s="301"/>
      <c r="H115" s="301"/>
      <c r="I115" s="301"/>
      <c r="J115" s="301"/>
      <c r="K115" s="264"/>
      <c r="L115" s="288"/>
      <c r="M115" s="289"/>
      <c r="N115" s="289"/>
      <c r="O115" s="273"/>
    </row>
    <row r="116" spans="2:15" x14ac:dyDescent="0.2">
      <c r="B116" s="272"/>
      <c r="C116" s="286" t="s">
        <v>171</v>
      </c>
      <c r="D116" s="287">
        <v>7923.1982932167011</v>
      </c>
      <c r="E116" s="287">
        <v>32012.922396835162</v>
      </c>
      <c r="F116" s="287">
        <v>25565.691212962953</v>
      </c>
      <c r="G116" s="287">
        <v>6447.2311838722098</v>
      </c>
      <c r="H116" s="287">
        <v>11204.522838892306</v>
      </c>
      <c r="I116" s="287">
        <v>7352.3022065286605</v>
      </c>
      <c r="J116" s="287">
        <v>3852.2206323636447</v>
      </c>
      <c r="K116" s="264"/>
      <c r="L116" s="288">
        <v>2785</v>
      </c>
      <c r="M116" s="289">
        <v>790.26513995777987</v>
      </c>
      <c r="N116" s="289">
        <v>1117.5466625665576</v>
      </c>
      <c r="O116" s="273"/>
    </row>
    <row r="117" spans="2:15" x14ac:dyDescent="0.2">
      <c r="B117" s="272"/>
      <c r="C117" s="286" t="s">
        <v>172</v>
      </c>
      <c r="D117" s="287">
        <v>115.51308349549276</v>
      </c>
      <c r="E117" s="287">
        <v>268.63507789649481</v>
      </c>
      <c r="F117" s="287">
        <v>128.3478705505475</v>
      </c>
      <c r="G117" s="287">
        <v>140.28720734594731</v>
      </c>
      <c r="H117" s="287">
        <v>126.25848661135255</v>
      </c>
      <c r="I117" s="287">
        <v>0</v>
      </c>
      <c r="J117" s="287">
        <v>126.25848661135255</v>
      </c>
      <c r="K117" s="264"/>
      <c r="L117" s="288">
        <v>820</v>
      </c>
      <c r="M117" s="289">
        <v>39.130448338581566</v>
      </c>
      <c r="N117" s="289">
        <v>42.770490044496121</v>
      </c>
      <c r="O117" s="273"/>
    </row>
    <row r="118" spans="2:15" x14ac:dyDescent="0.2">
      <c r="B118" s="272"/>
      <c r="C118" s="286" t="s">
        <v>173</v>
      </c>
      <c r="D118" s="287">
        <v>13214.950487295446</v>
      </c>
      <c r="E118" s="287">
        <v>30519.51613694098</v>
      </c>
      <c r="F118" s="287">
        <v>21394.930112166592</v>
      </c>
      <c r="G118" s="287">
        <v>9124.5860247743894</v>
      </c>
      <c r="H118" s="287">
        <v>9308.4524217669987</v>
      </c>
      <c r="I118" s="287">
        <v>2574.5079354834993</v>
      </c>
      <c r="J118" s="287">
        <v>6733.9444862834998</v>
      </c>
      <c r="K118" s="264"/>
      <c r="L118" s="288">
        <v>1925</v>
      </c>
      <c r="M118" s="289">
        <v>1906.9192622359949</v>
      </c>
      <c r="N118" s="289">
        <v>1343.2110276720055</v>
      </c>
      <c r="O118" s="273"/>
    </row>
    <row r="119" spans="2:15" x14ac:dyDescent="0.2">
      <c r="B119" s="272"/>
      <c r="C119" s="286" t="s">
        <v>170</v>
      </c>
      <c r="D119" s="287">
        <v>10.325224886513979</v>
      </c>
      <c r="E119" s="287">
        <v>25.813062216284948</v>
      </c>
      <c r="F119" s="287">
        <v>18.773136157298143</v>
      </c>
      <c r="G119" s="287">
        <v>7.0399260589868033</v>
      </c>
      <c r="H119" s="287">
        <v>3.8719593324427422</v>
      </c>
      <c r="I119" s="287">
        <v>0</v>
      </c>
      <c r="J119" s="287">
        <v>3.8719593324427422</v>
      </c>
      <c r="K119" s="264"/>
      <c r="L119" s="288">
        <v>6000</v>
      </c>
      <c r="M119" s="289">
        <v>0.47801967067194345</v>
      </c>
      <c r="N119" s="289">
        <v>0.17925737650197882</v>
      </c>
      <c r="O119" s="273"/>
    </row>
    <row r="120" spans="2:15" ht="17" thickBot="1" x14ac:dyDescent="0.25">
      <c r="B120" s="272"/>
      <c r="C120" s="286" t="s">
        <v>166</v>
      </c>
      <c r="D120" s="290">
        <v>21263.987088894155</v>
      </c>
      <c r="E120" s="290">
        <v>62826.886673888926</v>
      </c>
      <c r="F120" s="290">
        <v>47107.742331837391</v>
      </c>
      <c r="G120" s="290">
        <v>15719.144342051535</v>
      </c>
      <c r="H120" s="290">
        <v>20643.105706603099</v>
      </c>
      <c r="I120" s="290">
        <v>9926.8101420121602</v>
      </c>
      <c r="J120" s="290">
        <v>10716.295564590939</v>
      </c>
      <c r="K120" s="291"/>
      <c r="L120" s="292"/>
      <c r="M120" s="293">
        <v>2736.7928702030281</v>
      </c>
      <c r="N120" s="293">
        <v>2503.7074376595615</v>
      </c>
      <c r="O120" s="273"/>
    </row>
    <row r="121" spans="2:15" ht="18" thickTop="1" thickBot="1" x14ac:dyDescent="0.25">
      <c r="B121" s="294"/>
      <c r="C121" s="295"/>
      <c r="D121" s="296"/>
      <c r="E121" s="296"/>
      <c r="F121" s="296"/>
      <c r="G121" s="296"/>
      <c r="H121" s="296"/>
      <c r="I121" s="296"/>
      <c r="J121" s="296"/>
      <c r="K121" s="297"/>
      <c r="L121" s="298"/>
      <c r="M121" s="299"/>
      <c r="N121" s="299"/>
      <c r="O121" s="300"/>
    </row>
    <row r="122" spans="2:15" x14ac:dyDescent="0.2">
      <c r="B122" s="282" t="s">
        <v>176</v>
      </c>
      <c r="C122" s="283"/>
      <c r="D122" s="301"/>
      <c r="E122" s="301"/>
      <c r="F122" s="301"/>
      <c r="G122" s="301"/>
      <c r="H122" s="301"/>
      <c r="I122" s="301"/>
      <c r="J122" s="301"/>
      <c r="K122" s="264"/>
      <c r="L122" s="288"/>
      <c r="M122" s="289"/>
      <c r="N122" s="289"/>
      <c r="O122" s="273"/>
    </row>
    <row r="123" spans="2:15" x14ac:dyDescent="0.2">
      <c r="B123" s="272"/>
      <c r="C123" s="286" t="s">
        <v>173</v>
      </c>
      <c r="D123" s="287">
        <v>63541.891295999994</v>
      </c>
      <c r="E123" s="287">
        <v>146748.0168498845</v>
      </c>
      <c r="F123" s="287">
        <v>146748.0168498845</v>
      </c>
      <c r="G123" s="287">
        <v>0</v>
      </c>
      <c r="H123" s="287">
        <v>44758.145139214772</v>
      </c>
      <c r="I123" s="287">
        <v>44758.145139214772</v>
      </c>
      <c r="J123" s="287">
        <v>0</v>
      </c>
      <c r="K123" s="264"/>
      <c r="L123" s="288">
        <v>4975</v>
      </c>
      <c r="M123" s="289">
        <v>3547.8442934673367</v>
      </c>
      <c r="N123" s="289">
        <v>2499.0589134123265</v>
      </c>
      <c r="O123" s="273"/>
    </row>
    <row r="124" spans="2:15" x14ac:dyDescent="0.2">
      <c r="B124" s="272"/>
      <c r="C124" s="286" t="s">
        <v>170</v>
      </c>
      <c r="D124" s="287">
        <v>2318.8173119999992</v>
      </c>
      <c r="E124" s="287">
        <v>5392.598399999998</v>
      </c>
      <c r="F124" s="287">
        <v>5392.598399999998</v>
      </c>
      <c r="G124" s="287">
        <v>0</v>
      </c>
      <c r="H124" s="287">
        <v>754.96377599999983</v>
      </c>
      <c r="I124" s="287">
        <v>754.96377599999983</v>
      </c>
      <c r="J124" s="287">
        <v>0</v>
      </c>
      <c r="K124" s="264"/>
      <c r="L124" s="288">
        <v>6200</v>
      </c>
      <c r="M124" s="289">
        <v>103.88966451612899</v>
      </c>
      <c r="N124" s="289">
        <v>33.824541935483865</v>
      </c>
      <c r="O124" s="273"/>
    </row>
    <row r="125" spans="2:15" x14ac:dyDescent="0.2">
      <c r="B125" s="272"/>
      <c r="C125" s="286" t="s">
        <v>177</v>
      </c>
      <c r="D125" s="287">
        <v>0</v>
      </c>
      <c r="E125" s="287">
        <v>0</v>
      </c>
      <c r="F125" s="287">
        <v>0</v>
      </c>
      <c r="G125" s="287">
        <v>0</v>
      </c>
      <c r="H125" s="287">
        <v>0</v>
      </c>
      <c r="I125" s="287">
        <v>0</v>
      </c>
      <c r="J125" s="287">
        <v>0</v>
      </c>
      <c r="K125" s="264"/>
      <c r="L125" s="288">
        <v>4500</v>
      </c>
      <c r="M125" s="289">
        <v>0</v>
      </c>
      <c r="N125" s="289">
        <v>0</v>
      </c>
      <c r="O125" s="273"/>
    </row>
    <row r="126" spans="2:15" x14ac:dyDescent="0.2">
      <c r="B126" s="272"/>
      <c r="C126" s="286" t="s">
        <v>178</v>
      </c>
      <c r="D126" s="287">
        <v>11057.171328</v>
      </c>
      <c r="E126" s="287">
        <v>27642.928319999999</v>
      </c>
      <c r="F126" s="287">
        <v>27642.928319999999</v>
      </c>
      <c r="G126" s="287">
        <v>0</v>
      </c>
      <c r="H126" s="287">
        <v>4146.4392479999997</v>
      </c>
      <c r="I126" s="287">
        <v>4146.4392479999997</v>
      </c>
      <c r="J126" s="287">
        <v>0</v>
      </c>
      <c r="K126" s="264"/>
      <c r="L126" s="288">
        <v>6200</v>
      </c>
      <c r="M126" s="289">
        <v>495.39298064516123</v>
      </c>
      <c r="N126" s="289">
        <v>185.77236774193548</v>
      </c>
      <c r="O126" s="273"/>
    </row>
    <row r="127" spans="2:15" ht="17" thickBot="1" x14ac:dyDescent="0.25">
      <c r="B127" s="272"/>
      <c r="C127" s="286" t="s">
        <v>166</v>
      </c>
      <c r="D127" s="290">
        <v>76917.879935999983</v>
      </c>
      <c r="E127" s="315">
        <v>179783.5435698845</v>
      </c>
      <c r="F127" s="290">
        <v>179783.5435698845</v>
      </c>
      <c r="G127" s="290">
        <v>0</v>
      </c>
      <c r="H127" s="290">
        <v>49659.548163214771</v>
      </c>
      <c r="I127" s="290">
        <v>49659.548163214771</v>
      </c>
      <c r="J127" s="290">
        <v>0</v>
      </c>
      <c r="K127" s="291"/>
      <c r="L127" s="292"/>
      <c r="M127" s="293">
        <v>4147.1269386286267</v>
      </c>
      <c r="N127" s="293">
        <v>2718.6558230897458</v>
      </c>
      <c r="O127" s="273"/>
    </row>
    <row r="128" spans="2:15" ht="17" thickTop="1" x14ac:dyDescent="0.2">
      <c r="B128" s="302"/>
      <c r="C128" s="303"/>
      <c r="D128" s="304"/>
      <c r="E128" s="304"/>
      <c r="F128" s="304"/>
      <c r="G128" s="304"/>
      <c r="H128" s="304"/>
      <c r="I128" s="304"/>
      <c r="J128" s="304"/>
      <c r="K128" s="278"/>
      <c r="L128" s="305"/>
      <c r="M128" s="316"/>
      <c r="N128" s="316"/>
      <c r="O128" s="281"/>
    </row>
    <row r="129" spans="2:15" x14ac:dyDescent="0.2">
      <c r="B129" s="282" t="s">
        <v>179</v>
      </c>
      <c r="C129" s="283"/>
      <c r="D129" s="301"/>
      <c r="E129" s="301"/>
      <c r="F129" s="301"/>
      <c r="G129" s="301"/>
      <c r="H129" s="301"/>
      <c r="I129" s="301"/>
      <c r="J129" s="301"/>
      <c r="K129" s="264"/>
      <c r="L129" s="288"/>
      <c r="M129" s="317"/>
      <c r="N129" s="317"/>
      <c r="O129" s="273"/>
    </row>
    <row r="130" spans="2:15" x14ac:dyDescent="0.2">
      <c r="B130" s="272"/>
      <c r="C130" s="286" t="s">
        <v>180</v>
      </c>
      <c r="D130" s="287">
        <v>14139.032940000001</v>
      </c>
      <c r="E130" s="287">
        <v>69139.525378973107</v>
      </c>
      <c r="F130" s="287">
        <v>69139.525378973107</v>
      </c>
      <c r="G130" s="287">
        <v>0</v>
      </c>
      <c r="H130" s="287">
        <v>13793.335313105135</v>
      </c>
      <c r="I130" s="287">
        <v>13793.335313105135</v>
      </c>
      <c r="J130" s="287">
        <v>0</v>
      </c>
      <c r="K130" s="264"/>
      <c r="L130" s="288">
        <v>4390</v>
      </c>
      <c r="M130" s="289">
        <v>894.64900911161737</v>
      </c>
      <c r="N130" s="289">
        <v>872.77495020913273</v>
      </c>
      <c r="O130" s="273"/>
    </row>
    <row r="131" spans="2:15" ht="17" thickBot="1" x14ac:dyDescent="0.25">
      <c r="B131" s="294"/>
      <c r="C131" s="318"/>
      <c r="D131" s="298"/>
      <c r="E131" s="318"/>
      <c r="F131" s="318"/>
      <c r="G131" s="318"/>
      <c r="H131" s="318"/>
      <c r="I131" s="318"/>
      <c r="J131" s="318"/>
      <c r="K131" s="297"/>
      <c r="L131" s="298"/>
      <c r="M131" s="318"/>
      <c r="N131" s="318"/>
      <c r="O131" s="300"/>
    </row>
  </sheetData>
  <mergeCells count="5">
    <mergeCell ref="B5:E5"/>
    <mergeCell ref="M8:M9"/>
    <mergeCell ref="N8:N9"/>
    <mergeCell ref="O8:O9"/>
    <mergeCell ref="B90:E90"/>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sheetPr>
  <dimension ref="B2:K102"/>
  <sheetViews>
    <sheetView workbookViewId="0">
      <selection activeCell="H98" sqref="H98:H99"/>
    </sheetView>
  </sheetViews>
  <sheetFormatPr baseColWidth="10" defaultRowHeight="16" x14ac:dyDescent="0.2"/>
  <cols>
    <col min="1" max="1" width="10.83203125" style="18"/>
    <col min="2" max="2" width="17.5" style="18" customWidth="1"/>
    <col min="3" max="3" width="22.5" style="18" customWidth="1"/>
    <col min="4" max="4" width="23.1640625" style="18" customWidth="1"/>
    <col min="5" max="5" width="55.6640625" style="18" customWidth="1"/>
    <col min="6" max="6" width="28.33203125" style="18" customWidth="1"/>
    <col min="7" max="7" width="27.5" style="18" customWidth="1"/>
    <col min="8" max="8" width="27.33203125" style="18" customWidth="1"/>
    <col min="9" max="9" width="37" style="18" bestFit="1" customWidth="1"/>
    <col min="10" max="10" width="2.33203125" style="18" customWidth="1"/>
    <col min="11" max="11" width="38.1640625" style="18" bestFit="1" customWidth="1"/>
    <col min="12" max="16384" width="10.83203125" style="18"/>
  </cols>
  <sheetData>
    <row r="2" spans="2:11" ht="21" x14ac:dyDescent="0.25">
      <c r="B2" s="55" t="s">
        <v>210</v>
      </c>
    </row>
    <row r="4" spans="2:11" x14ac:dyDescent="0.2">
      <c r="B4" s="92" t="s">
        <v>158</v>
      </c>
      <c r="C4" s="93"/>
      <c r="D4" s="93"/>
      <c r="E4" s="94"/>
      <c r="F4" s="95"/>
      <c r="G4" s="95"/>
      <c r="H4" s="95"/>
      <c r="I4" s="95"/>
      <c r="J4" s="95"/>
      <c r="K4" s="95"/>
    </row>
    <row r="5" spans="2:11" ht="77" customHeight="1" x14ac:dyDescent="0.2">
      <c r="B5" s="331" t="s">
        <v>211</v>
      </c>
      <c r="C5" s="332"/>
      <c r="D5" s="332"/>
      <c r="E5" s="333"/>
      <c r="F5" s="96"/>
      <c r="G5" s="96"/>
      <c r="H5" s="96"/>
      <c r="I5" s="96"/>
      <c r="J5" s="96"/>
      <c r="K5" s="96"/>
    </row>
    <row r="6" spans="2:11" ht="17" thickBot="1" x14ac:dyDescent="0.25"/>
    <row r="7" spans="2:11" x14ac:dyDescent="0.2">
      <c r="B7" s="97" t="s">
        <v>160</v>
      </c>
      <c r="C7" s="98" t="s">
        <v>212</v>
      </c>
      <c r="D7" s="99" t="s">
        <v>213</v>
      </c>
      <c r="E7" s="100"/>
      <c r="F7" s="101" t="s">
        <v>214</v>
      </c>
      <c r="G7" s="102" t="s">
        <v>215</v>
      </c>
      <c r="H7" s="103" t="s">
        <v>216</v>
      </c>
      <c r="I7" s="98" t="s">
        <v>217</v>
      </c>
      <c r="J7" s="98"/>
      <c r="K7" s="104" t="s">
        <v>204</v>
      </c>
    </row>
    <row r="8" spans="2:11" x14ac:dyDescent="0.2">
      <c r="B8" s="105"/>
      <c r="C8" s="56"/>
      <c r="D8" s="106"/>
      <c r="E8" s="107" t="s">
        <v>218</v>
      </c>
      <c r="F8" s="107" t="s">
        <v>248</v>
      </c>
      <c r="G8" s="107" t="s">
        <v>248</v>
      </c>
      <c r="H8" s="107" t="s">
        <v>248</v>
      </c>
      <c r="I8" s="56"/>
      <c r="J8" s="56"/>
      <c r="K8" s="108"/>
    </row>
    <row r="9" spans="2:11" x14ac:dyDescent="0.2">
      <c r="B9" s="109"/>
      <c r="C9" s="110"/>
      <c r="D9" s="111"/>
      <c r="E9" s="112"/>
      <c r="F9" s="113" t="s">
        <v>219</v>
      </c>
      <c r="G9" s="114" t="s">
        <v>220</v>
      </c>
      <c r="H9" s="114" t="s">
        <v>221</v>
      </c>
      <c r="I9" s="110"/>
      <c r="J9" s="110"/>
      <c r="K9" s="115"/>
    </row>
    <row r="10" spans="2:11" x14ac:dyDescent="0.2">
      <c r="B10" s="32" t="s">
        <v>162</v>
      </c>
      <c r="C10" s="56"/>
      <c r="D10" s="106"/>
      <c r="E10" s="116"/>
      <c r="F10" s="116"/>
      <c r="G10" s="116"/>
      <c r="H10" s="116"/>
      <c r="J10" s="56"/>
      <c r="K10" s="108"/>
    </row>
    <row r="11" spans="2:11" x14ac:dyDescent="0.2">
      <c r="B11" s="32"/>
      <c r="C11" s="117" t="s">
        <v>163</v>
      </c>
      <c r="D11" s="36" t="s">
        <v>222</v>
      </c>
      <c r="E11" s="118" t="s">
        <v>269</v>
      </c>
      <c r="F11" s="130">
        <v>0.43</v>
      </c>
      <c r="G11" s="130">
        <v>0.47</v>
      </c>
      <c r="H11" s="130">
        <v>0</v>
      </c>
      <c r="I11" s="131">
        <v>0.47</v>
      </c>
      <c r="J11" s="117"/>
      <c r="K11" s="119"/>
    </row>
    <row r="12" spans="2:11" x14ac:dyDescent="0.2">
      <c r="B12" s="32"/>
      <c r="C12" s="117" t="s">
        <v>164</v>
      </c>
      <c r="D12" s="36" t="s">
        <v>223</v>
      </c>
      <c r="E12" s="118" t="s">
        <v>270</v>
      </c>
      <c r="F12" s="130">
        <v>0.43</v>
      </c>
      <c r="G12" s="130">
        <v>0.47</v>
      </c>
      <c r="H12" s="130">
        <v>0</v>
      </c>
      <c r="I12" s="131">
        <v>0.47</v>
      </c>
      <c r="J12" s="117"/>
      <c r="K12" s="119"/>
    </row>
    <row r="13" spans="2:11" x14ac:dyDescent="0.2">
      <c r="B13" s="32"/>
      <c r="C13" s="117" t="s">
        <v>165</v>
      </c>
      <c r="D13" s="36" t="s">
        <v>224</v>
      </c>
      <c r="E13" s="118" t="s">
        <v>271</v>
      </c>
      <c r="F13" s="130">
        <v>0.28899999999999998</v>
      </c>
      <c r="G13" s="130">
        <v>0.82099999999999995</v>
      </c>
      <c r="H13" s="130">
        <v>0</v>
      </c>
      <c r="I13" s="131">
        <v>0.82099999999999995</v>
      </c>
      <c r="J13" s="117"/>
      <c r="K13" s="119"/>
    </row>
    <row r="14" spans="2:11" x14ac:dyDescent="0.2">
      <c r="B14" s="32"/>
      <c r="C14" s="120"/>
      <c r="D14" s="121"/>
      <c r="E14" s="122"/>
      <c r="F14" s="132"/>
      <c r="G14" s="132"/>
      <c r="H14" s="132"/>
      <c r="I14" s="133"/>
      <c r="J14" s="120"/>
      <c r="K14" s="123"/>
    </row>
    <row r="15" spans="2:11" x14ac:dyDescent="0.2">
      <c r="B15" s="32" t="s">
        <v>167</v>
      </c>
      <c r="C15" s="17"/>
      <c r="D15" s="33"/>
      <c r="E15" s="118"/>
      <c r="F15" s="130"/>
      <c r="G15" s="130"/>
      <c r="H15" s="130"/>
      <c r="I15" s="131"/>
      <c r="J15" s="17"/>
      <c r="K15" s="27"/>
    </row>
    <row r="16" spans="2:11" x14ac:dyDescent="0.2">
      <c r="B16" s="32"/>
      <c r="C16" s="117" t="s">
        <v>163</v>
      </c>
      <c r="D16" s="36" t="s">
        <v>222</v>
      </c>
      <c r="E16" s="118" t="s">
        <v>269</v>
      </c>
      <c r="F16" s="130">
        <v>0.43</v>
      </c>
      <c r="G16" s="130">
        <v>0.47</v>
      </c>
      <c r="H16" s="130">
        <v>0</v>
      </c>
      <c r="I16" s="131">
        <v>0.47</v>
      </c>
      <c r="J16" s="117"/>
      <c r="K16" s="119"/>
    </row>
    <row r="17" spans="2:11" x14ac:dyDescent="0.2">
      <c r="B17" s="32"/>
      <c r="C17" s="117" t="s">
        <v>164</v>
      </c>
      <c r="D17" s="36" t="s">
        <v>223</v>
      </c>
      <c r="E17" s="118" t="s">
        <v>270</v>
      </c>
      <c r="F17" s="130">
        <v>0.43</v>
      </c>
      <c r="G17" s="130">
        <v>0.47</v>
      </c>
      <c r="H17" s="130">
        <v>0</v>
      </c>
      <c r="I17" s="131">
        <v>0.47</v>
      </c>
      <c r="J17" s="117"/>
      <c r="K17" s="119"/>
    </row>
    <row r="18" spans="2:11" x14ac:dyDescent="0.2">
      <c r="B18" s="32"/>
      <c r="C18" s="117" t="s">
        <v>165</v>
      </c>
      <c r="D18" s="36" t="s">
        <v>224</v>
      </c>
      <c r="E18" s="118" t="s">
        <v>271</v>
      </c>
      <c r="F18" s="130">
        <v>0.28899999999999998</v>
      </c>
      <c r="G18" s="130">
        <v>0.82099999999999995</v>
      </c>
      <c r="H18" s="130">
        <v>0</v>
      </c>
      <c r="I18" s="134">
        <v>0.82099999999999995</v>
      </c>
      <c r="J18" s="117"/>
      <c r="K18" s="119"/>
    </row>
    <row r="19" spans="2:11" x14ac:dyDescent="0.2">
      <c r="B19" s="32"/>
      <c r="C19" s="120"/>
      <c r="D19" s="121"/>
      <c r="E19" s="122"/>
      <c r="F19" s="132"/>
      <c r="G19" s="132"/>
      <c r="H19" s="132"/>
      <c r="I19" s="133"/>
      <c r="J19" s="120"/>
      <c r="K19" s="123"/>
    </row>
    <row r="20" spans="2:11" x14ac:dyDescent="0.2">
      <c r="B20" s="32" t="s">
        <v>225</v>
      </c>
      <c r="C20" s="17"/>
      <c r="D20" s="33"/>
      <c r="E20" s="118"/>
      <c r="F20" s="130"/>
      <c r="G20" s="130"/>
      <c r="H20" s="130"/>
      <c r="I20" s="131"/>
      <c r="J20" s="17"/>
      <c r="K20" s="27"/>
    </row>
    <row r="21" spans="2:11" x14ac:dyDescent="0.2">
      <c r="B21" s="32"/>
      <c r="C21" s="117" t="s">
        <v>163</v>
      </c>
      <c r="D21" s="36" t="s">
        <v>222</v>
      </c>
      <c r="E21" s="118" t="s">
        <v>269</v>
      </c>
      <c r="F21" s="130">
        <v>0.43</v>
      </c>
      <c r="G21" s="130">
        <v>0.47</v>
      </c>
      <c r="H21" s="130">
        <v>0</v>
      </c>
      <c r="I21" s="134">
        <v>0.47</v>
      </c>
      <c r="J21" s="117"/>
      <c r="K21" s="119"/>
    </row>
    <row r="22" spans="2:11" x14ac:dyDescent="0.2">
      <c r="B22" s="32"/>
      <c r="C22" s="117" t="s">
        <v>164</v>
      </c>
      <c r="D22" s="36" t="s">
        <v>223</v>
      </c>
      <c r="E22" s="118" t="s">
        <v>270</v>
      </c>
      <c r="F22" s="130">
        <v>0.43</v>
      </c>
      <c r="G22" s="130">
        <v>0.47</v>
      </c>
      <c r="H22" s="130">
        <v>0</v>
      </c>
      <c r="I22" s="131">
        <v>0.47</v>
      </c>
      <c r="J22" s="117"/>
      <c r="K22" s="119"/>
    </row>
    <row r="23" spans="2:11" x14ac:dyDescent="0.2">
      <c r="B23" s="32"/>
      <c r="C23" s="117" t="s">
        <v>165</v>
      </c>
      <c r="D23" s="36" t="s">
        <v>224</v>
      </c>
      <c r="E23" s="118" t="s">
        <v>271</v>
      </c>
      <c r="F23" s="130">
        <v>0.28899999999999998</v>
      </c>
      <c r="G23" s="130">
        <v>0.82099999999999995</v>
      </c>
      <c r="H23" s="130">
        <v>0</v>
      </c>
      <c r="I23" s="134">
        <v>0.82099999999999995</v>
      </c>
      <c r="J23" s="117"/>
      <c r="K23" s="119"/>
    </row>
    <row r="24" spans="2:11" x14ac:dyDescent="0.2">
      <c r="B24" s="32"/>
      <c r="C24" s="120"/>
      <c r="D24" s="121"/>
      <c r="E24" s="122"/>
      <c r="F24" s="132"/>
      <c r="G24" s="132"/>
      <c r="H24" s="132"/>
      <c r="I24" s="133"/>
      <c r="J24" s="120"/>
      <c r="K24" s="123"/>
    </row>
    <row r="25" spans="2:11" x14ac:dyDescent="0.2">
      <c r="B25" s="32" t="s">
        <v>175</v>
      </c>
      <c r="C25" s="17"/>
      <c r="D25" s="33"/>
      <c r="E25" s="118"/>
      <c r="F25" s="130"/>
      <c r="G25" s="130"/>
      <c r="H25" s="130"/>
      <c r="I25" s="131"/>
      <c r="J25" s="17"/>
      <c r="K25" s="27"/>
    </row>
    <row r="26" spans="2:11" x14ac:dyDescent="0.2">
      <c r="B26" s="32"/>
      <c r="C26" s="117" t="s">
        <v>171</v>
      </c>
      <c r="D26" s="36" t="s">
        <v>226</v>
      </c>
      <c r="E26" s="118" t="s">
        <v>227</v>
      </c>
      <c r="F26" s="130">
        <v>0.38</v>
      </c>
      <c r="G26" s="130">
        <v>0.42</v>
      </c>
      <c r="H26" s="130">
        <v>0</v>
      </c>
      <c r="I26" s="134">
        <v>0.42</v>
      </c>
      <c r="J26" s="117"/>
      <c r="K26" s="119"/>
    </row>
    <row r="27" spans="2:11" x14ac:dyDescent="0.2">
      <c r="B27" s="32"/>
      <c r="C27" s="117" t="s">
        <v>172</v>
      </c>
      <c r="D27" s="36" t="s">
        <v>226</v>
      </c>
      <c r="E27" s="118" t="s">
        <v>228</v>
      </c>
      <c r="F27" s="130">
        <v>0.42</v>
      </c>
      <c r="G27" s="130">
        <v>0.48</v>
      </c>
      <c r="H27" s="130">
        <v>0</v>
      </c>
      <c r="I27" s="134">
        <v>0.48</v>
      </c>
      <c r="J27" s="117"/>
      <c r="K27" s="119"/>
    </row>
    <row r="28" spans="2:11" x14ac:dyDescent="0.2">
      <c r="B28" s="32"/>
      <c r="C28" s="117" t="s">
        <v>229</v>
      </c>
      <c r="D28" s="36" t="s">
        <v>226</v>
      </c>
      <c r="E28" s="118" t="s">
        <v>230</v>
      </c>
      <c r="F28" s="130">
        <v>0.46</v>
      </c>
      <c r="G28" s="130">
        <v>0.42</v>
      </c>
      <c r="H28" s="130">
        <v>0</v>
      </c>
      <c r="I28" s="134">
        <v>0.42</v>
      </c>
      <c r="J28" s="117"/>
      <c r="K28" s="119"/>
    </row>
    <row r="29" spans="2:11" x14ac:dyDescent="0.2">
      <c r="B29" s="32"/>
      <c r="C29" s="117" t="s">
        <v>170</v>
      </c>
      <c r="D29" s="36" t="s">
        <v>231</v>
      </c>
      <c r="E29" s="118" t="s">
        <v>232</v>
      </c>
      <c r="F29" s="130">
        <v>0.4</v>
      </c>
      <c r="G29" s="130">
        <v>0.15</v>
      </c>
      <c r="H29" s="130">
        <v>0</v>
      </c>
      <c r="I29" s="134">
        <v>0.15</v>
      </c>
      <c r="J29" s="117"/>
      <c r="K29" s="124" t="s">
        <v>233</v>
      </c>
    </row>
    <row r="30" spans="2:11" x14ac:dyDescent="0.2">
      <c r="B30" s="32"/>
      <c r="C30" s="120"/>
      <c r="D30" s="121"/>
      <c r="E30" s="122"/>
      <c r="F30" s="132"/>
      <c r="G30" s="132"/>
      <c r="H30" s="132"/>
      <c r="I30" s="135"/>
      <c r="J30" s="120"/>
      <c r="K30" s="123"/>
    </row>
    <row r="31" spans="2:11" x14ac:dyDescent="0.2">
      <c r="B31" s="32" t="s">
        <v>176</v>
      </c>
      <c r="C31" s="17"/>
      <c r="D31" s="33"/>
      <c r="E31" s="118"/>
      <c r="F31" s="130"/>
      <c r="G31" s="130"/>
      <c r="H31" s="130"/>
      <c r="I31" s="136"/>
      <c r="J31" s="17"/>
      <c r="K31" s="27"/>
    </row>
    <row r="32" spans="2:11" x14ac:dyDescent="0.2">
      <c r="B32" s="32"/>
      <c r="C32" s="117" t="s">
        <v>229</v>
      </c>
      <c r="D32" s="36" t="s">
        <v>222</v>
      </c>
      <c r="E32" s="118" t="s">
        <v>234</v>
      </c>
      <c r="F32" s="130">
        <v>0.46</v>
      </c>
      <c r="G32" s="130">
        <v>0.42</v>
      </c>
      <c r="H32" s="130">
        <v>0</v>
      </c>
      <c r="I32" s="134">
        <v>0.42</v>
      </c>
      <c r="J32" s="117"/>
      <c r="K32" s="119"/>
    </row>
    <row r="33" spans="2:11" x14ac:dyDescent="0.2">
      <c r="B33" s="32"/>
      <c r="C33" s="117" t="s">
        <v>170</v>
      </c>
      <c r="D33" s="36" t="s">
        <v>231</v>
      </c>
      <c r="E33" s="118" t="s">
        <v>235</v>
      </c>
      <c r="F33" s="130">
        <v>0.4</v>
      </c>
      <c r="G33" s="130">
        <v>0.15</v>
      </c>
      <c r="H33" s="130">
        <v>0</v>
      </c>
      <c r="I33" s="134">
        <v>0.15</v>
      </c>
      <c r="J33" s="117"/>
      <c r="K33" s="119"/>
    </row>
    <row r="34" spans="2:11" x14ac:dyDescent="0.2">
      <c r="B34" s="32"/>
      <c r="C34" s="117" t="s">
        <v>177</v>
      </c>
      <c r="D34" s="36" t="s">
        <v>236</v>
      </c>
      <c r="E34" s="118" t="s">
        <v>237</v>
      </c>
      <c r="F34" s="130">
        <v>0.35</v>
      </c>
      <c r="G34" s="130">
        <v>0.15</v>
      </c>
      <c r="H34" s="130">
        <v>0</v>
      </c>
      <c r="I34" s="134">
        <v>0.15</v>
      </c>
      <c r="J34" s="117"/>
      <c r="K34" s="124" t="s">
        <v>233</v>
      </c>
    </row>
    <row r="35" spans="2:11" x14ac:dyDescent="0.2">
      <c r="B35" s="32"/>
      <c r="C35" s="117" t="s">
        <v>178</v>
      </c>
      <c r="D35" s="36" t="s">
        <v>238</v>
      </c>
      <c r="E35" s="118" t="s">
        <v>239</v>
      </c>
      <c r="F35" s="130">
        <v>0.37</v>
      </c>
      <c r="G35" s="130">
        <v>0.15</v>
      </c>
      <c r="H35" s="130">
        <v>0</v>
      </c>
      <c r="I35" s="134">
        <v>0.15</v>
      </c>
      <c r="J35" s="117"/>
      <c r="K35" s="124" t="s">
        <v>233</v>
      </c>
    </row>
    <row r="36" spans="2:11" x14ac:dyDescent="0.2">
      <c r="B36" s="32"/>
      <c r="C36" s="120"/>
      <c r="D36" s="121"/>
      <c r="E36" s="122"/>
      <c r="F36" s="132"/>
      <c r="G36" s="132"/>
      <c r="H36" s="132"/>
      <c r="I36" s="133"/>
      <c r="J36" s="120"/>
      <c r="K36" s="123"/>
    </row>
    <row r="37" spans="2:11" x14ac:dyDescent="0.2">
      <c r="B37" s="32" t="s">
        <v>179</v>
      </c>
      <c r="C37" s="17"/>
      <c r="D37" s="33"/>
      <c r="E37" s="118"/>
      <c r="F37" s="130"/>
      <c r="G37" s="130"/>
      <c r="H37" s="130"/>
      <c r="I37" s="131"/>
      <c r="J37" s="17"/>
      <c r="K37" s="27"/>
    </row>
    <row r="38" spans="2:11" x14ac:dyDescent="0.2">
      <c r="B38" s="26"/>
      <c r="C38" s="117" t="s">
        <v>180</v>
      </c>
      <c r="D38" s="36" t="s">
        <v>240</v>
      </c>
      <c r="E38" s="118" t="s">
        <v>241</v>
      </c>
      <c r="F38" s="130">
        <v>0.27</v>
      </c>
      <c r="G38" s="130">
        <v>0.15</v>
      </c>
      <c r="H38" s="130">
        <v>0</v>
      </c>
      <c r="I38" s="134">
        <v>0.15</v>
      </c>
      <c r="J38" s="117"/>
      <c r="K38" s="119"/>
    </row>
    <row r="39" spans="2:11" ht="17" thickBot="1" x14ac:dyDescent="0.25">
      <c r="B39" s="48"/>
      <c r="C39" s="53"/>
      <c r="D39" s="125"/>
      <c r="E39" s="126"/>
      <c r="F39" s="127"/>
      <c r="G39" s="128"/>
      <c r="H39" s="128"/>
      <c r="I39" s="53"/>
      <c r="J39" s="53"/>
      <c r="K39" s="129"/>
    </row>
    <row r="41" spans="2:11" x14ac:dyDescent="0.2">
      <c r="H41" s="157" t="s">
        <v>272</v>
      </c>
    </row>
    <row r="43" spans="2:11" ht="21" x14ac:dyDescent="0.25">
      <c r="B43" s="185" t="s">
        <v>309</v>
      </c>
      <c r="C43" s="186"/>
      <c r="D43" s="186"/>
      <c r="E43" s="186"/>
      <c r="F43" s="186"/>
      <c r="G43" s="186"/>
      <c r="H43" s="186"/>
      <c r="I43" s="186"/>
      <c r="J43" s="186"/>
      <c r="K43" s="186"/>
    </row>
    <row r="44" spans="2:11" x14ac:dyDescent="0.2">
      <c r="B44" s="186"/>
      <c r="C44" s="186"/>
      <c r="D44" s="186"/>
      <c r="E44" s="186"/>
      <c r="F44" s="186"/>
      <c r="G44" s="186"/>
      <c r="H44" s="186"/>
      <c r="I44" s="186"/>
      <c r="J44" s="186"/>
      <c r="K44" s="186"/>
    </row>
    <row r="45" spans="2:11" x14ac:dyDescent="0.2">
      <c r="B45" s="187" t="s">
        <v>158</v>
      </c>
      <c r="C45" s="188"/>
      <c r="D45" s="188"/>
      <c r="E45" s="188"/>
      <c r="F45" s="188"/>
      <c r="G45" s="188"/>
      <c r="H45" s="188"/>
      <c r="I45" s="188"/>
      <c r="J45" s="188"/>
      <c r="K45" s="189"/>
    </row>
    <row r="46" spans="2:11" x14ac:dyDescent="0.2">
      <c r="B46" s="334" t="s">
        <v>310</v>
      </c>
      <c r="C46" s="335"/>
      <c r="D46" s="335"/>
      <c r="E46" s="335"/>
      <c r="F46" s="335"/>
      <c r="G46" s="335"/>
      <c r="H46" s="335"/>
      <c r="I46" s="335"/>
      <c r="J46" s="335"/>
      <c r="K46" s="336"/>
    </row>
    <row r="47" spans="2:11" ht="17" thickBot="1" x14ac:dyDescent="0.25">
      <c r="B47" s="186"/>
      <c r="C47" s="186"/>
      <c r="D47" s="186"/>
      <c r="E47" s="186"/>
      <c r="F47" s="186"/>
      <c r="G47" s="186"/>
      <c r="H47" s="186"/>
      <c r="I47" s="186"/>
      <c r="J47" s="186"/>
      <c r="K47" s="186"/>
    </row>
    <row r="48" spans="2:11" x14ac:dyDescent="0.2">
      <c r="B48" s="190" t="s">
        <v>311</v>
      </c>
      <c r="C48" s="191"/>
      <c r="D48" s="191"/>
      <c r="E48" s="191"/>
      <c r="F48" s="191"/>
      <c r="G48" s="191"/>
      <c r="H48" s="191"/>
      <c r="I48" s="191"/>
      <c r="J48" s="191"/>
      <c r="K48" s="192"/>
    </row>
    <row r="49" spans="2:11" x14ac:dyDescent="0.2">
      <c r="B49" s="193"/>
      <c r="C49" s="194"/>
      <c r="D49" s="194"/>
      <c r="E49" s="195" t="s">
        <v>218</v>
      </c>
      <c r="F49" s="195" t="s">
        <v>312</v>
      </c>
      <c r="G49" s="196" t="s">
        <v>312</v>
      </c>
      <c r="H49" s="197" t="s">
        <v>313</v>
      </c>
      <c r="I49" s="197" t="s">
        <v>217</v>
      </c>
      <c r="J49" s="197"/>
      <c r="K49" s="198" t="s">
        <v>204</v>
      </c>
    </row>
    <row r="50" spans="2:11" x14ac:dyDescent="0.2">
      <c r="B50" s="199" t="s">
        <v>160</v>
      </c>
      <c r="C50" s="200" t="s">
        <v>212</v>
      </c>
      <c r="D50" s="201" t="s">
        <v>213</v>
      </c>
      <c r="E50" s="202"/>
      <c r="F50" s="203" t="s">
        <v>219</v>
      </c>
      <c r="G50" s="204" t="s">
        <v>220</v>
      </c>
      <c r="H50" s="203"/>
      <c r="I50" s="204"/>
      <c r="J50" s="204"/>
      <c r="K50" s="205"/>
    </row>
    <row r="51" spans="2:11" x14ac:dyDescent="0.2">
      <c r="B51" s="206" t="s">
        <v>314</v>
      </c>
      <c r="C51"/>
      <c r="D51"/>
      <c r="E51"/>
      <c r="F51"/>
      <c r="G51"/>
      <c r="H51"/>
      <c r="I51"/>
      <c r="J51"/>
      <c r="K51" s="207"/>
    </row>
    <row r="52" spans="2:11" x14ac:dyDescent="0.2">
      <c r="B52" s="193"/>
      <c r="C52" t="s">
        <v>315</v>
      </c>
      <c r="D52" t="s">
        <v>316</v>
      </c>
      <c r="E52" s="208" t="s">
        <v>317</v>
      </c>
      <c r="F52">
        <v>0.36</v>
      </c>
      <c r="G52">
        <v>0</v>
      </c>
      <c r="H52" s="209">
        <f>F52</f>
        <v>0.36</v>
      </c>
      <c r="I52"/>
      <c r="J52"/>
      <c r="K52" s="207"/>
    </row>
    <row r="53" spans="2:11" x14ac:dyDescent="0.2">
      <c r="B53" s="193"/>
      <c r="C53" t="s">
        <v>318</v>
      </c>
      <c r="D53" t="s">
        <v>316</v>
      </c>
      <c r="E53" s="208" t="s">
        <v>319</v>
      </c>
      <c r="F53">
        <v>0.46</v>
      </c>
      <c r="G53">
        <v>0</v>
      </c>
      <c r="H53" s="209">
        <f t="shared" ref="H53:H79" si="0">F53</f>
        <v>0.46</v>
      </c>
      <c r="I53"/>
      <c r="J53"/>
      <c r="K53" s="207"/>
    </row>
    <row r="54" spans="2:11" x14ac:dyDescent="0.2">
      <c r="B54" s="193"/>
      <c r="C54" t="s">
        <v>320</v>
      </c>
      <c r="D54" t="s">
        <v>316</v>
      </c>
      <c r="E54" s="208" t="s">
        <v>321</v>
      </c>
      <c r="F54">
        <v>0.36099999999999999</v>
      </c>
      <c r="G54">
        <v>0</v>
      </c>
      <c r="H54" s="209">
        <f t="shared" si="0"/>
        <v>0.36099999999999999</v>
      </c>
      <c r="I54"/>
      <c r="J54"/>
      <c r="K54" s="207"/>
    </row>
    <row r="55" spans="2:11" x14ac:dyDescent="0.2">
      <c r="B55" s="193"/>
      <c r="C55" t="s">
        <v>322</v>
      </c>
      <c r="D55" t="s">
        <v>323</v>
      </c>
      <c r="E55" s="208" t="s">
        <v>324</v>
      </c>
      <c r="F55">
        <v>0.42</v>
      </c>
      <c r="G55">
        <v>0</v>
      </c>
      <c r="H55" s="209">
        <f t="shared" si="0"/>
        <v>0.42</v>
      </c>
      <c r="I55"/>
      <c r="J55"/>
      <c r="K55" s="207"/>
    </row>
    <row r="56" spans="2:11" x14ac:dyDescent="0.2">
      <c r="B56" s="193"/>
      <c r="C56" t="s">
        <v>325</v>
      </c>
      <c r="D56" t="s">
        <v>316</v>
      </c>
      <c r="E56" s="208" t="s">
        <v>326</v>
      </c>
      <c r="F56">
        <v>0.45300000000000001</v>
      </c>
      <c r="G56">
        <v>0</v>
      </c>
      <c r="H56" s="209">
        <f t="shared" si="0"/>
        <v>0.45300000000000001</v>
      </c>
      <c r="I56"/>
      <c r="J56"/>
      <c r="K56" s="207"/>
    </row>
    <row r="57" spans="2:11" x14ac:dyDescent="0.2">
      <c r="B57" s="193"/>
      <c r="C57" t="s">
        <v>327</v>
      </c>
      <c r="D57" t="s">
        <v>316</v>
      </c>
      <c r="E57" s="208" t="s">
        <v>328</v>
      </c>
      <c r="F57">
        <v>0.373</v>
      </c>
      <c r="G57">
        <v>0</v>
      </c>
      <c r="H57" s="209">
        <f t="shared" si="0"/>
        <v>0.373</v>
      </c>
      <c r="I57"/>
      <c r="J57"/>
      <c r="K57" s="207"/>
    </row>
    <row r="58" spans="2:11" x14ac:dyDescent="0.2">
      <c r="B58" s="193"/>
      <c r="C58" t="s">
        <v>318</v>
      </c>
      <c r="D58" t="s">
        <v>236</v>
      </c>
      <c r="E58" s="208" t="s">
        <v>329</v>
      </c>
      <c r="F58">
        <v>0.4</v>
      </c>
      <c r="G58">
        <v>0</v>
      </c>
      <c r="H58" s="209">
        <f t="shared" si="0"/>
        <v>0.4</v>
      </c>
      <c r="I58"/>
      <c r="J58"/>
      <c r="K58" s="207"/>
    </row>
    <row r="59" spans="2:11" x14ac:dyDescent="0.2">
      <c r="B59" s="193"/>
      <c r="C59" t="s">
        <v>330</v>
      </c>
      <c r="D59" t="s">
        <v>236</v>
      </c>
      <c r="E59" s="208" t="s">
        <v>331</v>
      </c>
      <c r="F59">
        <v>0.30499999999999999</v>
      </c>
      <c r="G59">
        <v>0</v>
      </c>
      <c r="H59" s="209">
        <f t="shared" si="0"/>
        <v>0.30499999999999999</v>
      </c>
      <c r="I59"/>
      <c r="J59"/>
      <c r="K59" s="207"/>
    </row>
    <row r="60" spans="2:11" x14ac:dyDescent="0.2">
      <c r="B60" s="193"/>
      <c r="C60" t="s">
        <v>332</v>
      </c>
      <c r="D60" t="s">
        <v>222</v>
      </c>
      <c r="E60" s="208" t="s">
        <v>333</v>
      </c>
      <c r="F60" s="210">
        <v>0.48</v>
      </c>
      <c r="G60">
        <v>0</v>
      </c>
      <c r="H60" s="209">
        <f t="shared" si="0"/>
        <v>0.48</v>
      </c>
      <c r="I60"/>
      <c r="J60"/>
      <c r="K60" s="207"/>
    </row>
    <row r="61" spans="2:11" x14ac:dyDescent="0.2">
      <c r="B61" s="193"/>
      <c r="C61" t="s">
        <v>334</v>
      </c>
      <c r="D61" t="s">
        <v>222</v>
      </c>
      <c r="E61" s="208" t="s">
        <v>335</v>
      </c>
      <c r="F61">
        <v>0.34</v>
      </c>
      <c r="G61">
        <v>0</v>
      </c>
      <c r="H61" s="209">
        <f t="shared" si="0"/>
        <v>0.34</v>
      </c>
      <c r="I61"/>
      <c r="J61"/>
      <c r="K61" s="207"/>
    </row>
    <row r="62" spans="2:11" x14ac:dyDescent="0.2">
      <c r="B62" s="193"/>
      <c r="C62" t="s">
        <v>325</v>
      </c>
      <c r="D62" t="s">
        <v>222</v>
      </c>
      <c r="E62" s="208" t="s">
        <v>336</v>
      </c>
      <c r="F62">
        <v>0.6</v>
      </c>
      <c r="G62">
        <v>0</v>
      </c>
      <c r="H62" s="209">
        <f t="shared" si="0"/>
        <v>0.6</v>
      </c>
      <c r="I62"/>
      <c r="J62"/>
      <c r="K62" s="207"/>
    </row>
    <row r="63" spans="2:11" x14ac:dyDescent="0.2">
      <c r="B63" s="193"/>
      <c r="C63" t="s">
        <v>327</v>
      </c>
      <c r="D63" t="s">
        <v>222</v>
      </c>
      <c r="E63" s="208" t="s">
        <v>337</v>
      </c>
      <c r="F63">
        <v>0.49</v>
      </c>
      <c r="G63">
        <v>0</v>
      </c>
      <c r="H63" s="209">
        <f t="shared" si="0"/>
        <v>0.49</v>
      </c>
      <c r="I63"/>
      <c r="J63"/>
      <c r="K63" s="207"/>
    </row>
    <row r="64" spans="2:11" x14ac:dyDescent="0.2">
      <c r="B64" s="193"/>
      <c r="C64" t="s">
        <v>318</v>
      </c>
      <c r="D64" t="s">
        <v>222</v>
      </c>
      <c r="E64" s="208" t="s">
        <v>338</v>
      </c>
      <c r="F64">
        <v>0.4</v>
      </c>
      <c r="G64">
        <v>0</v>
      </c>
      <c r="H64" s="209">
        <f t="shared" si="0"/>
        <v>0.4</v>
      </c>
      <c r="I64"/>
      <c r="J64"/>
      <c r="K64" s="207"/>
    </row>
    <row r="65" spans="2:11" x14ac:dyDescent="0.2">
      <c r="B65" s="193"/>
      <c r="C65" t="s">
        <v>318</v>
      </c>
      <c r="D65" t="s">
        <v>339</v>
      </c>
      <c r="E65" s="208" t="s">
        <v>340</v>
      </c>
      <c r="F65">
        <v>0.45</v>
      </c>
      <c r="G65">
        <v>0</v>
      </c>
      <c r="H65" s="209">
        <f t="shared" si="0"/>
        <v>0.45</v>
      </c>
      <c r="I65"/>
      <c r="J65"/>
      <c r="K65" s="207"/>
    </row>
    <row r="66" spans="2:11" x14ac:dyDescent="0.2">
      <c r="B66" s="193"/>
      <c r="C66" t="s">
        <v>332</v>
      </c>
      <c r="D66" t="s">
        <v>341</v>
      </c>
      <c r="E66" s="208" t="s">
        <v>342</v>
      </c>
      <c r="F66">
        <v>0.38</v>
      </c>
      <c r="G66">
        <v>0</v>
      </c>
      <c r="H66" s="209">
        <f t="shared" si="0"/>
        <v>0.38</v>
      </c>
      <c r="I66"/>
      <c r="J66"/>
      <c r="K66" s="207"/>
    </row>
    <row r="67" spans="2:11" x14ac:dyDescent="0.2">
      <c r="B67" s="193"/>
      <c r="C67" t="s">
        <v>315</v>
      </c>
      <c r="D67" t="s">
        <v>240</v>
      </c>
      <c r="E67" s="208" t="s">
        <v>343</v>
      </c>
      <c r="F67">
        <v>0.25</v>
      </c>
      <c r="G67">
        <v>0</v>
      </c>
      <c r="H67" s="209">
        <f t="shared" si="0"/>
        <v>0.25</v>
      </c>
      <c r="I67"/>
      <c r="J67"/>
      <c r="K67" s="207"/>
    </row>
    <row r="68" spans="2:11" x14ac:dyDescent="0.2">
      <c r="B68" s="193"/>
      <c r="C68" t="s">
        <v>344</v>
      </c>
      <c r="D68" t="s">
        <v>345</v>
      </c>
      <c r="E68" s="208" t="s">
        <v>346</v>
      </c>
      <c r="F68">
        <v>0.32</v>
      </c>
      <c r="G68">
        <v>0</v>
      </c>
      <c r="H68" s="209">
        <f t="shared" si="0"/>
        <v>0.32</v>
      </c>
      <c r="I68"/>
      <c r="J68"/>
      <c r="K68" s="207"/>
    </row>
    <row r="69" spans="2:11" x14ac:dyDescent="0.2">
      <c r="B69" s="193"/>
      <c r="C69" t="s">
        <v>347</v>
      </c>
      <c r="D69" t="s">
        <v>345</v>
      </c>
      <c r="E69" s="208" t="s">
        <v>348</v>
      </c>
      <c r="F69">
        <v>0.36</v>
      </c>
      <c r="G69">
        <v>0</v>
      </c>
      <c r="H69" s="209">
        <f t="shared" si="0"/>
        <v>0.36</v>
      </c>
      <c r="I69"/>
      <c r="J69"/>
      <c r="K69" s="207"/>
    </row>
    <row r="70" spans="2:11" x14ac:dyDescent="0.2">
      <c r="B70" s="193"/>
      <c r="C70" t="s">
        <v>349</v>
      </c>
      <c r="D70" t="s">
        <v>350</v>
      </c>
      <c r="E70" s="208" t="s">
        <v>351</v>
      </c>
      <c r="F70">
        <v>0.98</v>
      </c>
      <c r="G70">
        <v>0</v>
      </c>
      <c r="H70" s="209">
        <f t="shared" si="0"/>
        <v>0.98</v>
      </c>
      <c r="I70"/>
      <c r="J70"/>
      <c r="K70" s="207"/>
    </row>
    <row r="71" spans="2:11" x14ac:dyDescent="0.2">
      <c r="B71" s="193"/>
      <c r="C71" t="s">
        <v>352</v>
      </c>
      <c r="D71" t="s">
        <v>350</v>
      </c>
      <c r="E71" s="208" t="s">
        <v>353</v>
      </c>
      <c r="F71">
        <v>0.95</v>
      </c>
      <c r="G71">
        <v>0</v>
      </c>
      <c r="H71" s="209">
        <f t="shared" si="0"/>
        <v>0.95</v>
      </c>
      <c r="I71"/>
      <c r="J71"/>
      <c r="K71" s="207"/>
    </row>
    <row r="72" spans="2:11" x14ac:dyDescent="0.2">
      <c r="B72" s="193"/>
      <c r="C72" t="s">
        <v>354</v>
      </c>
      <c r="D72" t="s">
        <v>355</v>
      </c>
      <c r="E72" s="208" t="s">
        <v>356</v>
      </c>
      <c r="F72">
        <v>0.25</v>
      </c>
      <c r="G72">
        <v>0</v>
      </c>
      <c r="H72" s="209">
        <f t="shared" si="0"/>
        <v>0.25</v>
      </c>
      <c r="I72"/>
      <c r="J72"/>
      <c r="K72" s="207"/>
    </row>
    <row r="73" spans="2:11" x14ac:dyDescent="0.2">
      <c r="B73" s="193"/>
      <c r="C73" t="s">
        <v>357</v>
      </c>
      <c r="D73" t="s">
        <v>358</v>
      </c>
      <c r="E73" s="208" t="s">
        <v>359</v>
      </c>
      <c r="F73">
        <v>0.17</v>
      </c>
      <c r="G73">
        <v>0</v>
      </c>
      <c r="H73" s="209">
        <f t="shared" si="0"/>
        <v>0.17</v>
      </c>
      <c r="I73"/>
      <c r="J73"/>
      <c r="K73" s="207"/>
    </row>
    <row r="74" spans="2:11" x14ac:dyDescent="0.2">
      <c r="B74" s="193"/>
      <c r="C74" t="s">
        <v>360</v>
      </c>
      <c r="D74" t="s">
        <v>358</v>
      </c>
      <c r="E74" s="208" t="s">
        <v>361</v>
      </c>
      <c r="F74">
        <v>0.17</v>
      </c>
      <c r="G74">
        <v>0</v>
      </c>
      <c r="H74" s="209">
        <f t="shared" si="0"/>
        <v>0.17</v>
      </c>
      <c r="I74"/>
      <c r="J74"/>
      <c r="K74" s="207"/>
    </row>
    <row r="75" spans="2:11" x14ac:dyDescent="0.2">
      <c r="B75" s="193"/>
      <c r="C75" t="s">
        <v>362</v>
      </c>
      <c r="D75" t="s">
        <v>358</v>
      </c>
      <c r="E75" s="208" t="s">
        <v>363</v>
      </c>
      <c r="F75">
        <v>0.17</v>
      </c>
      <c r="G75">
        <v>0</v>
      </c>
      <c r="H75" s="209">
        <f t="shared" si="0"/>
        <v>0.17</v>
      </c>
      <c r="I75"/>
      <c r="J75"/>
      <c r="K75" s="207"/>
    </row>
    <row r="76" spans="2:11" x14ac:dyDescent="0.2">
      <c r="B76" s="193"/>
      <c r="C76" t="s">
        <v>364</v>
      </c>
      <c r="D76" t="s">
        <v>358</v>
      </c>
      <c r="E76" s="208" t="s">
        <v>365</v>
      </c>
      <c r="F76">
        <v>0.35</v>
      </c>
      <c r="G76">
        <v>0</v>
      </c>
      <c r="H76" s="209">
        <f t="shared" si="0"/>
        <v>0.35</v>
      </c>
      <c r="I76"/>
      <c r="J76"/>
      <c r="K76" s="207"/>
    </row>
    <row r="77" spans="2:11" x14ac:dyDescent="0.2">
      <c r="B77" s="193"/>
      <c r="C77" t="s">
        <v>366</v>
      </c>
      <c r="D77" t="s">
        <v>367</v>
      </c>
      <c r="E77" s="208" t="s">
        <v>368</v>
      </c>
      <c r="F77">
        <v>0.97</v>
      </c>
      <c r="G77">
        <v>0</v>
      </c>
      <c r="H77" s="209">
        <f t="shared" si="0"/>
        <v>0.97</v>
      </c>
      <c r="I77"/>
      <c r="J77"/>
      <c r="K77" s="207"/>
    </row>
    <row r="78" spans="2:11" x14ac:dyDescent="0.2">
      <c r="B78" s="193"/>
      <c r="C78" t="s">
        <v>369</v>
      </c>
      <c r="D78" t="s">
        <v>367</v>
      </c>
      <c r="E78" s="208" t="s">
        <v>370</v>
      </c>
      <c r="F78">
        <v>0.97</v>
      </c>
      <c r="G78">
        <v>0</v>
      </c>
      <c r="H78" s="209">
        <f t="shared" si="0"/>
        <v>0.97</v>
      </c>
      <c r="I78"/>
      <c r="J78"/>
      <c r="K78" s="207"/>
    </row>
    <row r="79" spans="2:11" x14ac:dyDescent="0.2">
      <c r="B79" s="193"/>
      <c r="C79" t="s">
        <v>371</v>
      </c>
      <c r="D79" t="s">
        <v>367</v>
      </c>
      <c r="E79" s="208" t="s">
        <v>372</v>
      </c>
      <c r="F79">
        <v>0.97</v>
      </c>
      <c r="G79">
        <v>0</v>
      </c>
      <c r="H79" s="209">
        <f t="shared" si="0"/>
        <v>0.97</v>
      </c>
      <c r="I79"/>
      <c r="J79"/>
      <c r="K79" s="207"/>
    </row>
    <row r="80" spans="2:11" x14ac:dyDescent="0.2">
      <c r="B80" s="211"/>
      <c r="C80" s="212"/>
      <c r="D80" s="212"/>
      <c r="E80" s="213"/>
      <c r="F80" s="212"/>
      <c r="G80" s="212"/>
      <c r="H80" s="212"/>
      <c r="I80" s="212"/>
      <c r="J80" s="212"/>
      <c r="K80" s="214"/>
    </row>
    <row r="81" spans="2:11" x14ac:dyDescent="0.2">
      <c r="B81" s="206" t="s">
        <v>373</v>
      </c>
      <c r="C81" s="194"/>
      <c r="D81" s="194"/>
      <c r="E81" s="215"/>
      <c r="F81" s="194"/>
      <c r="G81" s="216"/>
      <c r="H81" s="216"/>
      <c r="I81" s="216"/>
      <c r="J81" s="194"/>
      <c r="K81" s="217"/>
    </row>
    <row r="82" spans="2:11" x14ac:dyDescent="0.2">
      <c r="B82" s="206"/>
      <c r="C82" t="s">
        <v>374</v>
      </c>
      <c r="D82" t="s">
        <v>316</v>
      </c>
      <c r="E82" s="208" t="s">
        <v>375</v>
      </c>
      <c r="F82">
        <v>0</v>
      </c>
      <c r="G82" s="218">
        <v>0.72</v>
      </c>
      <c r="H82" s="218"/>
      <c r="I82" s="218">
        <f>G82</f>
        <v>0.72</v>
      </c>
      <c r="J82"/>
      <c r="K82" s="207"/>
    </row>
    <row r="83" spans="2:11" x14ac:dyDescent="0.2">
      <c r="B83" s="206"/>
      <c r="C83" t="s">
        <v>376</v>
      </c>
      <c r="D83" t="s">
        <v>236</v>
      </c>
      <c r="E83" s="208" t="s">
        <v>377</v>
      </c>
      <c r="F83">
        <v>0</v>
      </c>
      <c r="G83" s="218">
        <v>0.72</v>
      </c>
      <c r="H83" s="218"/>
      <c r="I83" s="218">
        <f t="shared" ref="I83:I91" si="1">G83</f>
        <v>0.72</v>
      </c>
      <c r="J83"/>
      <c r="K83" s="207"/>
    </row>
    <row r="84" spans="2:11" x14ac:dyDescent="0.2">
      <c r="B84" s="206"/>
      <c r="C84" t="s">
        <v>378</v>
      </c>
      <c r="D84" t="s">
        <v>379</v>
      </c>
      <c r="E84" s="208" t="s">
        <v>380</v>
      </c>
      <c r="F84">
        <v>0</v>
      </c>
      <c r="G84" s="218">
        <v>1.03</v>
      </c>
      <c r="H84" s="218"/>
      <c r="I84" s="218">
        <f t="shared" si="1"/>
        <v>1.03</v>
      </c>
      <c r="J84"/>
      <c r="K84" s="207"/>
    </row>
    <row r="85" spans="2:11" x14ac:dyDescent="0.2">
      <c r="B85" s="206"/>
      <c r="C85" t="s">
        <v>381</v>
      </c>
      <c r="D85" t="s">
        <v>339</v>
      </c>
      <c r="E85" s="208" t="s">
        <v>382</v>
      </c>
      <c r="F85">
        <v>0</v>
      </c>
      <c r="G85" s="218">
        <v>0.72</v>
      </c>
      <c r="H85" s="218"/>
      <c r="I85" s="218">
        <f t="shared" si="1"/>
        <v>0.72</v>
      </c>
      <c r="J85"/>
      <c r="K85" s="207"/>
    </row>
    <row r="86" spans="2:11" x14ac:dyDescent="0.2">
      <c r="B86" s="206"/>
      <c r="C86" t="s">
        <v>383</v>
      </c>
      <c r="D86" t="s">
        <v>240</v>
      </c>
      <c r="E86" s="208" t="s">
        <v>384</v>
      </c>
      <c r="F86">
        <v>0</v>
      </c>
      <c r="G86" s="218">
        <v>1.0469999999999999</v>
      </c>
      <c r="H86" s="218"/>
      <c r="I86" s="218">
        <f t="shared" si="1"/>
        <v>1.0469999999999999</v>
      </c>
      <c r="J86"/>
      <c r="K86" s="207"/>
    </row>
    <row r="87" spans="2:11" x14ac:dyDescent="0.2">
      <c r="B87" s="206"/>
      <c r="C87" t="s">
        <v>385</v>
      </c>
      <c r="D87" t="s">
        <v>224</v>
      </c>
      <c r="E87" s="208" t="s">
        <v>386</v>
      </c>
      <c r="F87">
        <v>0</v>
      </c>
      <c r="G87" s="218">
        <v>0.9</v>
      </c>
      <c r="H87" s="218"/>
      <c r="I87" s="218">
        <f t="shared" si="1"/>
        <v>0.9</v>
      </c>
      <c r="J87"/>
      <c r="K87" s="207"/>
    </row>
    <row r="88" spans="2:11" x14ac:dyDescent="0.2">
      <c r="B88" s="206"/>
      <c r="C88" t="s">
        <v>387</v>
      </c>
      <c r="D88" t="s">
        <v>388</v>
      </c>
      <c r="E88" s="208" t="s">
        <v>389</v>
      </c>
      <c r="F88">
        <v>0</v>
      </c>
      <c r="G88" s="218">
        <v>1</v>
      </c>
      <c r="H88" s="218"/>
      <c r="I88" s="218">
        <f t="shared" si="1"/>
        <v>1</v>
      </c>
      <c r="J88"/>
      <c r="K88" s="207"/>
    </row>
    <row r="89" spans="2:11" x14ac:dyDescent="0.2">
      <c r="B89" s="206"/>
      <c r="C89" t="s">
        <v>390</v>
      </c>
      <c r="D89" t="s">
        <v>391</v>
      </c>
      <c r="E89" s="208" t="s">
        <v>392</v>
      </c>
      <c r="F89">
        <v>0</v>
      </c>
      <c r="G89" s="218">
        <v>1.0959300000000001</v>
      </c>
      <c r="H89" s="218"/>
      <c r="I89" s="218">
        <f t="shared" si="1"/>
        <v>1.0959300000000001</v>
      </c>
      <c r="J89"/>
      <c r="K89" s="207"/>
    </row>
    <row r="90" spans="2:11" x14ac:dyDescent="0.2">
      <c r="B90" s="206"/>
      <c r="C90" t="s">
        <v>393</v>
      </c>
      <c r="D90" t="s">
        <v>316</v>
      </c>
      <c r="E90" s="208" t="s">
        <v>394</v>
      </c>
      <c r="F90">
        <v>0</v>
      </c>
      <c r="G90" s="218">
        <v>0.72</v>
      </c>
      <c r="H90" s="218"/>
      <c r="I90" s="218">
        <f t="shared" si="1"/>
        <v>0.72</v>
      </c>
      <c r="J90"/>
      <c r="K90" s="207"/>
    </row>
    <row r="91" spans="2:11" x14ac:dyDescent="0.2">
      <c r="B91" s="206"/>
      <c r="C91" t="s">
        <v>395</v>
      </c>
      <c r="D91" t="s">
        <v>339</v>
      </c>
      <c r="E91" s="208" t="s">
        <v>394</v>
      </c>
      <c r="F91">
        <v>0</v>
      </c>
      <c r="G91" s="218">
        <v>0.72</v>
      </c>
      <c r="H91" s="218"/>
      <c r="I91" s="218">
        <f t="shared" si="1"/>
        <v>0.72</v>
      </c>
      <c r="J91"/>
      <c r="K91" s="207"/>
    </row>
    <row r="92" spans="2:11" x14ac:dyDescent="0.2">
      <c r="B92" s="206"/>
      <c r="C92"/>
      <c r="D92"/>
      <c r="E92" s="208"/>
      <c r="F92"/>
      <c r="G92" s="218"/>
      <c r="H92" s="218"/>
      <c r="I92" s="218"/>
      <c r="J92"/>
      <c r="K92" s="207"/>
    </row>
    <row r="93" spans="2:11" x14ac:dyDescent="0.2">
      <c r="B93" s="206" t="s">
        <v>396</v>
      </c>
      <c r="C93"/>
      <c r="D93"/>
      <c r="E93" s="208"/>
      <c r="F93"/>
      <c r="G93" s="218"/>
      <c r="H93" s="218"/>
      <c r="I93" s="218"/>
      <c r="J93"/>
      <c r="K93" s="207"/>
    </row>
    <row r="94" spans="2:11" x14ac:dyDescent="0.2">
      <c r="B94" s="206"/>
      <c r="C94" s="219" t="s">
        <v>397</v>
      </c>
      <c r="D94" s="219" t="s">
        <v>398</v>
      </c>
      <c r="E94" s="208" t="s">
        <v>230</v>
      </c>
      <c r="F94" s="219">
        <v>0.46</v>
      </c>
      <c r="G94" s="136">
        <v>0.42</v>
      </c>
      <c r="H94" s="218">
        <f>F94</f>
        <v>0.46</v>
      </c>
      <c r="I94" s="218">
        <f>G94</f>
        <v>0.42</v>
      </c>
      <c r="J94"/>
      <c r="K94" s="207"/>
    </row>
    <row r="95" spans="2:11" x14ac:dyDescent="0.2">
      <c r="B95" s="206"/>
      <c r="C95" s="219" t="s">
        <v>399</v>
      </c>
      <c r="D95" s="219" t="s">
        <v>398</v>
      </c>
      <c r="E95" s="208" t="s">
        <v>228</v>
      </c>
      <c r="F95" s="219">
        <v>0.42</v>
      </c>
      <c r="G95" s="136">
        <v>0.48</v>
      </c>
      <c r="H95" s="218">
        <f t="shared" ref="H95:I98" si="2">F95</f>
        <v>0.42</v>
      </c>
      <c r="I95" s="218">
        <f t="shared" si="2"/>
        <v>0.48</v>
      </c>
      <c r="J95"/>
      <c r="K95" s="207"/>
    </row>
    <row r="96" spans="2:11" x14ac:dyDescent="0.2">
      <c r="B96" s="206"/>
      <c r="C96" s="219" t="s">
        <v>400</v>
      </c>
      <c r="D96" s="219" t="s">
        <v>398</v>
      </c>
      <c r="E96" s="208" t="s">
        <v>227</v>
      </c>
      <c r="F96" s="219">
        <v>0.38</v>
      </c>
      <c r="G96" s="136">
        <v>0.42</v>
      </c>
      <c r="H96" s="218">
        <f t="shared" si="2"/>
        <v>0.38</v>
      </c>
      <c r="I96" s="218">
        <f t="shared" si="2"/>
        <v>0.42</v>
      </c>
      <c r="J96"/>
      <c r="K96" s="207"/>
    </row>
    <row r="97" spans="2:11" x14ac:dyDescent="0.2">
      <c r="B97" s="206"/>
      <c r="C97" s="219" t="s">
        <v>401</v>
      </c>
      <c r="D97" s="219" t="s">
        <v>316</v>
      </c>
      <c r="E97" s="208" t="s">
        <v>232</v>
      </c>
      <c r="F97" s="219">
        <v>0.4</v>
      </c>
      <c r="G97" s="136">
        <v>0.15</v>
      </c>
      <c r="H97" s="218">
        <f t="shared" si="2"/>
        <v>0.4</v>
      </c>
      <c r="I97" s="218">
        <f t="shared" si="2"/>
        <v>0.15</v>
      </c>
      <c r="J97"/>
      <c r="K97" s="207"/>
    </row>
    <row r="98" spans="2:11" x14ac:dyDescent="0.2">
      <c r="B98" s="206"/>
      <c r="C98" s="219" t="s">
        <v>402</v>
      </c>
      <c r="D98" s="219" t="s">
        <v>224</v>
      </c>
      <c r="E98" s="208" t="s">
        <v>403</v>
      </c>
      <c r="F98" s="219">
        <v>0.27900000000000003</v>
      </c>
      <c r="G98" s="136">
        <v>0.83499999999999996</v>
      </c>
      <c r="H98" s="218">
        <f t="shared" si="2"/>
        <v>0.27900000000000003</v>
      </c>
      <c r="I98" s="218">
        <f t="shared" si="2"/>
        <v>0.83499999999999996</v>
      </c>
      <c r="J98"/>
      <c r="K98" s="207"/>
    </row>
    <row r="99" spans="2:11" x14ac:dyDescent="0.2">
      <c r="B99" s="206"/>
      <c r="C99" s="219"/>
      <c r="D99" s="219"/>
      <c r="E99" s="208"/>
      <c r="F99" s="219"/>
      <c r="G99" s="136"/>
      <c r="H99" s="218"/>
      <c r="I99" s="218"/>
      <c r="J99"/>
      <c r="K99" s="207"/>
    </row>
    <row r="100" spans="2:11" x14ac:dyDescent="0.2">
      <c r="B100" s="206" t="s">
        <v>404</v>
      </c>
      <c r="C100" s="219"/>
      <c r="D100" s="219"/>
      <c r="E100" s="208"/>
      <c r="F100" s="219"/>
      <c r="G100" s="136"/>
      <c r="H100" s="218"/>
      <c r="I100" s="218"/>
      <c r="J100"/>
      <c r="K100" s="207"/>
    </row>
    <row r="101" spans="2:11" x14ac:dyDescent="0.2">
      <c r="B101" s="206"/>
      <c r="C101" s="219" t="s">
        <v>405</v>
      </c>
      <c r="D101" s="219" t="s">
        <v>222</v>
      </c>
      <c r="E101" s="208" t="s">
        <v>234</v>
      </c>
      <c r="F101" s="219">
        <v>0.46</v>
      </c>
      <c r="G101" s="136">
        <v>0.42</v>
      </c>
      <c r="H101" s="218">
        <f t="shared" ref="H101:I101" si="3">F101</f>
        <v>0.46</v>
      </c>
      <c r="I101" s="218">
        <f t="shared" si="3"/>
        <v>0.42</v>
      </c>
      <c r="J101"/>
      <c r="K101" s="207"/>
    </row>
    <row r="102" spans="2:11" ht="17" thickBot="1" x14ac:dyDescent="0.25">
      <c r="B102" s="220"/>
      <c r="C102" s="221"/>
      <c r="D102" s="221"/>
      <c r="E102" s="221"/>
      <c r="F102" s="221"/>
      <c r="G102" s="221"/>
      <c r="H102" s="221"/>
      <c r="I102" s="221"/>
      <c r="J102" s="221"/>
      <c r="K102" s="222"/>
    </row>
  </sheetData>
  <mergeCells count="2">
    <mergeCell ref="B5:E5"/>
    <mergeCell ref="B46:K4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Changelog</vt:lpstr>
      <vt:lpstr>Omschrijving</vt:lpstr>
      <vt:lpstr>CBS data 2019 (voorlopig)</vt:lpstr>
      <vt:lpstr>CBS data 2019 (edited)</vt:lpstr>
      <vt:lpstr>CBS data 2019 II (voorlopig)</vt:lpstr>
      <vt:lpstr>CHP - Results by machine</vt:lpstr>
      <vt:lpstr>technical_specs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2021-08-17T14:36:48Z</dcterms:modified>
</cp:coreProperties>
</file>