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955D79C7-CD1C-8541-9A94-9F14EC1379E3}" xr6:coauthVersionLast="40" xr6:coauthVersionMax="40" xr10:uidLastSave="{00000000-0000-0000-0000-000000000000}"/>
  <bookViews>
    <workbookView xWindow="0" yWindow="460" windowWidth="27780" windowHeight="1610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0" i="13" l="1"/>
  <c r="G10" i="13"/>
  <c r="E14" i="12" s="1"/>
  <c r="F195" i="16"/>
  <c r="M7" i="13" s="1"/>
  <c r="G7" i="13" s="1"/>
  <c r="E11" i="12" s="1"/>
  <c r="E168" i="16"/>
  <c r="I12" i="13"/>
  <c r="G12" i="13" s="1"/>
  <c r="I11" i="13"/>
  <c r="G11" i="13" s="1"/>
  <c r="I8" i="13"/>
  <c r="H33" i="16"/>
  <c r="H36" i="16" s="1"/>
  <c r="H37" i="16" s="1"/>
  <c r="H39" i="16" s="1"/>
  <c r="H31" i="16"/>
  <c r="H27" i="16"/>
  <c r="H28" i="16" s="1"/>
  <c r="G8" i="13"/>
  <c r="H541" i="16"/>
  <c r="H606" i="16"/>
  <c r="H605" i="16"/>
  <c r="H602" i="16"/>
  <c r="H597" i="16"/>
  <c r="H586" i="16"/>
  <c r="H135" i="16"/>
  <c r="H35" i="16"/>
  <c r="H143" i="16"/>
  <c r="N47" i="16"/>
  <c r="E13" i="12"/>
  <c r="E12" i="12"/>
  <c r="E10" i="12"/>
  <c r="H132" i="16" l="1"/>
  <c r="H133" i="16" s="1"/>
  <c r="H144" i="16" s="1"/>
  <c r="H145" i="16" s="1"/>
  <c r="H146" i="16" s="1"/>
</calcChain>
</file>

<file path=xl/sharedStrings.xml><?xml version="1.0" encoding="utf-8"?>
<sst xmlns="http://schemas.openxmlformats.org/spreadsheetml/2006/main" count="300" uniqueCount="189">
  <si>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</si>
  <si>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</si>
  <si>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</si>
  <si>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</si>
  <si>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</si>
  <si>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</si>
  <si>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</si>
  <si>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</si>
  <si>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</si>
  <si>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</si>
  <si>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</si>
  <si>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</si>
  <si>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</si>
  <si>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</si>
  <si>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</si>
  <si>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</si>
  <si>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</si>
  <si>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</si>
  <si>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</si>
  <si>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</si>
  <si>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</si>
  <si>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</si>
  <si>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</si>
  <si>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</si>
  <si>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</si>
  <si>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</si>
  <si>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</si>
  <si>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</si>
  <si>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</si>
  <si>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</si>
  <si>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</si>
  <si>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</si>
  <si>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</si>
  <si>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</si>
  <si>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</si>
  <si>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</si>
  <si>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</si>
  <si>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</si>
  <si>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</si>
  <si>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</si>
  <si>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</si>
  <si>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</si>
  <si>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</si>
  <si>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</si>
  <si>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</si>
  <si>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</si>
  <si>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</si>
  <si>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</si>
  <si>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</si>
  <si>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</si>
  <si>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</si>
  <si>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</si>
  <si>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</si>
  <si>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</si>
  <si>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</si>
  <si>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</si>
  <si>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</si>
  <si>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</si>
  <si>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</si>
  <si>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</si>
  <si>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NW Europe</t>
  </si>
  <si>
    <t xml:space="preserve"> </t>
  </si>
  <si>
    <t>GJ/ha/yr</t>
  </si>
  <si>
    <t>MJ/ha/yr</t>
  </si>
  <si>
    <t>MJ/km2/yr</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</si>
  <si>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</si>
  <si>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</si>
  <si>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</si>
  <si>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</si>
  <si>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</si>
  <si>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</si>
  <si>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</si>
  <si>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</si>
  <si>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</si>
  <si>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</si>
  <si>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</si>
  <si>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</si>
  <si>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</si>
  <si>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</si>
  <si>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</si>
  <si>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</si>
  <si>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</si>
  <si>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</si>
  <si>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</si>
  <si>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</si>
  <si>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</si>
  <si>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</si>
  <si>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</si>
  <si>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</si>
  <si>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</si>
  <si>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</si>
  <si>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</si>
  <si>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</si>
  <si>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</si>
  <si>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</si>
  <si>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</si>
  <si>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</si>
  <si>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</si>
  <si>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</si>
  <si>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EUR/GJ</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</si>
  <si>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</si>
  <si>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</si>
  <si>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</si>
  <si>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</si>
  <si>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</si>
  <si>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</si>
  <si>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</si>
  <si>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</si>
  <si>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</si>
  <si>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</si>
  <si>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</si>
  <si>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</si>
  <si>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</si>
  <si>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</si>
  <si>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</si>
  <si>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</si>
  <si>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</si>
  <si>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</si>
  <si>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</si>
  <si>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</si>
  <si>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</si>
  <si>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</si>
  <si>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</si>
  <si>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</si>
  <si>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</si>
  <si>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</si>
  <si>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</si>
  <si>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</si>
  <si>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</si>
  <si>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</si>
  <si>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</si>
  <si>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</si>
  <si>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</si>
  <si>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</si>
  <si>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</si>
  <si>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</si>
  <si>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</si>
  <si>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</si>
  <si>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</si>
  <si>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</si>
  <si>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</si>
  <si>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</si>
  <si>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</si>
  <si>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</si>
  <si>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</si>
  <si>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http://refman.et-model.com/publications/1632</t>
  </si>
  <si>
    <t>2011</t>
  </si>
  <si>
    <t>LHV methaan</t>
  </si>
  <si>
    <t>mj_per_kg</t>
  </si>
  <si>
    <t>Document</t>
  </si>
  <si>
    <t>Carrier (global properties)</t>
  </si>
  <si>
    <t xml:space="preserve">This was copied from the biogas.carrier source analysis, as the production pathway is the same. </t>
  </si>
  <si>
    <t>Biomethane is separated and then liquified into very pure bio LNG.</t>
  </si>
  <si>
    <t>Yield biomethane per km2</t>
  </si>
  <si>
    <t>NL</t>
  </si>
  <si>
    <t>Rob Terwel</t>
  </si>
  <si>
    <t>mj_per_l</t>
  </si>
  <si>
    <t>2014</t>
  </si>
  <si>
    <t>http://www.provinciegroningen.nl/fileadmin/user_upload/Documenten/Brief/2014-18095_bijlage_3.pdf</t>
  </si>
  <si>
    <t>kg_per_l</t>
  </si>
  <si>
    <t>g CO2/MJ</t>
  </si>
  <si>
    <t>CO2 emissions TTW</t>
  </si>
  <si>
    <t>Duinn</t>
  </si>
  <si>
    <t>2010</t>
  </si>
  <si>
    <t>http://www.ce.nl/publicatie/rijden_en_varen_op_gas_-_kosten_en_milieueffecten_van_aardgas_en_groen_gas_in_transport/1051</t>
  </si>
  <si>
    <t>CE Delft_rijden_en_varen_op_gas</t>
  </si>
  <si>
    <t>euro/GJ Bio LNG</t>
  </si>
  <si>
    <t>CE Delft_2010_rijden_en_varen_op_gas</t>
  </si>
  <si>
    <t>CE Delft rijden en varen op gas</t>
  </si>
  <si>
    <t>For the cycle,  it's zero.</t>
  </si>
  <si>
    <t>euro/MJ  Bio LNG</t>
  </si>
  <si>
    <t>bio_lng.carrier</t>
  </si>
  <si>
    <t>Duinn_Well_to_wheel_analysis_of_future_trains_and fuels</t>
  </si>
  <si>
    <t>10/2015</t>
  </si>
  <si>
    <t>http://refman.et-model.com/publications/1685</t>
  </si>
  <si>
    <t>http://refman.et-model.com/publications/1996</t>
  </si>
  <si>
    <t>potential_co2_conversion_per_mj</t>
  </si>
  <si>
    <t>Actual CO2 emission from biomass</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</si>
  <si>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</si>
  <si>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</si>
  <si>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IPCC</t>
  </si>
  <si>
    <t>global</t>
  </si>
  <si>
    <t>2006</t>
  </si>
  <si>
    <t>http://refman.et-model.com/publications/1710</t>
  </si>
  <si>
    <t xml:space="preserve"> IPCC_2006_Guidelines for National Greenhouse Gas Inventories - Vol 2 Energy - Ch 1 Introduction.pdf</t>
  </si>
  <si>
    <t>kg CO2/TJ</t>
  </si>
  <si>
    <t>TJ/MJ</t>
  </si>
  <si>
    <t>gas biomass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</si>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</sst>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 numFmtId="173"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b/>
      <sz val="12"/>
      <color rgb="FF000000"/>
      <name val="Calibri"/>
      <family val="2"/>
    </font>
    <font>
      <sz val="12"/>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medium">
        <color theme="1"/>
      </right>
      <top style="thin">
        <color theme="0" tint="-0.14999847407452621"/>
      </top>
      <bottom style="thin">
        <color theme="0" tint="-0.14999847407452621"/>
      </bottom>
      <diagonal/>
    </border>
    <border>
      <left/>
      <right/>
      <top/>
      <bottom style="medium">
        <color theme="1"/>
      </bottom>
      <diagonal/>
    </border>
  </borders>
  <cellStyleXfs count="33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4"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04">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7"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166"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166" fontId="24"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0" fontId="24" fillId="4" borderId="0" xfId="0" applyFont="1" applyFill="1" applyAlignment="1">
      <alignmen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0" xfId="0" applyFont="1" applyFill="1" applyBorder="1"/>
    <xf numFmtId="0" fontId="18" fillId="2" borderId="21" xfId="0" applyFont="1" applyFill="1" applyBorder="1"/>
    <xf numFmtId="0" fontId="8" fillId="0" borderId="0" xfId="0" applyFont="1" applyFill="1" applyBorder="1"/>
    <xf numFmtId="0" fontId="8" fillId="2" borderId="18"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8" fillId="0" borderId="0" xfId="0" applyFont="1"/>
    <xf numFmtId="0" fontId="0" fillId="0" borderId="0" xfId="0" applyFont="1"/>
    <xf numFmtId="0" fontId="28" fillId="0" borderId="0" xfId="0" applyFont="1" applyAlignment="1">
      <alignment horizontal="left"/>
    </xf>
    <xf numFmtId="0" fontId="30" fillId="0" borderId="0" xfId="0" applyFont="1"/>
    <xf numFmtId="0" fontId="8" fillId="2" borderId="0" xfId="0" applyFont="1" applyFill="1" applyBorder="1" applyAlignment="1">
      <alignment horizontal="left" indent="2"/>
    </xf>
    <xf numFmtId="0" fontId="8" fillId="2" borderId="0" xfId="0" applyFont="1" applyFill="1" applyBorder="1" applyAlignment="1"/>
    <xf numFmtId="0" fontId="16" fillId="0" borderId="0" xfId="183" applyAlignment="1" applyProtection="1"/>
    <xf numFmtId="168" fontId="14" fillId="2" borderId="18" xfId="0" applyNumberFormat="1" applyFont="1" applyFill="1" applyBorder="1"/>
    <xf numFmtId="169" fontId="14" fillId="2" borderId="18" xfId="0" applyNumberFormat="1" applyFont="1" applyFill="1" applyBorder="1"/>
    <xf numFmtId="0" fontId="7" fillId="2" borderId="18" xfId="0" applyFont="1" applyFill="1" applyBorder="1"/>
    <xf numFmtId="166" fontId="24" fillId="2" borderId="0" xfId="0" applyNumberFormat="1" applyFont="1" applyFill="1" applyAlignment="1">
      <alignment vertical="center"/>
    </xf>
    <xf numFmtId="10" fontId="28" fillId="0" borderId="0" xfId="0" applyNumberFormat="1" applyFont="1"/>
    <xf numFmtId="9" fontId="28" fillId="0" borderId="0" xfId="0" applyNumberFormat="1" applyFont="1"/>
    <xf numFmtId="166" fontId="28" fillId="0" borderId="0" xfId="0" applyNumberFormat="1" applyFont="1"/>
    <xf numFmtId="0" fontId="28" fillId="0" borderId="0" xfId="0" applyFont="1" applyAlignment="1">
      <alignment horizontal="center"/>
    </xf>
    <xf numFmtId="0" fontId="28" fillId="0" borderId="0" xfId="0" applyFont="1" applyAlignment="1"/>
    <xf numFmtId="0" fontId="28" fillId="0" borderId="0" xfId="0" applyFont="1" applyFill="1" applyBorder="1"/>
    <xf numFmtId="170" fontId="28" fillId="0" borderId="0" xfId="320" applyNumberFormat="1" applyFont="1" applyFill="1" applyBorder="1"/>
    <xf numFmtId="0" fontId="28" fillId="0" borderId="0" xfId="0" applyFont="1" applyFill="1" applyBorder="1" applyAlignment="1">
      <alignment horizontal="center"/>
    </xf>
    <xf numFmtId="0" fontId="0" fillId="0" borderId="0" xfId="0" applyFill="1" applyBorder="1"/>
    <xf numFmtId="0" fontId="28" fillId="0" borderId="0" xfId="0" applyFont="1" applyFill="1" applyBorder="1" applyAlignment="1">
      <alignment horizontal="left" indent="1"/>
    </xf>
    <xf numFmtId="0" fontId="32" fillId="0" borderId="0" xfId="0" applyFont="1" applyFill="1" applyBorder="1" applyAlignment="1">
      <alignment horizontal="left"/>
    </xf>
    <xf numFmtId="170" fontId="32" fillId="0" borderId="0" xfId="320" applyNumberFormat="1" applyFont="1" applyFill="1" applyBorder="1"/>
    <xf numFmtId="0" fontId="32" fillId="0" borderId="0" xfId="0" applyFont="1" applyFill="1" applyBorder="1" applyAlignment="1">
      <alignment horizontal="center"/>
    </xf>
    <xf numFmtId="170" fontId="28" fillId="0" borderId="0" xfId="321" applyNumberFormat="1" applyFont="1" applyFill="1" applyBorder="1"/>
    <xf numFmtId="170" fontId="28" fillId="0" borderId="0" xfId="0" applyNumberFormat="1" applyFont="1"/>
    <xf numFmtId="170" fontId="32" fillId="0" borderId="0" xfId="0" quotePrefix="1" applyNumberFormat="1" applyFont="1"/>
    <xf numFmtId="170" fontId="32" fillId="0" borderId="0" xfId="0" applyNumberFormat="1" applyFont="1"/>
    <xf numFmtId="165" fontId="28" fillId="0" borderId="0" xfId="0" applyNumberFormat="1" applyFont="1"/>
    <xf numFmtId="171" fontId="28" fillId="0" borderId="0" xfId="0" applyNumberFormat="1" applyFont="1"/>
    <xf numFmtId="0" fontId="33" fillId="0" borderId="0" xfId="0" applyFont="1" applyFill="1"/>
    <xf numFmtId="0" fontId="28" fillId="0" borderId="0" xfId="0" applyFont="1" applyFill="1"/>
    <xf numFmtId="164" fontId="28" fillId="0" borderId="0" xfId="320" applyFont="1"/>
    <xf numFmtId="0" fontId="32" fillId="0" borderId="0" xfId="0" applyFont="1"/>
    <xf numFmtId="2" fontId="32" fillId="0" borderId="0" xfId="0" applyNumberFormat="1" applyFont="1"/>
    <xf numFmtId="166" fontId="32" fillId="0" borderId="0" xfId="0" applyNumberFormat="1" applyFont="1"/>
    <xf numFmtId="1" fontId="32" fillId="0" borderId="0" xfId="0" applyNumberFormat="1" applyFont="1"/>
    <xf numFmtId="0" fontId="7" fillId="0" borderId="5" xfId="0" applyFont="1" applyFill="1" applyBorder="1"/>
    <xf numFmtId="0" fontId="7" fillId="2" borderId="0" xfId="0" applyFont="1" applyFill="1" applyBorder="1" applyAlignment="1"/>
    <xf numFmtId="172" fontId="14" fillId="2" borderId="18" xfId="0" applyNumberFormat="1" applyFont="1" applyFill="1" applyBorder="1"/>
    <xf numFmtId="0" fontId="34"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6" fillId="0" borderId="5" xfId="0" applyFont="1" applyFill="1" applyBorder="1"/>
    <xf numFmtId="0" fontId="5" fillId="0" borderId="0" xfId="0" applyFont="1" applyFill="1" applyBorder="1" applyAlignment="1">
      <alignment horizontal="left" indent="2"/>
    </xf>
    <xf numFmtId="0" fontId="28" fillId="0" borderId="23" xfId="0" applyFont="1" applyBorder="1"/>
    <xf numFmtId="0" fontId="28" fillId="0" borderId="24" xfId="0" applyFont="1" applyBorder="1"/>
    <xf numFmtId="0" fontId="10" fillId="2" borderId="22" xfId="0" applyFont="1" applyFill="1" applyBorder="1"/>
    <xf numFmtId="0" fontId="28" fillId="0" borderId="22" xfId="0" applyFont="1" applyBorder="1"/>
    <xf numFmtId="0" fontId="0" fillId="0" borderId="22" xfId="0" applyBorder="1"/>
    <xf numFmtId="0" fontId="0" fillId="0" borderId="22" xfId="0" applyFont="1" applyBorder="1"/>
    <xf numFmtId="0" fontId="28" fillId="0" borderId="25" xfId="0" applyFont="1" applyBorder="1"/>
    <xf numFmtId="0" fontId="10" fillId="2" borderId="25" xfId="0" applyFont="1" applyFill="1" applyBorder="1"/>
    <xf numFmtId="9" fontId="28" fillId="0" borderId="25" xfId="0" applyNumberFormat="1" applyFont="1" applyBorder="1"/>
    <xf numFmtId="0" fontId="28" fillId="0" borderId="22" xfId="0" applyFont="1" applyBorder="1" applyAlignment="1">
      <alignment horizontal="left"/>
    </xf>
    <xf numFmtId="0" fontId="10" fillId="2" borderId="26" xfId="0" applyFont="1" applyFill="1" applyBorder="1"/>
    <xf numFmtId="0" fontId="0" fillId="0" borderId="27" xfId="0" applyBorder="1"/>
    <xf numFmtId="0" fontId="28" fillId="0" borderId="27" xfId="0" applyFont="1" applyBorder="1"/>
    <xf numFmtId="0" fontId="5" fillId="0" borderId="5" xfId="0" applyFont="1" applyFill="1" applyBorder="1"/>
    <xf numFmtId="0" fontId="28" fillId="0" borderId="0" xfId="0" applyFont="1" applyBorder="1"/>
    <xf numFmtId="0" fontId="4" fillId="2" borderId="18" xfId="0" applyFont="1" applyFill="1" applyBorder="1"/>
    <xf numFmtId="49" fontId="35" fillId="4" borderId="0" xfId="0" applyNumberFormat="1" applyFont="1" applyFill="1"/>
    <xf numFmtId="0" fontId="3" fillId="0" borderId="0" xfId="0" applyFont="1" applyFill="1" applyBorder="1"/>
    <xf numFmtId="0" fontId="3" fillId="0" borderId="0" xfId="0" applyFont="1" applyFill="1" applyBorder="1" applyAlignment="1">
      <alignment horizontal="left" indent="2"/>
    </xf>
    <xf numFmtId="0" fontId="3" fillId="2" borderId="0" xfId="0" applyFont="1" applyFill="1" applyBorder="1"/>
    <xf numFmtId="0" fontId="3" fillId="2" borderId="0" xfId="0" applyFont="1" applyFill="1" applyBorder="1" applyAlignment="1"/>
    <xf numFmtId="0" fontId="3" fillId="2" borderId="0" xfId="0" applyFont="1" applyFill="1"/>
    <xf numFmtId="0" fontId="34" fillId="4" borderId="20" xfId="0" applyFont="1" applyFill="1" applyBorder="1"/>
    <xf numFmtId="0" fontId="34" fillId="4" borderId="21" xfId="0" applyFont="1" applyFill="1" applyBorder="1"/>
    <xf numFmtId="0" fontId="26" fillId="4" borderId="6" xfId="0" applyFont="1" applyFill="1" applyBorder="1"/>
    <xf numFmtId="0" fontId="26" fillId="4" borderId="0" xfId="0" applyFont="1" applyFill="1"/>
    <xf numFmtId="0" fontId="36" fillId="0" borderId="0" xfId="0" applyFont="1"/>
    <xf numFmtId="0" fontId="37" fillId="0" borderId="0" xfId="0" applyFont="1"/>
    <xf numFmtId="0" fontId="38" fillId="0" borderId="0" xfId="0" applyFont="1"/>
    <xf numFmtId="0" fontId="39" fillId="0" borderId="0" xfId="0" applyFont="1"/>
    <xf numFmtId="173" fontId="14" fillId="2" borderId="18" xfId="0" applyNumberFormat="1" applyFont="1" applyFill="1" applyBorder="1"/>
    <xf numFmtId="173" fontId="3" fillId="2" borderId="18" xfId="0" applyNumberFormat="1" applyFont="1" applyFill="1" applyBorder="1"/>
    <xf numFmtId="0" fontId="37" fillId="0" borderId="0" xfId="0" applyFont="1" applyFill="1"/>
    <xf numFmtId="0" fontId="3" fillId="0" borderId="0" xfId="0" applyFont="1" applyFill="1"/>
    <xf numFmtId="173" fontId="2" fillId="2" borderId="18" xfId="0" applyNumberFormat="1" applyFont="1" applyFill="1" applyBorder="1" applyAlignment="1" applyProtection="1">
      <alignment vertical="center"/>
    </xf>
    <xf numFmtId="0" fontId="2" fillId="0" borderId="0" xfId="0" applyFont="1"/>
    <xf numFmtId="0" fontId="2"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337">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tiff"/><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tiff"/></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402</xdr:row>
      <xdr:rowOff>0</xdr:rowOff>
    </xdr:from>
    <xdr:to>
      <xdr:col>32</xdr:col>
      <xdr:colOff>20320</xdr:colOff>
      <xdr:row>425</xdr:row>
      <xdr:rowOff>71120</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132080</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3"/>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4"/>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6"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528295</xdr:colOff>
      <xdr:row>25</xdr:row>
      <xdr:rowOff>76200</xdr:rowOff>
    </xdr:to>
    <xdr:pic>
      <xdr:nvPicPr>
        <xdr:cNvPr id="24" name="Picture 1">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7"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15</xdr:col>
      <xdr:colOff>7158</xdr:colOff>
      <xdr:row>122</xdr:row>
      <xdr:rowOff>151295</xdr:rowOff>
    </xdr:to>
    <xdr:pic>
      <xdr:nvPicPr>
        <xdr:cNvPr id="28" name="Picture 3">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8"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621</xdr:row>
      <xdr:rowOff>0</xdr:rowOff>
    </xdr:from>
    <xdr:to>
      <xdr:col>13</xdr:col>
      <xdr:colOff>8569</xdr:colOff>
      <xdr:row>649</xdr:row>
      <xdr:rowOff>113567</xdr:rowOff>
    </xdr:to>
    <xdr:pic>
      <xdr:nvPicPr>
        <xdr:cNvPr id="33" name="Picture 1">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9"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659</xdr:row>
      <xdr:rowOff>0</xdr:rowOff>
    </xdr:from>
    <xdr:to>
      <xdr:col>25</xdr:col>
      <xdr:colOff>373140</xdr:colOff>
      <xdr:row>684</xdr:row>
      <xdr:rowOff>26518</xdr:rowOff>
    </xdr:to>
    <xdr:pic>
      <xdr:nvPicPr>
        <xdr:cNvPr id="42" name="Picture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10"/>
        <a:stretch>
          <a:fillRect/>
        </a:stretch>
      </xdr:blipFill>
      <xdr:spPr>
        <a:xfrm>
          <a:off x="8039652" y="52279826"/>
          <a:ext cx="10268097" cy="4996084"/>
        </a:xfrm>
        <a:prstGeom prst="rect">
          <a:avLst/>
        </a:prstGeom>
      </xdr:spPr>
    </xdr:pic>
    <xdr:clientData/>
  </xdr:twoCellAnchor>
  <xdr:twoCellAnchor editAs="oneCell">
    <xdr:from>
      <xdr:col>11</xdr:col>
      <xdr:colOff>0</xdr:colOff>
      <xdr:row>683</xdr:row>
      <xdr:rowOff>172448</xdr:rowOff>
    </xdr:from>
    <xdr:to>
      <xdr:col>25</xdr:col>
      <xdr:colOff>306318</xdr:colOff>
      <xdr:row>694</xdr:row>
      <xdr:rowOff>54668</xdr:rowOff>
    </xdr:to>
    <xdr:pic>
      <xdr:nvPicPr>
        <xdr:cNvPr id="43" name="Picture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11"/>
        <a:stretch>
          <a:fillRect/>
        </a:stretch>
      </xdr:blipFill>
      <xdr:spPr>
        <a:xfrm>
          <a:off x="8039652" y="57223057"/>
          <a:ext cx="10201275" cy="2068830"/>
        </a:xfrm>
        <a:prstGeom prst="rect">
          <a:avLst/>
        </a:prstGeom>
      </xdr:spPr>
    </xdr:pic>
    <xdr:clientData/>
  </xdr:twoCellAnchor>
  <xdr:twoCellAnchor editAs="oneCell">
    <xdr:from>
      <xdr:col>11</xdr:col>
      <xdr:colOff>0</xdr:colOff>
      <xdr:row>538</xdr:row>
      <xdr:rowOff>0</xdr:rowOff>
    </xdr:from>
    <xdr:to>
      <xdr:col>40</xdr:col>
      <xdr:colOff>344736</xdr:colOff>
      <xdr:row>570</xdr:row>
      <xdr:rowOff>95196</xdr:rowOff>
    </xdr:to>
    <xdr:pic>
      <xdr:nvPicPr>
        <xdr:cNvPr id="45" name="Picture 1">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7</xdr:col>
      <xdr:colOff>662610</xdr:colOff>
      <xdr:row>149</xdr:row>
      <xdr:rowOff>88342</xdr:rowOff>
    </xdr:from>
    <xdr:to>
      <xdr:col>21</xdr:col>
      <xdr:colOff>82827</xdr:colOff>
      <xdr:row>175</xdr:row>
      <xdr:rowOff>25395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428436" y="29751125"/>
          <a:ext cx="6985000" cy="5105400"/>
        </a:xfrm>
        <a:prstGeom prst="rect">
          <a:avLst/>
        </a:prstGeom>
      </xdr:spPr>
    </xdr:pic>
    <xdr:clientData/>
  </xdr:twoCellAnchor>
  <xdr:twoCellAnchor editAs="oneCell">
    <xdr:from>
      <xdr:col>8</xdr:col>
      <xdr:colOff>452783</xdr:colOff>
      <xdr:row>183</xdr:row>
      <xdr:rowOff>198782</xdr:rowOff>
    </xdr:from>
    <xdr:to>
      <xdr:col>20</xdr:col>
      <xdr:colOff>340139</xdr:colOff>
      <xdr:row>213</xdr:row>
      <xdr:rowOff>166203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4"/>
        <a:stretch>
          <a:fillRect/>
        </a:stretch>
      </xdr:blipFill>
      <xdr:spPr>
        <a:xfrm>
          <a:off x="4892261" y="36642260"/>
          <a:ext cx="6248400" cy="5930900"/>
        </a:xfrm>
        <a:prstGeom prst="rect">
          <a:avLst/>
        </a:prstGeom>
      </xdr:spPr>
    </xdr:pic>
    <xdr:clientData/>
  </xdr:twoCellAnchor>
  <xdr:twoCellAnchor editAs="oneCell">
    <xdr:from>
      <xdr:col>11</xdr:col>
      <xdr:colOff>0</xdr:colOff>
      <xdr:row>220</xdr:row>
      <xdr:rowOff>0</xdr:rowOff>
    </xdr:from>
    <xdr:to>
      <xdr:col>24</xdr:col>
      <xdr:colOff>533400</xdr:colOff>
      <xdr:row>258</xdr:row>
      <xdr:rowOff>127000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atline.cbs.nl/StatWeb/publication/?DM=SLNL&amp;PA=70950ned&amp;D1=0-3,7,11,20,31,34,43,46&amp;D2=0-1,5,9&amp;D3=0&amp;D4=6,11,(l-1),l&amp;VW=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opLeftCell="C1" workbookViewId="0">
      <selection activeCell="C5" sqref="C5"/>
    </sheetView>
  </sheetViews>
  <sheetFormatPr baseColWidth="10" defaultColWidth="10.6640625" defaultRowHeight="16"/>
  <cols>
    <col min="1" max="1" width="3.5" style="29" customWidth="1"/>
    <col min="2" max="2" width="9.1640625" style="21" customWidth="1"/>
    <col min="3" max="3" width="44.1640625" style="21" customWidth="1"/>
    <col min="4" max="4" width="2.1640625" style="21" customWidth="1"/>
    <col min="5" max="16384" width="10.6640625" style="21"/>
  </cols>
  <sheetData>
    <row r="1" spans="1:4" s="27" customFormat="1">
      <c r="A1" s="25"/>
      <c r="B1" s="26"/>
      <c r="C1" s="26"/>
    </row>
    <row r="2" spans="1:4" ht="21">
      <c r="A2" s="7"/>
      <c r="B2" s="28" t="s">
        <v>6</v>
      </c>
      <c r="C2" s="28"/>
    </row>
    <row r="3" spans="1:4">
      <c r="A3" s="7"/>
      <c r="B3" s="14"/>
      <c r="C3" s="14"/>
    </row>
    <row r="4" spans="1:4">
      <c r="A4" s="7"/>
      <c r="B4" s="8" t="s">
        <v>149</v>
      </c>
      <c r="C4" s="9" t="s">
        <v>171</v>
      </c>
    </row>
    <row r="5" spans="1:4">
      <c r="A5" s="7"/>
      <c r="B5" s="10" t="s">
        <v>13</v>
      </c>
      <c r="C5" s="11" t="s">
        <v>155</v>
      </c>
    </row>
    <row r="6" spans="1:4">
      <c r="A6" s="7"/>
      <c r="B6" s="12" t="s">
        <v>8</v>
      </c>
      <c r="C6" s="13" t="s">
        <v>9</v>
      </c>
    </row>
    <row r="7" spans="1:4">
      <c r="A7" s="7"/>
      <c r="B7" s="14"/>
      <c r="C7" s="14"/>
    </row>
    <row r="8" spans="1:4">
      <c r="A8" s="7"/>
      <c r="B8" s="14"/>
      <c r="C8" s="14"/>
    </row>
    <row r="9" spans="1:4">
      <c r="A9" s="7"/>
      <c r="B9" s="76" t="s">
        <v>14</v>
      </c>
      <c r="C9" s="77"/>
      <c r="D9" s="151"/>
    </row>
    <row r="10" spans="1:4">
      <c r="A10" s="7"/>
      <c r="B10" s="78"/>
      <c r="C10" s="79"/>
      <c r="D10" s="152"/>
    </row>
    <row r="11" spans="1:4">
      <c r="A11" s="7"/>
      <c r="B11" s="78" t="s">
        <v>15</v>
      </c>
      <c r="C11" s="80" t="s">
        <v>16</v>
      </c>
      <c r="D11" s="152"/>
    </row>
    <row r="12" spans="1:4" ht="17" thickBot="1">
      <c r="A12" s="7"/>
      <c r="B12" s="78"/>
      <c r="C12" s="18" t="s">
        <v>17</v>
      </c>
      <c r="D12" s="152"/>
    </row>
    <row r="13" spans="1:4" ht="17" thickBot="1">
      <c r="A13" s="7"/>
      <c r="B13" s="78"/>
      <c r="C13" s="81" t="s">
        <v>18</v>
      </c>
      <c r="D13" s="152"/>
    </row>
    <row r="14" spans="1:4">
      <c r="A14" s="7"/>
      <c r="B14" s="78"/>
      <c r="C14" s="79" t="s">
        <v>19</v>
      </c>
      <c r="D14" s="152"/>
    </row>
    <row r="15" spans="1:4">
      <c r="A15" s="7"/>
      <c r="B15" s="78"/>
      <c r="C15" s="79"/>
      <c r="D15" s="152"/>
    </row>
    <row r="16" spans="1:4">
      <c r="A16" s="7"/>
      <c r="B16" s="78" t="s">
        <v>20</v>
      </c>
      <c r="C16" s="82" t="s">
        <v>21</v>
      </c>
      <c r="D16" s="152"/>
    </row>
    <row r="17" spans="1:4">
      <c r="A17" s="7"/>
      <c r="B17" s="78"/>
      <c r="C17" s="83" t="s">
        <v>22</v>
      </c>
      <c r="D17" s="152"/>
    </row>
    <row r="18" spans="1:4">
      <c r="A18" s="7"/>
      <c r="B18" s="78"/>
      <c r="C18" s="84" t="s">
        <v>23</v>
      </c>
      <c r="D18" s="152"/>
    </row>
    <row r="19" spans="1:4">
      <c r="A19" s="7"/>
      <c r="B19" s="78"/>
      <c r="C19" s="85" t="s">
        <v>24</v>
      </c>
      <c r="D19" s="152"/>
    </row>
    <row r="20" spans="1:4">
      <c r="A20" s="7"/>
      <c r="B20" s="86"/>
      <c r="C20" s="87" t="s">
        <v>25</v>
      </c>
      <c r="D20" s="152"/>
    </row>
    <row r="21" spans="1:4">
      <c r="A21" s="7"/>
      <c r="B21" s="86"/>
      <c r="C21" s="88" t="s">
        <v>26</v>
      </c>
      <c r="D21" s="152"/>
    </row>
    <row r="22" spans="1:4">
      <c r="A22" s="7"/>
      <c r="B22" s="86"/>
      <c r="C22" s="89" t="s">
        <v>27</v>
      </c>
      <c r="D22" s="152"/>
    </row>
    <row r="23" spans="1:4">
      <c r="B23" s="86"/>
      <c r="C23" s="90" t="s">
        <v>28</v>
      </c>
      <c r="D23" s="152"/>
    </row>
    <row r="24" spans="1:4">
      <c r="B24" s="153"/>
      <c r="C24" s="154"/>
      <c r="D24" s="15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workbookViewId="0">
      <selection activeCell="A15" sqref="A15:XFD15"/>
    </sheetView>
  </sheetViews>
  <sheetFormatPr baseColWidth="10" defaultColWidth="10.6640625" defaultRowHeight="16"/>
  <cols>
    <col min="1" max="1" width="3.1640625" style="35" customWidth="1"/>
    <col min="2" max="2" width="3.5" style="35" customWidth="1"/>
    <col min="3" max="3" width="46" style="35" customWidth="1"/>
    <col min="4" max="4" width="12.5" style="35" customWidth="1"/>
    <col min="5" max="5" width="19.5" style="35" customWidth="1"/>
    <col min="6" max="6" width="4.5" style="35" customWidth="1"/>
    <col min="7" max="7" width="45" style="35" customWidth="1"/>
    <col min="8" max="8" width="5.1640625" style="35" customWidth="1"/>
    <col min="9" max="9" width="51.5" style="35" customWidth="1"/>
    <col min="10" max="10" width="5.5" style="35" customWidth="1"/>
    <col min="11" max="16384" width="10.6640625" style="35"/>
  </cols>
  <sheetData>
    <row r="1" spans="2:10">
      <c r="D1" s="33"/>
      <c r="E1" s="33"/>
      <c r="F1" s="33"/>
      <c r="G1" s="33"/>
    </row>
    <row r="2" spans="2:10" ht="15" customHeight="1">
      <c r="B2" s="195" t="s">
        <v>188</v>
      </c>
      <c r="C2" s="196"/>
      <c r="D2" s="196"/>
      <c r="E2" s="196"/>
      <c r="F2" s="196"/>
      <c r="G2" s="197"/>
    </row>
    <row r="3" spans="2:10">
      <c r="B3" s="198"/>
      <c r="C3" s="199"/>
      <c r="D3" s="199"/>
      <c r="E3" s="199"/>
      <c r="F3" s="199"/>
      <c r="G3" s="200"/>
    </row>
    <row r="4" spans="2:10" ht="37" customHeight="1">
      <c r="B4" s="201"/>
      <c r="C4" s="202"/>
      <c r="D4" s="202"/>
      <c r="E4" s="202"/>
      <c r="F4" s="202"/>
      <c r="G4" s="203"/>
    </row>
    <row r="5" spans="2:10" ht="17" thickBot="1">
      <c r="D5" s="33"/>
    </row>
    <row r="6" spans="2:10">
      <c r="B6" s="36"/>
      <c r="C6" s="20"/>
      <c r="D6" s="20"/>
      <c r="E6" s="20"/>
      <c r="F6" s="20"/>
      <c r="G6" s="20"/>
      <c r="H6" s="20"/>
      <c r="I6" s="20"/>
      <c r="J6" s="37"/>
    </row>
    <row r="7" spans="2:10" s="41" customFormat="1" ht="19">
      <c r="B7" s="91"/>
      <c r="C7" s="19" t="s">
        <v>12</v>
      </c>
      <c r="D7" s="92" t="s">
        <v>4</v>
      </c>
      <c r="E7" s="19" t="s">
        <v>2</v>
      </c>
      <c r="F7" s="19"/>
      <c r="G7" s="19" t="s">
        <v>3</v>
      </c>
      <c r="H7" s="19"/>
      <c r="I7" s="19" t="s">
        <v>0</v>
      </c>
      <c r="J7" s="93"/>
    </row>
    <row r="8" spans="2:10" s="41" customFormat="1" ht="19">
      <c r="B8" s="23"/>
      <c r="C8" s="18"/>
      <c r="D8" s="31"/>
      <c r="E8" s="18"/>
      <c r="F8" s="18"/>
      <c r="G8" s="18"/>
      <c r="H8" s="18"/>
      <c r="I8" s="18"/>
      <c r="J8" s="42"/>
    </row>
    <row r="9" spans="2:10" s="41" customFormat="1" ht="20" thickBot="1">
      <c r="B9" s="23"/>
      <c r="C9" s="150" t="s">
        <v>150</v>
      </c>
      <c r="D9" s="31"/>
      <c r="E9" s="18"/>
      <c r="F9" s="18"/>
      <c r="G9" s="18"/>
      <c r="H9" s="18"/>
      <c r="I9" s="18"/>
      <c r="J9" s="42"/>
    </row>
    <row r="10" spans="2:10" s="41" customFormat="1" ht="20" thickBot="1">
      <c r="B10" s="23"/>
      <c r="C10" s="98" t="s">
        <v>35</v>
      </c>
      <c r="D10" s="22" t="s">
        <v>1</v>
      </c>
      <c r="E10" s="106">
        <f>'Research data'!G6</f>
        <v>1</v>
      </c>
      <c r="F10" s="34"/>
      <c r="G10" s="104" t="s">
        <v>39</v>
      </c>
      <c r="H10" s="30"/>
      <c r="I10" s="105" t="s">
        <v>40</v>
      </c>
      <c r="J10" s="42"/>
    </row>
    <row r="11" spans="2:10" s="41" customFormat="1" ht="20" thickBot="1">
      <c r="B11" s="23"/>
      <c r="C11" s="104" t="s">
        <v>36</v>
      </c>
      <c r="D11" s="22" t="s">
        <v>47</v>
      </c>
      <c r="E11" s="149">
        <f>'Research data'!G7</f>
        <v>1.7000000000000001E-2</v>
      </c>
      <c r="F11" s="34"/>
      <c r="G11" s="104"/>
      <c r="H11" s="30"/>
      <c r="I11" s="119" t="s">
        <v>44</v>
      </c>
      <c r="J11" s="42"/>
    </row>
    <row r="12" spans="2:10" s="41" customFormat="1" ht="20" thickBot="1">
      <c r="B12" s="23"/>
      <c r="C12" s="104" t="s">
        <v>148</v>
      </c>
      <c r="D12" s="22" t="s">
        <v>46</v>
      </c>
      <c r="E12" s="43">
        <f>'Research data'!G8</f>
        <v>49.5</v>
      </c>
      <c r="F12" s="34"/>
      <c r="G12" s="104"/>
      <c r="H12" s="30"/>
      <c r="I12" s="173" t="s">
        <v>162</v>
      </c>
      <c r="J12" s="42"/>
    </row>
    <row r="13" spans="2:10" s="41" customFormat="1" ht="20" thickBot="1">
      <c r="B13" s="23"/>
      <c r="C13" s="34" t="s">
        <v>37</v>
      </c>
      <c r="D13" s="22" t="s">
        <v>43</v>
      </c>
      <c r="E13" s="106">
        <f>'Research data'!G9</f>
        <v>0</v>
      </c>
      <c r="F13" s="34"/>
      <c r="G13" s="104" t="s">
        <v>42</v>
      </c>
      <c r="H13" s="30"/>
      <c r="I13" s="105" t="s">
        <v>41</v>
      </c>
      <c r="J13" s="42"/>
    </row>
    <row r="14" spans="2:10" s="41" customFormat="1" ht="20" thickBot="1">
      <c r="B14" s="23"/>
      <c r="C14" s="175" t="s">
        <v>176</v>
      </c>
      <c r="D14" s="22" t="s">
        <v>43</v>
      </c>
      <c r="E14" s="189">
        <f>'Research data'!G10</f>
        <v>5.4600000000000003E-2</v>
      </c>
      <c r="F14" s="175"/>
      <c r="G14" s="175" t="s">
        <v>177</v>
      </c>
      <c r="H14" s="30"/>
      <c r="I14" s="194" t="s">
        <v>180</v>
      </c>
      <c r="J14" s="42"/>
    </row>
    <row r="15" spans="2:10" ht="20" customHeight="1" thickBot="1">
      <c r="B15" s="38"/>
      <c r="C15" s="39"/>
      <c r="D15" s="39"/>
      <c r="E15" s="39"/>
      <c r="F15" s="39"/>
      <c r="G15" s="39"/>
      <c r="H15" s="39"/>
      <c r="I15" s="39"/>
      <c r="J15"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12"/>
  <sheetViews>
    <sheetView tabSelected="1" topLeftCell="B3" workbookViewId="0">
      <selection activeCell="G21" sqref="G21"/>
    </sheetView>
  </sheetViews>
  <sheetFormatPr baseColWidth="10" defaultColWidth="10.6640625" defaultRowHeight="16"/>
  <cols>
    <col min="1" max="2" width="3.5" style="65" customWidth="1"/>
    <col min="3" max="3" width="35.83203125" style="65" customWidth="1"/>
    <col min="4" max="4" width="16.5" style="65" hidden="1" customWidth="1"/>
    <col min="5" max="5" width="13.83203125" style="65" hidden="1" customWidth="1"/>
    <col min="6" max="6" width="12.5" style="65" customWidth="1"/>
    <col min="7" max="7" width="17" style="65" customWidth="1"/>
    <col min="8" max="8" width="4.5" style="65" customWidth="1"/>
    <col min="9" max="9" width="13.1640625" style="66" customWidth="1"/>
    <col min="10" max="10" width="3" style="66" customWidth="1"/>
    <col min="11" max="11" width="11.5" style="66" customWidth="1"/>
    <col min="12" max="12" width="3.1640625" style="66" customWidth="1"/>
    <col min="13" max="13" width="12.83203125" style="66" customWidth="1"/>
    <col min="14" max="14" width="2.5" style="66" customWidth="1"/>
    <col min="15" max="16" width="8.5" style="66" customWidth="1"/>
    <col min="17" max="17" width="2.5" style="66" customWidth="1"/>
    <col min="18" max="18" width="60" style="65" customWidth="1"/>
    <col min="19" max="16384" width="10.6640625" style="65"/>
  </cols>
  <sheetData>
    <row r="1" spans="2:18" ht="17" thickBot="1"/>
    <row r="2" spans="2:18">
      <c r="B2" s="67"/>
      <c r="C2" s="68"/>
      <c r="D2" s="68"/>
      <c r="E2" s="68"/>
      <c r="F2" s="68"/>
      <c r="G2" s="68"/>
      <c r="H2" s="68"/>
      <c r="I2" s="69"/>
      <c r="J2" s="69"/>
      <c r="K2" s="69"/>
      <c r="L2" s="69"/>
      <c r="M2" s="69"/>
      <c r="N2" s="69"/>
      <c r="O2" s="69"/>
      <c r="P2" s="69"/>
      <c r="Q2" s="69"/>
      <c r="R2" s="70"/>
    </row>
    <row r="3" spans="2:18" s="24" customFormat="1">
      <c r="B3" s="23"/>
      <c r="C3" s="97" t="s">
        <v>29</v>
      </c>
      <c r="D3" s="15"/>
      <c r="E3" s="15"/>
      <c r="F3" s="97" t="s">
        <v>4</v>
      </c>
      <c r="G3" s="97" t="s">
        <v>25</v>
      </c>
      <c r="H3" s="97"/>
      <c r="I3" s="63" t="s">
        <v>162</v>
      </c>
      <c r="J3" s="63"/>
      <c r="K3" s="63" t="s">
        <v>44</v>
      </c>
      <c r="L3" s="63"/>
      <c r="M3" s="63" t="s">
        <v>168</v>
      </c>
      <c r="N3" s="63"/>
      <c r="O3" s="63" t="s">
        <v>50</v>
      </c>
      <c r="P3" s="63" t="s">
        <v>180</v>
      </c>
      <c r="Q3" s="63"/>
      <c r="R3" s="1" t="s">
        <v>30</v>
      </c>
    </row>
    <row r="4" spans="2:18">
      <c r="B4" s="71"/>
      <c r="C4" s="72"/>
      <c r="D4" s="72"/>
      <c r="E4" s="72"/>
      <c r="F4" s="72"/>
      <c r="G4" s="73"/>
      <c r="H4" s="73"/>
      <c r="I4" s="95"/>
      <c r="J4" s="95"/>
      <c r="K4" s="95"/>
      <c r="L4" s="95"/>
      <c r="M4" s="94"/>
      <c r="N4" s="96"/>
      <c r="O4" s="94"/>
      <c r="P4" s="94"/>
      <c r="Q4" s="96"/>
      <c r="R4" s="2"/>
    </row>
    <row r="5" spans="2:18" ht="17" thickBot="1">
      <c r="B5" s="71"/>
      <c r="C5" s="18" t="s">
        <v>48</v>
      </c>
      <c r="D5" s="32"/>
      <c r="E5" s="32"/>
      <c r="F5" s="32"/>
      <c r="G5" s="16"/>
      <c r="H5" s="16"/>
      <c r="I5" s="16"/>
      <c r="J5" s="16"/>
      <c r="K5" s="16"/>
      <c r="L5" s="16"/>
      <c r="M5" s="16"/>
      <c r="N5" s="16"/>
      <c r="O5" s="16"/>
      <c r="P5" s="16"/>
      <c r="Q5" s="16"/>
      <c r="R5" s="3"/>
    </row>
    <row r="6" spans="2:18" ht="17" thickBot="1">
      <c r="B6" s="71"/>
      <c r="C6" s="107" t="s">
        <v>35</v>
      </c>
      <c r="D6" s="107" t="s">
        <v>35</v>
      </c>
      <c r="E6" s="107" t="s">
        <v>35</v>
      </c>
      <c r="F6" s="22" t="s">
        <v>1</v>
      </c>
      <c r="G6" s="43">
        <v>1</v>
      </c>
      <c r="H6" s="74"/>
      <c r="I6" s="17"/>
      <c r="J6" s="17"/>
      <c r="K6" s="17"/>
      <c r="L6" s="17"/>
      <c r="M6" s="17"/>
      <c r="N6" s="17"/>
      <c r="O6" s="16"/>
      <c r="P6" s="16"/>
      <c r="Q6" s="16"/>
      <c r="R6" s="3"/>
    </row>
    <row r="7" spans="2:18" s="6" customFormat="1" ht="17" thickBot="1">
      <c r="B7" s="5"/>
      <c r="C7" s="108" t="s">
        <v>36</v>
      </c>
      <c r="D7" s="108" t="s">
        <v>36</v>
      </c>
      <c r="E7" s="108" t="s">
        <v>36</v>
      </c>
      <c r="F7" s="22" t="s">
        <v>47</v>
      </c>
      <c r="G7" s="118">
        <f>M7</f>
        <v>1.7000000000000001E-2</v>
      </c>
      <c r="H7" s="4"/>
      <c r="I7" s="17"/>
      <c r="J7" s="17"/>
      <c r="M7" s="117">
        <f>ROUND(Notes!F195,3)</f>
        <v>1.7000000000000001E-2</v>
      </c>
      <c r="N7" s="17"/>
      <c r="O7" s="16"/>
      <c r="P7" s="16"/>
      <c r="Q7" s="16"/>
      <c r="R7" s="156"/>
    </row>
    <row r="8" spans="2:18" s="6" customFormat="1" ht="17" thickBot="1">
      <c r="B8" s="5"/>
      <c r="C8" s="108" t="s">
        <v>148</v>
      </c>
      <c r="D8" s="108" t="s">
        <v>45</v>
      </c>
      <c r="E8" s="108" t="s">
        <v>45</v>
      </c>
      <c r="F8" s="22" t="s">
        <v>46</v>
      </c>
      <c r="G8" s="43">
        <f>I8</f>
        <v>49.5</v>
      </c>
      <c r="H8" s="4"/>
      <c r="I8" s="44">
        <f>Notes!E167</f>
        <v>49.5</v>
      </c>
      <c r="J8" s="17"/>
      <c r="K8" s="17"/>
      <c r="L8" s="17"/>
      <c r="M8" s="17"/>
      <c r="N8" s="17"/>
      <c r="O8" s="16"/>
      <c r="P8" s="16"/>
      <c r="Q8" s="16"/>
      <c r="R8" s="147"/>
    </row>
    <row r="9" spans="2:18" s="6" customFormat="1" ht="17" thickBot="1">
      <c r="B9" s="5"/>
      <c r="C9" s="109" t="s">
        <v>37</v>
      </c>
      <c r="D9" s="109" t="s">
        <v>37</v>
      </c>
      <c r="E9" s="109" t="s">
        <v>37</v>
      </c>
      <c r="F9" s="22" t="s">
        <v>43</v>
      </c>
      <c r="G9" s="43">
        <v>0</v>
      </c>
      <c r="H9" s="4"/>
      <c r="I9" s="17"/>
      <c r="J9" s="17"/>
      <c r="K9" s="17"/>
      <c r="L9" s="17"/>
      <c r="M9" s="17"/>
      <c r="N9" s="17"/>
      <c r="O9" s="16"/>
      <c r="P9" s="16"/>
      <c r="Q9" s="16"/>
      <c r="R9" s="171" t="s">
        <v>169</v>
      </c>
    </row>
    <row r="10" spans="2:18" s="6" customFormat="1" ht="17" thickBot="1">
      <c r="B10" s="5"/>
      <c r="C10" s="176" t="s">
        <v>178</v>
      </c>
      <c r="D10" s="109" t="s">
        <v>37</v>
      </c>
      <c r="E10" s="109" t="s">
        <v>37</v>
      </c>
      <c r="F10" s="22" t="s">
        <v>43</v>
      </c>
      <c r="G10" s="188">
        <f>P10</f>
        <v>5.4600000000000003E-2</v>
      </c>
      <c r="H10" s="4"/>
      <c r="I10" s="17"/>
      <c r="J10" s="17"/>
      <c r="K10" s="17"/>
      <c r="L10" s="17"/>
      <c r="M10" s="17"/>
      <c r="N10" s="17"/>
      <c r="O10" s="16"/>
      <c r="P10" s="192">
        <f>Notes!G251</f>
        <v>5.4600000000000003E-2</v>
      </c>
      <c r="Q10" s="16"/>
      <c r="R10" s="171"/>
    </row>
    <row r="11" spans="2:18" ht="17" thickBot="1">
      <c r="B11" s="71"/>
      <c r="C11" s="157" t="s">
        <v>156</v>
      </c>
      <c r="D11" s="109" t="s">
        <v>38</v>
      </c>
      <c r="E11" s="109" t="s">
        <v>38</v>
      </c>
      <c r="F11" s="22" t="s">
        <v>58</v>
      </c>
      <c r="G11" s="43">
        <f>I11</f>
        <v>20.7</v>
      </c>
      <c r="H11" s="75"/>
      <c r="I11" s="44">
        <f>Notes!E169</f>
        <v>20.7</v>
      </c>
      <c r="J11" s="17"/>
      <c r="L11" s="17"/>
      <c r="N11" s="17"/>
      <c r="O11" s="16"/>
      <c r="P11" s="16"/>
      <c r="Q11" s="16"/>
      <c r="R11" s="147"/>
    </row>
    <row r="12" spans="2:18" ht="17" thickBot="1">
      <c r="B12" s="71"/>
      <c r="C12" s="157" t="s">
        <v>159</v>
      </c>
      <c r="D12" s="109" t="s">
        <v>38</v>
      </c>
      <c r="E12" s="109" t="s">
        <v>38</v>
      </c>
      <c r="F12" s="22" t="s">
        <v>85</v>
      </c>
      <c r="G12" s="43">
        <f>I12</f>
        <v>0.41799999999999998</v>
      </c>
      <c r="H12" s="75"/>
      <c r="I12" s="44">
        <f>Notes!E168</f>
        <v>0.41799999999999998</v>
      </c>
      <c r="J12" s="17"/>
      <c r="L12" s="17"/>
      <c r="N12" s="17"/>
      <c r="O12" s="16"/>
      <c r="P12" s="1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5"/>
  <sheetViews>
    <sheetView workbookViewId="0">
      <selection activeCell="K15" sqref="K15"/>
    </sheetView>
  </sheetViews>
  <sheetFormatPr baseColWidth="10" defaultColWidth="33.1640625" defaultRowHeight="16"/>
  <cols>
    <col min="1" max="1" width="3.1640625" style="45" customWidth="1"/>
    <col min="2" max="2" width="3.5" style="45" customWidth="1"/>
    <col min="3" max="3" width="28.5" style="45" customWidth="1"/>
    <col min="4" max="4" width="3.1640625" style="45" customWidth="1"/>
    <col min="5" max="5" width="16.1640625" style="45" customWidth="1"/>
    <col min="6" max="6" width="5" style="45" customWidth="1"/>
    <col min="7" max="7" width="10.1640625" style="45" customWidth="1"/>
    <col min="8" max="10" width="12.1640625" style="45" customWidth="1"/>
    <col min="11" max="11" width="33.1640625" style="46" customWidth="1"/>
    <col min="12" max="12" width="87.1640625" style="45" customWidth="1"/>
    <col min="13" max="16384" width="33.1640625" style="45"/>
  </cols>
  <sheetData>
    <row r="1" spans="2:12" ht="17"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4"/>
      <c r="F6" s="114"/>
      <c r="G6" s="51"/>
      <c r="H6" s="51"/>
      <c r="I6" s="51"/>
      <c r="J6" s="51"/>
      <c r="K6" s="52"/>
      <c r="L6" s="51"/>
    </row>
    <row r="7" spans="2:12">
      <c r="B7" s="50"/>
      <c r="C7" s="120" t="s">
        <v>148</v>
      </c>
      <c r="D7" s="58"/>
      <c r="E7" s="172" t="s">
        <v>172</v>
      </c>
      <c r="F7" s="148" t="s">
        <v>61</v>
      </c>
      <c r="G7" s="53" t="s">
        <v>154</v>
      </c>
      <c r="H7" s="54" t="s">
        <v>157</v>
      </c>
      <c r="I7" s="54" t="s">
        <v>157</v>
      </c>
      <c r="J7" s="54" t="s">
        <v>173</v>
      </c>
      <c r="K7" s="174" t="s">
        <v>175</v>
      </c>
      <c r="L7" s="54" t="s">
        <v>158</v>
      </c>
    </row>
    <row r="8" spans="2:12">
      <c r="B8" s="50"/>
      <c r="C8" s="120" t="s">
        <v>36</v>
      </c>
      <c r="D8" s="59"/>
      <c r="E8" s="115"/>
      <c r="F8" s="115"/>
      <c r="G8" s="53"/>
      <c r="H8" s="54"/>
      <c r="I8" s="54"/>
      <c r="J8" s="54"/>
      <c r="L8" s="64"/>
    </row>
    <row r="9" spans="2:12">
      <c r="B9" s="50"/>
      <c r="C9" s="45" t="s">
        <v>156</v>
      </c>
    </row>
    <row r="10" spans="2:12">
      <c r="B10" s="50"/>
      <c r="C10" s="45" t="s">
        <v>159</v>
      </c>
      <c r="L10" s="64"/>
    </row>
    <row r="11" spans="2:12">
      <c r="B11" s="50"/>
      <c r="L11" s="64"/>
    </row>
    <row r="12" spans="2:12">
      <c r="B12" s="50"/>
      <c r="C12" s="120" t="s">
        <v>38</v>
      </c>
      <c r="D12" s="59"/>
      <c r="E12" s="110" t="s">
        <v>66</v>
      </c>
      <c r="G12" s="53" t="s">
        <v>60</v>
      </c>
      <c r="H12" s="54" t="s">
        <v>146</v>
      </c>
      <c r="I12" s="54" t="s">
        <v>146</v>
      </c>
      <c r="J12" s="54" t="s">
        <v>173</v>
      </c>
      <c r="K12" s="54" t="s">
        <v>145</v>
      </c>
      <c r="L12" s="116"/>
    </row>
    <row r="13" spans="2:12">
      <c r="B13" s="50"/>
      <c r="C13" s="120"/>
      <c r="D13" s="59"/>
      <c r="E13" s="115"/>
      <c r="F13" s="115"/>
      <c r="G13" s="53"/>
      <c r="H13" s="54"/>
      <c r="I13" s="54"/>
      <c r="J13" s="54"/>
      <c r="K13" s="54"/>
    </row>
    <row r="14" spans="2:12" ht="17">
      <c r="C14" s="34" t="s">
        <v>37</v>
      </c>
      <c r="D14" s="62"/>
      <c r="E14" s="110" t="s">
        <v>165</v>
      </c>
      <c r="F14" s="115"/>
      <c r="G14" s="60" t="s">
        <v>154</v>
      </c>
      <c r="H14" s="61" t="s">
        <v>163</v>
      </c>
      <c r="I14" s="61" t="s">
        <v>163</v>
      </c>
      <c r="J14" s="54" t="s">
        <v>173</v>
      </c>
      <c r="K14" s="46" t="s">
        <v>174</v>
      </c>
      <c r="L14" s="54" t="s">
        <v>164</v>
      </c>
    </row>
    <row r="15" spans="2:12">
      <c r="B15" s="50"/>
      <c r="C15" s="177" t="s">
        <v>179</v>
      </c>
      <c r="D15" s="59"/>
      <c r="E15" s="178" t="s">
        <v>180</v>
      </c>
      <c r="F15" s="178"/>
      <c r="G15" s="53" t="s">
        <v>181</v>
      </c>
      <c r="H15" s="54" t="s">
        <v>182</v>
      </c>
      <c r="I15" s="54"/>
      <c r="J15" s="54"/>
      <c r="K15" s="193" t="s">
        <v>183</v>
      </c>
      <c r="L15" s="6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697"/>
  <sheetViews>
    <sheetView topLeftCell="A185" zoomScale="50" zoomScaleNormal="50" zoomScalePageLayoutView="50" workbookViewId="0">
      <selection activeCell="D221" sqref="D221:J233"/>
    </sheetView>
  </sheetViews>
  <sheetFormatPr baseColWidth="10" defaultColWidth="7" defaultRowHeight="16"/>
  <cols>
    <col min="1" max="1" width="5.5" style="99" customWidth="1"/>
    <col min="2" max="2" width="5" style="99" customWidth="1"/>
    <col min="3" max="5" width="7" style="99"/>
    <col min="6" max="6" width="10.83203125" style="99" bestFit="1" customWidth="1"/>
    <col min="7" max="7" width="7" style="99"/>
    <col min="8" max="8" width="8.83203125" style="99" bestFit="1" customWidth="1"/>
    <col min="9" max="16384" width="7" style="99"/>
  </cols>
  <sheetData>
    <row r="1" spans="2:26" ht="17" thickBot="1"/>
    <row r="2" spans="2:26" s="24" customFormat="1">
      <c r="B2" s="102"/>
      <c r="C2" s="103" t="s">
        <v>24</v>
      </c>
      <c r="D2" s="103" t="s">
        <v>51</v>
      </c>
      <c r="E2" s="103"/>
      <c r="F2" s="103" t="s">
        <v>31</v>
      </c>
      <c r="G2" s="103"/>
      <c r="H2" s="103"/>
      <c r="I2" s="103"/>
      <c r="J2" s="103"/>
      <c r="K2" s="103"/>
      <c r="L2" s="103"/>
      <c r="M2" s="103"/>
      <c r="N2" s="103"/>
      <c r="O2" s="103"/>
      <c r="P2" s="103"/>
      <c r="Q2" s="103"/>
      <c r="R2" s="103"/>
      <c r="S2" s="103"/>
      <c r="T2" s="103"/>
      <c r="U2" s="103"/>
    </row>
    <row r="3" spans="2:26">
      <c r="B3" s="100"/>
      <c r="C3" s="101"/>
      <c r="D3" s="101"/>
      <c r="E3" s="101"/>
      <c r="F3" s="101"/>
      <c r="G3" s="101"/>
      <c r="H3" s="101"/>
      <c r="I3" s="101"/>
      <c r="J3" s="101"/>
      <c r="K3" s="101"/>
      <c r="L3" s="101"/>
      <c r="M3" s="101"/>
      <c r="N3" s="101"/>
      <c r="O3" s="101"/>
      <c r="P3" s="101"/>
      <c r="Q3" s="101"/>
      <c r="R3" s="101"/>
      <c r="S3" s="101"/>
      <c r="T3" s="101"/>
      <c r="U3" s="101"/>
    </row>
    <row r="4" spans="2:26" customFormat="1">
      <c r="B4" s="100"/>
      <c r="C4" s="110"/>
      <c r="D4" s="110"/>
      <c r="E4" s="110"/>
      <c r="F4" s="110"/>
      <c r="G4" s="110"/>
      <c r="H4" s="110"/>
      <c r="I4" s="110"/>
      <c r="J4" s="110"/>
      <c r="K4" s="110"/>
      <c r="L4" s="110"/>
      <c r="M4" s="110"/>
      <c r="N4" s="110"/>
      <c r="O4" s="110"/>
      <c r="P4" s="110"/>
      <c r="Q4" s="110"/>
      <c r="R4" s="110"/>
      <c r="S4" s="110"/>
      <c r="T4" s="110"/>
      <c r="U4" s="110"/>
      <c r="V4" s="110"/>
      <c r="W4" s="110"/>
      <c r="X4" s="110"/>
    </row>
    <row r="5" spans="2:26" customFormat="1">
      <c r="B5" s="100"/>
      <c r="C5" s="110" t="s">
        <v>66</v>
      </c>
      <c r="D5" s="110"/>
      <c r="E5" s="110"/>
      <c r="F5" s="110"/>
      <c r="G5" s="110"/>
      <c r="H5" s="110"/>
      <c r="I5" s="110"/>
      <c r="J5" s="110"/>
      <c r="K5" s="110"/>
      <c r="L5" s="110"/>
      <c r="M5" s="110"/>
      <c r="N5" s="110"/>
      <c r="O5" s="110"/>
      <c r="P5" s="110"/>
      <c r="Q5" s="110"/>
      <c r="R5" s="110"/>
      <c r="S5" s="110"/>
      <c r="T5" s="110"/>
      <c r="U5" s="110"/>
      <c r="V5" s="110"/>
      <c r="W5" s="110"/>
      <c r="X5" s="110"/>
      <c r="Y5" s="110"/>
      <c r="Z5" s="110"/>
    </row>
    <row r="6" spans="2:26" customFormat="1">
      <c r="B6" s="100"/>
      <c r="C6" s="110"/>
      <c r="D6" s="110"/>
      <c r="E6" s="110"/>
      <c r="F6" s="110"/>
      <c r="G6" s="110"/>
      <c r="H6" s="110"/>
      <c r="I6" s="110"/>
      <c r="J6" s="110"/>
      <c r="K6" s="110"/>
      <c r="L6" s="110"/>
      <c r="M6" s="110"/>
      <c r="N6" s="110"/>
      <c r="O6" s="110"/>
      <c r="P6" s="110"/>
      <c r="Q6" s="110"/>
      <c r="R6" s="110"/>
      <c r="S6" s="110"/>
      <c r="T6" s="110"/>
      <c r="U6" s="110"/>
      <c r="V6" s="110"/>
      <c r="W6" s="110"/>
      <c r="X6" s="110"/>
      <c r="Y6" s="110"/>
      <c r="Z6" s="110"/>
    </row>
    <row r="7" spans="2:26" customFormat="1">
      <c r="B7" s="100"/>
      <c r="C7" s="110"/>
      <c r="D7" s="110" t="s">
        <v>67</v>
      </c>
      <c r="E7" s="110"/>
      <c r="F7" s="110" t="s">
        <v>68</v>
      </c>
      <c r="G7" s="110"/>
      <c r="H7" s="110"/>
      <c r="I7" s="110"/>
      <c r="J7" s="110"/>
      <c r="K7" s="110"/>
      <c r="L7" s="110"/>
      <c r="M7" s="110"/>
      <c r="N7" s="110"/>
      <c r="O7" s="110"/>
      <c r="P7" s="110"/>
      <c r="Q7" s="110"/>
      <c r="R7" s="110"/>
      <c r="S7" s="110"/>
      <c r="T7" s="110"/>
      <c r="U7" s="110"/>
      <c r="V7" s="110"/>
      <c r="W7" s="110"/>
      <c r="X7" s="110"/>
      <c r="Y7" s="110"/>
      <c r="Z7" s="110"/>
    </row>
    <row r="8" spans="2:26" customFormat="1">
      <c r="B8" s="100"/>
      <c r="C8" s="110"/>
      <c r="D8" s="110"/>
      <c r="E8" s="110"/>
      <c r="F8" s="110" t="s">
        <v>69</v>
      </c>
      <c r="G8" s="110"/>
      <c r="H8" s="110"/>
      <c r="I8" s="110"/>
      <c r="J8" s="110"/>
      <c r="K8" s="110"/>
      <c r="L8" s="110"/>
      <c r="M8" s="110"/>
      <c r="N8" s="110"/>
      <c r="O8" s="110"/>
      <c r="P8" s="110"/>
      <c r="Q8" s="110"/>
      <c r="R8" s="110"/>
      <c r="S8" s="110"/>
      <c r="T8" s="110"/>
      <c r="U8" s="110"/>
      <c r="V8" s="110"/>
      <c r="W8" s="110"/>
      <c r="X8" s="110"/>
      <c r="Y8" s="110"/>
      <c r="Z8" s="110"/>
    </row>
    <row r="9" spans="2:26" customFormat="1">
      <c r="B9" s="100"/>
      <c r="C9" s="110"/>
      <c r="D9" s="110"/>
      <c r="E9" s="110"/>
      <c r="F9" s="110"/>
      <c r="G9" s="110"/>
      <c r="H9" s="110"/>
      <c r="I9" s="110"/>
      <c r="J9" s="110"/>
      <c r="K9" s="110"/>
      <c r="L9" s="110"/>
      <c r="M9" s="110"/>
      <c r="N9" s="110"/>
      <c r="O9" s="110"/>
      <c r="P9" s="110"/>
      <c r="Q9" s="110"/>
      <c r="R9" s="110"/>
      <c r="S9" s="110"/>
      <c r="T9" s="110"/>
      <c r="U9" s="110"/>
      <c r="V9" s="110"/>
      <c r="W9" s="110"/>
      <c r="X9" s="110"/>
      <c r="Y9" s="110"/>
      <c r="Z9" s="110"/>
    </row>
    <row r="10" spans="2:26" customFormat="1">
      <c r="B10" s="10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spans="2:26" customFormat="1">
      <c r="B11" s="10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spans="2:26" customFormat="1">
      <c r="B12" s="10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spans="2:26" customFormat="1">
      <c r="B13" s="10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spans="2:26" customFormat="1">
      <c r="B14" s="10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spans="2:26" customFormat="1">
      <c r="B15" s="10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spans="2:26" customFormat="1">
      <c r="B16" s="10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spans="2:26" customFormat="1">
      <c r="B17" s="10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spans="2:26" customFormat="1">
      <c r="B18" s="10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spans="2:26" customFormat="1">
      <c r="B19" s="10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spans="2:26" customFormat="1">
      <c r="B20" s="10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spans="2:26" customFormat="1">
      <c r="B21" s="10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spans="2:26" customFormat="1">
      <c r="B22" s="100"/>
      <c r="C22" s="110"/>
      <c r="D22" s="110" t="s">
        <v>70</v>
      </c>
      <c r="E22" s="110"/>
      <c r="F22" s="110"/>
      <c r="G22" s="110"/>
      <c r="H22" s="110"/>
      <c r="I22" s="110"/>
      <c r="J22" s="110"/>
      <c r="K22" s="110"/>
      <c r="L22" s="110"/>
      <c r="M22" s="110"/>
      <c r="N22" s="110"/>
      <c r="O22" s="110"/>
      <c r="P22" s="110"/>
      <c r="Q22" s="110"/>
      <c r="R22" s="110"/>
      <c r="S22" s="110"/>
      <c r="T22" s="110"/>
      <c r="U22" s="110"/>
      <c r="V22" s="110"/>
      <c r="W22" s="110"/>
      <c r="X22" s="110"/>
      <c r="Y22" s="110"/>
      <c r="Z22" s="110"/>
    </row>
    <row r="23" spans="2:26" customFormat="1">
      <c r="B23" s="100"/>
      <c r="C23" s="110"/>
      <c r="D23" s="110"/>
      <c r="E23" s="110"/>
      <c r="F23" s="110" t="s">
        <v>71</v>
      </c>
      <c r="G23" s="110"/>
      <c r="H23" s="121">
        <v>0.28799999999999998</v>
      </c>
      <c r="I23" s="110"/>
      <c r="J23" s="110"/>
      <c r="K23" s="110"/>
      <c r="L23" s="110"/>
      <c r="M23" s="110"/>
      <c r="N23" s="110"/>
      <c r="O23" s="110"/>
      <c r="P23" s="110"/>
      <c r="Q23" s="110"/>
      <c r="R23" s="110"/>
      <c r="S23" s="110"/>
      <c r="T23" s="110"/>
      <c r="U23" s="110"/>
      <c r="V23" s="110"/>
      <c r="W23" s="110"/>
      <c r="X23" s="110"/>
      <c r="Y23" s="110"/>
      <c r="Z23" s="110"/>
    </row>
    <row r="24" spans="2:26" customFormat="1">
      <c r="B24" s="100"/>
      <c r="C24" s="110"/>
      <c r="D24" s="110"/>
      <c r="E24" s="110"/>
      <c r="F24" s="110" t="s">
        <v>72</v>
      </c>
      <c r="G24" s="110"/>
      <c r="H24" s="122">
        <v>0.96</v>
      </c>
      <c r="I24" s="110"/>
      <c r="J24" s="110"/>
      <c r="K24" s="110"/>
      <c r="L24" s="110"/>
      <c r="M24" s="110"/>
      <c r="N24" s="110"/>
      <c r="O24" s="110"/>
      <c r="P24" s="110"/>
      <c r="Q24" s="110"/>
      <c r="R24" s="110"/>
      <c r="S24" s="110"/>
      <c r="T24" s="110"/>
      <c r="U24" s="110"/>
      <c r="V24" s="110"/>
      <c r="W24" s="110"/>
      <c r="X24" s="110"/>
      <c r="Y24" s="110"/>
      <c r="Z24" s="110"/>
    </row>
    <row r="25" spans="2:26" customFormat="1">
      <c r="B25" s="100"/>
      <c r="C25" s="110"/>
      <c r="D25" s="110"/>
      <c r="E25" s="110"/>
      <c r="F25" s="110" t="s">
        <v>73</v>
      </c>
      <c r="G25" s="110"/>
      <c r="H25" s="110">
        <v>47.4</v>
      </c>
      <c r="I25" s="110" t="s">
        <v>74</v>
      </c>
      <c r="J25" s="110"/>
      <c r="K25" s="110"/>
      <c r="L25" s="110"/>
      <c r="M25" s="110"/>
      <c r="N25" s="110"/>
      <c r="O25" s="110"/>
      <c r="P25" s="110"/>
      <c r="Q25" s="110"/>
      <c r="R25" s="110"/>
      <c r="S25" s="110"/>
      <c r="T25" s="110"/>
      <c r="U25" s="110"/>
      <c r="V25" s="110"/>
      <c r="W25" s="110"/>
      <c r="X25" s="110"/>
      <c r="Y25" s="110"/>
      <c r="Z25" s="110"/>
    </row>
    <row r="26" spans="2:26" customFormat="1">
      <c r="B26" s="100"/>
      <c r="C26" s="110"/>
      <c r="D26" s="110"/>
      <c r="E26" s="110"/>
      <c r="F26" s="110" t="s">
        <v>75</v>
      </c>
      <c r="G26" s="110"/>
      <c r="H26" s="110">
        <v>14.2</v>
      </c>
      <c r="I26" s="110" t="s">
        <v>76</v>
      </c>
      <c r="J26" s="110"/>
      <c r="K26" s="110"/>
      <c r="L26" s="110"/>
      <c r="M26" s="110"/>
      <c r="N26" s="110"/>
      <c r="O26" s="110"/>
      <c r="P26" s="110"/>
      <c r="Q26" s="110"/>
      <c r="R26" s="110"/>
      <c r="S26" s="110"/>
      <c r="T26" s="110"/>
      <c r="U26" s="110"/>
      <c r="V26" s="110"/>
      <c r="W26" s="110"/>
      <c r="X26" s="110"/>
      <c r="Y26" s="110"/>
      <c r="Z26" s="110"/>
    </row>
    <row r="27" spans="2:26" customFormat="1">
      <c r="B27" s="100"/>
      <c r="C27" s="110"/>
      <c r="D27" s="110"/>
      <c r="E27" s="110"/>
      <c r="F27" s="110" t="s">
        <v>77</v>
      </c>
      <c r="G27" s="110"/>
      <c r="H27" s="123">
        <f>H26*H24</f>
        <v>13.632</v>
      </c>
      <c r="I27" s="110" t="s">
        <v>78</v>
      </c>
      <c r="J27" s="110"/>
      <c r="K27" s="110"/>
      <c r="L27" s="110"/>
      <c r="M27" s="110"/>
      <c r="N27" s="110"/>
      <c r="O27" s="110"/>
      <c r="P27" s="110"/>
      <c r="Q27" s="110"/>
      <c r="R27" s="110"/>
      <c r="S27" s="110"/>
      <c r="T27" s="110"/>
      <c r="U27" s="110"/>
      <c r="V27" s="110"/>
      <c r="W27" s="110"/>
      <c r="X27" s="110"/>
      <c r="Y27" s="110"/>
      <c r="Z27" s="110"/>
    </row>
    <row r="28" spans="2:26" customFormat="1">
      <c r="B28" s="100"/>
      <c r="C28" s="110"/>
      <c r="D28" s="110"/>
      <c r="E28" s="110"/>
      <c r="F28" s="143" t="s">
        <v>116</v>
      </c>
      <c r="G28" s="143"/>
      <c r="H28" s="145">
        <f>H27*100</f>
        <v>1363.2</v>
      </c>
      <c r="I28" s="143" t="s">
        <v>115</v>
      </c>
      <c r="J28" s="110"/>
      <c r="K28" s="110"/>
      <c r="L28" s="110"/>
      <c r="M28" s="110"/>
      <c r="N28" s="110"/>
      <c r="O28" s="110"/>
      <c r="P28" s="110"/>
      <c r="Q28" s="110"/>
      <c r="R28" s="110"/>
      <c r="S28" s="110"/>
      <c r="T28" s="110"/>
      <c r="U28" s="110"/>
      <c r="V28" s="110"/>
      <c r="W28" s="110"/>
      <c r="X28" s="110"/>
      <c r="Y28" s="110"/>
      <c r="Z28" s="110"/>
    </row>
    <row r="29" spans="2:26" customFormat="1">
      <c r="B29" s="100"/>
      <c r="C29" s="110"/>
      <c r="D29" s="110"/>
      <c r="E29" s="110"/>
      <c r="F29" s="110" t="s">
        <v>79</v>
      </c>
      <c r="G29" s="110"/>
      <c r="H29" s="110">
        <v>575</v>
      </c>
      <c r="I29" s="124" t="s">
        <v>80</v>
      </c>
      <c r="J29" s="110"/>
      <c r="K29" s="110"/>
      <c r="L29" s="110"/>
      <c r="M29" s="110"/>
      <c r="N29" s="110"/>
      <c r="O29" s="110"/>
      <c r="P29" s="110"/>
      <c r="Q29" s="110"/>
      <c r="R29" s="110"/>
      <c r="S29" s="110"/>
      <c r="T29" s="110"/>
      <c r="U29" s="110"/>
      <c r="V29" s="110"/>
      <c r="W29" s="110"/>
      <c r="X29" s="110"/>
      <c r="Y29" s="110"/>
      <c r="Z29" s="110"/>
    </row>
    <row r="30" spans="2:26" customFormat="1">
      <c r="B30" s="100"/>
      <c r="C30" s="110"/>
      <c r="D30" s="110"/>
      <c r="E30" s="110"/>
      <c r="F30" s="110" t="s">
        <v>81</v>
      </c>
      <c r="G30" s="110"/>
      <c r="H30" s="122">
        <v>0.55000000000000004</v>
      </c>
      <c r="I30" s="124"/>
      <c r="J30" s="110"/>
      <c r="K30" s="110"/>
      <c r="L30" s="110"/>
      <c r="M30" s="110"/>
      <c r="N30" s="110"/>
      <c r="O30" s="110"/>
      <c r="P30" s="110"/>
      <c r="Q30" s="110"/>
      <c r="R30" s="110"/>
      <c r="S30" s="110"/>
      <c r="T30" s="110"/>
      <c r="U30" s="110"/>
      <c r="V30" s="110"/>
      <c r="W30" s="110"/>
      <c r="X30" s="110"/>
      <c r="Y30" s="110"/>
      <c r="Z30" s="110"/>
    </row>
    <row r="31" spans="2:26" customFormat="1">
      <c r="B31" s="100"/>
      <c r="C31" s="110"/>
      <c r="D31" s="110"/>
      <c r="E31" s="110"/>
      <c r="F31" s="110" t="s">
        <v>82</v>
      </c>
      <c r="G31" s="110"/>
      <c r="H31" s="110">
        <f>H29*H30</f>
        <v>316.25</v>
      </c>
      <c r="I31" s="124" t="s">
        <v>80</v>
      </c>
      <c r="J31" s="110"/>
      <c r="K31" s="110"/>
      <c r="L31" s="110"/>
      <c r="M31" s="110"/>
      <c r="N31" s="110"/>
      <c r="O31" s="110"/>
      <c r="P31" s="110"/>
      <c r="Q31" s="110"/>
      <c r="R31" s="110"/>
      <c r="S31" s="110"/>
      <c r="T31" s="110"/>
      <c r="U31" s="110"/>
      <c r="V31" s="110"/>
      <c r="W31" s="110"/>
      <c r="X31" s="110"/>
      <c r="Y31" s="110"/>
      <c r="Z31" s="110"/>
    </row>
    <row r="32" spans="2:26" customFormat="1">
      <c r="B32" s="100"/>
      <c r="C32" s="110"/>
      <c r="D32" s="110"/>
      <c r="E32" s="110"/>
      <c r="F32" s="125" t="s">
        <v>83</v>
      </c>
      <c r="G32" s="125"/>
      <c r="H32" s="110">
        <v>55.5</v>
      </c>
      <c r="I32" s="124" t="s">
        <v>46</v>
      </c>
      <c r="J32" s="110"/>
      <c r="K32" s="110"/>
      <c r="L32" s="110"/>
      <c r="M32" s="110"/>
      <c r="N32" s="110"/>
      <c r="O32" s="110"/>
      <c r="P32" s="110"/>
      <c r="Q32" s="110"/>
      <c r="R32" s="110"/>
      <c r="S32" s="110"/>
      <c r="T32" s="110"/>
      <c r="U32" s="110"/>
      <c r="V32" s="110"/>
      <c r="W32" s="110"/>
      <c r="X32" s="110"/>
      <c r="Y32" s="110"/>
      <c r="Z32" s="110"/>
    </row>
    <row r="33" spans="2:26" customFormat="1">
      <c r="B33" s="100"/>
      <c r="C33" s="110"/>
      <c r="D33" s="110"/>
      <c r="E33" s="110"/>
      <c r="F33" s="125" t="s">
        <v>147</v>
      </c>
      <c r="G33" s="125"/>
      <c r="H33" s="110">
        <f>E167</f>
        <v>49.5</v>
      </c>
      <c r="I33" s="124" t="s">
        <v>46</v>
      </c>
      <c r="J33" s="110"/>
      <c r="K33" s="110"/>
      <c r="L33" s="113" t="s">
        <v>151</v>
      </c>
      <c r="M33" s="110"/>
      <c r="N33" s="110"/>
      <c r="O33" s="110"/>
      <c r="P33" s="110"/>
      <c r="Q33" s="110"/>
      <c r="R33" s="110"/>
      <c r="S33" s="110"/>
      <c r="T33" s="110"/>
      <c r="U33" s="110"/>
      <c r="V33" s="110"/>
      <c r="W33" s="110"/>
      <c r="X33" s="110"/>
      <c r="Y33" s="110"/>
      <c r="Z33" s="110"/>
    </row>
    <row r="34" spans="2:26" customFormat="1">
      <c r="B34" s="100"/>
      <c r="C34" s="110"/>
      <c r="D34" s="110"/>
      <c r="E34" s="110"/>
      <c r="F34" s="125" t="s">
        <v>84</v>
      </c>
      <c r="G34" s="125"/>
      <c r="H34" s="110">
        <v>7.1599999999999995E-4</v>
      </c>
      <c r="I34" s="124" t="s">
        <v>85</v>
      </c>
      <c r="J34" s="110"/>
      <c r="K34" s="110"/>
      <c r="L34" s="110" t="s">
        <v>152</v>
      </c>
      <c r="M34" s="110"/>
      <c r="N34" s="110"/>
      <c r="O34" s="110"/>
      <c r="P34" s="110"/>
      <c r="Q34" s="110"/>
      <c r="R34" s="110"/>
      <c r="S34" s="110"/>
      <c r="T34" s="110"/>
      <c r="U34" s="110"/>
      <c r="V34" s="110"/>
      <c r="W34" s="110"/>
      <c r="X34" s="110"/>
      <c r="Y34" s="110"/>
      <c r="Z34" s="110"/>
    </row>
    <row r="35" spans="2:26" customFormat="1">
      <c r="B35" s="100"/>
      <c r="C35" s="110"/>
      <c r="D35" s="110"/>
      <c r="E35" s="110"/>
      <c r="F35" s="125" t="s">
        <v>83</v>
      </c>
      <c r="G35" s="125"/>
      <c r="H35" s="110">
        <f>H34*H32*1000</f>
        <v>39.737999999999992</v>
      </c>
      <c r="I35" s="124" t="s">
        <v>86</v>
      </c>
      <c r="J35" s="110"/>
      <c r="K35" s="110"/>
      <c r="L35" s="110"/>
      <c r="M35" s="110"/>
      <c r="N35" s="110"/>
      <c r="O35" s="110"/>
      <c r="P35" s="110"/>
      <c r="Q35" s="110"/>
      <c r="R35" s="110"/>
      <c r="S35" s="110"/>
      <c r="T35" s="110"/>
      <c r="U35" s="110"/>
      <c r="V35" s="110"/>
      <c r="W35" s="110"/>
      <c r="X35" s="110"/>
      <c r="Y35" s="110"/>
      <c r="Z35" s="110"/>
    </row>
    <row r="36" spans="2:26" customFormat="1">
      <c r="B36" s="100"/>
      <c r="C36" s="110"/>
      <c r="D36" s="110"/>
      <c r="E36" s="110"/>
      <c r="F36" s="125" t="s">
        <v>147</v>
      </c>
      <c r="G36" s="125"/>
      <c r="H36" s="110">
        <f>H34*H33*1000</f>
        <v>35.441999999999993</v>
      </c>
      <c r="I36" s="124" t="s">
        <v>86</v>
      </c>
      <c r="J36" s="110"/>
      <c r="K36" s="110"/>
      <c r="L36" s="110"/>
      <c r="M36" s="110"/>
      <c r="N36" s="110"/>
      <c r="O36" s="110"/>
      <c r="P36" s="110"/>
      <c r="Q36" s="110"/>
      <c r="R36" s="110"/>
      <c r="S36" s="110"/>
      <c r="T36" s="110"/>
      <c r="U36" s="110"/>
      <c r="V36" s="110"/>
      <c r="W36" s="110"/>
      <c r="X36" s="110"/>
      <c r="Y36" s="110"/>
      <c r="Z36" s="110"/>
    </row>
    <row r="37" spans="2:26" customFormat="1">
      <c r="B37" s="100"/>
      <c r="C37" s="110"/>
      <c r="D37" s="110"/>
      <c r="E37" s="110"/>
      <c r="F37" s="110" t="s">
        <v>82</v>
      </c>
      <c r="G37" s="110"/>
      <c r="H37" s="110">
        <f>H31*H36/1000</f>
        <v>11.208532499999997</v>
      </c>
      <c r="I37" s="124" t="s">
        <v>87</v>
      </c>
      <c r="J37" s="110"/>
      <c r="K37" s="110"/>
      <c r="L37" s="110"/>
      <c r="M37" s="110"/>
      <c r="N37" s="110"/>
      <c r="O37" s="110"/>
      <c r="P37" s="110"/>
      <c r="Q37" s="110"/>
      <c r="R37" s="110"/>
      <c r="S37" s="110"/>
      <c r="T37" s="110"/>
      <c r="U37" s="110"/>
      <c r="V37" s="110"/>
      <c r="W37" s="110"/>
      <c r="X37" s="110"/>
      <c r="Y37" s="110"/>
      <c r="Z37" s="110"/>
    </row>
    <row r="38" spans="2:26" customFormat="1">
      <c r="B38" s="100"/>
      <c r="C38" s="110"/>
      <c r="D38" s="110"/>
      <c r="E38" s="110"/>
      <c r="F38" s="110"/>
      <c r="G38" s="110"/>
      <c r="H38" s="110"/>
      <c r="I38" s="124"/>
      <c r="J38" s="110"/>
      <c r="K38" s="110"/>
      <c r="L38" s="110"/>
      <c r="M38" s="110"/>
      <c r="N38" s="110"/>
      <c r="O38" s="110"/>
      <c r="P38" s="110"/>
      <c r="Q38" s="110"/>
      <c r="R38" s="110"/>
      <c r="S38" s="110"/>
      <c r="T38" s="110"/>
      <c r="U38" s="110"/>
      <c r="V38" s="110"/>
      <c r="W38" s="110"/>
      <c r="X38" s="110"/>
      <c r="Y38" s="110"/>
      <c r="Z38" s="110"/>
    </row>
    <row r="39" spans="2:26" customFormat="1">
      <c r="B39" s="100"/>
      <c r="C39" s="110"/>
      <c r="D39" s="110"/>
      <c r="E39" s="110"/>
      <c r="F39" s="143" t="s">
        <v>153</v>
      </c>
      <c r="G39" s="144"/>
      <c r="H39" s="146">
        <f>H37*H28*1000</f>
        <v>15279471.503999995</v>
      </c>
      <c r="I39" s="124" t="s">
        <v>49</v>
      </c>
      <c r="J39" s="110"/>
      <c r="K39" s="110"/>
      <c r="L39" s="110"/>
      <c r="M39" s="110"/>
      <c r="N39" s="110"/>
      <c r="O39" s="110"/>
      <c r="P39" s="110"/>
      <c r="Q39" s="110"/>
      <c r="R39" s="110"/>
      <c r="S39" s="110"/>
      <c r="T39" s="110"/>
      <c r="U39" s="110"/>
      <c r="V39" s="110"/>
      <c r="W39" s="110"/>
      <c r="X39" s="110"/>
      <c r="Y39" s="110"/>
      <c r="Z39" s="110"/>
    </row>
    <row r="40" spans="2:26" customFormat="1">
      <c r="B40" s="10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spans="2:26" customFormat="1">
      <c r="B41" s="10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spans="2:26" customFormat="1">
      <c r="B42" s="10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spans="2:26" customFormat="1">
      <c r="B43" s="10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spans="2:26" customFormat="1">
      <c r="B44" s="10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row r="45" spans="2:26" customFormat="1">
      <c r="B45" s="100"/>
      <c r="C45" s="110"/>
      <c r="D45" s="110"/>
      <c r="E45" s="110"/>
      <c r="F45" s="110"/>
      <c r="G45" s="110"/>
      <c r="H45" s="110"/>
      <c r="I45" s="110"/>
      <c r="J45" s="110"/>
      <c r="K45" s="110"/>
      <c r="L45" s="110"/>
      <c r="M45" s="110"/>
      <c r="N45" s="110">
        <v>6.6</v>
      </c>
      <c r="O45" s="110"/>
      <c r="P45" s="110"/>
      <c r="Q45" s="110"/>
      <c r="R45" s="110"/>
      <c r="S45" s="110"/>
      <c r="T45" s="110"/>
      <c r="U45" s="110"/>
      <c r="V45" s="110"/>
      <c r="W45" s="110"/>
      <c r="X45" s="110"/>
      <c r="Y45" s="110"/>
      <c r="Z45" s="110"/>
    </row>
    <row r="46" spans="2:26" customFormat="1">
      <c r="B46" s="100"/>
      <c r="C46" s="110"/>
      <c r="D46" s="110"/>
      <c r="E46" s="110"/>
      <c r="F46" s="110"/>
      <c r="G46" s="110"/>
      <c r="H46" s="110"/>
      <c r="I46" s="110"/>
      <c r="J46" s="110"/>
      <c r="K46" s="110"/>
      <c r="L46" s="110"/>
      <c r="M46" s="110"/>
      <c r="N46" s="122">
        <v>0.44</v>
      </c>
      <c r="O46" s="110"/>
      <c r="P46" s="110"/>
      <c r="Q46" s="110"/>
      <c r="R46" s="110"/>
      <c r="S46" s="110"/>
      <c r="T46" s="110"/>
      <c r="U46" s="110"/>
      <c r="V46" s="110"/>
      <c r="W46" s="110"/>
      <c r="X46" s="110"/>
      <c r="Y46" s="110"/>
      <c r="Z46" s="110"/>
    </row>
    <row r="47" spans="2:26" customFormat="1">
      <c r="B47" s="100"/>
      <c r="C47" s="110"/>
      <c r="D47" s="110"/>
      <c r="E47" s="110"/>
      <c r="F47" s="110"/>
      <c r="G47" s="110"/>
      <c r="H47" s="110"/>
      <c r="I47" s="110"/>
      <c r="J47" s="110"/>
      <c r="K47" s="110"/>
      <c r="L47" s="110"/>
      <c r="M47" s="110"/>
      <c r="N47" s="110">
        <f>N45/N46</f>
        <v>15</v>
      </c>
      <c r="O47" s="110"/>
      <c r="P47" s="110"/>
      <c r="Q47" s="110"/>
      <c r="R47" s="110"/>
      <c r="S47" s="110"/>
      <c r="T47" s="110"/>
      <c r="U47" s="110"/>
      <c r="V47" s="110"/>
      <c r="W47" s="110"/>
      <c r="X47" s="110"/>
      <c r="Y47" s="110"/>
      <c r="Z47" s="110"/>
    </row>
    <row r="48" spans="2:26" customFormat="1">
      <c r="B48" s="10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row>
    <row r="49" spans="2:26" customFormat="1">
      <c r="B49" s="10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spans="2:26" customFormat="1">
      <c r="B50" s="10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spans="2:26" customFormat="1">
      <c r="B51" s="10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spans="2:26" customFormat="1">
      <c r="B52" s="10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spans="2:26" customFormat="1">
      <c r="B53" s="10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spans="2:26" customFormat="1">
      <c r="B54" s="10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spans="2:26" customFormat="1">
      <c r="B55" s="10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spans="2:26" customFormat="1">
      <c r="B56" s="10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spans="2:26" customFormat="1">
      <c r="B57" s="10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spans="2:26" customFormat="1">
      <c r="B58" s="10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spans="2:26" customFormat="1">
      <c r="B59" s="10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spans="2:26" customFormat="1">
      <c r="B60" s="10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spans="2:26" customFormat="1">
      <c r="B61" s="10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spans="2:26" customFormat="1">
      <c r="B62" s="10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spans="2:26" customFormat="1">
      <c r="B63" s="10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spans="2:26" customFormat="1">
      <c r="B64" s="10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spans="2:26" customFormat="1">
      <c r="B65" s="10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spans="2:26" customFormat="1">
      <c r="B66" s="10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spans="2:26" customFormat="1">
      <c r="B67" s="100"/>
      <c r="C67" s="110"/>
      <c r="D67" s="110" t="s">
        <v>88</v>
      </c>
      <c r="E67" s="110"/>
      <c r="F67" s="110"/>
      <c r="G67" s="110"/>
      <c r="H67" s="110"/>
      <c r="I67" s="110"/>
      <c r="J67" s="110"/>
      <c r="K67" s="110"/>
      <c r="L67" s="110"/>
      <c r="M67" s="110"/>
      <c r="N67" s="110"/>
      <c r="O67" s="110"/>
      <c r="P67" s="110"/>
      <c r="Q67" s="110"/>
      <c r="R67" s="110"/>
      <c r="S67" s="110"/>
      <c r="T67" s="110"/>
      <c r="U67" s="110"/>
      <c r="V67" s="110"/>
      <c r="W67" s="110"/>
      <c r="X67" s="110"/>
      <c r="Y67" s="110"/>
      <c r="Z67" s="110"/>
    </row>
    <row r="68" spans="2:26" s="129" customFormat="1">
      <c r="B68" s="100"/>
      <c r="C68" s="126"/>
      <c r="D68" s="126"/>
      <c r="E68" s="126"/>
      <c r="F68" s="126" t="s">
        <v>89</v>
      </c>
      <c r="G68" s="126"/>
      <c r="H68" s="127">
        <v>0.90800000000000003</v>
      </c>
      <c r="I68" s="128" t="s">
        <v>90</v>
      </c>
      <c r="K68" s="126"/>
      <c r="L68" s="126"/>
      <c r="M68" s="126"/>
      <c r="N68" s="126"/>
      <c r="O68" s="126"/>
      <c r="P68" s="126"/>
      <c r="Q68" s="126"/>
      <c r="R68" s="126"/>
      <c r="S68" s="126"/>
      <c r="T68" s="126"/>
      <c r="U68" s="126"/>
      <c r="V68" s="126"/>
      <c r="W68" s="126"/>
      <c r="X68" s="126"/>
      <c r="Y68" s="126"/>
      <c r="Z68" s="126"/>
    </row>
    <row r="69" spans="2:26" s="129" customFormat="1">
      <c r="B69" s="100"/>
      <c r="C69" s="126"/>
      <c r="D69" s="126"/>
      <c r="E69" s="126"/>
      <c r="F69" s="130" t="s">
        <v>91</v>
      </c>
      <c r="G69" s="130"/>
      <c r="H69" s="127">
        <v>7.8E-2</v>
      </c>
      <c r="I69" s="128" t="s">
        <v>90</v>
      </c>
      <c r="K69" s="126"/>
      <c r="L69" s="126"/>
      <c r="M69" s="126"/>
      <c r="N69" s="126"/>
      <c r="O69" s="126"/>
      <c r="P69" s="126"/>
      <c r="Q69" s="126"/>
      <c r="R69" s="126"/>
      <c r="S69" s="126"/>
      <c r="T69" s="126"/>
      <c r="U69" s="126"/>
      <c r="V69" s="126"/>
      <c r="W69" s="126"/>
      <c r="X69" s="126"/>
      <c r="Y69" s="126"/>
      <c r="Z69" s="126"/>
    </row>
    <row r="70" spans="2:26" s="129" customFormat="1">
      <c r="B70" s="100"/>
      <c r="C70" s="126"/>
      <c r="D70" s="126"/>
      <c r="E70" s="126"/>
      <c r="F70" s="130" t="s">
        <v>92</v>
      </c>
      <c r="G70" s="130"/>
      <c r="H70" s="127">
        <v>1.4E-2</v>
      </c>
      <c r="I70" s="128" t="s">
        <v>90</v>
      </c>
      <c r="K70" s="126"/>
      <c r="L70" s="126"/>
      <c r="M70" s="126"/>
      <c r="N70" s="126"/>
      <c r="O70" s="126"/>
      <c r="P70" s="126"/>
      <c r="Q70" s="126"/>
      <c r="R70" s="126"/>
      <c r="S70" s="126"/>
      <c r="T70" s="126"/>
      <c r="U70" s="126"/>
      <c r="V70" s="126"/>
      <c r="W70" s="126"/>
      <c r="X70" s="126"/>
      <c r="Y70" s="126"/>
      <c r="Z70" s="126"/>
    </row>
    <row r="71" spans="2:26" s="129" customFormat="1">
      <c r="B71" s="100"/>
      <c r="C71" s="126"/>
      <c r="D71" s="126"/>
      <c r="E71" s="126"/>
      <c r="F71" s="131" t="s">
        <v>93</v>
      </c>
      <c r="G71" s="131"/>
      <c r="H71" s="132">
        <v>1.7999999999999999E-2</v>
      </c>
      <c r="I71" s="133" t="s">
        <v>90</v>
      </c>
      <c r="K71" s="126" t="s">
        <v>94</v>
      </c>
      <c r="L71" s="126"/>
      <c r="M71" s="126"/>
      <c r="N71" s="126"/>
      <c r="O71" s="126"/>
      <c r="P71" s="126"/>
      <c r="Q71" s="126"/>
      <c r="R71" s="126"/>
      <c r="S71" s="126"/>
      <c r="T71" s="126"/>
      <c r="U71" s="126"/>
      <c r="V71" s="126"/>
      <c r="W71" s="126"/>
      <c r="X71" s="126"/>
      <c r="Y71" s="126"/>
      <c r="Z71" s="126"/>
    </row>
    <row r="72" spans="2:26" s="129" customFormat="1">
      <c r="B72" s="100"/>
      <c r="C72" s="126"/>
      <c r="D72" s="126"/>
      <c r="E72" s="126"/>
      <c r="F72" s="130"/>
      <c r="G72" s="130"/>
      <c r="H72" s="127"/>
      <c r="I72" s="128"/>
      <c r="K72" s="126"/>
      <c r="L72" s="126"/>
      <c r="M72" s="126"/>
      <c r="N72" s="126"/>
      <c r="O72" s="126"/>
      <c r="P72" s="126"/>
      <c r="Q72" s="126"/>
      <c r="R72" s="126"/>
      <c r="S72" s="126"/>
      <c r="T72" s="126"/>
      <c r="U72" s="126"/>
      <c r="V72" s="126"/>
      <c r="W72" s="126"/>
      <c r="X72" s="126"/>
      <c r="Y72" s="126"/>
      <c r="Z72" s="126"/>
    </row>
    <row r="73" spans="2:26" s="129" customFormat="1">
      <c r="B73" s="100"/>
      <c r="C73" s="126"/>
      <c r="D73" s="126"/>
      <c r="E73" s="126"/>
      <c r="F73" s="126" t="s">
        <v>95</v>
      </c>
      <c r="G73" s="126"/>
      <c r="H73" s="127">
        <v>0.99099999999999999</v>
      </c>
      <c r="I73" s="128" t="s">
        <v>90</v>
      </c>
      <c r="K73" s="126"/>
      <c r="L73" s="126"/>
      <c r="M73" s="126"/>
      <c r="N73" s="126"/>
      <c r="O73" s="126"/>
      <c r="P73" s="126"/>
      <c r="Q73" s="126"/>
      <c r="R73" s="126"/>
      <c r="S73" s="126"/>
      <c r="T73" s="126"/>
      <c r="U73" s="126"/>
      <c r="V73" s="126"/>
      <c r="W73" s="126"/>
      <c r="X73" s="126"/>
      <c r="Y73" s="126"/>
      <c r="Z73" s="126"/>
    </row>
    <row r="74" spans="2:26" s="129" customFormat="1">
      <c r="B74" s="100"/>
      <c r="C74" s="126"/>
      <c r="D74" s="126"/>
      <c r="E74" s="126"/>
      <c r="F74" s="130" t="s">
        <v>96</v>
      </c>
      <c r="G74" s="130"/>
      <c r="H74" s="134">
        <v>8.9999999999999993E-3</v>
      </c>
      <c r="I74" s="128" t="s">
        <v>90</v>
      </c>
      <c r="K74" s="126"/>
      <c r="L74" s="126"/>
      <c r="M74" s="126"/>
      <c r="N74" s="126"/>
      <c r="O74" s="126"/>
      <c r="P74" s="126"/>
      <c r="Q74" s="126"/>
      <c r="R74" s="126"/>
      <c r="S74" s="126"/>
      <c r="T74" s="126"/>
      <c r="U74" s="126"/>
      <c r="V74" s="126"/>
      <c r="W74" s="126"/>
      <c r="X74" s="126"/>
      <c r="Y74" s="126"/>
      <c r="Z74" s="126"/>
    </row>
    <row r="75" spans="2:26" customFormat="1">
      <c r="B75" s="100"/>
      <c r="C75" s="110"/>
      <c r="D75" s="110"/>
      <c r="E75" s="110"/>
      <c r="F75" s="110"/>
      <c r="G75" s="110"/>
      <c r="H75" s="110"/>
      <c r="I75" s="135"/>
      <c r="K75" s="110"/>
      <c r="L75" s="110"/>
      <c r="M75" s="110"/>
      <c r="N75" s="110"/>
      <c r="O75" s="110"/>
      <c r="P75" s="110"/>
      <c r="Q75" s="110"/>
      <c r="R75" s="110"/>
      <c r="S75" s="110"/>
      <c r="T75" s="110"/>
      <c r="U75" s="110"/>
      <c r="V75" s="110"/>
      <c r="W75" s="110"/>
      <c r="X75" s="110"/>
      <c r="Y75" s="110"/>
      <c r="Z75" s="110"/>
    </row>
    <row r="76" spans="2:26" customFormat="1">
      <c r="B76" s="100"/>
      <c r="C76" s="110"/>
      <c r="D76" s="110"/>
      <c r="E76" s="110"/>
      <c r="F76" s="131" t="s">
        <v>97</v>
      </c>
      <c r="G76" s="131"/>
      <c r="H76" s="136">
        <v>4.1000000000000002E-2</v>
      </c>
      <c r="I76" s="133" t="s">
        <v>90</v>
      </c>
      <c r="K76" s="126" t="s">
        <v>94</v>
      </c>
      <c r="L76" s="110"/>
      <c r="M76" s="110"/>
      <c r="N76" s="110"/>
      <c r="O76" s="110"/>
      <c r="P76" s="110"/>
      <c r="Q76" s="110"/>
      <c r="R76" s="110"/>
      <c r="S76" s="110"/>
      <c r="T76" s="110"/>
      <c r="U76" s="110"/>
      <c r="V76" s="110"/>
      <c r="W76" s="110"/>
      <c r="X76" s="110"/>
      <c r="Y76" s="110"/>
      <c r="Z76" s="110"/>
    </row>
    <row r="77" spans="2:26" customFormat="1">
      <c r="B77" s="100"/>
      <c r="C77" s="110"/>
      <c r="D77" s="110"/>
      <c r="E77" s="110"/>
      <c r="F77" s="131" t="s">
        <v>98</v>
      </c>
      <c r="G77" s="131"/>
      <c r="H77" s="137">
        <v>7.0000000000000001E-3</v>
      </c>
      <c r="I77" s="133" t="s">
        <v>90</v>
      </c>
      <c r="K77" s="126" t="s">
        <v>94</v>
      </c>
      <c r="L77" s="110"/>
      <c r="M77" s="110"/>
      <c r="N77" s="110"/>
      <c r="O77" s="110"/>
      <c r="P77" s="110"/>
      <c r="Q77" s="110"/>
      <c r="R77" s="110"/>
      <c r="S77" s="110"/>
      <c r="T77" s="110"/>
      <c r="U77" s="110"/>
      <c r="V77" s="110"/>
      <c r="W77" s="110"/>
      <c r="X77" s="110"/>
      <c r="Y77" s="110"/>
      <c r="Z77" s="110"/>
    </row>
    <row r="78" spans="2:26" customFormat="1">
      <c r="B78" s="10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spans="2:26" customFormat="1">
      <c r="B79" s="10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spans="2:26" customFormat="1">
      <c r="B80" s="10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spans="2:26" customFormat="1">
      <c r="B81" s="10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spans="2:26" customFormat="1">
      <c r="B82" s="10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spans="2:26" customFormat="1">
      <c r="B83" s="10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spans="2:26" customFormat="1">
      <c r="B84" s="10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spans="2:26" customFormat="1">
      <c r="B85" s="10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2:26" customFormat="1">
      <c r="B86" s="10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2:26" customFormat="1">
      <c r="B87" s="10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2:26" customFormat="1">
      <c r="B88" s="10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2:26" customFormat="1">
      <c r="B89" s="10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2:26" customFormat="1">
      <c r="B90" s="10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2:26" customFormat="1">
      <c r="B91" s="10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spans="2:26" customFormat="1">
      <c r="B92" s="10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2:26" customFormat="1">
      <c r="B93" s="10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2:26" customFormat="1">
      <c r="B94" s="10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spans="2:26" customFormat="1">
      <c r="B95" s="10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2:26" customFormat="1">
      <c r="B96" s="10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2:26" customFormat="1">
      <c r="B97" s="10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2:26" customFormat="1">
      <c r="B98" s="10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2:26" customFormat="1">
      <c r="B99" s="10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2:26" customFormat="1">
      <c r="B100" s="10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spans="2:26" customFormat="1">
      <c r="B101" s="10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spans="2:26" customFormat="1">
      <c r="B102" s="10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spans="2:26" customFormat="1">
      <c r="B103" s="10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spans="2:26" customFormat="1">
      <c r="B104" s="10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spans="2:26" customFormat="1">
      <c r="B105" s="10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spans="2:26" customFormat="1">
      <c r="B106" s="10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spans="2:26" customFormat="1">
      <c r="B107" s="10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spans="2:26" customFormat="1">
      <c r="B108" s="10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spans="2:26" customFormat="1">
      <c r="B109" s="10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spans="2:26" customFormat="1">
      <c r="B110" s="10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spans="2:26" customFormat="1">
      <c r="B111" s="10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spans="2:26" customFormat="1">
      <c r="B112" s="10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spans="2:26" customFormat="1">
      <c r="B113" s="10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spans="2:26" customFormat="1">
      <c r="B114" s="10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2:26" customFormat="1">
      <c r="B115" s="10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spans="2:26" customFormat="1">
      <c r="B116" s="10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spans="2:26" customFormat="1">
      <c r="B117" s="10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spans="2:26" customFormat="1">
      <c r="B118" s="10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spans="2:26" customFormat="1">
      <c r="B119" s="10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2:26" customFormat="1">
      <c r="B120" s="10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spans="2:26" customFormat="1">
      <c r="B121" s="10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spans="2:26" customFormat="1">
      <c r="B122" s="10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spans="2:26" customFormat="1">
      <c r="B123" s="10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2:26" customFormat="1">
      <c r="B124" s="10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spans="2:26" customFormat="1">
      <c r="B125" s="10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spans="2:26" customFormat="1">
      <c r="B126" s="10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spans="2:26" customFormat="1">
      <c r="B127" s="10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spans="2:26" customFormat="1">
      <c r="B128" s="100"/>
      <c r="C128" s="110"/>
      <c r="D128" s="110"/>
      <c r="E128" s="110"/>
      <c r="F128" s="110" t="s">
        <v>100</v>
      </c>
      <c r="G128" s="110"/>
      <c r="H128" s="110"/>
      <c r="I128" s="110"/>
      <c r="J128" s="110"/>
      <c r="K128" s="110"/>
      <c r="L128" s="110"/>
      <c r="M128" s="110"/>
      <c r="N128" s="110"/>
      <c r="O128" s="110"/>
      <c r="P128" s="110"/>
      <c r="Q128" s="110"/>
      <c r="R128" s="110"/>
      <c r="S128" s="110"/>
      <c r="T128" s="110"/>
      <c r="U128" s="110"/>
      <c r="V128" s="110"/>
      <c r="W128" s="110"/>
      <c r="X128" s="110"/>
      <c r="Y128" s="110"/>
      <c r="Z128" s="110"/>
    </row>
    <row r="129" spans="2:26" customFormat="1">
      <c r="B129" s="10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spans="2:26" customFormat="1">
      <c r="B130" s="100"/>
      <c r="C130" s="110"/>
      <c r="D130" s="110"/>
      <c r="E130" s="110"/>
      <c r="F130" s="110" t="s">
        <v>101</v>
      </c>
      <c r="G130" s="110"/>
      <c r="H130" s="110"/>
      <c r="I130" s="110"/>
      <c r="J130" s="110"/>
      <c r="K130" s="110"/>
      <c r="L130" s="110"/>
      <c r="M130" s="110"/>
      <c r="N130" s="110"/>
      <c r="O130" s="110"/>
      <c r="P130" s="110"/>
      <c r="Q130" s="110"/>
      <c r="R130" s="110"/>
      <c r="S130" s="110"/>
      <c r="T130" s="110"/>
      <c r="U130" s="110"/>
      <c r="V130" s="110"/>
      <c r="W130" s="110"/>
      <c r="X130" s="110"/>
      <c r="Y130" s="110"/>
      <c r="Z130" s="110"/>
    </row>
    <row r="131" spans="2:26" customFormat="1">
      <c r="B131" s="10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spans="2:26" customFormat="1">
      <c r="B132" s="100"/>
      <c r="C132" s="110"/>
      <c r="D132" s="110"/>
      <c r="E132" s="110"/>
      <c r="H132" s="138">
        <f>H134/(H39/1000)</f>
        <v>65.447289831864353</v>
      </c>
      <c r="I132" s="110" t="s">
        <v>102</v>
      </c>
      <c r="K132" s="110"/>
      <c r="L132" s="110"/>
      <c r="M132" s="110"/>
      <c r="N132" s="110"/>
      <c r="O132" s="110"/>
      <c r="P132" s="110"/>
      <c r="Q132" s="110"/>
      <c r="R132" s="110"/>
      <c r="S132" s="110"/>
      <c r="T132" s="110"/>
      <c r="U132" s="110"/>
      <c r="V132" s="110"/>
      <c r="W132" s="110"/>
      <c r="X132" s="110"/>
      <c r="Y132" s="110"/>
      <c r="Z132" s="110"/>
    </row>
    <row r="133" spans="2:26" customFormat="1">
      <c r="B133" s="100"/>
      <c r="C133" s="110"/>
      <c r="D133" s="110"/>
      <c r="E133" s="110"/>
      <c r="H133" s="139">
        <f>H135/H132</f>
        <v>7639.7357519999978</v>
      </c>
      <c r="I133" s="110" t="s">
        <v>103</v>
      </c>
      <c r="K133" s="110"/>
      <c r="L133" s="110"/>
      <c r="M133" s="110"/>
      <c r="N133" s="110"/>
      <c r="O133" s="110"/>
      <c r="P133" s="110"/>
      <c r="Q133" s="110"/>
      <c r="R133" s="110"/>
      <c r="S133" s="110"/>
      <c r="T133" s="110"/>
      <c r="U133" s="110"/>
      <c r="V133" s="110"/>
      <c r="W133" s="110"/>
      <c r="X133" s="110"/>
      <c r="Y133" s="110"/>
      <c r="Z133" s="110"/>
    </row>
    <row r="134" spans="2:26" customFormat="1">
      <c r="B134" s="100"/>
      <c r="C134" s="110"/>
      <c r="D134" s="110"/>
      <c r="E134" s="110"/>
      <c r="H134" s="110">
        <v>1000000</v>
      </c>
      <c r="I134" s="110" t="s">
        <v>104</v>
      </c>
      <c r="J134" s="110"/>
      <c r="K134" s="110"/>
      <c r="L134" s="110"/>
      <c r="M134" s="110"/>
      <c r="N134" s="110"/>
      <c r="O134" s="110"/>
      <c r="P134" s="110"/>
      <c r="Q134" s="110"/>
      <c r="R134" s="110"/>
      <c r="S134" s="110"/>
      <c r="T134" s="110"/>
      <c r="U134" s="110"/>
      <c r="V134" s="110"/>
      <c r="W134" s="110"/>
      <c r="X134" s="110"/>
      <c r="Y134" s="110"/>
      <c r="Z134" s="110"/>
    </row>
    <row r="135" spans="2:26" customFormat="1">
      <c r="B135" s="100"/>
      <c r="C135" s="110"/>
      <c r="D135" s="110"/>
      <c r="E135" s="110"/>
      <c r="H135" s="110">
        <f>H134*50%</f>
        <v>500000</v>
      </c>
      <c r="I135" s="110" t="s">
        <v>105</v>
      </c>
      <c r="J135" s="110"/>
      <c r="K135" s="110"/>
      <c r="L135" s="110"/>
      <c r="M135" s="110"/>
      <c r="N135" s="110"/>
      <c r="O135" s="110"/>
      <c r="P135" s="110"/>
      <c r="Q135" s="110"/>
      <c r="R135" s="110"/>
      <c r="S135" s="110"/>
      <c r="T135" s="110"/>
      <c r="U135" s="110"/>
      <c r="V135" s="110"/>
      <c r="W135" s="110"/>
      <c r="X135" s="110"/>
      <c r="Y135" s="110"/>
      <c r="Z135" s="110"/>
    </row>
    <row r="136" spans="2:26" customFormat="1">
      <c r="B136" s="100"/>
      <c r="C136" s="110"/>
      <c r="D136" s="140"/>
      <c r="E136" s="140"/>
      <c r="F136" s="141"/>
      <c r="G136" s="141"/>
      <c r="H136" s="141"/>
      <c r="I136" s="141"/>
      <c r="J136" s="141"/>
      <c r="K136" s="110"/>
      <c r="L136" s="110"/>
      <c r="M136" s="110"/>
      <c r="N136" s="110"/>
      <c r="O136" s="110"/>
      <c r="P136" s="110"/>
      <c r="Q136" s="110"/>
      <c r="R136" s="110"/>
      <c r="S136" s="110"/>
      <c r="T136" s="110"/>
      <c r="U136" s="110"/>
      <c r="V136" s="110"/>
      <c r="W136" s="110"/>
      <c r="X136" s="110"/>
      <c r="Y136" s="110"/>
      <c r="Z136" s="110"/>
    </row>
    <row r="137" spans="2:26" customFormat="1">
      <c r="B137" s="10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spans="2:26" customFormat="1">
      <c r="B138" s="10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spans="2:26" customFormat="1">
      <c r="B139" s="10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spans="2:26" customFormat="1">
      <c r="B140" s="100"/>
      <c r="C140" s="110"/>
      <c r="D140" s="110"/>
      <c r="E140" s="110"/>
      <c r="F140" s="110" t="s">
        <v>106</v>
      </c>
      <c r="G140" s="110"/>
      <c r="H140" s="110"/>
      <c r="I140" s="110"/>
      <c r="J140" s="110"/>
      <c r="K140" s="110"/>
      <c r="L140" s="110"/>
      <c r="M140" s="110"/>
      <c r="N140" s="110"/>
      <c r="O140" s="110"/>
      <c r="P140" s="110"/>
      <c r="Q140" s="110"/>
      <c r="R140" s="110"/>
      <c r="S140" s="110"/>
      <c r="T140" s="110"/>
      <c r="U140" s="110"/>
      <c r="V140" s="110"/>
      <c r="W140" s="110"/>
      <c r="X140" s="110"/>
      <c r="Y140" s="110"/>
      <c r="Z140" s="110"/>
    </row>
    <row r="141" spans="2:26" customFormat="1">
      <c r="B141" s="100"/>
      <c r="C141" s="110"/>
      <c r="D141" s="110" t="s">
        <v>107</v>
      </c>
      <c r="E141" s="110"/>
      <c r="F141" s="124" t="s">
        <v>108</v>
      </c>
      <c r="G141" s="124"/>
      <c r="H141" s="110">
        <v>21</v>
      </c>
      <c r="I141" s="110" t="s">
        <v>109</v>
      </c>
      <c r="K141" s="110"/>
      <c r="L141" s="110"/>
      <c r="M141" s="110"/>
      <c r="N141" s="110"/>
      <c r="O141" s="110"/>
      <c r="P141" s="110"/>
      <c r="Q141" s="110"/>
      <c r="R141" s="110"/>
      <c r="S141" s="110"/>
      <c r="T141" s="110"/>
      <c r="U141" s="110"/>
      <c r="V141" s="110"/>
      <c r="W141" s="110"/>
      <c r="X141" s="110"/>
      <c r="Y141" s="110"/>
      <c r="Z141" s="110"/>
    </row>
    <row r="142" spans="2:26" customFormat="1">
      <c r="B142" s="100"/>
      <c r="C142" s="110"/>
      <c r="D142" s="110"/>
      <c r="E142" s="110"/>
      <c r="F142" s="110"/>
      <c r="G142" s="110"/>
      <c r="H142" s="124"/>
      <c r="I142" s="110"/>
      <c r="J142" s="110"/>
      <c r="K142" s="110"/>
      <c r="L142" s="110"/>
      <c r="M142" s="110"/>
      <c r="N142" s="110"/>
      <c r="O142" s="110"/>
      <c r="P142" s="110"/>
      <c r="Q142" s="110"/>
      <c r="R142" s="110"/>
      <c r="S142" s="110"/>
      <c r="T142" s="110"/>
      <c r="U142" s="110"/>
      <c r="V142" s="110"/>
      <c r="W142" s="110"/>
      <c r="X142" s="110"/>
      <c r="Y142" s="110"/>
      <c r="Z142" s="110"/>
    </row>
    <row r="143" spans="2:26" customFormat="1">
      <c r="B143" s="100"/>
      <c r="C143" s="110"/>
      <c r="D143" s="110"/>
      <c r="E143" s="110"/>
      <c r="F143" s="110" t="s">
        <v>110</v>
      </c>
      <c r="G143" s="110"/>
      <c r="H143" s="142">
        <f>H26*100</f>
        <v>1420</v>
      </c>
      <c r="I143" s="124" t="s">
        <v>111</v>
      </c>
      <c r="K143" s="110"/>
      <c r="M143" s="110"/>
      <c r="N143" s="110"/>
      <c r="O143" s="110"/>
      <c r="P143" s="110"/>
      <c r="Q143" s="110"/>
      <c r="R143" s="110"/>
      <c r="S143" s="110"/>
      <c r="T143" s="110"/>
      <c r="U143" s="110"/>
      <c r="V143" s="110"/>
      <c r="W143" s="110"/>
      <c r="X143" s="110"/>
      <c r="Y143" s="110"/>
      <c r="Z143" s="110"/>
    </row>
    <row r="144" spans="2:26" customFormat="1">
      <c r="B144" s="100"/>
      <c r="C144" s="110"/>
      <c r="D144" s="110"/>
      <c r="E144" s="110"/>
      <c r="F144" s="110" t="s">
        <v>110</v>
      </c>
      <c r="G144" s="110"/>
      <c r="H144" s="142">
        <f>H133</f>
        <v>7639.7357519999978</v>
      </c>
      <c r="I144" s="124" t="s">
        <v>65</v>
      </c>
      <c r="K144" s="110"/>
      <c r="M144" s="110"/>
      <c r="N144" s="110"/>
      <c r="O144" s="110"/>
      <c r="P144" s="110"/>
      <c r="Q144" s="110"/>
      <c r="R144" s="110"/>
      <c r="S144" s="110"/>
      <c r="T144" s="110"/>
      <c r="U144" s="110"/>
      <c r="V144" s="110"/>
      <c r="W144" s="110"/>
      <c r="X144" s="110"/>
      <c r="Y144" s="110"/>
      <c r="Z144" s="110"/>
    </row>
    <row r="145" spans="1:26" customFormat="1">
      <c r="B145" s="100"/>
      <c r="C145" s="110"/>
      <c r="D145" s="110"/>
      <c r="E145" s="110"/>
      <c r="F145" s="110" t="s">
        <v>112</v>
      </c>
      <c r="G145" s="110"/>
      <c r="H145" s="142">
        <f>H144/H143</f>
        <v>5.3800955999999989</v>
      </c>
      <c r="I145" s="124" t="s">
        <v>113</v>
      </c>
      <c r="J145" s="110" t="s">
        <v>46</v>
      </c>
      <c r="K145" s="110"/>
      <c r="M145" s="110"/>
      <c r="N145" s="110"/>
      <c r="O145" s="110"/>
      <c r="P145" s="110"/>
      <c r="Q145" s="110"/>
      <c r="R145" s="110"/>
      <c r="S145" s="110"/>
      <c r="T145" s="110"/>
      <c r="U145" s="110"/>
      <c r="V145" s="110"/>
      <c r="W145" s="110"/>
      <c r="X145" s="110"/>
      <c r="Y145" s="110"/>
      <c r="Z145" s="110"/>
    </row>
    <row r="146" spans="1:26" customFormat="1">
      <c r="B146" s="100"/>
      <c r="C146" s="110"/>
      <c r="D146" s="110"/>
      <c r="E146" s="110"/>
      <c r="F146" s="110" t="s">
        <v>114</v>
      </c>
      <c r="G146" s="110"/>
      <c r="H146" s="138">
        <f>H141/H145</f>
        <v>3.9032763655723897</v>
      </c>
      <c r="I146" s="124" t="s">
        <v>99</v>
      </c>
      <c r="K146" s="110"/>
      <c r="M146" s="110"/>
      <c r="N146" s="110"/>
      <c r="O146" s="110"/>
      <c r="P146" s="110"/>
      <c r="Q146" s="110"/>
      <c r="R146" s="110"/>
      <c r="S146" s="110"/>
      <c r="T146" s="110"/>
      <c r="U146" s="110"/>
      <c r="V146" s="110"/>
      <c r="W146" s="110"/>
      <c r="X146" s="110"/>
      <c r="Y146" s="110"/>
      <c r="Z146" s="110"/>
    </row>
    <row r="147" spans="1:26" customFormat="1">
      <c r="B147" s="100"/>
      <c r="C147" s="110"/>
      <c r="D147" s="110"/>
      <c r="E147" s="110"/>
      <c r="F147" s="124"/>
      <c r="G147" s="124"/>
      <c r="H147" s="110"/>
      <c r="I147" s="110"/>
      <c r="J147" s="110"/>
      <c r="K147" s="110"/>
      <c r="L147" s="110"/>
      <c r="M147" s="110"/>
      <c r="N147" s="110"/>
      <c r="O147" s="110"/>
      <c r="P147" s="110"/>
      <c r="Q147" s="110"/>
      <c r="R147" s="110"/>
      <c r="S147" s="110"/>
      <c r="T147" s="110"/>
      <c r="U147" s="110"/>
      <c r="V147" s="110"/>
      <c r="W147" s="110"/>
      <c r="X147" s="110"/>
      <c r="Y147" s="110"/>
      <c r="Z147" s="110"/>
    </row>
    <row r="148" spans="1:26" customFormat="1" ht="17" thickBot="1">
      <c r="B148" s="10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spans="1:26" customFormat="1">
      <c r="A149" s="20"/>
      <c r="B149" s="103" t="s">
        <v>24</v>
      </c>
      <c r="C149" s="103" t="s">
        <v>51</v>
      </c>
      <c r="D149" s="103"/>
      <c r="E149" s="103" t="s">
        <v>31</v>
      </c>
      <c r="F149" s="103"/>
      <c r="G149" s="103"/>
      <c r="H149" s="103"/>
      <c r="I149" s="103"/>
      <c r="J149" s="103"/>
      <c r="K149" s="103"/>
      <c r="L149" s="103"/>
      <c r="M149" s="103"/>
      <c r="N149" s="103"/>
      <c r="O149" s="103"/>
      <c r="P149" s="103"/>
      <c r="Q149" s="103"/>
      <c r="R149" s="103"/>
      <c r="S149" s="103"/>
      <c r="T149" s="110"/>
      <c r="U149" s="110"/>
      <c r="V149" s="110"/>
      <c r="W149" s="110"/>
      <c r="X149" s="110"/>
      <c r="Y149" s="110"/>
      <c r="Z149" s="110"/>
    </row>
    <row r="150" spans="1:26" customFormat="1">
      <c r="A150" s="168"/>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spans="1:26" customFormat="1">
      <c r="A151" s="168"/>
      <c r="B151" s="110" t="s">
        <v>162</v>
      </c>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spans="1:26" customFormat="1">
      <c r="A152" s="168"/>
      <c r="B152" s="110"/>
      <c r="C152" s="158"/>
      <c r="D152" s="159"/>
      <c r="E152" s="159"/>
      <c r="F152" s="161"/>
      <c r="G152" s="161"/>
      <c r="H152" s="161"/>
      <c r="I152" s="110"/>
      <c r="J152" s="110"/>
      <c r="K152" s="110"/>
      <c r="L152" s="110"/>
      <c r="M152" s="110"/>
      <c r="N152" s="110"/>
      <c r="O152" s="110"/>
      <c r="P152" s="110"/>
      <c r="Q152" s="110"/>
      <c r="R152" s="110"/>
      <c r="S152" s="110"/>
      <c r="T152" s="110"/>
      <c r="U152" s="110"/>
      <c r="V152" s="110"/>
      <c r="W152" s="110"/>
      <c r="X152" s="110"/>
      <c r="Y152" s="110"/>
      <c r="Z152" s="110"/>
    </row>
    <row r="153" spans="1:26" customFormat="1">
      <c r="A153" s="168"/>
      <c r="B153" s="110"/>
      <c r="C153" s="161"/>
      <c r="D153" s="161"/>
      <c r="E153" s="164"/>
      <c r="F153" s="161"/>
      <c r="G153" s="161"/>
      <c r="H153" s="161"/>
      <c r="I153" s="110"/>
      <c r="J153" s="110"/>
      <c r="K153" s="110"/>
      <c r="L153" s="110"/>
      <c r="M153" s="110"/>
      <c r="N153" s="110"/>
      <c r="O153" s="110"/>
      <c r="P153" s="110"/>
      <c r="Q153" s="110"/>
      <c r="R153" s="110"/>
      <c r="S153" s="110"/>
      <c r="T153" s="110"/>
      <c r="U153" s="110"/>
      <c r="V153" s="110"/>
      <c r="W153" s="110"/>
      <c r="X153" s="110"/>
      <c r="Y153" s="110"/>
      <c r="Z153" s="110"/>
    </row>
    <row r="154" spans="1:26" customFormat="1">
      <c r="A154" s="168"/>
      <c r="B154" s="110"/>
      <c r="C154" s="161"/>
      <c r="D154" s="161"/>
      <c r="E154" s="164"/>
      <c r="F154" s="161"/>
      <c r="G154" s="161"/>
      <c r="H154" s="161"/>
      <c r="I154" s="110"/>
      <c r="J154" s="110"/>
      <c r="K154" s="110"/>
      <c r="L154" s="110"/>
      <c r="M154" s="110"/>
      <c r="N154" s="110"/>
      <c r="O154" s="110"/>
      <c r="P154" s="110"/>
      <c r="Q154" s="110"/>
      <c r="R154" s="110"/>
      <c r="S154" s="110"/>
      <c r="T154" s="110"/>
      <c r="U154" s="110"/>
      <c r="V154" s="110"/>
      <c r="W154" s="110"/>
      <c r="X154" s="110"/>
      <c r="Y154" s="110"/>
      <c r="Z154" s="110"/>
    </row>
    <row r="155" spans="1:26" customFormat="1">
      <c r="A155" s="168"/>
      <c r="B155" s="110"/>
      <c r="C155" s="160"/>
      <c r="D155" s="160"/>
      <c r="E155" s="165"/>
      <c r="F155" s="160"/>
      <c r="G155" s="160"/>
      <c r="H155" s="161"/>
      <c r="I155" s="110"/>
      <c r="J155" s="110"/>
      <c r="K155" s="110"/>
      <c r="L155" s="110"/>
      <c r="M155" s="110"/>
      <c r="N155" s="110"/>
      <c r="O155" s="110"/>
      <c r="P155" s="110"/>
      <c r="Q155" s="110"/>
      <c r="R155" s="110"/>
      <c r="S155" s="110"/>
      <c r="T155" s="110"/>
      <c r="U155" s="110"/>
      <c r="V155" s="110"/>
      <c r="W155" s="110"/>
      <c r="X155" s="110"/>
      <c r="Y155" s="110"/>
      <c r="Z155" s="110"/>
    </row>
    <row r="156" spans="1:26" customFormat="1">
      <c r="A156" s="168"/>
      <c r="B156" s="110"/>
      <c r="C156" s="160"/>
      <c r="D156" s="160"/>
      <c r="E156" s="165"/>
      <c r="F156" s="160"/>
      <c r="G156" s="160"/>
      <c r="H156" s="161"/>
      <c r="I156" s="110"/>
      <c r="J156" s="110"/>
      <c r="K156" s="110"/>
      <c r="L156" s="110"/>
      <c r="M156" s="110"/>
      <c r="N156" s="110"/>
      <c r="O156" s="110"/>
      <c r="P156" s="110"/>
      <c r="Q156" s="110"/>
      <c r="R156" s="110"/>
      <c r="S156" s="110"/>
      <c r="T156" s="110"/>
      <c r="U156" s="110"/>
      <c r="V156" s="110"/>
      <c r="W156" s="110"/>
      <c r="X156" s="110"/>
      <c r="Y156" s="110"/>
      <c r="Z156" s="110"/>
    </row>
    <row r="157" spans="1:26" customFormat="1">
      <c r="A157" s="168"/>
      <c r="B157" s="110"/>
      <c r="C157" s="160"/>
      <c r="D157" s="160"/>
      <c r="E157" s="165"/>
      <c r="F157" s="160"/>
      <c r="G157" s="160"/>
      <c r="H157" s="161"/>
      <c r="I157" s="110"/>
      <c r="J157" s="110"/>
      <c r="K157" s="110"/>
      <c r="L157" s="110"/>
      <c r="M157" s="110"/>
      <c r="N157" s="110"/>
      <c r="O157" s="110"/>
      <c r="P157" s="110"/>
      <c r="Q157" s="110"/>
      <c r="R157" s="110"/>
      <c r="S157" s="110"/>
      <c r="T157" s="110"/>
      <c r="U157" s="110"/>
      <c r="V157" s="110"/>
      <c r="W157" s="110"/>
      <c r="X157" s="110"/>
      <c r="Y157" s="110"/>
      <c r="Z157" s="110"/>
    </row>
    <row r="158" spans="1:26" customFormat="1">
      <c r="A158" s="168"/>
      <c r="B158" s="110"/>
      <c r="C158" s="160"/>
      <c r="D158" s="160"/>
      <c r="E158" s="165"/>
      <c r="F158" s="160"/>
      <c r="G158" s="160"/>
      <c r="H158" s="161"/>
      <c r="I158" s="110"/>
      <c r="J158" s="110"/>
      <c r="K158" s="110"/>
      <c r="L158" s="110"/>
      <c r="M158" s="110"/>
      <c r="N158" s="110"/>
      <c r="O158" s="110"/>
      <c r="P158" s="110"/>
      <c r="Q158" s="110"/>
      <c r="R158" s="110"/>
      <c r="S158" s="110"/>
      <c r="T158" s="110"/>
      <c r="U158" s="110"/>
      <c r="V158" s="110"/>
      <c r="W158" s="110"/>
      <c r="X158" s="110"/>
      <c r="Y158" s="110"/>
      <c r="Z158" s="110"/>
    </row>
    <row r="159" spans="1:26" customFormat="1">
      <c r="A159" s="168"/>
      <c r="B159" s="110"/>
      <c r="C159" s="161"/>
      <c r="D159" s="161"/>
      <c r="E159" s="164"/>
      <c r="F159" s="161"/>
      <c r="G159" s="161"/>
      <c r="H159" s="161"/>
      <c r="I159" s="110"/>
      <c r="J159" s="110"/>
      <c r="K159" s="110"/>
      <c r="L159" s="110"/>
      <c r="M159" s="110"/>
      <c r="N159" s="110"/>
      <c r="O159" s="110"/>
      <c r="P159" s="110"/>
      <c r="Q159" s="110"/>
      <c r="R159" s="110"/>
      <c r="S159" s="110"/>
      <c r="T159" s="110"/>
      <c r="U159" s="110"/>
      <c r="V159" s="110"/>
      <c r="W159" s="110"/>
      <c r="X159" s="110"/>
      <c r="Y159" s="110"/>
      <c r="Z159" s="110"/>
    </row>
    <row r="160" spans="1:26" customFormat="1">
      <c r="A160" s="168"/>
      <c r="B160" s="110"/>
      <c r="C160" s="161"/>
      <c r="D160" s="161"/>
      <c r="E160" s="166"/>
      <c r="F160" s="161"/>
      <c r="G160" s="161"/>
      <c r="H160" s="161"/>
      <c r="I160" s="110"/>
      <c r="J160" s="110"/>
      <c r="K160" s="110"/>
      <c r="L160" s="110"/>
      <c r="M160" s="110"/>
      <c r="N160" s="110"/>
      <c r="O160" s="110"/>
      <c r="P160" s="110"/>
      <c r="Q160" s="110"/>
      <c r="R160" s="110"/>
      <c r="S160" s="110"/>
      <c r="T160" s="110"/>
      <c r="U160" s="110"/>
      <c r="V160" s="110"/>
      <c r="W160" s="110"/>
      <c r="X160" s="110"/>
      <c r="Y160" s="110"/>
      <c r="Z160" s="110"/>
    </row>
    <row r="161" spans="1:26" customFormat="1">
      <c r="A161" s="168"/>
      <c r="B161" s="110"/>
      <c r="C161" s="161"/>
      <c r="D161" s="161"/>
      <c r="E161" s="164"/>
      <c r="F161" s="161"/>
      <c r="G161" s="161"/>
      <c r="H161" s="161"/>
      <c r="I161" s="110"/>
      <c r="J161" s="110"/>
      <c r="K161" s="110"/>
      <c r="L161" s="110"/>
      <c r="M161" s="110"/>
      <c r="N161" s="110"/>
      <c r="O161" s="110"/>
      <c r="P161" s="110"/>
      <c r="Q161" s="110"/>
      <c r="R161" s="110"/>
      <c r="S161" s="110"/>
      <c r="T161" s="110"/>
      <c r="U161" s="110"/>
      <c r="V161" s="110"/>
      <c r="W161" s="110"/>
      <c r="X161" s="110"/>
      <c r="Y161" s="110"/>
      <c r="Z161" s="110"/>
    </row>
    <row r="162" spans="1:26" customFormat="1">
      <c r="A162" s="168"/>
      <c r="B162" s="110"/>
      <c r="C162" s="161"/>
      <c r="D162" s="161"/>
      <c r="E162" s="164"/>
      <c r="F162" s="161"/>
      <c r="G162" s="161"/>
      <c r="H162" s="161"/>
      <c r="I162" s="110"/>
      <c r="J162" s="110"/>
      <c r="K162" s="110"/>
      <c r="L162" s="110"/>
      <c r="M162" s="110"/>
      <c r="N162" s="110"/>
      <c r="O162" s="110"/>
      <c r="P162" s="110"/>
      <c r="Q162" s="110"/>
      <c r="R162" s="110"/>
      <c r="S162" s="110"/>
      <c r="T162" s="110"/>
      <c r="U162" s="110"/>
      <c r="V162" s="110"/>
      <c r="W162" s="110"/>
      <c r="X162" s="110"/>
      <c r="Y162" s="110"/>
      <c r="Z162" s="110"/>
    </row>
    <row r="163" spans="1:26" customFormat="1">
      <c r="A163" s="168"/>
      <c r="B163" s="110"/>
      <c r="C163" s="161"/>
      <c r="D163" s="161"/>
      <c r="E163" s="164"/>
      <c r="F163" s="161"/>
      <c r="G163" s="161"/>
      <c r="H163" s="161"/>
      <c r="I163" s="110"/>
      <c r="J163" s="110"/>
      <c r="K163" s="110"/>
      <c r="L163" s="110"/>
      <c r="M163" s="110"/>
      <c r="N163" s="110"/>
      <c r="O163" s="110"/>
      <c r="P163" s="110"/>
      <c r="Q163" s="110"/>
      <c r="R163" s="110"/>
      <c r="S163" s="110"/>
      <c r="T163" s="110"/>
      <c r="U163" s="110"/>
      <c r="V163" s="110"/>
      <c r="W163" s="110"/>
      <c r="X163" s="110"/>
      <c r="Y163" s="110"/>
      <c r="Z163" s="110"/>
    </row>
    <row r="164" spans="1:26" customFormat="1">
      <c r="A164" s="168"/>
      <c r="B164" s="110"/>
      <c r="C164" s="160"/>
      <c r="D164" s="160"/>
      <c r="E164" s="165"/>
      <c r="F164" s="160"/>
      <c r="G164" s="160"/>
      <c r="H164" s="161"/>
      <c r="I164" s="110"/>
      <c r="J164" s="110"/>
      <c r="K164" s="110"/>
      <c r="L164" s="110"/>
      <c r="M164" s="110"/>
      <c r="N164" s="110"/>
      <c r="O164" s="110"/>
      <c r="P164" s="110"/>
      <c r="Q164" s="110"/>
      <c r="R164" s="110"/>
      <c r="S164" s="110"/>
      <c r="T164" s="110"/>
      <c r="U164" s="110"/>
      <c r="V164" s="110"/>
      <c r="W164" s="110"/>
      <c r="X164" s="110"/>
      <c r="Y164" s="110"/>
      <c r="Z164" s="110"/>
    </row>
    <row r="165" spans="1:26" customFormat="1">
      <c r="A165" s="168"/>
      <c r="B165" s="110"/>
      <c r="C165" s="160"/>
      <c r="D165" s="160"/>
      <c r="E165" s="165"/>
      <c r="F165" s="160"/>
      <c r="G165" s="160"/>
      <c r="H165" s="161"/>
      <c r="I165" s="110"/>
      <c r="J165" s="110"/>
      <c r="K165" s="110"/>
      <c r="L165" s="110"/>
      <c r="M165" s="110"/>
      <c r="N165" s="110"/>
      <c r="O165" s="110"/>
      <c r="P165" s="110"/>
      <c r="Q165" s="110"/>
      <c r="R165" s="110"/>
      <c r="S165" s="110"/>
      <c r="T165" s="110"/>
      <c r="U165" s="110"/>
      <c r="V165" s="110"/>
      <c r="W165" s="110"/>
      <c r="X165" s="110"/>
      <c r="Y165" s="110"/>
      <c r="Z165" s="110"/>
    </row>
    <row r="166" spans="1:26" customFormat="1">
      <c r="A166" s="168"/>
      <c r="B166" s="110"/>
      <c r="C166" s="161">
        <v>7</v>
      </c>
      <c r="D166" s="162"/>
      <c r="E166" s="164">
        <v>418</v>
      </c>
      <c r="F166" s="163" t="s">
        <v>52</v>
      </c>
      <c r="G166" s="167" t="s">
        <v>53</v>
      </c>
      <c r="H166" s="161"/>
      <c r="I166" s="110"/>
      <c r="J166" s="110"/>
      <c r="K166" s="110"/>
      <c r="L166" s="110"/>
      <c r="M166" s="110"/>
      <c r="N166" s="110"/>
      <c r="O166" s="110"/>
      <c r="P166" s="110"/>
      <c r="Q166" s="110"/>
      <c r="R166" s="110"/>
      <c r="S166" s="110"/>
      <c r="T166" s="110"/>
      <c r="U166" s="110"/>
      <c r="V166" s="110"/>
      <c r="W166" s="110"/>
      <c r="X166" s="110"/>
      <c r="Y166" s="110"/>
      <c r="Z166" s="110"/>
    </row>
    <row r="167" spans="1:26" customFormat="1">
      <c r="A167" s="168"/>
      <c r="B167" s="110"/>
      <c r="C167" s="161"/>
      <c r="D167" s="162"/>
      <c r="E167" s="164">
        <v>49.5</v>
      </c>
      <c r="F167" s="161" t="s">
        <v>54</v>
      </c>
      <c r="G167" s="167" t="s">
        <v>55</v>
      </c>
      <c r="H167" s="161"/>
      <c r="I167" s="110"/>
      <c r="J167" s="110"/>
      <c r="K167" s="110"/>
      <c r="L167" s="110"/>
      <c r="M167" s="110"/>
      <c r="N167" s="110"/>
      <c r="O167" s="110"/>
      <c r="P167" s="110"/>
      <c r="Q167" s="110"/>
      <c r="R167" s="110"/>
      <c r="S167" s="110"/>
      <c r="T167" s="110"/>
      <c r="U167" s="110"/>
      <c r="V167" s="110"/>
      <c r="W167" s="110"/>
      <c r="X167" s="110"/>
      <c r="Y167" s="110"/>
      <c r="Z167" s="110"/>
    </row>
    <row r="168" spans="1:26" customFormat="1">
      <c r="A168" s="168"/>
      <c r="B168" s="110"/>
      <c r="C168" s="161"/>
      <c r="D168" s="162"/>
      <c r="E168" s="164">
        <f>E166/1000</f>
        <v>0.41799999999999998</v>
      </c>
      <c r="F168" s="162" t="s">
        <v>56</v>
      </c>
      <c r="G168" s="167" t="s">
        <v>57</v>
      </c>
      <c r="H168" s="161"/>
      <c r="I168" s="110"/>
      <c r="J168" s="110"/>
      <c r="K168" s="110"/>
      <c r="L168" s="110"/>
      <c r="M168" s="110"/>
      <c r="N168" s="110"/>
      <c r="O168" s="110"/>
      <c r="P168" s="110"/>
      <c r="Q168" s="110"/>
      <c r="R168" s="110"/>
      <c r="S168" s="110"/>
      <c r="T168" s="110"/>
      <c r="U168" s="110"/>
      <c r="V168" s="110"/>
      <c r="W168" s="110"/>
      <c r="X168" s="110"/>
      <c r="Y168" s="110"/>
      <c r="Z168" s="110"/>
    </row>
    <row r="169" spans="1:26" customFormat="1">
      <c r="A169" s="168"/>
      <c r="B169" s="110"/>
      <c r="C169" s="161"/>
      <c r="D169" s="162"/>
      <c r="E169" s="164">
        <v>20.7</v>
      </c>
      <c r="F169" s="161" t="s">
        <v>58</v>
      </c>
      <c r="G169" s="167" t="s">
        <v>55</v>
      </c>
      <c r="H169" s="161"/>
      <c r="I169" s="110"/>
      <c r="J169" s="110"/>
      <c r="K169" s="110"/>
      <c r="L169" s="110"/>
      <c r="M169" s="110"/>
      <c r="N169" s="110"/>
      <c r="O169" s="110"/>
      <c r="P169" s="110"/>
      <c r="Q169" s="110"/>
      <c r="R169" s="110"/>
      <c r="S169" s="110"/>
      <c r="T169" s="110"/>
      <c r="U169" s="110"/>
      <c r="V169" s="110"/>
      <c r="W169" s="110"/>
      <c r="X169" s="110"/>
      <c r="Y169" s="110"/>
      <c r="Z169" s="110"/>
    </row>
    <row r="170" spans="1:26" customFormat="1">
      <c r="A170" s="168"/>
      <c r="B170" s="110"/>
      <c r="C170" s="110"/>
      <c r="D170" s="110"/>
      <c r="E170" s="110"/>
      <c r="F170" s="161"/>
      <c r="G170" s="161"/>
      <c r="H170" s="161"/>
      <c r="I170" s="110"/>
      <c r="J170" s="110"/>
      <c r="K170" s="110"/>
      <c r="L170" s="110"/>
      <c r="M170" s="110"/>
      <c r="N170" s="110"/>
      <c r="O170" s="110"/>
      <c r="P170" s="110"/>
      <c r="Q170" s="110"/>
      <c r="R170" s="110"/>
      <c r="S170" s="110"/>
      <c r="T170" s="110"/>
      <c r="U170" s="110"/>
      <c r="V170" s="110"/>
      <c r="W170" s="110"/>
      <c r="X170" s="110"/>
      <c r="Y170" s="110"/>
      <c r="Z170" s="110"/>
    </row>
    <row r="171" spans="1:26" customFormat="1">
      <c r="A171" s="168"/>
      <c r="B171" s="110"/>
      <c r="C171" s="110"/>
      <c r="D171" s="110"/>
      <c r="E171" s="110"/>
      <c r="F171" s="161"/>
      <c r="G171" s="161"/>
      <c r="H171" s="161"/>
      <c r="I171" s="110"/>
      <c r="J171" s="110"/>
      <c r="K171" s="110"/>
      <c r="L171" s="110"/>
      <c r="M171" s="110"/>
      <c r="N171" s="110"/>
      <c r="O171" s="110"/>
      <c r="P171" s="110"/>
      <c r="Q171" s="110"/>
      <c r="R171" s="110"/>
      <c r="S171" s="110"/>
      <c r="T171" s="110"/>
      <c r="U171" s="110"/>
      <c r="V171" s="110"/>
      <c r="W171" s="110"/>
      <c r="X171" s="110"/>
      <c r="Y171" s="110"/>
      <c r="Z171" s="110"/>
    </row>
    <row r="172" spans="1:26" customFormat="1">
      <c r="A172" s="168"/>
      <c r="B172" s="110"/>
      <c r="C172" s="110"/>
      <c r="D172" s="110"/>
      <c r="E172" s="110">
        <v>55.1</v>
      </c>
      <c r="F172" s="161" t="s">
        <v>160</v>
      </c>
      <c r="G172" s="161" t="s">
        <v>161</v>
      </c>
      <c r="H172" s="161"/>
      <c r="I172" s="110"/>
      <c r="J172" s="110"/>
      <c r="K172" s="110"/>
      <c r="L172" s="110"/>
      <c r="M172" s="110"/>
      <c r="N172" s="110"/>
      <c r="O172" s="110"/>
      <c r="P172" s="110"/>
      <c r="Q172" s="110"/>
      <c r="R172" s="110"/>
      <c r="S172" s="110"/>
      <c r="T172" s="110"/>
      <c r="U172" s="110"/>
      <c r="V172" s="110"/>
      <c r="W172" s="110"/>
      <c r="X172" s="110"/>
      <c r="Y172" s="110"/>
      <c r="Z172" s="110"/>
    </row>
    <row r="173" spans="1:26" customFormat="1">
      <c r="A173" s="168"/>
      <c r="B173" s="110"/>
      <c r="C173" s="110"/>
      <c r="D173" s="110"/>
      <c r="E173" s="110"/>
      <c r="F173" s="161"/>
      <c r="G173" s="161"/>
      <c r="H173" s="161"/>
      <c r="I173" s="110"/>
      <c r="J173" s="110"/>
      <c r="K173" s="110"/>
      <c r="L173" s="110"/>
      <c r="M173" s="110"/>
      <c r="N173" s="110"/>
      <c r="O173" s="110"/>
      <c r="P173" s="110"/>
      <c r="Q173" s="110"/>
      <c r="R173" s="110"/>
      <c r="S173" s="110"/>
      <c r="T173" s="110"/>
      <c r="U173" s="110"/>
      <c r="V173" s="110"/>
      <c r="W173" s="110"/>
      <c r="X173" s="110"/>
      <c r="Y173" s="110"/>
      <c r="Z173" s="110"/>
    </row>
    <row r="174" spans="1:26" customFormat="1">
      <c r="A174" s="168"/>
      <c r="B174" s="110"/>
      <c r="C174" s="110"/>
      <c r="D174" s="110"/>
      <c r="E174" s="110"/>
      <c r="F174" s="161"/>
      <c r="G174" s="161"/>
      <c r="H174" s="161"/>
      <c r="I174" s="110"/>
      <c r="J174" s="110"/>
      <c r="K174" s="110"/>
      <c r="L174" s="110"/>
      <c r="M174" s="110"/>
      <c r="N174" s="110"/>
      <c r="O174" s="110"/>
      <c r="P174" s="110"/>
      <c r="Q174" s="110"/>
      <c r="R174" s="110"/>
      <c r="S174" s="110"/>
      <c r="T174" s="110"/>
      <c r="U174" s="110"/>
      <c r="V174" s="110"/>
      <c r="W174" s="110"/>
      <c r="X174" s="110"/>
      <c r="Y174" s="110"/>
      <c r="Z174" s="110"/>
    </row>
    <row r="175" spans="1:26" customFormat="1">
      <c r="A175" s="168"/>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1:26" customFormat="1">
      <c r="A176" s="168"/>
      <c r="T176" s="110"/>
      <c r="U176" s="110"/>
      <c r="V176" s="110"/>
      <c r="W176" s="110"/>
      <c r="X176" s="110"/>
      <c r="Y176" s="110"/>
      <c r="Z176" s="110"/>
    </row>
    <row r="177" spans="1:26" customFormat="1" ht="17" thickBot="1">
      <c r="A177" s="168"/>
      <c r="K177" s="169"/>
      <c r="L177" s="169"/>
      <c r="M177" s="169"/>
      <c r="N177" s="169"/>
      <c r="O177" s="169"/>
      <c r="P177" s="169"/>
      <c r="Q177" s="169"/>
      <c r="R177" s="169"/>
      <c r="S177" s="169"/>
      <c r="T177" s="170"/>
      <c r="U177" s="170"/>
      <c r="V177" s="170"/>
      <c r="W177" s="110"/>
      <c r="X177" s="110"/>
      <c r="Y177" s="110"/>
      <c r="Z177" s="110"/>
    </row>
    <row r="178" spans="1:26" customFormat="1">
      <c r="A178" s="24"/>
      <c r="B178" s="102"/>
      <c r="C178" s="103" t="s">
        <v>24</v>
      </c>
      <c r="D178" s="103" t="s">
        <v>51</v>
      </c>
      <c r="E178" s="103"/>
      <c r="F178" s="103" t="s">
        <v>31</v>
      </c>
      <c r="G178" s="103"/>
      <c r="H178" s="103"/>
      <c r="I178" s="103"/>
      <c r="J178" s="103"/>
      <c r="T178" s="110"/>
      <c r="U178" s="110"/>
      <c r="V178" s="110"/>
      <c r="W178" s="110"/>
      <c r="X178" s="110"/>
      <c r="Y178" s="110"/>
      <c r="Z178" s="110"/>
    </row>
    <row r="179" spans="1:26" customFormat="1">
      <c r="A179" s="99"/>
      <c r="B179" s="100"/>
      <c r="C179" s="101"/>
      <c r="D179" s="101"/>
      <c r="E179" s="101"/>
      <c r="F179" s="101"/>
      <c r="G179" s="101"/>
      <c r="H179" s="101"/>
      <c r="I179" s="101"/>
      <c r="J179" s="101"/>
      <c r="T179" s="110"/>
      <c r="U179" s="110"/>
      <c r="V179" s="110"/>
      <c r="W179" s="110"/>
      <c r="X179" s="110"/>
      <c r="Y179" s="110"/>
      <c r="Z179" s="110"/>
    </row>
    <row r="180" spans="1:26" customFormat="1">
      <c r="B180" s="10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1:26" customFormat="1">
      <c r="B181" s="100"/>
      <c r="C181" s="110" t="s">
        <v>167</v>
      </c>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1:26" customFormat="1">
      <c r="B182" s="10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1:26" customFormat="1">
      <c r="B183" s="100"/>
      <c r="C183" s="110"/>
      <c r="D183" s="110">
        <v>28</v>
      </c>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1:26" customFormat="1">
      <c r="B184" s="10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1:26" customFormat="1">
      <c r="B185" s="10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1:26" customFormat="1">
      <c r="B186" s="10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1:26" customFormat="1">
      <c r="B187" s="10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1:26" customFormat="1">
      <c r="B188" s="10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1:26" customFormat="1">
      <c r="B189" s="10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1:26" customFormat="1">
      <c r="B190" s="10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1:26" customFormat="1">
      <c r="B191" s="10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1:26" customFormat="1">
      <c r="B192" s="10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2:26" customFormat="1">
      <c r="B193" s="10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2:26" customFormat="1">
      <c r="B194" s="100"/>
      <c r="C194" s="110"/>
      <c r="D194" s="110"/>
      <c r="E194" s="110"/>
      <c r="F194" s="110">
        <v>17</v>
      </c>
      <c r="G194" s="110" t="s">
        <v>166</v>
      </c>
      <c r="H194" s="110"/>
      <c r="I194" s="110"/>
      <c r="J194" s="110"/>
      <c r="K194" s="110"/>
      <c r="L194" s="110"/>
      <c r="M194" s="110"/>
      <c r="N194" s="110"/>
      <c r="O194" s="110"/>
      <c r="P194" s="110"/>
      <c r="Q194" s="110"/>
      <c r="R194" s="110"/>
      <c r="S194" s="110"/>
      <c r="T194" s="110"/>
      <c r="U194" s="110"/>
      <c r="V194" s="110"/>
      <c r="W194" s="110"/>
      <c r="X194" s="110"/>
      <c r="Y194" s="110"/>
      <c r="Z194" s="110"/>
    </row>
    <row r="195" spans="2:26" customFormat="1">
      <c r="B195" s="100"/>
      <c r="C195" s="110"/>
      <c r="D195" s="110"/>
      <c r="E195" s="110"/>
      <c r="F195" s="110">
        <f>F194/1000</f>
        <v>1.7000000000000001E-2</v>
      </c>
      <c r="G195" s="110" t="s">
        <v>170</v>
      </c>
      <c r="H195" s="110"/>
      <c r="I195" s="110"/>
      <c r="J195" s="110"/>
      <c r="K195" s="110"/>
      <c r="L195" s="110"/>
      <c r="M195" s="110"/>
      <c r="N195" s="110"/>
      <c r="O195" s="110"/>
      <c r="P195" s="110"/>
      <c r="Q195" s="110"/>
      <c r="R195" s="110"/>
      <c r="S195" s="110"/>
      <c r="T195" s="110"/>
      <c r="U195" s="110"/>
      <c r="V195" s="110"/>
      <c r="W195" s="110"/>
      <c r="X195" s="110"/>
      <c r="Y195" s="110"/>
      <c r="Z195" s="110"/>
    </row>
    <row r="196" spans="2:26" customFormat="1">
      <c r="B196" s="10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2:26" customFormat="1">
      <c r="B197" s="100"/>
      <c r="C197" s="110"/>
      <c r="D197" s="110"/>
      <c r="E197" s="110"/>
      <c r="F197" s="110"/>
      <c r="G197" s="110"/>
      <c r="H197" s="110"/>
      <c r="I197" s="110"/>
      <c r="J197" s="110"/>
      <c r="K197" s="99"/>
      <c r="L197" s="99"/>
      <c r="M197" s="99"/>
      <c r="N197" s="99"/>
      <c r="O197" s="99"/>
      <c r="P197" s="99"/>
      <c r="Q197" s="99"/>
      <c r="R197" s="99"/>
      <c r="S197" s="99"/>
      <c r="T197" s="110"/>
      <c r="U197" s="110"/>
      <c r="V197" s="110"/>
      <c r="W197" s="110"/>
      <c r="X197" s="110"/>
      <c r="Y197" s="110"/>
      <c r="Z197" s="110"/>
    </row>
    <row r="198" spans="2:26" customFormat="1">
      <c r="B198" s="100"/>
      <c r="C198" s="110"/>
      <c r="D198" s="110"/>
      <c r="E198" s="110"/>
      <c r="F198" s="110"/>
      <c r="G198" s="110"/>
      <c r="H198" s="110"/>
      <c r="I198" s="110"/>
      <c r="J198" s="110"/>
      <c r="K198" s="99"/>
      <c r="L198" s="99"/>
      <c r="M198" s="99"/>
      <c r="N198" s="99"/>
      <c r="O198" s="99"/>
      <c r="P198" s="99"/>
      <c r="Q198" s="99"/>
      <c r="R198" s="99"/>
      <c r="S198" s="99"/>
      <c r="T198" s="110"/>
      <c r="U198" s="110"/>
      <c r="V198" s="110"/>
      <c r="W198" s="110"/>
      <c r="X198" s="110"/>
      <c r="Y198" s="110"/>
      <c r="Z198" s="110"/>
    </row>
    <row r="199" spans="2:26" customFormat="1">
      <c r="B199" s="100"/>
      <c r="C199" s="110"/>
      <c r="D199" s="110"/>
      <c r="E199" s="110"/>
      <c r="F199" s="110"/>
      <c r="G199" s="110"/>
      <c r="H199" s="121"/>
      <c r="I199" s="110"/>
      <c r="J199" s="110"/>
      <c r="K199" s="99"/>
      <c r="L199" s="99"/>
      <c r="M199" s="99"/>
      <c r="N199" s="99"/>
      <c r="O199" s="99"/>
      <c r="P199" s="99"/>
      <c r="Q199" s="99"/>
      <c r="R199" s="99"/>
      <c r="S199" s="99"/>
      <c r="T199" s="110"/>
      <c r="U199" s="110"/>
      <c r="V199" s="110"/>
      <c r="W199" s="110"/>
      <c r="X199" s="110"/>
      <c r="Y199" s="110"/>
      <c r="Z199" s="110"/>
    </row>
    <row r="200" spans="2:26" customFormat="1">
      <c r="B200" s="100"/>
      <c r="C200" s="110"/>
      <c r="D200" s="110"/>
      <c r="E200" s="110"/>
      <c r="F200" s="110"/>
      <c r="G200" s="110"/>
      <c r="H200" s="122"/>
      <c r="I200" s="110"/>
      <c r="J200" s="110"/>
      <c r="K200" s="99"/>
      <c r="L200" s="99"/>
      <c r="M200" s="99"/>
      <c r="N200" s="99"/>
      <c r="O200" s="99"/>
      <c r="P200" s="99"/>
      <c r="Q200" s="99"/>
      <c r="R200" s="99"/>
      <c r="S200" s="99"/>
      <c r="T200" s="110"/>
      <c r="U200" s="110"/>
      <c r="V200" s="110"/>
      <c r="W200" s="110"/>
      <c r="X200" s="110"/>
      <c r="Y200" s="110"/>
      <c r="Z200" s="110"/>
    </row>
    <row r="201" spans="2:26" customFormat="1">
      <c r="B201" s="100"/>
      <c r="C201" s="110"/>
      <c r="D201" s="110"/>
      <c r="E201" s="110"/>
      <c r="F201" s="110"/>
      <c r="G201" s="110"/>
      <c r="H201" s="110"/>
      <c r="I201" s="110"/>
      <c r="J201" s="110"/>
      <c r="K201" s="99"/>
      <c r="L201" s="99"/>
      <c r="M201" s="99"/>
      <c r="N201" s="99"/>
      <c r="O201" s="99"/>
      <c r="P201" s="99"/>
      <c r="Q201" s="99"/>
      <c r="R201" s="99"/>
      <c r="S201" s="99"/>
      <c r="T201" s="110"/>
      <c r="U201" s="110"/>
      <c r="V201" s="110"/>
      <c r="W201" s="110"/>
      <c r="X201" s="110"/>
      <c r="Y201" s="110"/>
      <c r="Z201" s="110"/>
    </row>
    <row r="202" spans="2:26" customFormat="1">
      <c r="B202" s="100"/>
      <c r="C202" s="110"/>
      <c r="D202" s="110"/>
      <c r="E202" s="110"/>
      <c r="F202" s="110"/>
      <c r="G202" s="110"/>
      <c r="H202" s="110"/>
      <c r="I202" s="110"/>
      <c r="J202" s="110"/>
      <c r="K202" s="99"/>
      <c r="L202" s="99"/>
      <c r="M202" s="99"/>
      <c r="N202" s="99"/>
      <c r="O202" s="99"/>
      <c r="P202" s="99"/>
      <c r="Q202" s="99"/>
      <c r="R202" s="99"/>
      <c r="S202" s="99"/>
      <c r="T202" s="110"/>
      <c r="U202" s="110"/>
      <c r="V202" s="110"/>
      <c r="W202" s="110"/>
      <c r="X202" s="110"/>
      <c r="Y202" s="110"/>
      <c r="Z202" s="110"/>
    </row>
    <row r="203" spans="2:26" customFormat="1">
      <c r="B203" s="100"/>
      <c r="C203" s="110"/>
      <c r="D203" s="110"/>
      <c r="E203" s="110"/>
      <c r="F203" s="110"/>
      <c r="G203" s="110"/>
      <c r="H203" s="123"/>
      <c r="I203" s="110"/>
      <c r="J203" s="110"/>
      <c r="K203" s="99"/>
      <c r="L203" s="99"/>
      <c r="M203" s="99"/>
      <c r="N203" s="99"/>
      <c r="O203" s="99"/>
      <c r="P203" s="99"/>
      <c r="Q203" s="99"/>
      <c r="R203" s="99"/>
      <c r="S203" s="99"/>
      <c r="T203" s="110"/>
      <c r="U203" s="110"/>
      <c r="V203" s="110"/>
      <c r="W203" s="110"/>
      <c r="X203" s="110"/>
      <c r="Y203" s="110"/>
      <c r="Z203" s="110"/>
    </row>
    <row r="204" spans="2:26" customFormat="1">
      <c r="B204" s="100"/>
      <c r="C204" s="110"/>
      <c r="D204" s="110"/>
      <c r="E204" s="110"/>
      <c r="F204" s="143"/>
      <c r="G204" s="143"/>
      <c r="H204" s="145"/>
      <c r="I204" s="143"/>
      <c r="J204" s="110"/>
      <c r="K204" s="99"/>
      <c r="L204" s="99"/>
      <c r="M204" s="99"/>
      <c r="N204" s="99"/>
      <c r="O204" s="99"/>
      <c r="P204" s="99"/>
      <c r="Q204" s="99"/>
      <c r="R204" s="99"/>
      <c r="S204" s="99"/>
      <c r="T204" s="110"/>
      <c r="U204" s="110"/>
      <c r="V204" s="110"/>
      <c r="W204" s="110"/>
      <c r="X204" s="110"/>
      <c r="Y204" s="110"/>
      <c r="Z204" s="110"/>
    </row>
    <row r="205" spans="2:26" customFormat="1">
      <c r="B205" s="100"/>
      <c r="C205" s="110"/>
      <c r="D205" s="110"/>
      <c r="E205" s="110"/>
      <c r="F205" s="110"/>
      <c r="G205" s="110"/>
      <c r="H205" s="110"/>
      <c r="I205" s="124"/>
      <c r="J205" s="110"/>
      <c r="K205" s="99"/>
      <c r="L205" s="99"/>
      <c r="M205" s="99"/>
      <c r="N205" s="99"/>
      <c r="O205" s="99"/>
      <c r="P205" s="99"/>
      <c r="Q205" s="99"/>
      <c r="R205" s="99"/>
      <c r="S205" s="99"/>
      <c r="T205" s="110"/>
      <c r="U205" s="110"/>
      <c r="V205" s="110"/>
      <c r="W205" s="110"/>
      <c r="X205" s="110"/>
      <c r="Y205" s="110"/>
      <c r="Z205" s="110"/>
    </row>
    <row r="206" spans="2:26" customFormat="1">
      <c r="B206" s="100"/>
      <c r="C206" s="110"/>
      <c r="D206" s="110"/>
      <c r="E206" s="110"/>
      <c r="F206" s="110"/>
      <c r="G206" s="110"/>
      <c r="H206" s="122"/>
      <c r="I206" s="124"/>
      <c r="J206" s="110"/>
      <c r="K206" s="99"/>
      <c r="L206" s="99"/>
      <c r="M206" s="99"/>
      <c r="N206" s="99"/>
      <c r="O206" s="99"/>
      <c r="P206" s="99"/>
      <c r="Q206" s="99"/>
      <c r="R206" s="99"/>
      <c r="S206" s="99"/>
      <c r="T206" s="110"/>
      <c r="U206" s="110"/>
      <c r="V206" s="110"/>
      <c r="W206" s="110"/>
      <c r="X206" s="110"/>
      <c r="Y206" s="110"/>
      <c r="Z206" s="110"/>
    </row>
    <row r="207" spans="2:26" customFormat="1">
      <c r="B207" s="100"/>
      <c r="C207" s="110"/>
      <c r="D207" s="110"/>
      <c r="E207" s="110"/>
      <c r="F207" s="110"/>
      <c r="G207" s="110"/>
      <c r="H207" s="110"/>
      <c r="I207" s="124"/>
      <c r="J207" s="110"/>
      <c r="K207" s="99"/>
      <c r="L207" s="99"/>
      <c r="M207" s="99"/>
      <c r="N207" s="99"/>
      <c r="O207" s="99"/>
      <c r="P207" s="99"/>
      <c r="Q207" s="99"/>
      <c r="R207" s="99"/>
      <c r="S207" s="99"/>
      <c r="T207" s="110"/>
      <c r="U207" s="110"/>
      <c r="V207" s="110"/>
      <c r="W207" s="110"/>
      <c r="X207" s="110"/>
      <c r="Y207" s="110"/>
      <c r="Z207" s="110"/>
    </row>
    <row r="208" spans="2:26" customFormat="1">
      <c r="B208" s="100"/>
      <c r="C208" s="110"/>
      <c r="D208" s="110"/>
      <c r="E208" s="110"/>
      <c r="F208" s="125"/>
      <c r="G208" s="125"/>
      <c r="H208" s="110"/>
      <c r="I208" s="124"/>
      <c r="J208" s="110"/>
      <c r="K208" s="99"/>
      <c r="L208" s="99"/>
      <c r="M208" s="99"/>
      <c r="N208" s="99"/>
      <c r="O208" s="99"/>
      <c r="P208" s="99"/>
      <c r="Q208" s="99"/>
      <c r="R208" s="99"/>
      <c r="S208" s="99"/>
      <c r="T208" s="110"/>
      <c r="U208" s="110"/>
      <c r="V208" s="110"/>
      <c r="W208" s="110"/>
      <c r="X208" s="110"/>
      <c r="Y208" s="110"/>
      <c r="Z208" s="110"/>
    </row>
    <row r="209" spans="2:35" customFormat="1">
      <c r="B209" s="100"/>
      <c r="C209" s="110"/>
      <c r="D209" s="110"/>
      <c r="E209" s="110"/>
      <c r="F209" s="125"/>
      <c r="G209" s="125"/>
      <c r="H209" s="110"/>
      <c r="I209" s="124"/>
      <c r="J209" s="110"/>
      <c r="K209" s="99"/>
      <c r="L209" s="99"/>
      <c r="M209" s="99"/>
      <c r="N209" s="99"/>
      <c r="O209" s="99"/>
      <c r="P209" s="99"/>
      <c r="Q209" s="99"/>
      <c r="R209" s="99"/>
      <c r="S209" s="99"/>
      <c r="T209" s="110"/>
      <c r="U209" s="110"/>
      <c r="V209" s="110"/>
      <c r="W209" s="110"/>
      <c r="X209" s="110"/>
      <c r="Y209" s="110"/>
      <c r="Z209" s="110"/>
    </row>
    <row r="210" spans="2:35" customFormat="1">
      <c r="B210" s="100"/>
      <c r="C210" s="110"/>
      <c r="D210" s="110"/>
      <c r="E210" s="110"/>
      <c r="F210" s="125"/>
      <c r="G210" s="125"/>
      <c r="H210" s="110"/>
      <c r="I210" s="124"/>
      <c r="J210" s="110"/>
      <c r="K210" s="99"/>
      <c r="L210" s="99"/>
      <c r="M210" s="99"/>
      <c r="N210" s="99"/>
      <c r="O210" s="99"/>
      <c r="P210" s="99"/>
      <c r="Q210" s="99"/>
      <c r="R210" s="99"/>
      <c r="S210" s="99"/>
      <c r="T210" s="110"/>
      <c r="U210" s="110"/>
      <c r="V210" s="110"/>
      <c r="W210" s="110"/>
      <c r="X210" s="110"/>
      <c r="Y210" s="110"/>
      <c r="Z210" s="110"/>
    </row>
    <row r="211" spans="2:35" customFormat="1">
      <c r="B211" s="100"/>
      <c r="C211" s="110"/>
      <c r="D211" s="110"/>
      <c r="E211" s="110"/>
      <c r="F211" s="125"/>
      <c r="G211" s="125"/>
      <c r="H211" s="110"/>
      <c r="I211" s="124"/>
      <c r="J211" s="110"/>
      <c r="K211" s="99"/>
      <c r="L211" s="99"/>
      <c r="M211" s="99"/>
      <c r="N211" s="99"/>
      <c r="O211" s="99"/>
      <c r="P211" s="99"/>
      <c r="Q211" s="99"/>
      <c r="R211" s="99"/>
      <c r="S211" s="99"/>
      <c r="T211" s="110"/>
      <c r="U211" s="110"/>
      <c r="V211" s="110"/>
      <c r="W211" s="110"/>
      <c r="X211" s="110"/>
      <c r="Y211" s="110"/>
      <c r="Z211" s="110"/>
    </row>
    <row r="212" spans="2:35" customFormat="1">
      <c r="B212" s="100"/>
      <c r="C212" s="110"/>
      <c r="D212" s="110"/>
      <c r="E212" s="110"/>
      <c r="F212" s="125"/>
      <c r="G212" s="125"/>
      <c r="H212" s="110"/>
      <c r="I212" s="124"/>
      <c r="J212" s="110"/>
      <c r="K212" s="99"/>
      <c r="L212" s="99"/>
      <c r="M212" s="99"/>
      <c r="N212" s="99"/>
      <c r="O212" s="99"/>
      <c r="P212" s="99"/>
      <c r="Q212" s="99"/>
      <c r="R212" s="99"/>
      <c r="S212" s="99"/>
      <c r="T212" s="110"/>
      <c r="U212" s="110"/>
      <c r="V212" s="110"/>
      <c r="W212" s="110"/>
      <c r="X212" s="110"/>
      <c r="Y212" s="110"/>
      <c r="Z212" s="110"/>
    </row>
    <row r="213" spans="2:35" customFormat="1">
      <c r="B213" s="100"/>
      <c r="C213" s="110"/>
      <c r="D213" s="110"/>
      <c r="E213" s="110"/>
      <c r="F213" s="110"/>
      <c r="G213" s="110"/>
      <c r="H213" s="110"/>
      <c r="I213" s="124"/>
      <c r="J213" s="110"/>
      <c r="K213" s="99"/>
      <c r="L213" s="99"/>
      <c r="M213" s="99"/>
      <c r="N213" s="99"/>
      <c r="O213" s="99"/>
      <c r="P213" s="99"/>
      <c r="Q213" s="99"/>
      <c r="R213" s="99"/>
      <c r="S213" s="99"/>
      <c r="T213" s="110"/>
      <c r="U213" s="110"/>
      <c r="V213" s="110"/>
      <c r="W213" s="110"/>
      <c r="X213" s="110"/>
      <c r="Y213" s="110"/>
      <c r="Z213" s="110"/>
    </row>
    <row r="214" spans="2:35" customFormat="1">
      <c r="B214" s="100"/>
      <c r="C214" s="110"/>
      <c r="D214" s="110"/>
      <c r="E214" s="110"/>
      <c r="F214" s="110"/>
      <c r="G214" s="110"/>
      <c r="H214" s="110"/>
      <c r="I214" s="124"/>
      <c r="J214" s="110"/>
      <c r="K214" s="99"/>
      <c r="L214" s="99"/>
      <c r="M214" s="99"/>
      <c r="N214" s="99"/>
      <c r="O214" s="99"/>
      <c r="P214" s="99"/>
      <c r="Q214" s="99"/>
      <c r="R214" s="99"/>
      <c r="S214" s="99"/>
      <c r="T214" s="110"/>
      <c r="U214" s="110"/>
      <c r="V214" s="110"/>
      <c r="W214" s="110"/>
      <c r="X214" s="110"/>
      <c r="Y214" s="110"/>
      <c r="Z214" s="110"/>
    </row>
    <row r="215" spans="2:35" customFormat="1" ht="17" thickBot="1">
      <c r="B215" s="100"/>
      <c r="C215" s="110"/>
      <c r="D215" s="110"/>
      <c r="E215" s="110"/>
      <c r="F215" s="143"/>
      <c r="G215" s="144"/>
      <c r="H215" s="146"/>
      <c r="I215" s="124"/>
      <c r="J215" s="110"/>
      <c r="K215" s="99"/>
      <c r="L215" s="99"/>
      <c r="M215" s="99"/>
      <c r="N215" s="99"/>
      <c r="O215" s="99"/>
      <c r="P215" s="99"/>
      <c r="Q215" s="99"/>
      <c r="R215" s="99"/>
      <c r="S215" s="99"/>
      <c r="T215" s="110"/>
      <c r="U215" s="110"/>
      <c r="V215" s="110"/>
      <c r="W215" s="110"/>
      <c r="X215" s="110"/>
      <c r="Y215" s="110"/>
      <c r="Z215" s="110"/>
    </row>
    <row r="216" spans="2:35" s="179" customFormat="1">
      <c r="B216" s="180"/>
      <c r="C216" s="181" t="s">
        <v>24</v>
      </c>
      <c r="D216" s="181" t="s">
        <v>51</v>
      </c>
      <c r="E216" s="181"/>
      <c r="F216" s="181" t="s">
        <v>31</v>
      </c>
      <c r="G216" s="181"/>
      <c r="H216" s="181"/>
      <c r="I216" s="181"/>
      <c r="J216" s="181"/>
      <c r="K216" s="181"/>
      <c r="L216" s="181"/>
      <c r="M216" s="181"/>
      <c r="N216" s="181"/>
      <c r="O216" s="181"/>
      <c r="P216" s="181"/>
      <c r="Q216" s="181"/>
      <c r="R216" s="181"/>
      <c r="S216" s="181"/>
      <c r="T216" s="181"/>
      <c r="U216" s="181"/>
      <c r="V216" s="150"/>
      <c r="W216" s="150"/>
      <c r="X216" s="150"/>
      <c r="Y216" s="150"/>
      <c r="Z216" s="150"/>
      <c r="AA216" s="150"/>
      <c r="AB216" s="150"/>
      <c r="AC216" s="150"/>
      <c r="AD216" s="150"/>
      <c r="AE216" s="150"/>
      <c r="AF216" s="150"/>
      <c r="AG216" s="150"/>
      <c r="AH216" s="150"/>
      <c r="AI216" s="150"/>
    </row>
    <row r="217" spans="2:35" s="179" customFormat="1">
      <c r="B217" s="182"/>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c r="AA217" s="183"/>
      <c r="AB217" s="183"/>
      <c r="AC217" s="183"/>
      <c r="AD217" s="183"/>
      <c r="AE217" s="183"/>
      <c r="AF217" s="183"/>
      <c r="AG217" s="183"/>
      <c r="AH217" s="183"/>
      <c r="AI217" s="183"/>
    </row>
    <row r="218" spans="2:35" s="179" customFormat="1">
      <c r="B218" s="182"/>
      <c r="C218" s="184" t="s">
        <v>184</v>
      </c>
      <c r="D218" s="185"/>
      <c r="E218" s="185"/>
      <c r="F218" s="185"/>
      <c r="G218" s="185"/>
      <c r="H218" s="185"/>
      <c r="I218" s="185"/>
      <c r="J218" s="110"/>
      <c r="K218" s="110"/>
      <c r="L218" s="110"/>
      <c r="M218" s="110"/>
      <c r="N218" s="110"/>
      <c r="O218" s="110"/>
      <c r="P218" s="110"/>
      <c r="Q218" s="110"/>
      <c r="R218" s="110"/>
      <c r="S218" s="110"/>
      <c r="T218" s="110"/>
      <c r="U218" s="110"/>
      <c r="V218" s="110"/>
      <c r="W218" s="110"/>
      <c r="X218" s="110"/>
      <c r="Y218" s="110"/>
      <c r="Z218" s="186"/>
      <c r="AA218" s="186"/>
      <c r="AB218" s="186"/>
      <c r="AC218" s="186"/>
      <c r="AD218" s="186"/>
      <c r="AE218" s="186"/>
      <c r="AF218" s="186"/>
      <c r="AG218" s="186"/>
      <c r="AH218" s="186"/>
      <c r="AI218" s="186"/>
    </row>
    <row r="219" spans="2:35" s="179" customFormat="1">
      <c r="B219" s="182"/>
      <c r="C219" s="185"/>
      <c r="D219" s="185"/>
      <c r="E219" s="185"/>
      <c r="F219" s="185"/>
      <c r="G219" s="185"/>
      <c r="H219" s="185"/>
      <c r="I219" s="185"/>
      <c r="J219" s="110"/>
      <c r="K219" s="110"/>
      <c r="L219" s="110"/>
      <c r="M219" s="110"/>
      <c r="N219" s="110"/>
      <c r="O219" s="110"/>
      <c r="P219" s="110"/>
      <c r="Q219" s="110"/>
      <c r="R219" s="110"/>
      <c r="S219" s="110"/>
      <c r="T219" s="110"/>
      <c r="U219" s="110"/>
      <c r="V219" s="110"/>
      <c r="W219" s="110"/>
      <c r="X219" s="110"/>
      <c r="Y219" s="110"/>
      <c r="Z219" s="186"/>
      <c r="AA219" s="186"/>
      <c r="AB219" s="186"/>
      <c r="AC219" s="186"/>
      <c r="AD219" s="186"/>
      <c r="AE219" s="186"/>
      <c r="AF219" s="186"/>
      <c r="AG219" s="186"/>
      <c r="AH219" s="186"/>
      <c r="AI219" s="186"/>
    </row>
    <row r="220" spans="2:35" s="179" customFormat="1">
      <c r="B220" s="182"/>
      <c r="C220" s="185"/>
      <c r="D220" s="185"/>
      <c r="E220" s="185"/>
      <c r="F220" s="185"/>
      <c r="G220" s="185"/>
      <c r="H220" s="185"/>
      <c r="I220" s="185"/>
      <c r="J220" s="110"/>
      <c r="K220" s="110"/>
      <c r="L220" s="110"/>
      <c r="M220" s="110"/>
      <c r="N220" s="110"/>
      <c r="O220" s="110"/>
      <c r="P220" s="110"/>
      <c r="Q220" s="110"/>
      <c r="R220" s="110"/>
      <c r="S220" s="110"/>
      <c r="T220" s="110"/>
      <c r="U220" s="110"/>
      <c r="V220" s="110"/>
      <c r="W220" s="110"/>
      <c r="X220" s="110"/>
      <c r="Y220" s="110"/>
      <c r="Z220" s="186"/>
      <c r="AA220" s="186"/>
      <c r="AB220" s="186"/>
      <c r="AC220" s="186"/>
      <c r="AD220" s="186"/>
      <c r="AE220" s="186"/>
      <c r="AF220" s="186"/>
      <c r="AG220" s="186"/>
      <c r="AH220" s="186"/>
      <c r="AI220" s="186"/>
    </row>
    <row r="221" spans="2:35" s="179" customFormat="1">
      <c r="B221" s="182"/>
      <c r="C221" s="185"/>
      <c r="D221" s="190"/>
      <c r="E221" s="190"/>
      <c r="F221" s="190"/>
      <c r="G221" s="190"/>
      <c r="H221" s="190"/>
      <c r="I221" s="190"/>
      <c r="J221" s="141"/>
      <c r="K221" s="110"/>
      <c r="L221" s="110"/>
      <c r="M221" s="110"/>
      <c r="N221" s="110"/>
      <c r="O221" s="110"/>
      <c r="P221" s="110"/>
      <c r="Q221" s="110"/>
      <c r="R221" s="110"/>
      <c r="S221" s="110"/>
      <c r="T221" s="110"/>
      <c r="U221" s="110"/>
      <c r="V221" s="110"/>
      <c r="W221" s="110"/>
      <c r="X221" s="110"/>
      <c r="Y221" s="110"/>
      <c r="Z221" s="186"/>
      <c r="AA221" s="186"/>
      <c r="AB221" s="186"/>
      <c r="AC221" s="186"/>
      <c r="AD221" s="186"/>
      <c r="AE221" s="186"/>
      <c r="AF221" s="186"/>
      <c r="AG221" s="186"/>
      <c r="AH221" s="186"/>
      <c r="AI221" s="186"/>
    </row>
    <row r="222" spans="2:35" s="179" customFormat="1">
      <c r="B222" s="182"/>
      <c r="C222" s="185"/>
      <c r="D222" s="190"/>
      <c r="E222" s="190"/>
      <c r="F222" s="190"/>
      <c r="G222" s="190"/>
      <c r="H222" s="190"/>
      <c r="I222" s="190"/>
      <c r="J222" s="141"/>
      <c r="K222" s="110"/>
      <c r="L222" s="110"/>
      <c r="M222" s="110"/>
      <c r="N222" s="110"/>
      <c r="O222" s="110"/>
      <c r="P222" s="110"/>
      <c r="Q222" s="110"/>
      <c r="R222" s="110"/>
      <c r="S222" s="110"/>
      <c r="T222" s="110"/>
      <c r="U222" s="110"/>
      <c r="V222" s="110"/>
      <c r="W222" s="110"/>
      <c r="X222" s="110"/>
      <c r="Y222" s="110"/>
      <c r="Z222" s="186"/>
      <c r="AA222" s="186"/>
      <c r="AB222" s="186"/>
      <c r="AC222" s="186"/>
      <c r="AD222" s="186"/>
      <c r="AE222" s="186"/>
      <c r="AF222" s="186"/>
      <c r="AG222" s="186"/>
      <c r="AH222" s="186"/>
      <c r="AI222" s="186"/>
    </row>
    <row r="223" spans="2:35" s="179" customFormat="1">
      <c r="B223" s="182"/>
      <c r="C223" s="185"/>
      <c r="D223" s="191"/>
      <c r="E223" s="191"/>
      <c r="F223" s="191"/>
      <c r="G223" s="191"/>
      <c r="H223" s="191"/>
      <c r="I223" s="191"/>
      <c r="J223" s="141"/>
      <c r="K223" s="110"/>
      <c r="L223" s="110"/>
      <c r="M223" s="110"/>
      <c r="N223" s="110"/>
      <c r="O223" s="110"/>
      <c r="P223" s="110"/>
      <c r="Q223" s="110"/>
      <c r="R223" s="110"/>
      <c r="S223" s="110"/>
      <c r="T223" s="110"/>
      <c r="U223" s="110"/>
      <c r="V223" s="110"/>
      <c r="W223" s="110"/>
      <c r="X223" s="110"/>
      <c r="Y223" s="110"/>
      <c r="Z223" s="186"/>
      <c r="AA223" s="186"/>
      <c r="AB223" s="186"/>
      <c r="AC223" s="186"/>
      <c r="AD223" s="186"/>
      <c r="AE223" s="186"/>
      <c r="AF223" s="186"/>
      <c r="AG223" s="186"/>
      <c r="AH223" s="186"/>
      <c r="AI223" s="186"/>
    </row>
    <row r="224" spans="2:35" s="179" customFormat="1">
      <c r="B224" s="182"/>
      <c r="C224" s="185"/>
      <c r="D224" s="191"/>
      <c r="E224" s="191"/>
      <c r="F224" s="191"/>
      <c r="G224" s="191"/>
      <c r="H224" s="191"/>
      <c r="I224" s="191"/>
      <c r="J224" s="141"/>
      <c r="K224" s="110"/>
      <c r="L224" s="110"/>
      <c r="M224" s="110"/>
      <c r="N224" s="110"/>
      <c r="O224" s="110"/>
      <c r="P224" s="110"/>
      <c r="Q224" s="110"/>
      <c r="R224" s="110"/>
      <c r="S224" s="110"/>
      <c r="T224" s="110"/>
      <c r="U224" s="110"/>
      <c r="V224" s="110"/>
      <c r="W224" s="110"/>
      <c r="X224" s="110"/>
      <c r="Y224" s="110"/>
      <c r="Z224" s="186"/>
      <c r="AA224" s="186"/>
      <c r="AB224" s="186"/>
      <c r="AC224" s="186"/>
      <c r="AD224" s="186"/>
      <c r="AE224" s="186"/>
      <c r="AF224" s="186"/>
      <c r="AG224" s="186"/>
      <c r="AH224" s="186"/>
      <c r="AI224" s="186"/>
    </row>
    <row r="225" spans="2:35" s="179" customFormat="1">
      <c r="B225" s="182"/>
      <c r="C225" s="185"/>
      <c r="D225" s="191"/>
      <c r="E225" s="191"/>
      <c r="F225" s="191"/>
      <c r="G225" s="191"/>
      <c r="H225" s="191"/>
      <c r="I225" s="191"/>
      <c r="J225" s="141"/>
      <c r="K225" s="110"/>
      <c r="L225" s="110"/>
      <c r="M225" s="110"/>
      <c r="N225" s="110"/>
      <c r="O225" s="110"/>
      <c r="P225" s="110"/>
      <c r="Q225" s="110"/>
      <c r="R225" s="110"/>
      <c r="S225" s="110"/>
      <c r="T225" s="110"/>
      <c r="U225" s="110"/>
      <c r="V225" s="110"/>
      <c r="W225" s="110"/>
      <c r="X225" s="110"/>
      <c r="Y225" s="110"/>
      <c r="Z225" s="186"/>
      <c r="AA225" s="186"/>
      <c r="AB225" s="186"/>
      <c r="AC225" s="186"/>
      <c r="AD225" s="186"/>
      <c r="AE225" s="186"/>
      <c r="AF225" s="186"/>
      <c r="AG225" s="186"/>
      <c r="AH225" s="186"/>
      <c r="AI225" s="186"/>
    </row>
    <row r="226" spans="2:35" s="179" customFormat="1">
      <c r="B226" s="182"/>
      <c r="C226" s="110"/>
      <c r="D226" s="141"/>
      <c r="E226" s="141"/>
      <c r="F226" s="141"/>
      <c r="G226" s="141"/>
      <c r="H226" s="141"/>
      <c r="I226" s="141"/>
      <c r="J226" s="141"/>
      <c r="K226" s="110"/>
      <c r="L226" s="110"/>
      <c r="M226" s="110"/>
      <c r="N226" s="110"/>
      <c r="O226" s="110"/>
      <c r="P226" s="110"/>
      <c r="Q226" s="110"/>
      <c r="R226" s="110"/>
      <c r="S226" s="110"/>
      <c r="T226" s="110"/>
      <c r="U226" s="110"/>
      <c r="V226" s="110"/>
      <c r="W226" s="110"/>
      <c r="X226" s="110"/>
      <c r="Y226" s="110"/>
      <c r="Z226" s="186"/>
      <c r="AA226" s="186"/>
      <c r="AB226" s="186"/>
      <c r="AC226" s="186"/>
      <c r="AD226" s="186"/>
      <c r="AE226" s="186"/>
      <c r="AF226" s="186"/>
      <c r="AG226" s="186"/>
      <c r="AH226" s="186"/>
      <c r="AI226" s="186"/>
    </row>
    <row r="227" spans="2:35" s="179" customFormat="1">
      <c r="B227" s="182"/>
      <c r="C227" s="110"/>
      <c r="D227" s="141"/>
      <c r="E227" s="141"/>
      <c r="F227" s="141"/>
      <c r="G227" s="141"/>
      <c r="H227" s="141"/>
      <c r="I227" s="141"/>
      <c r="J227" s="141"/>
      <c r="K227" s="110"/>
      <c r="L227" s="110"/>
      <c r="M227" s="110"/>
      <c r="N227" s="110"/>
      <c r="O227" s="110"/>
      <c r="P227" s="110"/>
      <c r="Q227" s="110"/>
      <c r="R227" s="110"/>
      <c r="S227" s="110"/>
      <c r="T227" s="110"/>
      <c r="U227" s="110"/>
      <c r="V227" s="110"/>
      <c r="W227" s="110"/>
      <c r="X227" s="110"/>
      <c r="Y227" s="110"/>
      <c r="Z227" s="186"/>
      <c r="AA227" s="186"/>
      <c r="AB227" s="186"/>
      <c r="AC227" s="186"/>
      <c r="AD227" s="186"/>
      <c r="AE227" s="186"/>
      <c r="AF227" s="186"/>
      <c r="AG227" s="186"/>
      <c r="AH227" s="186"/>
      <c r="AI227" s="186"/>
    </row>
    <row r="228" spans="2:35" s="179" customFormat="1">
      <c r="B228" s="182"/>
      <c r="C228" s="110"/>
      <c r="D228" s="141"/>
      <c r="E228" s="141"/>
      <c r="F228" s="141"/>
      <c r="G228" s="141"/>
      <c r="H228" s="141"/>
      <c r="I228" s="141"/>
      <c r="J228" s="141"/>
      <c r="K228" s="110"/>
      <c r="L228" s="110"/>
      <c r="M228" s="110"/>
      <c r="N228" s="110"/>
      <c r="O228" s="110"/>
      <c r="P228" s="110"/>
      <c r="Q228" s="110"/>
      <c r="R228" s="110"/>
      <c r="S228" s="110"/>
      <c r="T228" s="110"/>
      <c r="U228" s="110"/>
      <c r="V228" s="110"/>
      <c r="W228" s="110"/>
      <c r="X228" s="110"/>
      <c r="Y228" s="110"/>
      <c r="Z228" s="186"/>
      <c r="AA228" s="186"/>
      <c r="AB228" s="186"/>
      <c r="AC228" s="186"/>
      <c r="AD228" s="186"/>
      <c r="AE228" s="186"/>
      <c r="AF228" s="186"/>
      <c r="AG228" s="186"/>
      <c r="AH228" s="186"/>
      <c r="AI228" s="186"/>
    </row>
    <row r="229" spans="2:35" s="179" customFormat="1">
      <c r="B229" s="182"/>
      <c r="C229" s="110"/>
      <c r="D229" s="141"/>
      <c r="E229" s="141"/>
      <c r="F229" s="141"/>
      <c r="G229" s="141"/>
      <c r="H229" s="141"/>
      <c r="I229" s="141"/>
      <c r="J229" s="141"/>
      <c r="K229" s="110"/>
      <c r="L229" s="110"/>
      <c r="M229" s="110"/>
      <c r="N229" s="110"/>
      <c r="O229" s="110"/>
      <c r="P229" s="110"/>
      <c r="Q229" s="110"/>
      <c r="R229" s="110"/>
      <c r="S229" s="110"/>
      <c r="T229" s="110"/>
      <c r="U229" s="110"/>
      <c r="V229" s="110"/>
      <c r="W229" s="110"/>
      <c r="X229" s="110"/>
      <c r="Y229" s="110"/>
      <c r="Z229" s="186"/>
      <c r="AA229" s="186"/>
      <c r="AB229" s="186"/>
      <c r="AC229" s="186"/>
      <c r="AD229" s="186"/>
      <c r="AE229" s="186"/>
      <c r="AF229" s="186"/>
      <c r="AG229" s="186"/>
      <c r="AH229" s="186"/>
      <c r="AI229" s="186"/>
    </row>
    <row r="230" spans="2:35" s="179" customFormat="1">
      <c r="B230" s="182"/>
      <c r="C230" s="110"/>
      <c r="D230" s="141"/>
      <c r="E230" s="141"/>
      <c r="F230" s="141"/>
      <c r="G230" s="141"/>
      <c r="H230" s="141"/>
      <c r="I230" s="141"/>
      <c r="J230" s="141"/>
      <c r="K230" s="110"/>
      <c r="L230" s="110"/>
      <c r="M230" s="110"/>
      <c r="N230" s="110"/>
      <c r="O230" s="110"/>
      <c r="P230" s="110"/>
      <c r="Q230" s="110"/>
      <c r="R230" s="110"/>
      <c r="S230" s="110"/>
      <c r="T230" s="110"/>
      <c r="U230" s="110"/>
      <c r="V230" s="110"/>
      <c r="W230" s="110"/>
      <c r="X230" s="110"/>
      <c r="Y230" s="110"/>
      <c r="Z230" s="186"/>
      <c r="AA230" s="186"/>
      <c r="AB230" s="186"/>
      <c r="AC230" s="186"/>
      <c r="AD230" s="186"/>
      <c r="AE230" s="186"/>
      <c r="AF230" s="186"/>
      <c r="AG230" s="186"/>
      <c r="AH230" s="186"/>
      <c r="AI230" s="186"/>
    </row>
    <row r="231" spans="2:35" s="179" customFormat="1">
      <c r="B231" s="182"/>
      <c r="C231" s="110"/>
      <c r="D231" s="141"/>
      <c r="E231" s="141"/>
      <c r="F231" s="141"/>
      <c r="G231" s="141"/>
      <c r="H231" s="141"/>
      <c r="I231" s="141"/>
      <c r="J231" s="141"/>
      <c r="K231" s="110"/>
      <c r="L231" s="110"/>
      <c r="M231" s="110"/>
      <c r="N231" s="110"/>
      <c r="O231" s="110"/>
      <c r="P231" s="110"/>
      <c r="Q231" s="110"/>
      <c r="R231" s="110"/>
      <c r="S231" s="110"/>
      <c r="T231" s="110"/>
      <c r="U231" s="110"/>
      <c r="V231" s="110"/>
      <c r="W231" s="110"/>
      <c r="X231" s="110"/>
      <c r="Y231" s="110"/>
      <c r="Z231" s="186"/>
      <c r="AA231" s="186"/>
      <c r="AB231" s="186"/>
      <c r="AC231" s="186"/>
      <c r="AD231" s="186"/>
      <c r="AE231" s="186"/>
      <c r="AF231" s="186"/>
      <c r="AG231" s="186"/>
      <c r="AH231" s="186"/>
      <c r="AI231" s="186"/>
    </row>
    <row r="232" spans="2:35" s="179" customFormat="1">
      <c r="B232" s="182"/>
      <c r="C232" s="110"/>
      <c r="D232" s="141"/>
      <c r="E232" s="141"/>
      <c r="F232" s="141"/>
      <c r="G232" s="141"/>
      <c r="H232" s="141"/>
      <c r="I232" s="141"/>
      <c r="J232" s="141"/>
      <c r="K232" s="110"/>
      <c r="L232" s="110"/>
      <c r="M232" s="110"/>
      <c r="N232" s="110"/>
      <c r="O232" s="110"/>
      <c r="P232" s="110"/>
      <c r="Q232" s="110"/>
      <c r="R232" s="110"/>
      <c r="S232" s="110"/>
      <c r="T232" s="110"/>
      <c r="U232" s="110"/>
      <c r="V232" s="110"/>
      <c r="W232" s="110"/>
      <c r="X232" s="110"/>
      <c r="Y232" s="110"/>
      <c r="Z232" s="186"/>
      <c r="AA232" s="186"/>
      <c r="AB232" s="186"/>
      <c r="AC232" s="186"/>
      <c r="AD232" s="186"/>
      <c r="AE232" s="186"/>
      <c r="AF232" s="186"/>
      <c r="AG232" s="186"/>
      <c r="AH232" s="186"/>
      <c r="AI232" s="186"/>
    </row>
    <row r="233" spans="2:35" s="179" customFormat="1">
      <c r="B233" s="182"/>
      <c r="C233" s="110"/>
      <c r="D233" s="141"/>
      <c r="E233" s="141"/>
      <c r="F233" s="141"/>
      <c r="G233" s="141"/>
      <c r="H233" s="141"/>
      <c r="I233" s="141"/>
      <c r="J233" s="141"/>
      <c r="K233" s="110"/>
      <c r="L233" s="110"/>
      <c r="M233" s="110"/>
      <c r="N233" s="110"/>
      <c r="O233" s="110"/>
      <c r="P233" s="110"/>
      <c r="Q233" s="110"/>
      <c r="R233" s="110"/>
      <c r="S233" s="110"/>
      <c r="T233" s="110"/>
      <c r="U233" s="110"/>
      <c r="V233" s="110"/>
      <c r="W233" s="110"/>
      <c r="X233" s="110"/>
      <c r="Y233" s="110"/>
      <c r="Z233" s="186"/>
      <c r="AA233" s="186"/>
      <c r="AB233" s="186"/>
      <c r="AC233" s="186"/>
      <c r="AD233" s="186"/>
      <c r="AE233" s="186"/>
      <c r="AF233" s="186"/>
      <c r="AG233" s="186"/>
      <c r="AH233" s="186"/>
      <c r="AI233" s="186"/>
    </row>
    <row r="234" spans="2:35" s="179" customFormat="1">
      <c r="B234" s="182"/>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86"/>
      <c r="AA234" s="186"/>
      <c r="AB234" s="186"/>
      <c r="AC234" s="186"/>
      <c r="AD234" s="186"/>
      <c r="AE234" s="186"/>
      <c r="AF234" s="186"/>
      <c r="AG234" s="186"/>
      <c r="AH234" s="186"/>
      <c r="AI234" s="186"/>
    </row>
    <row r="235" spans="2:35" s="179" customFormat="1">
      <c r="B235" s="182"/>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86"/>
      <c r="AA235" s="186"/>
      <c r="AB235" s="186"/>
      <c r="AC235" s="186"/>
      <c r="AD235" s="186"/>
      <c r="AE235" s="186"/>
      <c r="AF235" s="186"/>
      <c r="AG235" s="186"/>
      <c r="AH235" s="186"/>
      <c r="AI235" s="186"/>
    </row>
    <row r="236" spans="2:35" s="179" customFormat="1">
      <c r="B236" s="182"/>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86"/>
      <c r="AA236" s="186"/>
      <c r="AB236" s="186"/>
      <c r="AC236" s="186"/>
      <c r="AD236" s="186"/>
      <c r="AE236" s="186"/>
      <c r="AF236" s="186"/>
      <c r="AG236" s="186"/>
      <c r="AH236" s="186"/>
      <c r="AI236" s="186"/>
    </row>
    <row r="237" spans="2:35" s="179" customFormat="1">
      <c r="B237" s="182"/>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86"/>
      <c r="AA237" s="186"/>
      <c r="AB237" s="186"/>
      <c r="AC237" s="186"/>
      <c r="AD237" s="186"/>
      <c r="AE237" s="186"/>
      <c r="AF237" s="186"/>
      <c r="AG237" s="186"/>
      <c r="AH237" s="186"/>
      <c r="AI237" s="186"/>
    </row>
    <row r="238" spans="2:35" s="179" customFormat="1">
      <c r="B238" s="182"/>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86"/>
      <c r="AA238" s="186"/>
      <c r="AB238" s="186"/>
      <c r="AC238" s="186"/>
      <c r="AD238" s="186"/>
      <c r="AE238" s="186"/>
      <c r="AF238" s="186"/>
      <c r="AG238" s="186"/>
      <c r="AH238" s="186"/>
      <c r="AI238" s="186"/>
    </row>
    <row r="239" spans="2:35" s="179" customFormat="1">
      <c r="B239" s="182"/>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86"/>
      <c r="AA239" s="186"/>
      <c r="AB239" s="186"/>
      <c r="AC239" s="186"/>
      <c r="AD239" s="186"/>
      <c r="AE239" s="186"/>
      <c r="AF239" s="186"/>
      <c r="AG239" s="186"/>
      <c r="AH239" s="186"/>
      <c r="AI239" s="186"/>
    </row>
    <row r="240" spans="2:35" s="179" customFormat="1">
      <c r="B240" s="182"/>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86"/>
      <c r="AA240" s="186"/>
      <c r="AB240" s="186"/>
      <c r="AC240" s="186"/>
      <c r="AD240" s="186"/>
      <c r="AE240" s="186"/>
      <c r="AF240" s="186"/>
      <c r="AG240" s="186"/>
      <c r="AH240" s="186"/>
      <c r="AI240" s="186"/>
    </row>
    <row r="241" spans="2:35" s="179" customFormat="1">
      <c r="B241" s="182"/>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86"/>
      <c r="AA241" s="186"/>
      <c r="AB241" s="186"/>
      <c r="AC241" s="186"/>
      <c r="AD241" s="186"/>
      <c r="AE241" s="186"/>
      <c r="AF241" s="186"/>
      <c r="AG241" s="186"/>
      <c r="AH241" s="186"/>
      <c r="AI241" s="186"/>
    </row>
    <row r="242" spans="2:35" s="179" customFormat="1">
      <c r="B242" s="182"/>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86"/>
      <c r="AA242" s="186"/>
      <c r="AB242" s="186"/>
      <c r="AC242" s="186"/>
      <c r="AD242" s="186"/>
      <c r="AE242" s="186"/>
      <c r="AF242" s="186"/>
      <c r="AG242" s="186"/>
      <c r="AH242" s="186"/>
      <c r="AI242" s="186"/>
    </row>
    <row r="243" spans="2:35" s="179" customFormat="1">
      <c r="B243" s="182"/>
      <c r="C243" s="186"/>
      <c r="D243" s="186"/>
      <c r="E243" s="186"/>
      <c r="F243" s="186"/>
      <c r="G243" s="186"/>
      <c r="H243" s="186"/>
      <c r="I243" s="186"/>
      <c r="J243" s="186"/>
      <c r="K243" s="186"/>
      <c r="L243" s="186"/>
      <c r="M243" s="186"/>
      <c r="N243" s="186"/>
      <c r="O243" s="186"/>
      <c r="P243" s="186"/>
      <c r="Q243" s="186"/>
      <c r="R243" s="186"/>
      <c r="S243" s="186"/>
      <c r="T243" s="186"/>
      <c r="U243" s="186"/>
      <c r="V243" s="186"/>
      <c r="W243" s="186"/>
      <c r="X243" s="186"/>
      <c r="Y243" s="186"/>
      <c r="Z243" s="186"/>
      <c r="AA243" s="186"/>
      <c r="AB243" s="186"/>
      <c r="AC243" s="186"/>
      <c r="AD243" s="186"/>
      <c r="AE243" s="186"/>
      <c r="AF243" s="186"/>
      <c r="AG243" s="186"/>
      <c r="AH243" s="186"/>
      <c r="AI243" s="186"/>
    </row>
    <row r="244" spans="2:35" s="179" customFormat="1">
      <c r="B244" s="182"/>
      <c r="C244" s="186"/>
      <c r="D244" s="186"/>
      <c r="E244" s="186"/>
      <c r="F244" s="186"/>
      <c r="G244" s="186"/>
      <c r="H244" s="186"/>
      <c r="I244" s="186"/>
      <c r="J244" s="186"/>
      <c r="K244" s="186"/>
      <c r="L244" s="186"/>
      <c r="M244" s="186"/>
      <c r="N244" s="186"/>
      <c r="O244" s="186"/>
      <c r="P244" s="186"/>
      <c r="Q244" s="186"/>
      <c r="R244" s="186"/>
      <c r="S244" s="186"/>
      <c r="T244" s="186"/>
      <c r="U244" s="186"/>
      <c r="V244" s="186"/>
      <c r="W244" s="186"/>
      <c r="X244" s="186"/>
      <c r="Y244" s="186"/>
      <c r="Z244" s="186"/>
      <c r="AA244" s="186"/>
      <c r="AB244" s="186"/>
      <c r="AC244" s="186"/>
      <c r="AD244" s="186"/>
      <c r="AE244" s="186"/>
      <c r="AF244" s="186"/>
      <c r="AG244" s="186"/>
      <c r="AH244" s="186"/>
      <c r="AI244" s="186"/>
    </row>
    <row r="245" spans="2:35" s="179" customFormat="1">
      <c r="B245" s="182"/>
      <c r="C245" s="186"/>
      <c r="D245" s="186"/>
      <c r="E245" s="186"/>
      <c r="F245" s="186"/>
      <c r="G245" s="186"/>
      <c r="H245" s="186"/>
      <c r="I245" s="186"/>
      <c r="J245" s="186"/>
      <c r="K245" s="186"/>
      <c r="L245" s="186"/>
      <c r="M245" s="186"/>
      <c r="N245" s="186"/>
      <c r="O245" s="186"/>
      <c r="P245" s="186"/>
      <c r="Q245" s="186"/>
      <c r="R245" s="186"/>
      <c r="S245" s="186"/>
      <c r="T245" s="186"/>
      <c r="U245" s="186"/>
      <c r="V245" s="186"/>
      <c r="W245" s="186"/>
      <c r="X245" s="186"/>
      <c r="Y245" s="186"/>
      <c r="Z245" s="186"/>
      <c r="AA245" s="186"/>
      <c r="AB245" s="186"/>
      <c r="AC245" s="186"/>
      <c r="AD245" s="186"/>
      <c r="AE245" s="186"/>
      <c r="AF245" s="186"/>
      <c r="AG245" s="186"/>
      <c r="AH245" s="186"/>
      <c r="AI245" s="186"/>
    </row>
    <row r="246" spans="2:35" s="179" customFormat="1">
      <c r="B246" s="182"/>
      <c r="C246" s="186"/>
      <c r="D246" s="186"/>
      <c r="E246" s="186"/>
      <c r="F246" s="186"/>
      <c r="G246" s="186"/>
      <c r="H246" s="186"/>
      <c r="I246" s="186"/>
      <c r="J246" s="186"/>
      <c r="K246" s="186"/>
      <c r="L246" s="186"/>
      <c r="M246" s="186"/>
      <c r="N246" s="186"/>
      <c r="O246" s="186"/>
      <c r="P246" s="186"/>
      <c r="Q246" s="186"/>
      <c r="R246" s="186"/>
      <c r="S246" s="186"/>
      <c r="T246" s="186"/>
      <c r="U246" s="186"/>
      <c r="V246" s="186"/>
      <c r="W246" s="186"/>
      <c r="X246" s="186"/>
      <c r="Y246" s="186"/>
      <c r="Z246" s="186"/>
      <c r="AA246" s="186"/>
      <c r="AB246" s="186"/>
      <c r="AC246" s="186"/>
      <c r="AD246" s="186"/>
      <c r="AE246" s="186"/>
      <c r="AF246" s="186"/>
      <c r="AG246" s="186"/>
      <c r="AH246" s="186"/>
      <c r="AI246" s="186"/>
    </row>
    <row r="247" spans="2:35" s="179" customFormat="1">
      <c r="B247" s="182"/>
      <c r="C247" s="186"/>
      <c r="D247" s="186"/>
      <c r="E247" s="186"/>
      <c r="F247" s="186"/>
      <c r="G247" s="186"/>
      <c r="H247" s="186"/>
      <c r="I247" s="186"/>
      <c r="J247" s="186"/>
      <c r="K247" s="186"/>
      <c r="L247" s="186"/>
      <c r="M247" s="186"/>
      <c r="N247" s="186"/>
      <c r="O247" s="186"/>
      <c r="P247" s="186"/>
      <c r="Q247" s="186"/>
      <c r="R247" s="186"/>
      <c r="S247" s="186"/>
      <c r="T247" s="186"/>
      <c r="U247" s="186"/>
      <c r="V247" s="186"/>
      <c r="W247" s="186"/>
      <c r="X247" s="186"/>
      <c r="Y247" s="186"/>
      <c r="Z247" s="186"/>
      <c r="AA247" s="186"/>
      <c r="AB247" s="186"/>
      <c r="AC247" s="186"/>
      <c r="AD247" s="186"/>
      <c r="AE247" s="186"/>
      <c r="AF247" s="186"/>
      <c r="AG247" s="186"/>
      <c r="AH247" s="186"/>
      <c r="AI247" s="186"/>
    </row>
    <row r="248" spans="2:35" s="179" customFormat="1">
      <c r="B248" s="182"/>
      <c r="C248" s="186"/>
      <c r="D248" s="186"/>
      <c r="E248" s="186"/>
      <c r="F248" s="186"/>
      <c r="G248" s="186"/>
      <c r="H248" s="186"/>
      <c r="I248" s="186"/>
      <c r="J248" s="186"/>
      <c r="K248" s="186"/>
      <c r="L248" s="186"/>
      <c r="M248" s="186"/>
      <c r="N248" s="186"/>
      <c r="O248" s="186"/>
      <c r="P248" s="186"/>
      <c r="Q248" s="186"/>
      <c r="R248" s="186"/>
      <c r="S248" s="186"/>
      <c r="T248" s="186"/>
      <c r="U248" s="186"/>
      <c r="V248" s="186"/>
      <c r="W248" s="186"/>
      <c r="X248" s="186"/>
      <c r="Y248" s="186"/>
      <c r="Z248" s="186"/>
      <c r="AA248" s="186"/>
      <c r="AB248" s="186"/>
      <c r="AC248" s="186"/>
      <c r="AD248" s="186"/>
      <c r="AE248" s="186"/>
      <c r="AF248" s="186"/>
      <c r="AG248" s="186"/>
      <c r="AH248" s="186"/>
      <c r="AI248" s="186"/>
    </row>
    <row r="249" spans="2:35" s="179" customFormat="1">
      <c r="B249" s="182"/>
      <c r="C249" s="186"/>
      <c r="D249" s="185">
        <v>1.24</v>
      </c>
      <c r="E249" s="187"/>
      <c r="F249" s="185"/>
      <c r="G249" s="185">
        <v>54600</v>
      </c>
      <c r="H249" s="185" t="s">
        <v>185</v>
      </c>
      <c r="I249" s="185" t="s">
        <v>187</v>
      </c>
      <c r="J249" s="186"/>
      <c r="K249" s="186"/>
      <c r="L249" s="186"/>
      <c r="M249" s="186"/>
      <c r="N249" s="186"/>
      <c r="O249" s="186"/>
      <c r="P249" s="186"/>
      <c r="Q249" s="186"/>
      <c r="R249" s="186"/>
      <c r="S249" s="186"/>
      <c r="T249" s="186"/>
      <c r="U249" s="186"/>
      <c r="V249" s="186"/>
      <c r="W249" s="186"/>
      <c r="X249" s="186"/>
      <c r="Y249" s="186"/>
      <c r="Z249" s="186"/>
      <c r="AA249" s="186"/>
      <c r="AB249" s="186"/>
      <c r="AC249" s="186"/>
      <c r="AD249" s="186"/>
      <c r="AE249" s="186"/>
      <c r="AF249" s="186"/>
      <c r="AG249" s="186"/>
      <c r="AH249" s="186"/>
      <c r="AI249" s="186"/>
    </row>
    <row r="250" spans="2:35" s="179" customFormat="1">
      <c r="B250" s="182"/>
      <c r="C250" s="186"/>
      <c r="D250" s="185"/>
      <c r="E250" s="187"/>
      <c r="F250" s="185"/>
      <c r="G250" s="185">
        <v>1000000</v>
      </c>
      <c r="H250" s="185" t="s">
        <v>186</v>
      </c>
      <c r="I250" s="185"/>
      <c r="J250" s="186"/>
      <c r="K250" s="186"/>
      <c r="L250" s="186"/>
      <c r="M250" s="186"/>
      <c r="N250" s="186"/>
      <c r="O250" s="186"/>
      <c r="P250" s="186"/>
      <c r="Q250" s="186"/>
      <c r="R250" s="186"/>
      <c r="S250" s="186"/>
      <c r="T250" s="186"/>
      <c r="U250" s="186"/>
      <c r="V250" s="186"/>
      <c r="W250" s="186"/>
      <c r="X250" s="186"/>
      <c r="Y250" s="186"/>
      <c r="Z250" s="186"/>
      <c r="AA250" s="186"/>
      <c r="AB250" s="186"/>
      <c r="AC250" s="186"/>
      <c r="AD250" s="186"/>
      <c r="AE250" s="186"/>
      <c r="AF250" s="186"/>
      <c r="AG250" s="186"/>
      <c r="AH250" s="186"/>
      <c r="AI250" s="186"/>
    </row>
    <row r="251" spans="2:35" s="179" customFormat="1">
      <c r="B251" s="182"/>
      <c r="C251" s="186"/>
      <c r="D251" s="185"/>
      <c r="E251" s="187"/>
      <c r="F251" s="185"/>
      <c r="G251" s="185">
        <v>5.4600000000000003E-2</v>
      </c>
      <c r="H251" s="185" t="s">
        <v>185</v>
      </c>
      <c r="I251" s="185"/>
      <c r="J251" s="186"/>
      <c r="K251" s="186"/>
      <c r="L251" s="186"/>
      <c r="M251" s="186"/>
      <c r="N251" s="186"/>
      <c r="O251" s="186"/>
      <c r="P251" s="186"/>
      <c r="Q251" s="186"/>
      <c r="R251" s="186"/>
      <c r="S251" s="186"/>
      <c r="T251" s="186"/>
      <c r="U251" s="186"/>
      <c r="V251" s="186"/>
      <c r="W251" s="186"/>
      <c r="X251" s="186"/>
      <c r="Y251" s="186"/>
      <c r="Z251" s="186"/>
      <c r="AA251" s="186"/>
      <c r="AB251" s="186"/>
      <c r="AC251" s="186"/>
      <c r="AD251" s="186"/>
      <c r="AE251" s="186"/>
      <c r="AF251" s="186"/>
      <c r="AG251" s="186"/>
      <c r="AH251" s="186"/>
      <c r="AI251" s="186"/>
    </row>
    <row r="252" spans="2:35" s="179" customFormat="1">
      <c r="B252" s="182"/>
      <c r="C252" s="186"/>
      <c r="D252" s="186"/>
      <c r="E252" s="186"/>
      <c r="F252" s="186"/>
      <c r="G252" s="186"/>
      <c r="H252" s="186"/>
      <c r="I252" s="186"/>
      <c r="J252" s="186"/>
      <c r="K252" s="186"/>
      <c r="L252" s="186"/>
      <c r="M252" s="186"/>
      <c r="N252" s="186"/>
      <c r="O252" s="186"/>
      <c r="P252" s="186"/>
      <c r="Q252" s="186"/>
      <c r="R252" s="186"/>
      <c r="S252" s="186"/>
      <c r="T252" s="186"/>
      <c r="U252" s="186"/>
      <c r="V252" s="186"/>
      <c r="W252" s="186"/>
      <c r="X252" s="186"/>
      <c r="Y252" s="186"/>
      <c r="Z252" s="186"/>
      <c r="AA252" s="186"/>
      <c r="AB252" s="186"/>
      <c r="AC252" s="186"/>
      <c r="AD252" s="186"/>
      <c r="AE252" s="186"/>
      <c r="AF252" s="186"/>
      <c r="AG252" s="186"/>
      <c r="AH252" s="186"/>
      <c r="AI252" s="186"/>
    </row>
    <row r="253" spans="2:35" s="179" customFormat="1">
      <c r="B253" s="182"/>
      <c r="C253" s="186"/>
      <c r="D253" s="186"/>
      <c r="E253" s="186"/>
      <c r="F253" s="186"/>
      <c r="G253" s="186"/>
      <c r="H253" s="186"/>
      <c r="I253" s="186"/>
      <c r="J253" s="186"/>
      <c r="K253" s="186"/>
      <c r="L253" s="186"/>
      <c r="M253" s="186"/>
      <c r="N253" s="186"/>
      <c r="O253" s="186"/>
      <c r="P253" s="186"/>
      <c r="Q253" s="186"/>
      <c r="R253" s="186"/>
      <c r="S253" s="186"/>
      <c r="T253" s="186"/>
      <c r="U253" s="186"/>
      <c r="V253" s="186"/>
      <c r="W253" s="186"/>
      <c r="X253" s="186"/>
      <c r="Y253" s="186"/>
      <c r="Z253" s="186"/>
      <c r="AA253" s="186"/>
      <c r="AB253" s="186"/>
      <c r="AC253" s="186"/>
      <c r="AD253" s="186"/>
      <c r="AE253" s="186"/>
      <c r="AF253" s="186"/>
      <c r="AG253" s="186"/>
      <c r="AH253" s="186"/>
      <c r="AI253" s="186"/>
    </row>
    <row r="254" spans="2:35" s="179" customFormat="1">
      <c r="B254" s="182"/>
      <c r="C254" s="186"/>
      <c r="D254" s="186"/>
      <c r="E254" s="186"/>
      <c r="F254" s="186"/>
      <c r="G254" s="186"/>
      <c r="H254" s="186"/>
      <c r="I254" s="186"/>
      <c r="J254" s="186"/>
      <c r="K254" s="186"/>
      <c r="L254" s="186"/>
      <c r="M254" s="186"/>
      <c r="N254" s="186"/>
      <c r="O254" s="186"/>
      <c r="P254" s="186"/>
      <c r="Q254" s="186"/>
      <c r="R254" s="186"/>
      <c r="S254" s="186"/>
      <c r="T254" s="186"/>
      <c r="U254" s="186"/>
      <c r="V254" s="186"/>
      <c r="W254" s="186"/>
      <c r="X254" s="186"/>
      <c r="Y254" s="186"/>
      <c r="Z254" s="186"/>
      <c r="AA254" s="186"/>
      <c r="AB254" s="186"/>
      <c r="AC254" s="186"/>
      <c r="AD254" s="186"/>
      <c r="AE254" s="186"/>
      <c r="AF254" s="186"/>
      <c r="AG254" s="186"/>
      <c r="AH254" s="186"/>
      <c r="AI254" s="186"/>
    </row>
    <row r="255" spans="2:35" s="179" customFormat="1">
      <c r="B255" s="182"/>
      <c r="C255" s="186"/>
      <c r="D255" s="186"/>
      <c r="E255" s="186"/>
      <c r="F255" s="186"/>
      <c r="G255" s="186"/>
      <c r="H255" s="186"/>
      <c r="I255" s="186"/>
      <c r="J255" s="186"/>
      <c r="K255" s="186"/>
      <c r="L255" s="186"/>
      <c r="M255" s="186"/>
      <c r="N255" s="186"/>
      <c r="O255" s="186"/>
      <c r="P255" s="186"/>
      <c r="Q255" s="186"/>
      <c r="R255" s="186"/>
      <c r="S255" s="186"/>
      <c r="T255" s="186"/>
      <c r="U255" s="186"/>
      <c r="V255" s="186"/>
      <c r="W255" s="186"/>
      <c r="X255" s="186"/>
      <c r="Y255" s="186"/>
      <c r="Z255" s="186"/>
      <c r="AA255" s="186"/>
      <c r="AB255" s="186"/>
      <c r="AC255" s="186"/>
      <c r="AD255" s="186"/>
      <c r="AE255" s="186"/>
      <c r="AF255" s="186"/>
      <c r="AG255" s="186"/>
      <c r="AH255" s="186"/>
      <c r="AI255" s="186"/>
    </row>
    <row r="256" spans="2:35" s="179" customFormat="1">
      <c r="B256" s="182"/>
      <c r="C256" s="186"/>
      <c r="D256" s="186"/>
      <c r="E256" s="186"/>
      <c r="F256" s="186"/>
      <c r="G256" s="186"/>
      <c r="H256" s="186"/>
      <c r="I256" s="186"/>
      <c r="J256" s="186"/>
      <c r="K256" s="186"/>
      <c r="L256" s="186"/>
      <c r="M256" s="186"/>
      <c r="N256" s="186"/>
      <c r="O256" s="186"/>
      <c r="P256" s="186"/>
      <c r="Q256" s="186"/>
      <c r="R256" s="186"/>
      <c r="S256" s="186"/>
      <c r="T256" s="186"/>
      <c r="U256" s="186"/>
      <c r="V256" s="186"/>
      <c r="W256" s="186"/>
      <c r="X256" s="186"/>
      <c r="Y256" s="186"/>
      <c r="Z256" s="186"/>
      <c r="AA256" s="186"/>
      <c r="AB256" s="186"/>
      <c r="AC256" s="186"/>
      <c r="AD256" s="186"/>
      <c r="AE256" s="186"/>
      <c r="AF256" s="186"/>
      <c r="AG256" s="186"/>
      <c r="AH256" s="186"/>
      <c r="AI256" s="186"/>
    </row>
    <row r="257" spans="1:35" s="179" customFormat="1">
      <c r="B257" s="182"/>
      <c r="C257" s="186"/>
      <c r="D257" s="186"/>
      <c r="E257" s="186"/>
      <c r="F257" s="186"/>
      <c r="G257" s="186"/>
      <c r="H257" s="186"/>
      <c r="I257" s="186"/>
      <c r="J257" s="186"/>
      <c r="K257" s="186"/>
      <c r="L257" s="186"/>
      <c r="M257" s="186"/>
      <c r="N257" s="186"/>
      <c r="O257" s="186"/>
      <c r="P257" s="186"/>
      <c r="Q257" s="186"/>
      <c r="R257" s="186"/>
      <c r="S257" s="186"/>
      <c r="T257" s="186"/>
      <c r="U257" s="186"/>
      <c r="V257" s="186"/>
      <c r="W257" s="186"/>
      <c r="X257" s="186"/>
      <c r="Y257" s="186"/>
      <c r="Z257" s="186"/>
      <c r="AA257" s="186"/>
      <c r="AB257" s="186"/>
      <c r="AC257" s="186"/>
      <c r="AD257" s="186"/>
      <c r="AE257" s="186"/>
      <c r="AF257" s="186"/>
      <c r="AG257" s="186"/>
      <c r="AH257" s="186"/>
      <c r="AI257" s="186"/>
    </row>
    <row r="258" spans="1:35" s="179" customFormat="1">
      <c r="B258" s="182"/>
      <c r="C258" s="186"/>
      <c r="D258" s="186"/>
      <c r="E258" s="186"/>
      <c r="F258" s="186"/>
      <c r="G258" s="186"/>
      <c r="H258" s="186"/>
      <c r="I258" s="186"/>
      <c r="J258" s="186"/>
      <c r="K258" s="186"/>
      <c r="L258" s="186"/>
      <c r="M258" s="186"/>
      <c r="N258" s="186"/>
      <c r="O258" s="186"/>
      <c r="P258" s="186"/>
      <c r="Q258" s="186"/>
      <c r="R258" s="186"/>
      <c r="S258" s="186"/>
      <c r="T258" s="186"/>
      <c r="U258" s="186"/>
      <c r="V258" s="186"/>
      <c r="W258" s="186"/>
      <c r="X258" s="186"/>
      <c r="Y258" s="186"/>
      <c r="Z258" s="186"/>
      <c r="AA258" s="186"/>
      <c r="AB258" s="186"/>
      <c r="AC258" s="186"/>
      <c r="AD258" s="186"/>
      <c r="AE258" s="186"/>
      <c r="AF258" s="186"/>
      <c r="AG258" s="186"/>
      <c r="AH258" s="186"/>
      <c r="AI258" s="186"/>
    </row>
    <row r="259" spans="1:35" s="179" customFormat="1">
      <c r="B259" s="182"/>
      <c r="C259" s="186"/>
      <c r="D259" s="186"/>
      <c r="E259" s="186"/>
      <c r="F259" s="186"/>
      <c r="G259" s="186"/>
      <c r="H259" s="186"/>
      <c r="I259" s="186"/>
      <c r="J259" s="186"/>
      <c r="K259" s="186"/>
      <c r="L259" s="186"/>
      <c r="M259" s="186"/>
      <c r="N259" s="186"/>
      <c r="O259" s="186"/>
      <c r="P259" s="186"/>
      <c r="Q259" s="186"/>
      <c r="R259" s="186"/>
      <c r="S259" s="186"/>
      <c r="T259" s="186"/>
      <c r="U259" s="186"/>
      <c r="V259" s="186"/>
      <c r="W259" s="186"/>
      <c r="X259" s="186"/>
      <c r="Y259" s="186"/>
      <c r="Z259" s="186"/>
      <c r="AA259" s="186"/>
      <c r="AB259" s="186"/>
      <c r="AC259" s="186"/>
      <c r="AD259" s="186"/>
      <c r="AE259" s="186"/>
      <c r="AF259" s="186"/>
      <c r="AG259" s="186"/>
      <c r="AH259" s="186"/>
      <c r="AI259" s="186"/>
    </row>
    <row r="260" spans="1:35" s="179" customFormat="1">
      <c r="B260" s="182"/>
      <c r="C260" s="186"/>
      <c r="D260" s="186"/>
      <c r="E260" s="186"/>
      <c r="F260" s="186"/>
      <c r="G260" s="186"/>
      <c r="H260" s="186"/>
      <c r="I260" s="186"/>
      <c r="J260" s="186"/>
      <c r="K260" s="186"/>
      <c r="L260" s="186"/>
      <c r="M260" s="186"/>
      <c r="N260" s="186"/>
      <c r="O260" s="186"/>
      <c r="P260" s="186"/>
      <c r="Q260" s="186"/>
      <c r="R260" s="186"/>
      <c r="S260" s="186"/>
      <c r="T260" s="186"/>
      <c r="U260" s="186"/>
      <c r="V260" s="186"/>
      <c r="W260" s="186"/>
      <c r="X260" s="186"/>
      <c r="Y260" s="186"/>
      <c r="Z260" s="186"/>
      <c r="AA260" s="186"/>
      <c r="AB260" s="186"/>
      <c r="AC260" s="186"/>
      <c r="AD260" s="186"/>
      <c r="AE260" s="186"/>
      <c r="AF260" s="186"/>
      <c r="AG260" s="186"/>
      <c r="AH260" s="186"/>
      <c r="AI260" s="186"/>
    </row>
    <row r="261" spans="1:35" s="179" customFormat="1">
      <c r="B261" s="182"/>
      <c r="C261" s="186"/>
      <c r="D261" s="186"/>
      <c r="E261" s="186"/>
      <c r="F261" s="186"/>
      <c r="G261" s="186"/>
      <c r="H261" s="186"/>
      <c r="I261" s="186"/>
      <c r="J261" s="186"/>
      <c r="K261" s="186"/>
      <c r="L261" s="186"/>
      <c r="M261" s="186"/>
      <c r="N261" s="186"/>
      <c r="O261" s="186"/>
      <c r="P261" s="186"/>
      <c r="Q261" s="186"/>
      <c r="R261" s="186"/>
      <c r="S261" s="186"/>
      <c r="T261" s="186"/>
      <c r="U261" s="186"/>
      <c r="V261" s="186"/>
      <c r="W261" s="186"/>
      <c r="X261" s="186"/>
      <c r="Y261" s="186"/>
      <c r="Z261" s="186"/>
      <c r="AA261" s="186"/>
      <c r="AB261" s="186"/>
      <c r="AC261" s="186"/>
      <c r="AD261" s="186"/>
      <c r="AE261" s="186"/>
      <c r="AF261" s="186"/>
      <c r="AG261" s="186"/>
      <c r="AH261" s="186"/>
      <c r="AI261" s="186"/>
    </row>
    <row r="262" spans="1:35" s="179" customFormat="1">
      <c r="B262" s="182"/>
      <c r="C262" s="186"/>
      <c r="D262" s="186"/>
      <c r="E262" s="186"/>
      <c r="F262" s="186"/>
      <c r="G262" s="186"/>
      <c r="H262" s="186"/>
      <c r="I262" s="186"/>
      <c r="J262" s="186"/>
      <c r="K262" s="186"/>
      <c r="L262" s="186"/>
      <c r="M262" s="186"/>
      <c r="N262" s="186"/>
      <c r="O262" s="186"/>
      <c r="P262" s="186"/>
      <c r="Q262" s="186"/>
      <c r="R262" s="186"/>
      <c r="S262" s="186"/>
      <c r="T262" s="186"/>
      <c r="U262" s="186"/>
      <c r="V262" s="186"/>
      <c r="W262" s="186"/>
      <c r="X262" s="186"/>
      <c r="Y262" s="186"/>
      <c r="Z262" s="186"/>
      <c r="AA262" s="186"/>
      <c r="AB262" s="186"/>
      <c r="AC262" s="186"/>
      <c r="AD262" s="186"/>
      <c r="AE262" s="186"/>
      <c r="AF262" s="186"/>
      <c r="AG262" s="186"/>
      <c r="AH262" s="186"/>
      <c r="AI262" s="186"/>
    </row>
    <row r="263" spans="1:35" customFormat="1">
      <c r="A263" s="100"/>
      <c r="Z263" s="99"/>
    </row>
    <row r="264" spans="1:35" customFormat="1">
      <c r="A264" s="100"/>
      <c r="Z264" s="99"/>
    </row>
    <row r="265" spans="1:35" customFormat="1">
      <c r="A265" s="100"/>
      <c r="Z265" s="99"/>
    </row>
    <row r="266" spans="1:35" customFormat="1">
      <c r="A266" s="100"/>
      <c r="Z266" s="99"/>
    </row>
    <row r="267" spans="1:35" customFormat="1">
      <c r="A267" s="100"/>
      <c r="Z267" s="99"/>
    </row>
    <row r="268" spans="1:35" customFormat="1">
      <c r="A268" s="100"/>
      <c r="Z268" s="99"/>
    </row>
    <row r="269" spans="1:35" customFormat="1">
      <c r="A269" s="100"/>
      <c r="Z269" s="99"/>
    </row>
    <row r="270" spans="1:35" customFormat="1">
      <c r="A270" s="100"/>
      <c r="Z270" s="99"/>
    </row>
    <row r="271" spans="1:35" customFormat="1">
      <c r="A271" s="100"/>
      <c r="Z271" s="99"/>
    </row>
    <row r="272" spans="1:35" customFormat="1">
      <c r="A272" s="100"/>
      <c r="Z272" s="99"/>
    </row>
    <row r="273" spans="1:26" customFormat="1">
      <c r="A273" s="100"/>
      <c r="Z273" s="99"/>
    </row>
    <row r="274" spans="1:26" customFormat="1">
      <c r="A274" s="100"/>
      <c r="Z274" s="99"/>
    </row>
    <row r="275" spans="1:26" customFormat="1">
      <c r="A275" s="100"/>
      <c r="Z275" s="99"/>
    </row>
    <row r="276" spans="1:26" customFormat="1">
      <c r="A276" s="100"/>
      <c r="Z276" s="99"/>
    </row>
    <row r="277" spans="1:26" customFormat="1">
      <c r="A277" s="100"/>
      <c r="Z277" s="99"/>
    </row>
    <row r="278" spans="1:26" customFormat="1">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spans="1:26" customForma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spans="1:26" customFormat="1">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spans="1:26" customFormat="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spans="1:26" customFormat="1">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spans="1:26" customFormat="1">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spans="1:26" customFormat="1">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spans="1:26" customFormat="1">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spans="1:26" customFormat="1">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spans="1:26" customFormat="1">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spans="1:26" customFormat="1">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spans="1:43" customFormat="1">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spans="1:43" customFormat="1">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spans="1:43" customFormat="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spans="1:43" customFormat="1">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spans="1:43" customFormat="1">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spans="1:43" customFormat="1">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spans="1:43" customFormat="1">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spans="1:43" customFormat="1">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spans="1:43" customFormat="1">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spans="1:43" customFormat="1">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spans="1:43" customFormat="1">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spans="1:43" customFormat="1">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spans="1:43" customFormat="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spans="1:43" customFormat="1">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spans="1:43" s="24" customFormat="1"/>
    <row r="304" spans="1:43" customFormat="1">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c r="AE304" s="99"/>
      <c r="AF304" s="99"/>
      <c r="AG304" s="99"/>
      <c r="AH304" s="99"/>
      <c r="AI304" s="99"/>
      <c r="AJ304" s="99"/>
      <c r="AK304" s="99"/>
      <c r="AL304" s="99"/>
      <c r="AM304" s="99"/>
      <c r="AN304" s="99"/>
      <c r="AO304" s="99"/>
      <c r="AP304" s="99"/>
      <c r="AQ304" s="99"/>
    </row>
    <row r="305" spans="1:43" customFormat="1">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c r="AE305" s="99"/>
      <c r="AF305" s="99"/>
      <c r="AG305" s="99"/>
      <c r="AH305" s="99"/>
      <c r="AI305" s="99"/>
      <c r="AJ305" s="99"/>
      <c r="AK305" s="99"/>
      <c r="AL305" s="99"/>
      <c r="AM305" s="99"/>
      <c r="AN305" s="99"/>
      <c r="AO305" s="99"/>
      <c r="AP305" s="99"/>
      <c r="AQ305" s="99"/>
    </row>
    <row r="306" spans="1:43" customFormat="1">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c r="AE306" s="99"/>
      <c r="AF306" s="99"/>
      <c r="AG306" s="99"/>
      <c r="AH306" s="99"/>
      <c r="AI306" s="99"/>
      <c r="AJ306" s="99"/>
      <c r="AK306" s="99"/>
      <c r="AL306" s="99"/>
      <c r="AM306" s="99"/>
      <c r="AN306" s="99"/>
      <c r="AO306" s="99"/>
      <c r="AP306" s="99"/>
      <c r="AQ306" s="99"/>
    </row>
    <row r="307" spans="1:43" customFormat="1">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c r="AE307" s="99"/>
      <c r="AF307" s="99"/>
      <c r="AG307" s="99"/>
      <c r="AH307" s="99"/>
      <c r="AI307" s="99"/>
      <c r="AJ307" s="99"/>
      <c r="AK307" s="99"/>
      <c r="AL307" s="99"/>
      <c r="AM307" s="99"/>
      <c r="AN307" s="99"/>
      <c r="AO307" s="99"/>
      <c r="AP307" s="99"/>
      <c r="AQ307" s="99"/>
    </row>
    <row r="308" spans="1:43" customFormat="1">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c r="AE308" s="99"/>
      <c r="AF308" s="99"/>
      <c r="AG308" s="99"/>
      <c r="AH308" s="99"/>
      <c r="AI308" s="99"/>
      <c r="AJ308" s="99"/>
      <c r="AK308" s="99"/>
      <c r="AL308" s="99"/>
      <c r="AM308" s="99"/>
      <c r="AN308" s="99"/>
      <c r="AO308" s="99"/>
      <c r="AP308" s="99"/>
      <c r="AQ308" s="99"/>
    </row>
    <row r="309" spans="1:43" customFormat="1">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c r="AE309" s="99"/>
      <c r="AF309" s="99"/>
      <c r="AG309" s="99"/>
      <c r="AH309" s="99"/>
      <c r="AI309" s="99"/>
      <c r="AJ309" s="99"/>
      <c r="AK309" s="99"/>
      <c r="AL309" s="99"/>
      <c r="AM309" s="99"/>
      <c r="AN309" s="99"/>
      <c r="AO309" s="99"/>
      <c r="AP309" s="99"/>
      <c r="AQ309" s="99"/>
    </row>
    <row r="310" spans="1:43" customFormat="1">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c r="AE310" s="99"/>
      <c r="AF310" s="99"/>
      <c r="AG310" s="99"/>
      <c r="AH310" s="99"/>
      <c r="AI310" s="99"/>
      <c r="AJ310" s="99"/>
      <c r="AK310" s="99"/>
      <c r="AL310" s="99"/>
      <c r="AM310" s="99"/>
      <c r="AN310" s="99"/>
      <c r="AO310" s="99"/>
      <c r="AP310" s="99"/>
      <c r="AQ310" s="99"/>
    </row>
    <row r="311" spans="1:43" customFormat="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c r="AE311" s="99"/>
      <c r="AF311" s="99"/>
      <c r="AG311" s="99"/>
      <c r="AH311" s="99"/>
      <c r="AI311" s="99"/>
      <c r="AJ311" s="99"/>
      <c r="AK311" s="99"/>
      <c r="AL311" s="99"/>
      <c r="AM311" s="99"/>
      <c r="AN311" s="99"/>
      <c r="AO311" s="99"/>
      <c r="AP311" s="99"/>
      <c r="AQ311" s="99"/>
    </row>
    <row r="312" spans="1:43" customFormat="1">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c r="AE312" s="99"/>
      <c r="AF312" s="99"/>
      <c r="AG312" s="99"/>
      <c r="AH312" s="99"/>
      <c r="AI312" s="99"/>
      <c r="AJ312" s="99"/>
      <c r="AK312" s="99"/>
      <c r="AL312" s="99"/>
      <c r="AM312" s="99"/>
      <c r="AN312" s="99"/>
      <c r="AO312" s="99"/>
      <c r="AP312" s="99"/>
      <c r="AQ312" s="99"/>
    </row>
    <row r="313" spans="1:43" customFormat="1">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c r="AE313" s="99"/>
      <c r="AF313" s="99"/>
      <c r="AG313" s="99"/>
      <c r="AH313" s="99"/>
      <c r="AI313" s="99"/>
      <c r="AJ313" s="99"/>
      <c r="AK313" s="99"/>
      <c r="AL313" s="99"/>
      <c r="AM313" s="99"/>
      <c r="AN313" s="99"/>
      <c r="AO313" s="99"/>
      <c r="AP313" s="99"/>
      <c r="AQ313" s="99"/>
    </row>
    <row r="314" spans="1:43" customFormat="1">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c r="AE314" s="99"/>
      <c r="AF314" s="99"/>
      <c r="AG314" s="99"/>
      <c r="AH314" s="99"/>
      <c r="AI314" s="99"/>
      <c r="AJ314" s="99"/>
      <c r="AK314" s="99"/>
      <c r="AL314" s="99"/>
      <c r="AM314" s="99"/>
      <c r="AN314" s="99"/>
      <c r="AO314" s="99"/>
      <c r="AP314" s="99"/>
      <c r="AQ314" s="99"/>
    </row>
    <row r="315" spans="1:43" customForma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c r="AE315" s="99"/>
      <c r="AF315" s="99"/>
      <c r="AG315" s="99"/>
      <c r="AH315" s="99"/>
      <c r="AI315" s="99"/>
      <c r="AJ315" s="99"/>
      <c r="AK315" s="99"/>
      <c r="AL315" s="99"/>
      <c r="AM315" s="99"/>
      <c r="AN315" s="99"/>
      <c r="AO315" s="99"/>
      <c r="AP315" s="99"/>
      <c r="AQ315" s="99"/>
    </row>
    <row r="316" spans="1:43" customFormat="1">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c r="AE316" s="99"/>
      <c r="AF316" s="99"/>
      <c r="AG316" s="99"/>
      <c r="AH316" s="99"/>
      <c r="AI316" s="99"/>
      <c r="AJ316" s="99"/>
      <c r="AK316" s="99"/>
      <c r="AL316" s="99"/>
      <c r="AM316" s="99"/>
      <c r="AN316" s="99"/>
      <c r="AO316" s="99"/>
      <c r="AP316" s="99"/>
      <c r="AQ316" s="99"/>
    </row>
    <row r="317" spans="1:43" customFormat="1">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c r="AE317" s="99"/>
      <c r="AF317" s="99"/>
      <c r="AG317" s="99"/>
      <c r="AH317" s="99"/>
      <c r="AI317" s="99"/>
      <c r="AJ317" s="99"/>
      <c r="AK317" s="99"/>
      <c r="AL317" s="99"/>
      <c r="AM317" s="99"/>
      <c r="AN317" s="99"/>
      <c r="AO317" s="99"/>
      <c r="AP317" s="99"/>
      <c r="AQ317" s="99"/>
    </row>
    <row r="318" spans="1:43" customFormat="1">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c r="AE318" s="99"/>
      <c r="AF318" s="99"/>
      <c r="AG318" s="99"/>
      <c r="AH318" s="99"/>
      <c r="AI318" s="99"/>
      <c r="AJ318" s="99"/>
      <c r="AK318" s="99"/>
      <c r="AL318" s="99"/>
      <c r="AM318" s="99"/>
      <c r="AN318" s="99"/>
      <c r="AO318" s="99"/>
      <c r="AP318" s="99"/>
      <c r="AQ318" s="99"/>
    </row>
    <row r="319" spans="1:43" customFormat="1">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c r="AE319" s="99"/>
      <c r="AF319" s="99"/>
      <c r="AG319" s="99"/>
      <c r="AH319" s="99"/>
      <c r="AI319" s="99"/>
      <c r="AJ319" s="99"/>
      <c r="AK319" s="99"/>
      <c r="AL319" s="99"/>
      <c r="AM319" s="99"/>
      <c r="AN319" s="99"/>
      <c r="AO319" s="99"/>
      <c r="AP319" s="99"/>
      <c r="AQ319" s="99"/>
    </row>
    <row r="320" spans="1:43" customFormat="1">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c r="AE320" s="99"/>
      <c r="AF320" s="99"/>
      <c r="AG320" s="99"/>
      <c r="AH320" s="99"/>
      <c r="AI320" s="99"/>
      <c r="AJ320" s="99"/>
      <c r="AK320" s="99"/>
      <c r="AL320" s="99"/>
      <c r="AM320" s="99"/>
      <c r="AN320" s="99"/>
      <c r="AO320" s="99"/>
      <c r="AP320" s="99"/>
      <c r="AQ320" s="99"/>
    </row>
    <row r="321" spans="1:43" customFormat="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c r="AE321" s="99"/>
      <c r="AF321" s="99"/>
      <c r="AG321" s="99"/>
      <c r="AH321" s="99"/>
      <c r="AI321" s="99"/>
      <c r="AJ321" s="99"/>
      <c r="AK321" s="99"/>
      <c r="AL321" s="99"/>
      <c r="AM321" s="99"/>
      <c r="AN321" s="99"/>
      <c r="AO321" s="99"/>
      <c r="AP321" s="99"/>
      <c r="AQ321" s="99"/>
    </row>
    <row r="322" spans="1:43" customFormat="1">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c r="AE322" s="99"/>
      <c r="AF322" s="99"/>
      <c r="AG322" s="99"/>
      <c r="AH322" s="99"/>
      <c r="AI322" s="99"/>
      <c r="AJ322" s="99"/>
      <c r="AK322" s="99"/>
      <c r="AL322" s="99"/>
      <c r="AM322" s="99"/>
      <c r="AN322" s="99"/>
      <c r="AO322" s="99"/>
      <c r="AP322" s="99"/>
      <c r="AQ322" s="99"/>
    </row>
    <row r="323" spans="1:43" customFormat="1">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c r="AE323" s="99"/>
      <c r="AF323" s="99"/>
      <c r="AG323" s="99"/>
      <c r="AH323" s="99"/>
      <c r="AI323" s="99"/>
      <c r="AJ323" s="99"/>
      <c r="AK323" s="99"/>
      <c r="AL323" s="99"/>
      <c r="AM323" s="99"/>
      <c r="AN323" s="99"/>
      <c r="AO323" s="99"/>
      <c r="AP323" s="99"/>
      <c r="AQ323" s="99"/>
    </row>
    <row r="324" spans="1:43" customFormat="1">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c r="AE324" s="99"/>
      <c r="AF324" s="99"/>
      <c r="AG324" s="99"/>
      <c r="AH324" s="99"/>
      <c r="AI324" s="99"/>
      <c r="AJ324" s="99"/>
      <c r="AK324" s="99"/>
      <c r="AL324" s="99"/>
      <c r="AM324" s="99"/>
      <c r="AN324" s="99"/>
      <c r="AO324" s="99"/>
      <c r="AP324" s="99"/>
      <c r="AQ324" s="99"/>
    </row>
    <row r="325" spans="1:43" customFormat="1">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c r="AE325" s="99"/>
      <c r="AF325" s="99"/>
      <c r="AG325" s="99"/>
      <c r="AH325" s="99"/>
      <c r="AI325" s="99"/>
      <c r="AJ325" s="99"/>
      <c r="AK325" s="99"/>
      <c r="AL325" s="99"/>
      <c r="AM325" s="99"/>
      <c r="AN325" s="99"/>
      <c r="AO325" s="99"/>
      <c r="AP325" s="99"/>
      <c r="AQ325" s="99"/>
    </row>
    <row r="326" spans="1:43" customFormat="1">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c r="AE326" s="99"/>
      <c r="AF326" s="99"/>
      <c r="AG326" s="99"/>
      <c r="AH326" s="99"/>
      <c r="AI326" s="99"/>
      <c r="AJ326" s="99"/>
      <c r="AK326" s="99"/>
      <c r="AL326" s="99"/>
      <c r="AM326" s="99"/>
      <c r="AN326" s="99"/>
      <c r="AO326" s="99"/>
      <c r="AP326" s="99"/>
      <c r="AQ326" s="99"/>
    </row>
    <row r="327" spans="1:43" customFormat="1">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c r="AE327" s="99"/>
      <c r="AF327" s="99"/>
      <c r="AG327" s="99"/>
      <c r="AH327" s="99"/>
      <c r="AI327" s="99"/>
      <c r="AJ327" s="99"/>
      <c r="AK327" s="99"/>
      <c r="AL327" s="99"/>
      <c r="AM327" s="99"/>
      <c r="AN327" s="99"/>
      <c r="AO327" s="99"/>
      <c r="AP327" s="99"/>
      <c r="AQ327" s="99"/>
    </row>
    <row r="328" spans="1:43" customFormat="1">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c r="AE328" s="99"/>
      <c r="AF328" s="99"/>
      <c r="AG328" s="99"/>
      <c r="AH328" s="99"/>
      <c r="AI328" s="99"/>
      <c r="AJ328" s="99"/>
      <c r="AK328" s="99"/>
      <c r="AL328" s="99"/>
      <c r="AM328" s="99"/>
      <c r="AN328" s="99"/>
      <c r="AO328" s="99"/>
      <c r="AP328" s="99"/>
      <c r="AQ328" s="99"/>
    </row>
    <row r="329" spans="1:43" customFormat="1">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c r="AE329" s="99"/>
      <c r="AF329" s="99"/>
      <c r="AG329" s="99"/>
      <c r="AH329" s="99"/>
      <c r="AI329" s="99"/>
      <c r="AJ329" s="99"/>
      <c r="AK329" s="99"/>
      <c r="AL329" s="99"/>
      <c r="AM329" s="99"/>
      <c r="AN329" s="99"/>
      <c r="AO329" s="99"/>
      <c r="AP329" s="99"/>
      <c r="AQ329" s="99"/>
    </row>
    <row r="330" spans="1:43" customFormat="1">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c r="AE330" s="99"/>
      <c r="AF330" s="99"/>
      <c r="AG330" s="99"/>
      <c r="AH330" s="99"/>
      <c r="AI330" s="99"/>
      <c r="AJ330" s="99"/>
      <c r="AK330" s="99"/>
      <c r="AL330" s="99"/>
      <c r="AM330" s="99"/>
      <c r="AN330" s="99"/>
      <c r="AO330" s="99"/>
      <c r="AP330" s="99"/>
      <c r="AQ330" s="99"/>
    </row>
    <row r="331" spans="1:43" customFormat="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c r="AE331" s="99"/>
      <c r="AF331" s="99"/>
      <c r="AG331" s="99"/>
      <c r="AH331" s="99"/>
      <c r="AI331" s="99"/>
      <c r="AJ331" s="99"/>
      <c r="AK331" s="99"/>
      <c r="AL331" s="99"/>
      <c r="AM331" s="99"/>
      <c r="AN331" s="99"/>
      <c r="AO331" s="99"/>
      <c r="AP331" s="99"/>
      <c r="AQ331" s="99"/>
    </row>
    <row r="332" spans="1:43" customFormat="1">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c r="AE332" s="99"/>
      <c r="AF332" s="99"/>
      <c r="AG332" s="99"/>
      <c r="AH332" s="99"/>
      <c r="AI332" s="99"/>
      <c r="AJ332" s="99"/>
      <c r="AK332" s="99"/>
      <c r="AL332" s="99"/>
      <c r="AM332" s="99"/>
      <c r="AN332" s="99"/>
      <c r="AO332" s="99"/>
      <c r="AP332" s="99"/>
      <c r="AQ332" s="99"/>
    </row>
    <row r="333" spans="1:43" customFormat="1">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c r="AE333" s="99"/>
      <c r="AF333" s="99"/>
      <c r="AG333" s="99"/>
      <c r="AH333" s="99"/>
      <c r="AI333" s="99"/>
      <c r="AJ333" s="99"/>
      <c r="AK333" s="99"/>
      <c r="AL333" s="99"/>
      <c r="AM333" s="99"/>
      <c r="AN333" s="99"/>
      <c r="AO333" s="99"/>
      <c r="AP333" s="99"/>
      <c r="AQ333" s="99"/>
    </row>
    <row r="334" spans="1:43" customFormat="1">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c r="AE334" s="99"/>
      <c r="AF334" s="99"/>
      <c r="AG334" s="99"/>
      <c r="AH334" s="99"/>
      <c r="AI334" s="99"/>
      <c r="AJ334" s="99"/>
      <c r="AK334" s="99"/>
      <c r="AL334" s="99"/>
      <c r="AM334" s="99"/>
      <c r="AN334" s="99"/>
      <c r="AO334" s="99"/>
      <c r="AP334" s="99"/>
      <c r="AQ334" s="99"/>
    </row>
    <row r="335" spans="1:43" customFormat="1">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c r="AE335" s="99"/>
      <c r="AF335" s="99"/>
      <c r="AG335" s="99"/>
      <c r="AH335" s="99"/>
      <c r="AI335" s="99"/>
      <c r="AJ335" s="99"/>
      <c r="AK335" s="99"/>
      <c r="AL335" s="99"/>
      <c r="AM335" s="99"/>
      <c r="AN335" s="99"/>
      <c r="AO335" s="99"/>
      <c r="AP335" s="99"/>
      <c r="AQ335" s="99"/>
    </row>
    <row r="336" spans="1:43" customFormat="1">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c r="AE336" s="99"/>
      <c r="AF336" s="99"/>
      <c r="AG336" s="99"/>
      <c r="AH336" s="99"/>
      <c r="AI336" s="99"/>
      <c r="AJ336" s="99"/>
      <c r="AK336" s="99"/>
      <c r="AL336" s="99"/>
      <c r="AM336" s="99"/>
      <c r="AN336" s="99"/>
      <c r="AO336" s="99"/>
      <c r="AP336" s="99"/>
      <c r="AQ336" s="99"/>
    </row>
    <row r="337" spans="1:43" customFormat="1">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c r="AE337" s="99"/>
      <c r="AF337" s="99"/>
      <c r="AG337" s="99"/>
      <c r="AH337" s="99"/>
      <c r="AI337" s="99"/>
      <c r="AJ337" s="99"/>
      <c r="AK337" s="99"/>
      <c r="AL337" s="99"/>
      <c r="AM337" s="99"/>
      <c r="AN337" s="99"/>
      <c r="AO337" s="99"/>
      <c r="AP337" s="99"/>
      <c r="AQ337" s="99"/>
    </row>
    <row r="338" spans="1:43" customFormat="1">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c r="AE338" s="99"/>
      <c r="AF338" s="99"/>
      <c r="AG338" s="99"/>
      <c r="AH338" s="99"/>
      <c r="AI338" s="99"/>
      <c r="AJ338" s="99"/>
      <c r="AK338" s="99"/>
      <c r="AL338" s="99"/>
      <c r="AM338" s="99"/>
      <c r="AN338" s="99"/>
      <c r="AO338" s="99"/>
      <c r="AP338" s="99"/>
      <c r="AQ338" s="99"/>
    </row>
    <row r="339" spans="1:43" s="24" customFormat="1"/>
    <row r="340" spans="1:43" customFormat="1">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spans="1:43" customFormat="1">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spans="1:43" customFormat="1">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spans="1:43" customFormat="1">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spans="1:43" customFormat="1">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spans="1:43" customFormat="1">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spans="1:43" customFormat="1">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spans="1:43" customFormat="1">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spans="1:43" customFormat="1">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spans="1:43" customFormat="1">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spans="1:43" customFormat="1">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spans="1:43" customFormat="1">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spans="1:43" customFormat="1">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spans="2:26" customFormat="1">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spans="2:26" customFormat="1">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spans="2:26" customFormat="1">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spans="2:26" customFormat="1">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spans="2:26" customFormat="1">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spans="2:26" customFormat="1">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spans="2:26" customFormat="1">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spans="2:26" customFormat="1">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spans="2:26" customFormat="1">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spans="2:26" customFormat="1">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spans="2:26" customFormat="1">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spans="2:26" customFormat="1">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spans="2:26" customFormat="1">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spans="2:26" customFormat="1">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spans="2:26" customFormat="1">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spans="2:26" customFormat="1">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spans="2:26" customFormat="1">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spans="2:26" customFormat="1">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spans="2:26" customFormat="1">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spans="2:26" customFormat="1">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spans="2:26" customFormat="1">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spans="2:26" customFormat="1">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spans="2:26" customFormat="1">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spans="2:26" customFormat="1">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spans="2:26" customFormat="1">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spans="2:26" customFormat="1">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spans="2:26" customFormat="1">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spans="2:26" customFormat="1">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spans="2:26" customFormat="1">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spans="2:26" customFormat="1">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spans="2:26" customFormat="1">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spans="2:26" customFormat="1">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spans="2:26" customFormat="1">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spans="2:26" customFormat="1">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spans="2:26" customFormat="1">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spans="2:26" customFormat="1">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spans="2:26" customFormat="1">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spans="2:26" customFormat="1">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spans="2:26" customFormat="1">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spans="2:26" customFormat="1">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spans="2:26" customFormat="1">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spans="2:26" customFormat="1">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spans="2:26" customFormat="1">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spans="2:26" customFormat="1">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spans="2:26" customFormat="1">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spans="2:26" customFormat="1" ht="17" thickBot="1">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spans="2:26" s="24" customFormat="1">
      <c r="B399" s="103"/>
      <c r="C399" s="103" t="s">
        <v>24</v>
      </c>
      <c r="D399" s="103" t="s">
        <v>51</v>
      </c>
      <c r="E399" s="103"/>
      <c r="F399" s="103" t="s">
        <v>31</v>
      </c>
      <c r="G399" s="103"/>
      <c r="H399" s="103"/>
      <c r="I399" s="103"/>
      <c r="J399" s="103"/>
      <c r="K399" s="103"/>
      <c r="L399" s="103"/>
      <c r="M399" s="103"/>
      <c r="N399" s="103"/>
      <c r="O399" s="103"/>
      <c r="P399" s="103"/>
      <c r="Q399" s="103"/>
      <c r="R399" s="103"/>
      <c r="S399" s="103"/>
      <c r="T399" s="103"/>
      <c r="U399" s="103"/>
    </row>
    <row r="400" spans="2:26" customFormat="1">
      <c r="B400" s="10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row>
    <row r="401" spans="2:25" customFormat="1">
      <c r="B401" s="100"/>
      <c r="C401" s="115" t="s">
        <v>59</v>
      </c>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row>
    <row r="402" spans="2:25" customFormat="1">
      <c r="B402" s="100"/>
      <c r="C402" s="99"/>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row>
    <row r="403" spans="2:25" customFormat="1">
      <c r="B403" s="100"/>
      <c r="C403" s="110"/>
      <c r="D403">
        <v>111</v>
      </c>
      <c r="E403" s="110"/>
      <c r="F403" s="110"/>
      <c r="G403" s="110"/>
      <c r="H403" s="110"/>
      <c r="I403" s="110"/>
      <c r="J403" s="110"/>
      <c r="K403" s="110"/>
      <c r="L403" s="110"/>
      <c r="M403" s="110"/>
      <c r="N403" s="110"/>
      <c r="O403" s="110"/>
      <c r="P403" s="110"/>
      <c r="Q403" s="110"/>
      <c r="R403" s="110"/>
      <c r="S403" s="110"/>
      <c r="T403" s="110"/>
      <c r="U403" s="110"/>
      <c r="V403" s="110"/>
      <c r="W403" s="110"/>
      <c r="X403" s="110"/>
      <c r="Y403" s="110"/>
    </row>
    <row r="404" spans="2:25" customFormat="1">
      <c r="B404" s="10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row>
    <row r="405" spans="2:25" customFormat="1">
      <c r="B405" s="100"/>
      <c r="C405" s="110"/>
      <c r="D405" s="110"/>
      <c r="F405" s="110"/>
      <c r="G405" s="111"/>
      <c r="H405" s="112"/>
      <c r="I405" s="110"/>
      <c r="J405" s="110"/>
      <c r="K405" s="110"/>
      <c r="L405" s="110"/>
      <c r="M405" s="110"/>
      <c r="N405" s="110"/>
      <c r="O405" s="110"/>
      <c r="P405" s="110"/>
      <c r="Q405" s="110"/>
      <c r="R405" s="110"/>
      <c r="S405" s="110"/>
      <c r="T405" s="110"/>
      <c r="U405" s="110"/>
      <c r="V405" s="110"/>
      <c r="W405" s="110"/>
      <c r="X405" s="110"/>
      <c r="Y405" s="110"/>
    </row>
    <row r="406" spans="2:25" customFormat="1">
      <c r="B406" s="100"/>
      <c r="C406" s="110"/>
      <c r="D406" s="110"/>
      <c r="F406" s="110"/>
      <c r="G406" s="110"/>
      <c r="H406" s="112"/>
      <c r="I406" s="110"/>
      <c r="J406" s="110"/>
      <c r="K406" s="110"/>
      <c r="L406" s="110"/>
      <c r="M406" s="110"/>
      <c r="N406" s="110"/>
      <c r="O406" s="110"/>
      <c r="P406" s="110"/>
      <c r="Q406" s="110"/>
      <c r="R406" s="110"/>
      <c r="S406" s="110"/>
      <c r="T406" s="110"/>
      <c r="U406" s="110"/>
      <c r="V406" s="110"/>
      <c r="W406" s="110"/>
      <c r="X406" s="110"/>
      <c r="Y406" s="110"/>
    </row>
    <row r="407" spans="2:25" customFormat="1">
      <c r="B407" s="100"/>
      <c r="C407" s="110"/>
      <c r="D407" s="110"/>
      <c r="F407" s="110"/>
      <c r="H407" s="112"/>
      <c r="I407" s="110"/>
      <c r="J407" s="110"/>
      <c r="K407" s="110"/>
      <c r="L407" s="110"/>
      <c r="M407" s="110"/>
      <c r="N407" s="110"/>
      <c r="O407" s="110"/>
      <c r="P407" s="110"/>
      <c r="Q407" s="110"/>
      <c r="R407" s="110"/>
      <c r="S407" s="110"/>
      <c r="T407" s="110"/>
      <c r="U407" s="110"/>
      <c r="V407" s="110"/>
      <c r="W407" s="110"/>
      <c r="X407" s="110"/>
      <c r="Y407" s="110"/>
    </row>
    <row r="408" spans="2:25" customFormat="1">
      <c r="B408" s="100"/>
      <c r="C408" s="110"/>
      <c r="D408" s="110"/>
      <c r="F408" s="110"/>
      <c r="G408" s="110"/>
      <c r="H408" s="112"/>
      <c r="I408" s="110"/>
      <c r="J408" s="110"/>
      <c r="K408" s="110"/>
      <c r="L408" s="110"/>
      <c r="M408" s="110"/>
      <c r="N408" s="110"/>
      <c r="O408" s="110"/>
      <c r="P408" s="110"/>
      <c r="Q408" s="110"/>
      <c r="R408" s="110"/>
      <c r="S408" s="110"/>
      <c r="T408" s="110"/>
      <c r="U408" s="110"/>
      <c r="V408" s="110"/>
      <c r="W408" s="110"/>
      <c r="X408" s="110"/>
      <c r="Y408" s="110"/>
    </row>
    <row r="409" spans="2:25" customFormat="1">
      <c r="B409" s="10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row>
    <row r="410" spans="2:25" customFormat="1">
      <c r="B410" s="10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row>
    <row r="411" spans="2:25" customFormat="1">
      <c r="B411" s="10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row>
    <row r="412" spans="2:25" customFormat="1">
      <c r="B412" s="10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row>
    <row r="413" spans="2:25" customFormat="1">
      <c r="B413" s="10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row>
    <row r="414" spans="2:25" customFormat="1">
      <c r="B414" s="10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row>
    <row r="415" spans="2:25" customFormat="1">
      <c r="B415" s="10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row>
    <row r="416" spans="2:25" customFormat="1">
      <c r="B416" s="10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row>
    <row r="417" spans="2:25" customFormat="1">
      <c r="B417" s="10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row>
    <row r="418" spans="2:25" customFormat="1">
      <c r="B418" s="10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row>
    <row r="419" spans="2:25" customFormat="1">
      <c r="B419" s="10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row>
    <row r="420" spans="2:25" customFormat="1">
      <c r="B420" s="10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row>
    <row r="421" spans="2:25" customFormat="1">
      <c r="B421" s="10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row>
    <row r="422" spans="2:25" customFormat="1">
      <c r="B422" s="10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row>
    <row r="423" spans="2:25" customFormat="1">
      <c r="B423" s="10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row>
    <row r="424" spans="2:25" customFormat="1">
      <c r="B424" s="10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row>
    <row r="425" spans="2:25" customFormat="1">
      <c r="B425" s="10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row>
    <row r="426" spans="2:25" customFormat="1">
      <c r="B426" s="100"/>
    </row>
    <row r="427" spans="2:25" customFormat="1">
      <c r="B427" s="100"/>
    </row>
    <row r="428" spans="2:25" customFormat="1">
      <c r="B428" s="100"/>
    </row>
    <row r="429" spans="2:25" customFormat="1">
      <c r="B429" s="100"/>
    </row>
    <row r="430" spans="2:25" customFormat="1">
      <c r="B430" s="100"/>
      <c r="D430">
        <v>111</v>
      </c>
    </row>
    <row r="431" spans="2:25" customFormat="1">
      <c r="B431" s="100"/>
    </row>
    <row r="432" spans="2:25" customFormat="1">
      <c r="B432" s="100"/>
    </row>
    <row r="433" spans="2:2" customFormat="1">
      <c r="B433" s="100"/>
    </row>
    <row r="434" spans="2:2" customFormat="1">
      <c r="B434" s="100"/>
    </row>
    <row r="435" spans="2:2" customFormat="1">
      <c r="B435" s="100"/>
    </row>
    <row r="436" spans="2:2" customFormat="1">
      <c r="B436" s="100"/>
    </row>
    <row r="437" spans="2:2" customFormat="1">
      <c r="B437" s="100"/>
    </row>
    <row r="438" spans="2:2" customFormat="1">
      <c r="B438" s="100"/>
    </row>
    <row r="439" spans="2:2" customFormat="1">
      <c r="B439" s="100"/>
    </row>
    <row r="440" spans="2:2" customFormat="1">
      <c r="B440" s="100"/>
    </row>
    <row r="441" spans="2:2" customFormat="1">
      <c r="B441" s="100"/>
    </row>
    <row r="442" spans="2:2" customFormat="1">
      <c r="B442" s="100"/>
    </row>
    <row r="443" spans="2:2" customFormat="1">
      <c r="B443" s="100"/>
    </row>
    <row r="444" spans="2:2" customFormat="1">
      <c r="B444" s="100"/>
    </row>
    <row r="445" spans="2:2" customFormat="1">
      <c r="B445" s="100"/>
    </row>
    <row r="446" spans="2:2" customFormat="1">
      <c r="B446" s="100"/>
    </row>
    <row r="447" spans="2:2" customFormat="1">
      <c r="B447" s="100"/>
    </row>
    <row r="448" spans="2:2" customFormat="1">
      <c r="B448" s="100"/>
    </row>
    <row r="449" spans="2:4" customFormat="1">
      <c r="B449" s="100"/>
    </row>
    <row r="450" spans="2:4" customFormat="1">
      <c r="B450" s="100"/>
    </row>
    <row r="451" spans="2:4" customFormat="1">
      <c r="B451" s="100"/>
    </row>
    <row r="452" spans="2:4" customFormat="1">
      <c r="B452" s="100"/>
    </row>
    <row r="453" spans="2:4" customFormat="1">
      <c r="B453" s="100"/>
      <c r="D453">
        <v>112</v>
      </c>
    </row>
    <row r="454" spans="2:4" customFormat="1">
      <c r="B454" s="100"/>
    </row>
    <row r="455" spans="2:4" customFormat="1">
      <c r="B455" s="100"/>
    </row>
    <row r="456" spans="2:4" customFormat="1">
      <c r="B456" s="100"/>
    </row>
    <row r="457" spans="2:4" customFormat="1">
      <c r="B457" s="100"/>
    </row>
    <row r="458" spans="2:4" customFormat="1">
      <c r="B458" s="100"/>
    </row>
    <row r="459" spans="2:4" customFormat="1">
      <c r="B459" s="100"/>
    </row>
    <row r="460" spans="2:4" customFormat="1">
      <c r="B460" s="100"/>
    </row>
    <row r="461" spans="2:4" customFormat="1">
      <c r="B461" s="100"/>
    </row>
    <row r="462" spans="2:4" customFormat="1">
      <c r="B462" s="100"/>
    </row>
    <row r="463" spans="2:4" customFormat="1">
      <c r="B463" s="100"/>
    </row>
    <row r="464" spans="2:4" customFormat="1">
      <c r="B464" s="100"/>
    </row>
    <row r="465" spans="2:4" customFormat="1">
      <c r="B465" s="100"/>
    </row>
    <row r="466" spans="2:4" customFormat="1">
      <c r="B466" s="100"/>
    </row>
    <row r="467" spans="2:4" customFormat="1">
      <c r="B467" s="100"/>
    </row>
    <row r="468" spans="2:4" customFormat="1">
      <c r="B468" s="100"/>
    </row>
    <row r="469" spans="2:4" customFormat="1">
      <c r="B469" s="100"/>
    </row>
    <row r="470" spans="2:4" customFormat="1">
      <c r="B470" s="100"/>
    </row>
    <row r="471" spans="2:4" customFormat="1">
      <c r="B471" s="100"/>
    </row>
    <row r="472" spans="2:4" customFormat="1">
      <c r="B472" s="100"/>
    </row>
    <row r="473" spans="2:4" customFormat="1">
      <c r="B473" s="100"/>
    </row>
    <row r="474" spans="2:4" customFormat="1">
      <c r="B474" s="100"/>
    </row>
    <row r="475" spans="2:4" customFormat="1">
      <c r="B475" s="100"/>
    </row>
    <row r="476" spans="2:4" customFormat="1">
      <c r="B476" s="100"/>
    </row>
    <row r="477" spans="2:4" customFormat="1">
      <c r="B477" s="100"/>
      <c r="D477">
        <v>113</v>
      </c>
    </row>
    <row r="478" spans="2:4" customFormat="1">
      <c r="B478" s="100"/>
    </row>
    <row r="479" spans="2:4" customFormat="1">
      <c r="B479" s="100"/>
    </row>
    <row r="480" spans="2:4" customFormat="1">
      <c r="B480" s="100"/>
    </row>
    <row r="481" spans="2:2" customFormat="1">
      <c r="B481" s="100"/>
    </row>
    <row r="482" spans="2:2" customFormat="1">
      <c r="B482" s="100"/>
    </row>
    <row r="483" spans="2:2" customFormat="1">
      <c r="B483" s="100"/>
    </row>
    <row r="484" spans="2:2" customFormat="1">
      <c r="B484" s="100"/>
    </row>
    <row r="485" spans="2:2" customFormat="1">
      <c r="B485" s="100"/>
    </row>
    <row r="486" spans="2:2" customFormat="1">
      <c r="B486" s="100"/>
    </row>
    <row r="487" spans="2:2" customFormat="1">
      <c r="B487" s="100"/>
    </row>
    <row r="488" spans="2:2" customFormat="1">
      <c r="B488" s="100"/>
    </row>
    <row r="489" spans="2:2" customFormat="1">
      <c r="B489" s="100"/>
    </row>
    <row r="490" spans="2:2" customFormat="1">
      <c r="B490" s="100"/>
    </row>
    <row r="491" spans="2:2" customFormat="1">
      <c r="B491" s="100"/>
    </row>
    <row r="492" spans="2:2" customFormat="1">
      <c r="B492" s="100"/>
    </row>
    <row r="493" spans="2:2" customFormat="1">
      <c r="B493" s="100"/>
    </row>
    <row r="494" spans="2:2" customFormat="1">
      <c r="B494" s="100"/>
    </row>
    <row r="495" spans="2:2" customFormat="1">
      <c r="B495" s="100"/>
    </row>
    <row r="496" spans="2:2" customFormat="1">
      <c r="B496" s="100"/>
    </row>
    <row r="497" spans="2:4" customFormat="1">
      <c r="B497" s="100"/>
    </row>
    <row r="498" spans="2:4" customFormat="1">
      <c r="B498" s="100"/>
    </row>
    <row r="499" spans="2:4" customFormat="1">
      <c r="B499" s="100"/>
    </row>
    <row r="500" spans="2:4" customFormat="1">
      <c r="B500" s="100"/>
    </row>
    <row r="501" spans="2:4" customFormat="1">
      <c r="B501" s="100"/>
    </row>
    <row r="502" spans="2:4" customFormat="1">
      <c r="B502" s="100"/>
    </row>
    <row r="503" spans="2:4" customFormat="1">
      <c r="B503" s="100"/>
      <c r="D503">
        <v>114</v>
      </c>
    </row>
    <row r="504" spans="2:4" customFormat="1">
      <c r="B504" s="100"/>
    </row>
    <row r="505" spans="2:4" customFormat="1">
      <c r="B505" s="100"/>
    </row>
    <row r="506" spans="2:4" customFormat="1">
      <c r="B506" s="100"/>
    </row>
    <row r="507" spans="2:4" customFormat="1">
      <c r="B507" s="100"/>
    </row>
    <row r="508" spans="2:4" customFormat="1">
      <c r="B508" s="100"/>
    </row>
    <row r="509" spans="2:4" customFormat="1">
      <c r="B509" s="100"/>
    </row>
    <row r="510" spans="2:4" customFormat="1">
      <c r="B510" s="100"/>
    </row>
    <row r="511" spans="2:4" customFormat="1">
      <c r="B511" s="100"/>
    </row>
    <row r="512" spans="2:4" customFormat="1">
      <c r="B512" s="100"/>
    </row>
    <row r="513" spans="2:7" customFormat="1">
      <c r="B513" s="100"/>
    </row>
    <row r="514" spans="2:7" customFormat="1">
      <c r="B514" s="100"/>
      <c r="G514" t="s">
        <v>62</v>
      </c>
    </row>
    <row r="515" spans="2:7" customFormat="1">
      <c r="B515" s="100"/>
      <c r="G515" t="s">
        <v>63</v>
      </c>
    </row>
    <row r="516" spans="2:7" customFormat="1">
      <c r="B516" s="100"/>
      <c r="G516" t="s">
        <v>64</v>
      </c>
    </row>
    <row r="517" spans="2:7" customFormat="1">
      <c r="B517" s="100"/>
    </row>
    <row r="518" spans="2:7" customFormat="1">
      <c r="B518" s="100"/>
    </row>
    <row r="519" spans="2:7" customFormat="1">
      <c r="B519" s="100"/>
    </row>
    <row r="520" spans="2:7" customFormat="1">
      <c r="B520" s="100"/>
    </row>
    <row r="521" spans="2:7" customFormat="1">
      <c r="B521" s="100"/>
    </row>
    <row r="522" spans="2:7" customFormat="1">
      <c r="B522" s="100"/>
    </row>
    <row r="523" spans="2:7" customFormat="1">
      <c r="B523" s="100"/>
    </row>
    <row r="524" spans="2:7" customFormat="1">
      <c r="B524" s="100"/>
    </row>
    <row r="525" spans="2:7" customFormat="1">
      <c r="B525" s="100"/>
    </row>
    <row r="526" spans="2:7" customFormat="1">
      <c r="B526" s="100"/>
    </row>
    <row r="527" spans="2:7" customFormat="1">
      <c r="B527" s="100"/>
    </row>
    <row r="528" spans="2:7" customFormat="1">
      <c r="B528" s="100"/>
    </row>
    <row r="529" spans="1:43" customFormat="1">
      <c r="B529" s="100"/>
    </row>
    <row r="530" spans="1:43" customFormat="1">
      <c r="B530" s="100"/>
    </row>
    <row r="531" spans="1:43" customFormat="1">
      <c r="B531" s="100"/>
    </row>
    <row r="532" spans="1:43" customFormat="1">
      <c r="B532" s="100"/>
    </row>
    <row r="533" spans="1:43" customFormat="1">
      <c r="B533" s="100"/>
    </row>
    <row r="535" spans="1:43" ht="17" thickBot="1"/>
    <row r="536" spans="1:43">
      <c r="A536" s="24"/>
      <c r="B536" s="103"/>
      <c r="C536" s="103" t="s">
        <v>24</v>
      </c>
      <c r="D536" s="103" t="s">
        <v>51</v>
      </c>
      <c r="E536" s="103"/>
      <c r="F536" s="103" t="s">
        <v>31</v>
      </c>
      <c r="G536" s="103"/>
      <c r="H536" s="103"/>
      <c r="I536" s="103"/>
      <c r="J536" s="103"/>
      <c r="K536" s="103"/>
      <c r="L536" s="103"/>
      <c r="M536" s="103"/>
      <c r="N536" s="103"/>
      <c r="O536" s="103"/>
      <c r="P536" s="103"/>
      <c r="Q536" s="103"/>
      <c r="R536" s="103"/>
      <c r="S536" s="103"/>
      <c r="T536" s="103"/>
      <c r="U536" s="103"/>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row>
    <row r="537" spans="1:43">
      <c r="A537"/>
      <c r="B537" s="10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c r="AA537"/>
      <c r="AB537"/>
      <c r="AC537"/>
      <c r="AD537"/>
      <c r="AE537"/>
      <c r="AF537"/>
      <c r="AG537"/>
      <c r="AH537"/>
      <c r="AI537"/>
      <c r="AJ537"/>
      <c r="AK537"/>
      <c r="AL537"/>
      <c r="AM537"/>
      <c r="AN537"/>
      <c r="AO537"/>
      <c r="AP537"/>
      <c r="AQ537"/>
    </row>
    <row r="538" spans="1:43">
      <c r="A538"/>
      <c r="B538" s="100"/>
      <c r="C538" s="116" t="s">
        <v>140</v>
      </c>
      <c r="D538" s="110"/>
      <c r="E538" s="110"/>
      <c r="F538" s="110"/>
      <c r="G538" s="110"/>
      <c r="H538" s="110"/>
      <c r="I538" s="110"/>
      <c r="J538" s="110"/>
      <c r="K538" s="110"/>
      <c r="L538" s="110"/>
      <c r="M538" s="110"/>
      <c r="N538" s="110"/>
      <c r="O538" s="110"/>
      <c r="P538" s="110"/>
      <c r="Q538" s="110"/>
      <c r="R538" s="110"/>
      <c r="S538" s="110"/>
      <c r="T538" s="110"/>
      <c r="U538"/>
      <c r="V538"/>
      <c r="W538"/>
      <c r="X538"/>
      <c r="Y538"/>
      <c r="Z538"/>
      <c r="AA538"/>
      <c r="AB538"/>
      <c r="AC538"/>
      <c r="AD538"/>
      <c r="AE538"/>
      <c r="AF538"/>
      <c r="AG538"/>
      <c r="AH538"/>
      <c r="AI538"/>
      <c r="AJ538"/>
      <c r="AK538"/>
      <c r="AL538"/>
      <c r="AM538"/>
      <c r="AN538"/>
      <c r="AO538"/>
      <c r="AP538"/>
      <c r="AQ538"/>
    </row>
    <row r="539" spans="1:43">
      <c r="A539"/>
      <c r="B539" s="100"/>
      <c r="C539" s="110"/>
      <c r="D539" s="110"/>
      <c r="E539" s="110"/>
      <c r="F539" s="110"/>
      <c r="G539" s="110"/>
      <c r="H539" s="110"/>
      <c r="I539" s="110"/>
      <c r="J539" s="110"/>
      <c r="K539" s="110"/>
      <c r="L539" s="110"/>
      <c r="M539" s="110"/>
      <c r="N539" s="110"/>
      <c r="O539" s="110"/>
      <c r="P539" s="110"/>
      <c r="Q539" s="110"/>
      <c r="R539" s="110"/>
      <c r="S539" s="110"/>
      <c r="T539" s="110"/>
      <c r="U539" s="110"/>
      <c r="V539"/>
      <c r="W539"/>
      <c r="X539"/>
      <c r="Y539"/>
      <c r="Z539"/>
      <c r="AA539"/>
      <c r="AB539"/>
      <c r="AC539"/>
      <c r="AD539"/>
      <c r="AE539"/>
      <c r="AF539"/>
      <c r="AG539"/>
      <c r="AH539"/>
      <c r="AI539"/>
      <c r="AJ539"/>
      <c r="AK539"/>
      <c r="AL539"/>
      <c r="AM539"/>
      <c r="AN539"/>
      <c r="AO539"/>
      <c r="AP539"/>
      <c r="AQ539"/>
    </row>
    <row r="540" spans="1:43">
      <c r="A540"/>
      <c r="B540" s="100"/>
      <c r="C540" s="110"/>
      <c r="D540" s="110"/>
      <c r="E540" s="110"/>
      <c r="F540" s="110" t="s">
        <v>141</v>
      </c>
      <c r="G540" s="110"/>
      <c r="H540" s="110">
        <v>72703</v>
      </c>
      <c r="I540" s="110" t="s">
        <v>142</v>
      </c>
      <c r="J540" s="110"/>
      <c r="K540" s="110"/>
      <c r="L540" s="110"/>
      <c r="M540" s="110"/>
      <c r="N540" s="110"/>
      <c r="O540" s="110"/>
      <c r="P540" s="110"/>
      <c r="Q540" s="110"/>
      <c r="R540" s="110"/>
      <c r="S540" s="110"/>
      <c r="T540" s="110"/>
      <c r="U540" s="110"/>
      <c r="V540"/>
      <c r="W540"/>
      <c r="X540"/>
      <c r="Y540"/>
      <c r="Z540"/>
      <c r="AA540"/>
      <c r="AB540"/>
      <c r="AC540"/>
      <c r="AD540"/>
      <c r="AE540"/>
      <c r="AF540"/>
      <c r="AG540"/>
      <c r="AH540"/>
      <c r="AI540"/>
      <c r="AJ540"/>
      <c r="AK540"/>
      <c r="AL540"/>
      <c r="AM540"/>
      <c r="AN540"/>
      <c r="AO540"/>
      <c r="AP540"/>
      <c r="AQ540"/>
    </row>
    <row r="541" spans="1:43">
      <c r="A541"/>
      <c r="B541" s="100"/>
      <c r="C541" s="110"/>
      <c r="D541" s="110"/>
      <c r="E541" s="110"/>
      <c r="F541" s="110" t="s">
        <v>143</v>
      </c>
      <c r="G541" s="110"/>
      <c r="H541" s="110">
        <f>H540/1000</f>
        <v>72.703000000000003</v>
      </c>
      <c r="I541" s="110" t="s">
        <v>144</v>
      </c>
      <c r="J541" s="110"/>
      <c r="K541" s="110"/>
      <c r="L541" s="110"/>
      <c r="M541" s="110"/>
      <c r="N541" s="110"/>
      <c r="O541" s="110"/>
      <c r="P541" s="110"/>
      <c r="Q541" s="110"/>
      <c r="R541" s="110"/>
      <c r="S541" s="110"/>
      <c r="T541" s="110"/>
      <c r="U541" s="110"/>
      <c r="V541"/>
      <c r="W541"/>
      <c r="X541"/>
      <c r="Y541"/>
      <c r="Z541"/>
      <c r="AA541"/>
      <c r="AB541"/>
      <c r="AC541"/>
      <c r="AD541"/>
      <c r="AE541"/>
      <c r="AF541"/>
      <c r="AG541"/>
      <c r="AH541"/>
      <c r="AI541"/>
      <c r="AJ541"/>
      <c r="AK541"/>
      <c r="AL541"/>
      <c r="AM541"/>
      <c r="AN541"/>
      <c r="AO541"/>
      <c r="AP541"/>
      <c r="AQ541"/>
    </row>
    <row r="542" spans="1:43">
      <c r="A542"/>
      <c r="B542" s="100"/>
      <c r="C542" s="110"/>
      <c r="D542" s="110"/>
      <c r="E542" s="110"/>
      <c r="F542" s="110"/>
      <c r="G542" s="110"/>
      <c r="H542" s="110"/>
      <c r="I542" s="110"/>
      <c r="J542" s="110"/>
      <c r="K542" s="110"/>
      <c r="L542" s="110"/>
      <c r="M542" s="110"/>
      <c r="N542" s="110"/>
      <c r="O542" s="110"/>
      <c r="P542" s="110"/>
      <c r="Q542" s="110"/>
      <c r="R542" s="110"/>
      <c r="S542" s="110"/>
      <c r="T542" s="110"/>
      <c r="U542" s="110"/>
      <c r="V542"/>
      <c r="W542"/>
      <c r="X542"/>
      <c r="Y542"/>
      <c r="Z542"/>
      <c r="AA542"/>
      <c r="AB542"/>
      <c r="AC542"/>
      <c r="AD542"/>
      <c r="AE542"/>
      <c r="AF542"/>
      <c r="AG542"/>
      <c r="AH542"/>
      <c r="AI542"/>
      <c r="AJ542"/>
      <c r="AK542"/>
      <c r="AL542"/>
      <c r="AM542"/>
      <c r="AN542"/>
      <c r="AO542"/>
      <c r="AP542"/>
      <c r="AQ542"/>
    </row>
    <row r="543" spans="1:43">
      <c r="A543"/>
      <c r="B543" s="100"/>
      <c r="C543" s="110"/>
      <c r="D543" s="110"/>
      <c r="E543" s="110"/>
      <c r="F543" s="110"/>
      <c r="G543" s="110"/>
      <c r="H543" s="110"/>
      <c r="I543" s="110"/>
      <c r="J543" s="110"/>
      <c r="K543" s="110"/>
      <c r="L543" s="110"/>
      <c r="M543" s="110"/>
      <c r="N543" s="110"/>
      <c r="O543" s="110"/>
      <c r="P543" s="110"/>
      <c r="Q543" s="110"/>
      <c r="R543" s="110"/>
      <c r="S543" s="110"/>
      <c r="T543" s="110"/>
      <c r="U543" s="110"/>
      <c r="V543"/>
      <c r="W543"/>
      <c r="X543"/>
      <c r="Y543"/>
      <c r="Z543"/>
      <c r="AA543"/>
      <c r="AB543"/>
      <c r="AC543"/>
      <c r="AD543"/>
      <c r="AE543"/>
      <c r="AF543"/>
      <c r="AG543"/>
      <c r="AH543"/>
      <c r="AI543"/>
      <c r="AJ543"/>
      <c r="AK543"/>
      <c r="AL543"/>
      <c r="AM543"/>
      <c r="AN543"/>
      <c r="AO543"/>
      <c r="AP543"/>
      <c r="AQ543"/>
    </row>
    <row r="544" spans="1:43">
      <c r="A544"/>
      <c r="B544" s="100"/>
      <c r="C544" s="110"/>
      <c r="D544" s="110"/>
      <c r="E544" s="110"/>
      <c r="F544" s="110"/>
      <c r="G544" s="110"/>
      <c r="H544" s="110"/>
      <c r="I544" s="110"/>
      <c r="J544" s="110"/>
      <c r="K544" s="110"/>
      <c r="L544" s="110"/>
      <c r="M544" s="110"/>
      <c r="N544" s="110"/>
      <c r="O544" s="110"/>
      <c r="P544" s="110"/>
      <c r="Q544" s="110"/>
      <c r="R544" s="110"/>
      <c r="S544" s="110"/>
      <c r="T544" s="110"/>
      <c r="U544" s="110"/>
      <c r="V544"/>
      <c r="W544"/>
      <c r="X544"/>
      <c r="Y544"/>
      <c r="Z544"/>
      <c r="AA544"/>
      <c r="AB544"/>
      <c r="AC544"/>
      <c r="AD544"/>
      <c r="AE544"/>
      <c r="AF544"/>
      <c r="AG544"/>
      <c r="AH544"/>
      <c r="AI544"/>
      <c r="AJ544"/>
      <c r="AK544"/>
      <c r="AL544"/>
      <c r="AM544"/>
      <c r="AN544"/>
      <c r="AO544"/>
      <c r="AP544"/>
      <c r="AQ544"/>
    </row>
    <row r="545" spans="1:43">
      <c r="A545"/>
      <c r="B545" s="100"/>
      <c r="C545" s="110"/>
      <c r="D545" s="110"/>
      <c r="E545" s="110"/>
      <c r="F545" s="110"/>
      <c r="G545" s="110"/>
      <c r="H545" s="110"/>
      <c r="I545" s="110"/>
      <c r="J545" s="110"/>
      <c r="K545" s="110"/>
      <c r="L545" s="110"/>
      <c r="M545" s="110"/>
      <c r="N545" s="110"/>
      <c r="O545" s="110"/>
      <c r="P545" s="110"/>
      <c r="Q545" s="110"/>
      <c r="R545" s="110"/>
      <c r="S545" s="110"/>
      <c r="T545" s="110"/>
      <c r="U545" s="110"/>
      <c r="V545"/>
      <c r="W545"/>
      <c r="X545"/>
      <c r="Y545"/>
      <c r="Z545"/>
      <c r="AA545"/>
      <c r="AB545"/>
      <c r="AC545"/>
      <c r="AD545"/>
      <c r="AE545"/>
      <c r="AF545"/>
      <c r="AG545"/>
      <c r="AH545"/>
      <c r="AI545"/>
      <c r="AJ545"/>
      <c r="AK545"/>
      <c r="AL545"/>
      <c r="AM545"/>
      <c r="AN545"/>
      <c r="AO545"/>
      <c r="AP545"/>
      <c r="AQ545"/>
    </row>
    <row r="546" spans="1:43">
      <c r="A546"/>
      <c r="B546" s="100"/>
      <c r="C546" s="110"/>
      <c r="D546" s="110"/>
      <c r="E546" s="110"/>
      <c r="F546" s="110"/>
      <c r="G546" s="110"/>
      <c r="H546" s="110"/>
      <c r="I546" s="110"/>
      <c r="J546" s="110"/>
      <c r="K546" s="110"/>
      <c r="L546" s="110"/>
      <c r="M546" s="110"/>
      <c r="N546" s="110"/>
      <c r="O546" s="110"/>
      <c r="P546" s="110"/>
      <c r="Q546" s="110"/>
      <c r="R546" s="110"/>
      <c r="S546" s="110"/>
      <c r="T546" s="110"/>
      <c r="U546" s="110"/>
      <c r="V546"/>
      <c r="W546"/>
      <c r="X546"/>
      <c r="Y546"/>
      <c r="Z546"/>
      <c r="AA546"/>
      <c r="AB546"/>
      <c r="AC546"/>
      <c r="AD546"/>
      <c r="AE546"/>
      <c r="AF546"/>
      <c r="AG546"/>
      <c r="AH546"/>
      <c r="AI546"/>
      <c r="AJ546"/>
      <c r="AK546"/>
      <c r="AL546"/>
      <c r="AM546"/>
      <c r="AN546"/>
      <c r="AO546"/>
      <c r="AP546"/>
      <c r="AQ546"/>
    </row>
    <row r="547" spans="1:43">
      <c r="A547"/>
      <c r="B547" s="100"/>
      <c r="C547" s="110"/>
      <c r="D547" s="110"/>
      <c r="E547" s="110"/>
      <c r="F547" s="110"/>
      <c r="G547" s="110"/>
      <c r="H547" s="110"/>
      <c r="I547" s="110"/>
      <c r="J547" s="110"/>
      <c r="K547" s="110"/>
      <c r="L547" s="110"/>
      <c r="M547" s="110"/>
      <c r="N547" s="110"/>
      <c r="O547" s="110"/>
      <c r="P547" s="110"/>
      <c r="Q547" s="110"/>
      <c r="R547" s="110"/>
      <c r="S547" s="110"/>
      <c r="T547" s="110"/>
      <c r="U547" s="110"/>
      <c r="V547"/>
      <c r="W547"/>
      <c r="X547"/>
      <c r="Y547"/>
      <c r="Z547"/>
      <c r="AA547"/>
      <c r="AB547"/>
      <c r="AC547"/>
      <c r="AD547"/>
      <c r="AE547"/>
      <c r="AF547"/>
      <c r="AG547"/>
      <c r="AH547"/>
      <c r="AI547"/>
      <c r="AJ547"/>
      <c r="AK547"/>
      <c r="AL547"/>
      <c r="AM547"/>
      <c r="AN547"/>
      <c r="AO547"/>
      <c r="AP547"/>
      <c r="AQ547"/>
    </row>
    <row r="548" spans="1:43">
      <c r="A548"/>
      <c r="B548" s="100"/>
      <c r="C548" s="110"/>
      <c r="D548" s="110"/>
      <c r="E548" s="110"/>
      <c r="F548" s="110"/>
      <c r="G548" s="110"/>
      <c r="H548" s="110"/>
      <c r="I548" s="110"/>
      <c r="J548" s="110"/>
      <c r="K548" s="110"/>
      <c r="L548" s="110"/>
      <c r="M548" s="110"/>
      <c r="N548" s="110"/>
      <c r="O548" s="110"/>
      <c r="P548" s="110"/>
      <c r="Q548" s="110"/>
      <c r="R548" s="110"/>
      <c r="S548" s="110"/>
      <c r="T548" s="110"/>
      <c r="U548" s="110"/>
      <c r="V548"/>
      <c r="W548"/>
      <c r="X548"/>
      <c r="Y548"/>
      <c r="Z548"/>
      <c r="AA548"/>
      <c r="AB548"/>
      <c r="AC548"/>
      <c r="AD548"/>
      <c r="AE548"/>
      <c r="AF548"/>
      <c r="AG548"/>
      <c r="AH548"/>
      <c r="AI548"/>
      <c r="AJ548"/>
      <c r="AK548"/>
      <c r="AL548"/>
      <c r="AM548"/>
      <c r="AN548"/>
      <c r="AO548"/>
      <c r="AP548"/>
      <c r="AQ548"/>
    </row>
    <row r="549" spans="1:43">
      <c r="A549"/>
      <c r="B549" s="100"/>
      <c r="C549" s="110"/>
      <c r="D549" s="110"/>
      <c r="E549" s="110"/>
      <c r="F549" s="110"/>
      <c r="G549" s="110"/>
      <c r="H549" s="110"/>
      <c r="I549" s="110"/>
      <c r="J549" s="110"/>
      <c r="K549" s="110"/>
      <c r="L549" s="110"/>
      <c r="M549" s="110"/>
      <c r="N549" s="110"/>
      <c r="O549" s="110"/>
      <c r="P549" s="110"/>
      <c r="Q549" s="110"/>
      <c r="R549" s="110"/>
      <c r="S549" s="110"/>
      <c r="T549" s="110"/>
      <c r="U549" s="110"/>
      <c r="V549"/>
      <c r="W549"/>
      <c r="X549"/>
      <c r="Y549"/>
      <c r="Z549"/>
      <c r="AA549"/>
      <c r="AB549"/>
      <c r="AC549"/>
      <c r="AD549"/>
      <c r="AE549"/>
      <c r="AF549"/>
      <c r="AG549"/>
      <c r="AH549"/>
      <c r="AI549"/>
      <c r="AJ549"/>
      <c r="AK549"/>
      <c r="AL549"/>
      <c r="AM549"/>
      <c r="AN549"/>
      <c r="AO549"/>
      <c r="AP549"/>
      <c r="AQ549"/>
    </row>
    <row r="550" spans="1:43">
      <c r="A550"/>
      <c r="B550" s="100"/>
      <c r="C550" s="110"/>
      <c r="D550" s="110"/>
      <c r="E550" s="110"/>
      <c r="F550" s="110"/>
      <c r="G550" s="110"/>
      <c r="H550" s="110"/>
      <c r="I550" s="110"/>
      <c r="J550" s="110"/>
      <c r="K550" s="110"/>
      <c r="L550" s="110"/>
      <c r="M550" s="110"/>
      <c r="N550" s="110"/>
      <c r="O550" s="110"/>
      <c r="P550" s="110"/>
      <c r="Q550" s="110"/>
      <c r="R550" s="110"/>
      <c r="S550" s="110"/>
      <c r="T550" s="110"/>
      <c r="U550" s="110"/>
      <c r="V550"/>
      <c r="W550"/>
      <c r="X550"/>
      <c r="Y550"/>
      <c r="Z550"/>
      <c r="AA550"/>
      <c r="AB550"/>
      <c r="AC550"/>
      <c r="AD550"/>
      <c r="AE550"/>
      <c r="AF550"/>
      <c r="AG550"/>
      <c r="AH550"/>
      <c r="AI550"/>
      <c r="AJ550"/>
      <c r="AK550"/>
      <c r="AL550"/>
      <c r="AM550"/>
      <c r="AN550"/>
      <c r="AO550"/>
      <c r="AP550"/>
      <c r="AQ550"/>
    </row>
    <row r="551" spans="1:43">
      <c r="A551"/>
      <c r="B551" s="100"/>
      <c r="C551" s="110"/>
      <c r="D551" s="110"/>
      <c r="E551" s="110"/>
      <c r="F551" s="110"/>
      <c r="G551" s="110"/>
      <c r="H551" s="110"/>
      <c r="I551" s="110"/>
      <c r="J551" s="110"/>
      <c r="K551" s="110"/>
      <c r="L551" s="110"/>
      <c r="M551" s="110"/>
      <c r="N551" s="110"/>
      <c r="O551" s="110"/>
      <c r="P551" s="110"/>
      <c r="Q551" s="110"/>
      <c r="R551" s="110"/>
      <c r="S551" s="110"/>
      <c r="T551" s="110"/>
      <c r="U551" s="110"/>
      <c r="V551"/>
      <c r="W551"/>
      <c r="X551"/>
      <c r="Y551"/>
      <c r="Z551"/>
      <c r="AA551"/>
      <c r="AB551"/>
      <c r="AC551"/>
      <c r="AD551"/>
      <c r="AE551"/>
      <c r="AF551"/>
      <c r="AG551"/>
      <c r="AH551"/>
      <c r="AI551"/>
      <c r="AJ551"/>
      <c r="AK551"/>
      <c r="AL551"/>
      <c r="AM551"/>
      <c r="AN551"/>
      <c r="AO551"/>
      <c r="AP551"/>
      <c r="AQ551"/>
    </row>
    <row r="552" spans="1:43">
      <c r="A552"/>
      <c r="B552" s="100"/>
      <c r="C552" s="110"/>
      <c r="D552" s="110"/>
      <c r="E552" s="110"/>
      <c r="F552" s="110"/>
      <c r="G552" s="110"/>
      <c r="H552" s="110"/>
      <c r="I552" s="110"/>
      <c r="J552" s="110"/>
      <c r="K552" s="110"/>
      <c r="L552" s="110"/>
      <c r="M552" s="110"/>
      <c r="N552" s="110"/>
      <c r="O552" s="110"/>
      <c r="P552" s="110"/>
      <c r="Q552" s="110"/>
      <c r="R552" s="110"/>
      <c r="S552" s="110"/>
      <c r="T552" s="110"/>
      <c r="U552" s="110"/>
      <c r="V552"/>
      <c r="W552"/>
      <c r="X552"/>
      <c r="Y552"/>
      <c r="Z552"/>
      <c r="AA552"/>
      <c r="AB552"/>
      <c r="AC552"/>
      <c r="AD552"/>
      <c r="AE552"/>
      <c r="AF552"/>
      <c r="AG552"/>
      <c r="AH552"/>
      <c r="AI552"/>
      <c r="AJ552"/>
      <c r="AK552"/>
      <c r="AL552"/>
      <c r="AM552"/>
      <c r="AN552"/>
      <c r="AO552"/>
      <c r="AP552"/>
      <c r="AQ552"/>
    </row>
    <row r="553" spans="1:43">
      <c r="A553"/>
      <c r="B553" s="100"/>
      <c r="C553" s="110"/>
      <c r="D553" s="110"/>
      <c r="E553" s="110"/>
      <c r="F553" s="110"/>
      <c r="G553" s="110"/>
      <c r="H553" s="110"/>
      <c r="I553" s="110"/>
      <c r="J553" s="110"/>
      <c r="K553" s="110"/>
      <c r="L553" s="110"/>
      <c r="M553" s="110"/>
      <c r="N553" s="110"/>
      <c r="O553" s="110"/>
      <c r="P553" s="110"/>
      <c r="Q553" s="110"/>
      <c r="R553" s="110"/>
      <c r="S553" s="110"/>
      <c r="T553" s="110"/>
      <c r="U553" s="110"/>
      <c r="V553"/>
      <c r="W553"/>
      <c r="X553"/>
      <c r="Y553"/>
      <c r="Z553"/>
      <c r="AA553"/>
      <c r="AB553"/>
      <c r="AC553"/>
      <c r="AD553"/>
      <c r="AE553"/>
      <c r="AF553"/>
      <c r="AG553"/>
      <c r="AH553"/>
      <c r="AI553"/>
      <c r="AJ553"/>
      <c r="AK553"/>
      <c r="AL553"/>
      <c r="AM553"/>
      <c r="AN553"/>
      <c r="AO553"/>
      <c r="AP553"/>
      <c r="AQ553"/>
    </row>
    <row r="554" spans="1:43">
      <c r="A554"/>
      <c r="B554" s="100"/>
      <c r="C554" s="110"/>
      <c r="D554" s="110"/>
      <c r="E554" s="110"/>
      <c r="F554" s="110"/>
      <c r="G554" s="110"/>
      <c r="H554" s="110"/>
      <c r="I554" s="110"/>
      <c r="J554" s="110"/>
      <c r="K554" s="110"/>
      <c r="L554" s="110"/>
      <c r="M554" s="110"/>
      <c r="N554" s="110"/>
      <c r="O554" s="110"/>
      <c r="P554" s="110"/>
      <c r="Q554" s="110"/>
      <c r="R554" s="110"/>
      <c r="S554" s="110"/>
      <c r="T554" s="110"/>
      <c r="U554" s="110"/>
      <c r="V554"/>
      <c r="W554"/>
      <c r="X554"/>
      <c r="Y554"/>
      <c r="Z554"/>
      <c r="AA554"/>
      <c r="AB554"/>
      <c r="AC554"/>
      <c r="AD554"/>
      <c r="AE554"/>
      <c r="AF554"/>
      <c r="AG554"/>
      <c r="AH554"/>
      <c r="AI554"/>
      <c r="AJ554"/>
      <c r="AK554"/>
      <c r="AL554"/>
      <c r="AM554"/>
      <c r="AN554"/>
      <c r="AO554"/>
      <c r="AP554"/>
      <c r="AQ554"/>
    </row>
    <row r="555" spans="1:43">
      <c r="A555"/>
      <c r="B555" s="100"/>
      <c r="C555" s="110"/>
      <c r="D555" s="110"/>
      <c r="E555" s="110"/>
      <c r="F555" s="110"/>
      <c r="G555" s="110"/>
      <c r="H555" s="110"/>
      <c r="I555" s="110"/>
      <c r="J555" s="110"/>
      <c r="K555" s="110"/>
      <c r="L555" s="110"/>
      <c r="M555" s="110"/>
      <c r="N555" s="110"/>
      <c r="O555" s="110"/>
      <c r="P555" s="110"/>
      <c r="Q555" s="110"/>
      <c r="R555" s="110"/>
      <c r="S555" s="110"/>
      <c r="T555" s="110"/>
      <c r="U555" s="110"/>
      <c r="V555"/>
      <c r="W555"/>
      <c r="X555"/>
      <c r="Y555"/>
      <c r="Z555"/>
      <c r="AA555"/>
      <c r="AB555"/>
      <c r="AC555"/>
      <c r="AD555"/>
      <c r="AE555"/>
      <c r="AF555"/>
      <c r="AG555"/>
      <c r="AH555"/>
      <c r="AI555"/>
      <c r="AJ555"/>
      <c r="AK555"/>
      <c r="AL555"/>
      <c r="AM555"/>
      <c r="AN555"/>
      <c r="AO555"/>
      <c r="AP555"/>
      <c r="AQ555"/>
    </row>
    <row r="556" spans="1:43">
      <c r="A556"/>
      <c r="B556" s="100"/>
      <c r="C556" s="110"/>
      <c r="D556" s="110"/>
      <c r="E556" s="110"/>
      <c r="F556" s="110"/>
      <c r="G556" s="110"/>
      <c r="H556" s="110"/>
      <c r="I556" s="110"/>
      <c r="J556" s="110"/>
      <c r="K556" s="110"/>
      <c r="L556" s="110"/>
      <c r="M556" s="110"/>
      <c r="N556" s="110"/>
      <c r="O556" s="110"/>
      <c r="P556" s="110"/>
      <c r="Q556" s="110"/>
      <c r="R556" s="110"/>
      <c r="S556" s="110"/>
      <c r="T556" s="110"/>
      <c r="U556" s="110"/>
      <c r="V556"/>
      <c r="W556"/>
      <c r="X556"/>
      <c r="Y556"/>
      <c r="Z556"/>
      <c r="AA556"/>
      <c r="AB556"/>
      <c r="AC556"/>
      <c r="AD556"/>
      <c r="AE556"/>
      <c r="AF556"/>
      <c r="AG556"/>
      <c r="AH556"/>
      <c r="AI556"/>
      <c r="AJ556"/>
      <c r="AK556"/>
      <c r="AL556"/>
      <c r="AM556"/>
      <c r="AN556"/>
      <c r="AO556"/>
      <c r="AP556"/>
      <c r="AQ556"/>
    </row>
    <row r="557" spans="1:43">
      <c r="A557"/>
      <c r="B557" s="100"/>
      <c r="C557" s="110"/>
      <c r="D557" s="110"/>
      <c r="E557" s="110"/>
      <c r="F557" s="110"/>
      <c r="G557" s="110"/>
      <c r="H557" s="110"/>
      <c r="I557" s="110"/>
      <c r="J557" s="110"/>
      <c r="K557" s="110"/>
      <c r="L557" s="110"/>
      <c r="M557" s="110"/>
      <c r="N557" s="110"/>
      <c r="O557" s="110"/>
      <c r="P557" s="110"/>
      <c r="Q557" s="110"/>
      <c r="R557" s="110"/>
      <c r="S557" s="110"/>
      <c r="T557" s="110"/>
      <c r="U557" s="110"/>
      <c r="V557"/>
      <c r="W557"/>
      <c r="X557"/>
      <c r="Y557"/>
      <c r="Z557"/>
      <c r="AA557"/>
      <c r="AB557"/>
      <c r="AC557"/>
      <c r="AD557"/>
      <c r="AE557"/>
      <c r="AF557"/>
      <c r="AG557"/>
      <c r="AH557"/>
      <c r="AI557"/>
      <c r="AJ557"/>
      <c r="AK557"/>
      <c r="AL557"/>
      <c r="AM557"/>
      <c r="AN557"/>
      <c r="AO557"/>
      <c r="AP557"/>
      <c r="AQ557"/>
    </row>
    <row r="558" spans="1:43">
      <c r="A558"/>
      <c r="B558" s="100"/>
      <c r="C558" s="110"/>
      <c r="D558" s="110"/>
      <c r="E558" s="110"/>
      <c r="F558" s="110"/>
      <c r="G558" s="110"/>
      <c r="H558" s="110"/>
      <c r="I558" s="110"/>
      <c r="J558" s="110"/>
      <c r="K558" s="110"/>
      <c r="L558" s="110"/>
      <c r="M558" s="110"/>
      <c r="N558" s="110"/>
      <c r="O558" s="110"/>
      <c r="P558" s="110"/>
      <c r="Q558" s="110"/>
      <c r="R558" s="110"/>
      <c r="S558" s="110"/>
      <c r="T558" s="110"/>
      <c r="U558" s="110"/>
      <c r="V558"/>
      <c r="W558"/>
      <c r="X558"/>
      <c r="Y558"/>
      <c r="Z558"/>
      <c r="AA558"/>
      <c r="AB558"/>
      <c r="AC558"/>
      <c r="AD558"/>
      <c r="AE558"/>
      <c r="AF558"/>
      <c r="AG558"/>
      <c r="AH558"/>
      <c r="AI558"/>
      <c r="AJ558"/>
      <c r="AK558"/>
      <c r="AL558"/>
      <c r="AM558"/>
      <c r="AN558"/>
      <c r="AO558"/>
      <c r="AP558"/>
      <c r="AQ558"/>
    </row>
    <row r="559" spans="1:43">
      <c r="A559"/>
      <c r="B559" s="100"/>
      <c r="C559" s="110"/>
      <c r="D559" s="110"/>
      <c r="E559" s="110"/>
      <c r="F559" s="110"/>
      <c r="G559" s="110"/>
      <c r="H559" s="110"/>
      <c r="I559" s="110"/>
      <c r="J559" s="110"/>
      <c r="K559" s="110"/>
      <c r="L559" s="110"/>
      <c r="M559" s="110"/>
      <c r="N559" s="110"/>
      <c r="O559" s="110"/>
      <c r="P559" s="110"/>
      <c r="Q559" s="110"/>
      <c r="R559" s="110"/>
      <c r="S559" s="110"/>
      <c r="T559" s="110"/>
      <c r="U559" s="110"/>
      <c r="V559"/>
      <c r="W559"/>
      <c r="X559"/>
      <c r="Y559"/>
      <c r="Z559"/>
      <c r="AA559"/>
      <c r="AB559"/>
      <c r="AC559"/>
      <c r="AD559"/>
      <c r="AE559"/>
      <c r="AF559"/>
      <c r="AG559"/>
      <c r="AH559"/>
      <c r="AI559"/>
      <c r="AJ559"/>
      <c r="AK559"/>
      <c r="AL559"/>
      <c r="AM559"/>
      <c r="AN559"/>
      <c r="AO559"/>
      <c r="AP559"/>
      <c r="AQ559"/>
    </row>
    <row r="560" spans="1:43">
      <c r="A560"/>
      <c r="B560" s="100"/>
      <c r="C560" s="110"/>
      <c r="D560" s="110"/>
      <c r="E560" s="110"/>
      <c r="F560" s="110"/>
      <c r="G560" s="110"/>
      <c r="H560" s="110"/>
      <c r="I560" s="110"/>
      <c r="J560" s="110"/>
      <c r="K560" s="110"/>
      <c r="L560" s="110"/>
      <c r="M560" s="110"/>
      <c r="N560" s="110"/>
      <c r="O560" s="110"/>
      <c r="P560" s="110"/>
      <c r="Q560" s="110"/>
      <c r="R560" s="110"/>
      <c r="S560" s="110"/>
      <c r="T560" s="110"/>
      <c r="U560" s="110"/>
      <c r="V560"/>
      <c r="W560"/>
      <c r="X560"/>
      <c r="Y560"/>
      <c r="Z560"/>
      <c r="AA560"/>
      <c r="AB560"/>
      <c r="AC560"/>
      <c r="AD560"/>
      <c r="AE560"/>
      <c r="AF560"/>
      <c r="AG560"/>
      <c r="AH560"/>
      <c r="AI560"/>
      <c r="AJ560"/>
      <c r="AK560"/>
      <c r="AL560"/>
      <c r="AM560"/>
      <c r="AN560"/>
      <c r="AO560"/>
      <c r="AP560"/>
      <c r="AQ560"/>
    </row>
    <row r="561" spans="1:43">
      <c r="A561"/>
      <c r="B561" s="100"/>
      <c r="C561" s="110"/>
      <c r="D561" s="110"/>
      <c r="E561" s="110"/>
      <c r="F561" s="110"/>
      <c r="G561" s="110"/>
      <c r="H561" s="110"/>
      <c r="I561" s="110"/>
      <c r="J561" s="110"/>
      <c r="K561" s="110"/>
      <c r="L561" s="110"/>
      <c r="M561" s="110"/>
      <c r="N561" s="110"/>
      <c r="O561" s="110"/>
      <c r="P561" s="110"/>
      <c r="Q561" s="110"/>
      <c r="R561" s="110"/>
      <c r="S561" s="110"/>
      <c r="T561" s="110"/>
      <c r="U561" s="110"/>
      <c r="V561"/>
      <c r="W561"/>
      <c r="X561"/>
      <c r="Y561"/>
      <c r="Z561"/>
      <c r="AA561"/>
      <c r="AB561"/>
      <c r="AC561"/>
      <c r="AD561"/>
      <c r="AE561"/>
      <c r="AF561"/>
      <c r="AG561"/>
      <c r="AH561"/>
      <c r="AI561"/>
      <c r="AJ561"/>
      <c r="AK561"/>
      <c r="AL561"/>
      <c r="AM561"/>
      <c r="AN561"/>
      <c r="AO561"/>
      <c r="AP561"/>
      <c r="AQ561"/>
    </row>
    <row r="562" spans="1:43">
      <c r="A562"/>
      <c r="B562" s="100"/>
      <c r="C562" s="110"/>
      <c r="D562" s="110"/>
      <c r="E562" s="110"/>
      <c r="F562" s="110"/>
      <c r="G562" s="110"/>
      <c r="H562" s="110"/>
      <c r="I562" s="110"/>
      <c r="J562" s="110"/>
      <c r="K562" s="110"/>
      <c r="L562" s="110"/>
      <c r="M562" s="110"/>
      <c r="N562" s="110"/>
      <c r="O562" s="110"/>
      <c r="P562" s="110"/>
      <c r="Q562" s="110"/>
      <c r="R562" s="110"/>
      <c r="S562" s="110"/>
      <c r="T562" s="110"/>
      <c r="U562" s="110"/>
      <c r="V562"/>
      <c r="W562"/>
      <c r="X562"/>
      <c r="Y562"/>
      <c r="Z562"/>
      <c r="AA562"/>
      <c r="AB562"/>
      <c r="AC562"/>
      <c r="AD562"/>
      <c r="AE562"/>
      <c r="AF562"/>
      <c r="AG562"/>
      <c r="AH562"/>
      <c r="AI562"/>
      <c r="AJ562"/>
      <c r="AK562"/>
      <c r="AL562"/>
      <c r="AM562"/>
      <c r="AN562"/>
      <c r="AO562"/>
      <c r="AP562"/>
      <c r="AQ562"/>
    </row>
    <row r="563" spans="1:43">
      <c r="A563"/>
      <c r="B563" s="100"/>
      <c r="C563" s="110"/>
      <c r="D563" s="110"/>
      <c r="E563" s="110"/>
      <c r="F563" s="110"/>
      <c r="G563" s="110"/>
      <c r="H563" s="110"/>
      <c r="I563" s="110"/>
      <c r="J563" s="110"/>
      <c r="K563" s="110"/>
      <c r="L563" s="110"/>
      <c r="M563" s="110"/>
      <c r="N563" s="110"/>
      <c r="O563" s="110"/>
      <c r="P563" s="110"/>
      <c r="Q563" s="110"/>
      <c r="R563" s="110"/>
      <c r="S563" s="110"/>
      <c r="T563" s="110"/>
      <c r="U563" s="110"/>
      <c r="V563"/>
      <c r="W563"/>
      <c r="X563"/>
      <c r="Y563"/>
      <c r="Z563"/>
      <c r="AA563"/>
      <c r="AB563"/>
      <c r="AC563"/>
      <c r="AD563"/>
      <c r="AE563"/>
      <c r="AF563"/>
      <c r="AG563"/>
      <c r="AH563"/>
      <c r="AI563"/>
      <c r="AJ563"/>
      <c r="AK563"/>
      <c r="AL563"/>
      <c r="AM563"/>
      <c r="AN563"/>
      <c r="AO563"/>
      <c r="AP563"/>
      <c r="AQ563"/>
    </row>
    <row r="564" spans="1:43">
      <c r="A564"/>
      <c r="B564" s="100"/>
      <c r="C564" s="110"/>
      <c r="D564" s="110"/>
      <c r="E564" s="110"/>
      <c r="F564" s="110"/>
      <c r="G564" s="110"/>
      <c r="H564" s="110"/>
      <c r="I564" s="110"/>
      <c r="J564" s="110"/>
      <c r="K564" s="110"/>
      <c r="L564" s="110"/>
      <c r="M564" s="110"/>
      <c r="N564" s="110"/>
      <c r="O564" s="110"/>
      <c r="P564" s="110"/>
      <c r="Q564" s="110"/>
      <c r="R564" s="110"/>
      <c r="S564" s="110"/>
      <c r="T564" s="110"/>
      <c r="U564" s="110"/>
      <c r="V564"/>
      <c r="W564"/>
      <c r="X564"/>
      <c r="Y564"/>
      <c r="Z564"/>
      <c r="AA564"/>
      <c r="AB564"/>
      <c r="AC564"/>
      <c r="AD564"/>
      <c r="AE564"/>
      <c r="AF564"/>
      <c r="AG564"/>
      <c r="AH564"/>
      <c r="AI564"/>
      <c r="AJ564"/>
      <c r="AK564"/>
      <c r="AL564"/>
      <c r="AM564"/>
      <c r="AN564"/>
      <c r="AO564"/>
      <c r="AP564"/>
      <c r="AQ564"/>
    </row>
    <row r="565" spans="1:43">
      <c r="A565"/>
      <c r="B565" s="100"/>
      <c r="C565" s="110"/>
      <c r="D565" s="110"/>
      <c r="E565" s="110"/>
      <c r="F565" s="110"/>
      <c r="G565" s="110"/>
      <c r="H565" s="110"/>
      <c r="I565" s="110"/>
      <c r="J565" s="110"/>
      <c r="K565" s="110"/>
      <c r="L565" s="110"/>
      <c r="M565" s="110"/>
      <c r="N565" s="110"/>
      <c r="O565" s="110"/>
      <c r="P565" s="110"/>
      <c r="Q565" s="110"/>
      <c r="R565" s="110"/>
      <c r="S565" s="110"/>
      <c r="T565" s="110"/>
      <c r="U565" s="110"/>
      <c r="V565"/>
      <c r="W565"/>
      <c r="X565"/>
      <c r="Y565"/>
      <c r="Z565"/>
      <c r="AA565"/>
      <c r="AB565"/>
      <c r="AC565"/>
      <c r="AD565"/>
      <c r="AE565"/>
      <c r="AF565"/>
      <c r="AG565"/>
      <c r="AH565"/>
      <c r="AI565"/>
      <c r="AJ565"/>
      <c r="AK565"/>
      <c r="AL565"/>
      <c r="AM565"/>
      <c r="AN565"/>
      <c r="AO565"/>
      <c r="AP565"/>
      <c r="AQ565"/>
    </row>
    <row r="566" spans="1:43">
      <c r="A566"/>
      <c r="B566" s="100"/>
      <c r="C566" s="110"/>
      <c r="D566" s="110"/>
      <c r="E566" s="110"/>
      <c r="F566" s="110"/>
      <c r="G566" s="110"/>
      <c r="H566" s="110"/>
      <c r="I566" s="110"/>
      <c r="J566" s="110"/>
      <c r="K566" s="110"/>
      <c r="L566" s="110"/>
      <c r="M566" s="110"/>
      <c r="N566" s="110"/>
      <c r="O566" s="110"/>
      <c r="P566" s="110"/>
      <c r="Q566" s="110"/>
      <c r="R566" s="110"/>
      <c r="S566" s="110"/>
      <c r="T566" s="110"/>
      <c r="U566" s="110"/>
      <c r="V566"/>
      <c r="W566"/>
      <c r="X566"/>
      <c r="Y566"/>
      <c r="Z566"/>
      <c r="AA566"/>
      <c r="AB566"/>
      <c r="AC566"/>
      <c r="AD566"/>
      <c r="AE566"/>
      <c r="AF566"/>
      <c r="AG566"/>
      <c r="AH566"/>
      <c r="AI566"/>
      <c r="AJ566"/>
      <c r="AK566"/>
      <c r="AL566"/>
      <c r="AM566"/>
      <c r="AN566"/>
      <c r="AO566"/>
      <c r="AP566"/>
      <c r="AQ566"/>
    </row>
    <row r="567" spans="1:43">
      <c r="A567"/>
      <c r="B567" s="100"/>
      <c r="C567" s="110"/>
      <c r="D567" s="110"/>
      <c r="E567" s="110"/>
      <c r="F567" s="110"/>
      <c r="G567" s="110"/>
      <c r="H567" s="110"/>
      <c r="I567" s="110"/>
      <c r="J567" s="110"/>
      <c r="K567" s="110"/>
      <c r="L567" s="110"/>
      <c r="M567" s="110"/>
      <c r="N567" s="110"/>
      <c r="O567" s="110"/>
      <c r="P567" s="110"/>
      <c r="Q567" s="110"/>
      <c r="R567" s="110"/>
      <c r="S567" s="110"/>
      <c r="T567" s="110"/>
      <c r="U567" s="110"/>
      <c r="V567"/>
      <c r="W567"/>
      <c r="X567"/>
      <c r="Y567"/>
      <c r="Z567"/>
      <c r="AA567"/>
      <c r="AB567"/>
      <c r="AC567"/>
      <c r="AD567"/>
      <c r="AE567"/>
      <c r="AF567"/>
      <c r="AG567"/>
      <c r="AH567"/>
      <c r="AI567"/>
      <c r="AJ567"/>
      <c r="AK567"/>
      <c r="AL567"/>
      <c r="AM567"/>
      <c r="AN567"/>
      <c r="AO567"/>
      <c r="AP567"/>
      <c r="AQ567"/>
    </row>
    <row r="568" spans="1:43">
      <c r="A568"/>
      <c r="B568" s="100"/>
      <c r="C568" s="110"/>
      <c r="D568" s="110"/>
      <c r="E568" s="110"/>
      <c r="F568" s="110"/>
      <c r="G568" s="110"/>
      <c r="H568" s="110"/>
      <c r="I568" s="110"/>
      <c r="J568" s="110"/>
      <c r="K568" s="110"/>
      <c r="L568" s="110"/>
      <c r="M568" s="110"/>
      <c r="N568" s="110"/>
      <c r="O568" s="110"/>
      <c r="P568" s="110"/>
      <c r="Q568" s="110"/>
      <c r="R568" s="110"/>
      <c r="S568" s="110"/>
      <c r="T568" s="110"/>
      <c r="U568" s="110"/>
      <c r="V568"/>
      <c r="W568"/>
      <c r="X568"/>
      <c r="Y568"/>
      <c r="Z568"/>
      <c r="AA568"/>
      <c r="AB568"/>
      <c r="AC568"/>
      <c r="AD568"/>
      <c r="AE568"/>
      <c r="AF568"/>
      <c r="AG568"/>
      <c r="AH568"/>
      <c r="AI568"/>
      <c r="AJ568"/>
      <c r="AK568"/>
      <c r="AL568"/>
      <c r="AM568"/>
      <c r="AN568"/>
      <c r="AO568"/>
      <c r="AP568"/>
      <c r="AQ568"/>
    </row>
    <row r="569" spans="1:43">
      <c r="A569"/>
      <c r="B569" s="100"/>
      <c r="C569" s="110"/>
      <c r="D569" s="110"/>
      <c r="E569" s="110"/>
      <c r="F569" s="110"/>
      <c r="G569" s="110"/>
      <c r="H569" s="110"/>
      <c r="I569" s="110"/>
      <c r="J569" s="110"/>
      <c r="K569" s="110"/>
      <c r="L569" s="110"/>
      <c r="M569" s="110"/>
      <c r="N569" s="110"/>
      <c r="O569" s="110"/>
      <c r="P569" s="110"/>
      <c r="Q569" s="110"/>
      <c r="R569" s="110"/>
      <c r="S569" s="110"/>
      <c r="T569" s="110"/>
      <c r="U569" s="110"/>
      <c r="V569"/>
      <c r="W569"/>
      <c r="X569"/>
      <c r="Y569"/>
      <c r="Z569"/>
      <c r="AA569"/>
      <c r="AB569"/>
      <c r="AC569"/>
      <c r="AD569"/>
      <c r="AE569"/>
      <c r="AF569"/>
      <c r="AG569"/>
      <c r="AH569"/>
      <c r="AI569"/>
      <c r="AJ569"/>
      <c r="AK569"/>
      <c r="AL569"/>
      <c r="AM569"/>
      <c r="AN569"/>
      <c r="AO569"/>
      <c r="AP569"/>
      <c r="AQ569"/>
    </row>
    <row r="570" spans="1:43">
      <c r="A570"/>
      <c r="B570" s="100"/>
      <c r="C570" s="110"/>
      <c r="D570" s="110"/>
      <c r="E570" s="110"/>
      <c r="F570" s="110"/>
      <c r="G570" s="110"/>
      <c r="H570" s="110"/>
      <c r="I570" s="110"/>
      <c r="J570" s="110"/>
      <c r="K570" s="110"/>
      <c r="L570" s="110"/>
      <c r="M570" s="110"/>
      <c r="N570" s="110"/>
      <c r="O570" s="110"/>
      <c r="P570" s="110"/>
      <c r="Q570" s="110"/>
      <c r="R570" s="110"/>
      <c r="S570" s="110"/>
      <c r="T570" s="110"/>
      <c r="U570" s="110"/>
      <c r="V570"/>
      <c r="W570"/>
      <c r="X570"/>
      <c r="Y570"/>
      <c r="Z570"/>
      <c r="AA570"/>
      <c r="AB570"/>
      <c r="AC570"/>
      <c r="AD570"/>
      <c r="AE570"/>
      <c r="AF570"/>
      <c r="AG570"/>
      <c r="AH570"/>
      <c r="AI570"/>
      <c r="AJ570"/>
      <c r="AK570"/>
      <c r="AL570"/>
      <c r="AM570"/>
      <c r="AN570"/>
      <c r="AO570"/>
      <c r="AP570"/>
      <c r="AQ570"/>
    </row>
    <row r="571" spans="1:43" ht="17" thickBot="1">
      <c r="A571"/>
      <c r="B571" s="100"/>
      <c r="C571" s="110"/>
      <c r="D571" s="110"/>
      <c r="E571" s="110"/>
      <c r="F571" s="110"/>
      <c r="G571" s="110"/>
      <c r="H571" s="110"/>
      <c r="I571" s="110"/>
      <c r="J571" s="110"/>
      <c r="K571" s="110"/>
      <c r="L571" s="110"/>
      <c r="M571" s="110"/>
      <c r="N571" s="110"/>
      <c r="O571" s="110"/>
      <c r="P571" s="110"/>
      <c r="Q571" s="110"/>
      <c r="R571" s="110"/>
      <c r="S571" s="110"/>
      <c r="T571" s="110"/>
      <c r="U571" s="110"/>
      <c r="V571"/>
      <c r="W571"/>
      <c r="X571"/>
      <c r="Y571"/>
      <c r="Z571"/>
      <c r="AA571"/>
      <c r="AB571"/>
      <c r="AC571"/>
      <c r="AD571"/>
      <c r="AE571"/>
      <c r="AF571"/>
      <c r="AG571"/>
      <c r="AH571"/>
      <c r="AI571"/>
      <c r="AJ571"/>
      <c r="AK571"/>
      <c r="AL571"/>
      <c r="AM571"/>
      <c r="AN571"/>
      <c r="AO571"/>
      <c r="AP571"/>
      <c r="AQ571"/>
    </row>
    <row r="572" spans="1:43">
      <c r="B572" s="103"/>
      <c r="C572" s="103" t="s">
        <v>24</v>
      </c>
      <c r="D572" s="103" t="s">
        <v>51</v>
      </c>
      <c r="E572" s="103"/>
      <c r="F572" s="103" t="s">
        <v>31</v>
      </c>
      <c r="G572" s="103"/>
      <c r="H572" s="103"/>
      <c r="I572" s="103"/>
      <c r="J572" s="103"/>
      <c r="K572" s="103"/>
      <c r="L572" s="103"/>
      <c r="M572" s="103"/>
      <c r="N572" s="103"/>
      <c r="O572" s="103"/>
      <c r="P572" s="103"/>
      <c r="Q572" s="103"/>
      <c r="R572" s="103"/>
      <c r="S572" s="103"/>
    </row>
    <row r="573" spans="1:43">
      <c r="B573" s="100"/>
      <c r="C573" s="110"/>
      <c r="D573" s="110"/>
      <c r="E573" s="110"/>
      <c r="F573" s="110"/>
      <c r="G573" s="110"/>
      <c r="H573" s="110"/>
      <c r="I573" s="110"/>
      <c r="J573" s="110"/>
      <c r="K573" s="110"/>
      <c r="L573" s="110"/>
      <c r="M573" s="110"/>
      <c r="N573" s="110"/>
      <c r="O573" s="110"/>
      <c r="P573" s="110"/>
      <c r="Q573" s="110"/>
      <c r="R573" s="110"/>
      <c r="S573" s="110"/>
    </row>
    <row r="574" spans="1:43">
      <c r="B574" s="100"/>
      <c r="C574" s="110" t="s">
        <v>119</v>
      </c>
      <c r="D574" s="110"/>
      <c r="E574" s="110"/>
      <c r="F574" s="110" t="s">
        <v>120</v>
      </c>
      <c r="G574" s="110"/>
      <c r="H574" s="110"/>
      <c r="I574" s="110"/>
      <c r="J574" s="110"/>
      <c r="K574" s="110"/>
      <c r="L574" s="110"/>
      <c r="M574" s="110"/>
      <c r="N574" s="110"/>
      <c r="O574" s="110"/>
      <c r="P574" s="110"/>
      <c r="Q574" s="110"/>
      <c r="R574" s="110"/>
      <c r="S574" s="110"/>
    </row>
    <row r="575" spans="1:43">
      <c r="B575" s="100"/>
      <c r="C575" s="110"/>
      <c r="D575" s="110"/>
      <c r="E575" s="110"/>
      <c r="F575" s="110"/>
      <c r="G575" s="110"/>
      <c r="H575" s="110"/>
      <c r="I575" s="110"/>
      <c r="J575" s="110"/>
      <c r="K575" s="110"/>
      <c r="L575" s="110"/>
      <c r="M575" s="110"/>
      <c r="N575" s="110"/>
      <c r="O575" s="110"/>
      <c r="P575" s="110"/>
      <c r="Q575" s="110"/>
      <c r="R575" s="110"/>
      <c r="S575" s="110"/>
    </row>
    <row r="576" spans="1:43">
      <c r="B576" s="100"/>
      <c r="C576" s="110"/>
      <c r="D576" s="110" t="s">
        <v>121</v>
      </c>
      <c r="E576" s="110"/>
      <c r="F576" s="110" t="s">
        <v>139</v>
      </c>
      <c r="G576" s="110"/>
      <c r="H576" s="110"/>
      <c r="I576" s="110"/>
      <c r="J576" s="110"/>
      <c r="K576" s="110"/>
      <c r="L576" s="110"/>
      <c r="M576" s="110"/>
      <c r="N576" s="110"/>
      <c r="O576" s="110"/>
      <c r="P576" s="110"/>
      <c r="Q576" s="110"/>
      <c r="R576" s="110"/>
      <c r="S576" s="110"/>
    </row>
    <row r="577" spans="2:19">
      <c r="B577" s="100"/>
      <c r="C577" s="110"/>
      <c r="D577" s="110"/>
      <c r="E577" s="110"/>
      <c r="F577" s="110"/>
      <c r="G577" s="110"/>
      <c r="H577" s="110"/>
      <c r="I577" s="110"/>
      <c r="J577" s="110"/>
      <c r="K577" s="110"/>
      <c r="L577" s="110"/>
      <c r="M577" s="110"/>
      <c r="N577" s="110"/>
      <c r="O577" s="110"/>
      <c r="P577" s="110"/>
      <c r="Q577" s="110"/>
      <c r="R577" s="110"/>
      <c r="S577" s="110"/>
    </row>
    <row r="578" spans="2:19">
      <c r="B578" s="100"/>
      <c r="C578" s="110"/>
      <c r="D578" s="110"/>
      <c r="E578" s="110"/>
      <c r="F578" s="110"/>
      <c r="G578" s="110"/>
      <c r="H578"/>
      <c r="I578" s="110"/>
      <c r="J578" s="110"/>
      <c r="K578" s="110"/>
      <c r="L578" s="110"/>
      <c r="M578" s="110"/>
      <c r="N578" s="110"/>
      <c r="O578" s="110"/>
      <c r="P578" s="110"/>
      <c r="Q578" s="110"/>
      <c r="R578" s="110"/>
      <c r="S578" s="110"/>
    </row>
    <row r="579" spans="2:19">
      <c r="B579" s="100"/>
      <c r="C579" s="110"/>
      <c r="D579" s="110"/>
      <c r="E579" s="110"/>
      <c r="F579" s="110"/>
      <c r="G579" s="110"/>
      <c r="H579" s="110"/>
      <c r="I579" s="110"/>
      <c r="J579" s="110"/>
      <c r="K579" s="110"/>
      <c r="L579" s="110"/>
      <c r="M579" s="110"/>
      <c r="N579" s="110"/>
      <c r="O579" s="110"/>
      <c r="P579" s="110"/>
      <c r="Q579" s="110"/>
      <c r="R579" s="110"/>
      <c r="S579" s="110"/>
    </row>
    <row r="580" spans="2:19">
      <c r="B580" s="100"/>
      <c r="C580" s="110"/>
      <c r="D580" s="110"/>
      <c r="E580" s="110"/>
      <c r="F580"/>
      <c r="G580"/>
      <c r="H580" s="110"/>
      <c r="I580" s="110"/>
      <c r="J580" s="110"/>
      <c r="K580" s="110"/>
      <c r="L580" s="110"/>
      <c r="M580" s="110"/>
      <c r="N580" s="110"/>
      <c r="O580" s="110"/>
      <c r="P580" s="110"/>
      <c r="Q580" s="110"/>
      <c r="R580" s="110"/>
      <c r="S580" s="110"/>
    </row>
    <row r="581" spans="2:19">
      <c r="B581" s="100"/>
      <c r="C581" s="110"/>
      <c r="D581" s="110"/>
      <c r="E581" s="110"/>
      <c r="F581" s="113" t="s">
        <v>122</v>
      </c>
      <c r="G581" s="113"/>
      <c r="H581" s="110"/>
      <c r="I581" s="110"/>
      <c r="J581" s="110"/>
      <c r="K581" s="110"/>
      <c r="L581" s="110"/>
      <c r="M581" s="110"/>
      <c r="N581" s="110"/>
      <c r="O581" s="110"/>
      <c r="P581" s="110"/>
      <c r="Q581" s="110"/>
      <c r="R581" s="110"/>
      <c r="S581" s="110"/>
    </row>
    <row r="582" spans="2:19">
      <c r="B582" s="100"/>
      <c r="C582" s="110"/>
      <c r="D582" s="110"/>
      <c r="E582" s="110"/>
      <c r="F582" s="110" t="s">
        <v>123</v>
      </c>
      <c r="G582" s="110"/>
      <c r="H582" s="110"/>
      <c r="I582" s="110" t="s">
        <v>124</v>
      </c>
      <c r="J582" s="110"/>
      <c r="K582" s="110"/>
      <c r="L582" s="110"/>
      <c r="M582" s="110"/>
      <c r="N582" s="110"/>
      <c r="O582" s="110"/>
      <c r="P582" s="110"/>
      <c r="Q582" s="110"/>
      <c r="R582" s="110"/>
      <c r="S582" s="110"/>
    </row>
    <row r="583" spans="2:19">
      <c r="B583" s="100"/>
      <c r="C583" s="110"/>
      <c r="D583" s="110"/>
      <c r="E583" s="110"/>
      <c r="F583" s="110" t="s">
        <v>125</v>
      </c>
      <c r="G583" s="110"/>
      <c r="H583" s="110">
        <v>16.7</v>
      </c>
      <c r="I583" s="110" t="s">
        <v>126</v>
      </c>
      <c r="J583" s="110"/>
      <c r="K583" s="110"/>
      <c r="L583" s="110"/>
      <c r="M583" s="110"/>
      <c r="N583" s="110"/>
      <c r="O583" s="110"/>
      <c r="P583" s="110"/>
      <c r="Q583" s="110"/>
      <c r="R583" s="110"/>
      <c r="S583" s="110"/>
    </row>
    <row r="584" spans="2:19">
      <c r="B584" s="100"/>
      <c r="C584" s="110"/>
      <c r="D584" s="110"/>
      <c r="E584" s="110"/>
      <c r="F584" s="110" t="s">
        <v>127</v>
      </c>
      <c r="G584" s="110"/>
      <c r="H584" s="110">
        <v>61.145000000000003</v>
      </c>
      <c r="I584" s="110" t="s">
        <v>128</v>
      </c>
      <c r="J584" s="110"/>
      <c r="K584" s="110"/>
      <c r="L584" s="110"/>
      <c r="M584" s="110"/>
      <c r="N584" s="110"/>
      <c r="O584" s="110"/>
      <c r="P584" s="110"/>
      <c r="Q584" s="110"/>
      <c r="R584" s="110"/>
      <c r="S584" s="110"/>
    </row>
    <row r="585" spans="2:19">
      <c r="B585" s="100"/>
      <c r="C585" s="110"/>
      <c r="D585" s="110"/>
      <c r="E585" s="110"/>
      <c r="F585" s="110" t="s">
        <v>129</v>
      </c>
      <c r="G585" s="110"/>
      <c r="H585" s="110">
        <v>4.8920000000000003</v>
      </c>
      <c r="I585" s="110" t="s">
        <v>128</v>
      </c>
      <c r="J585" s="110"/>
      <c r="K585" s="110"/>
      <c r="L585" s="110"/>
      <c r="M585" s="110"/>
      <c r="N585" s="110"/>
      <c r="O585" s="110"/>
      <c r="P585" s="110"/>
      <c r="Q585" s="110"/>
      <c r="R585" s="110"/>
      <c r="S585" s="110"/>
    </row>
    <row r="586" spans="2:19">
      <c r="B586" s="100"/>
      <c r="C586" s="110"/>
      <c r="D586" s="110"/>
      <c r="E586" s="110"/>
      <c r="F586" s="110" t="s">
        <v>130</v>
      </c>
      <c r="G586" s="110"/>
      <c r="H586" s="123">
        <f>H584/H585</f>
        <v>12.498977923139821</v>
      </c>
      <c r="I586" s="110"/>
      <c r="J586" s="110"/>
      <c r="K586" s="110"/>
      <c r="L586" s="110"/>
      <c r="M586" s="110"/>
      <c r="N586" s="110"/>
      <c r="O586" s="110"/>
      <c r="P586" s="110"/>
      <c r="Q586" s="110"/>
      <c r="R586" s="110"/>
      <c r="S586" s="110"/>
    </row>
    <row r="587" spans="2:19">
      <c r="B587" s="100"/>
      <c r="C587" s="110"/>
      <c r="D587" s="110"/>
      <c r="E587" s="110"/>
      <c r="F587" s="110" t="s">
        <v>131</v>
      </c>
      <c r="G587" s="110"/>
      <c r="H587" s="110">
        <v>12.228999999999999</v>
      </c>
      <c r="I587" s="110" t="s">
        <v>128</v>
      </c>
      <c r="J587" s="110"/>
      <c r="K587" s="110"/>
      <c r="L587" s="110"/>
      <c r="M587" s="110"/>
      <c r="N587" s="110"/>
      <c r="O587" s="110"/>
      <c r="P587" s="110"/>
      <c r="Q587" s="110"/>
      <c r="R587" s="110"/>
      <c r="S587" s="110"/>
    </row>
    <row r="588" spans="2:19">
      <c r="B588" s="100"/>
      <c r="C588" s="110"/>
      <c r="D588" s="110"/>
      <c r="E588" s="110"/>
      <c r="F588" s="110" t="s">
        <v>132</v>
      </c>
      <c r="G588" s="110"/>
      <c r="H588" s="110">
        <v>0.97799999999999998</v>
      </c>
      <c r="I588" s="110" t="s">
        <v>128</v>
      </c>
      <c r="J588" s="110"/>
      <c r="K588" s="110"/>
      <c r="L588" s="110"/>
      <c r="M588" s="110"/>
      <c r="N588" s="110"/>
      <c r="O588" s="110"/>
      <c r="P588" s="110"/>
      <c r="Q588" s="110"/>
      <c r="R588" s="110"/>
      <c r="S588" s="110"/>
    </row>
    <row r="589" spans="2:19">
      <c r="B589" s="100"/>
      <c r="C589" s="110"/>
      <c r="D589" s="110"/>
      <c r="E589" s="110"/>
      <c r="F589"/>
      <c r="G589"/>
      <c r="H589"/>
      <c r="I589"/>
      <c r="J589" s="110"/>
      <c r="K589" s="110"/>
      <c r="L589" s="110"/>
      <c r="M589" s="110"/>
      <c r="N589" s="110"/>
      <c r="O589" s="110"/>
      <c r="P589" s="110"/>
      <c r="Q589" s="110"/>
      <c r="R589" s="110"/>
      <c r="S589" s="110"/>
    </row>
    <row r="590" spans="2:19">
      <c r="B590" s="100"/>
      <c r="C590" s="110"/>
      <c r="D590" s="110"/>
      <c r="E590" s="110"/>
      <c r="F590"/>
      <c r="G590"/>
      <c r="H590"/>
      <c r="I590"/>
      <c r="J590" s="110"/>
      <c r="K590" s="110"/>
      <c r="L590" s="110"/>
      <c r="M590" s="110"/>
      <c r="N590" s="110"/>
      <c r="O590" s="110"/>
      <c r="P590" s="110"/>
      <c r="Q590" s="110"/>
      <c r="R590" s="110"/>
      <c r="S590" s="110"/>
    </row>
    <row r="591" spans="2:19">
      <c r="B591" s="100"/>
      <c r="C591" s="110"/>
      <c r="D591" s="110"/>
      <c r="E591" s="110"/>
      <c r="F591"/>
      <c r="G591"/>
      <c r="H591"/>
      <c r="I591"/>
      <c r="J591" s="110"/>
      <c r="K591" s="110"/>
      <c r="L591" s="110"/>
      <c r="M591" s="110"/>
      <c r="N591" s="110"/>
      <c r="O591" s="110"/>
      <c r="P591" s="110"/>
      <c r="Q591" s="110"/>
      <c r="R591" s="110"/>
      <c r="S591" s="110"/>
    </row>
    <row r="592" spans="2:19">
      <c r="B592" s="100"/>
      <c r="C592" s="110"/>
      <c r="D592" s="110"/>
      <c r="E592" s="110"/>
      <c r="F592" s="113" t="s">
        <v>133</v>
      </c>
      <c r="G592" s="113"/>
      <c r="H592" s="110"/>
      <c r="I592" s="110"/>
      <c r="J592" s="110"/>
      <c r="K592" s="110"/>
      <c r="L592" s="110"/>
      <c r="M592" s="110"/>
      <c r="N592" s="110"/>
      <c r="O592" s="110"/>
      <c r="P592" s="110"/>
      <c r="Q592" s="110"/>
      <c r="R592" s="110"/>
      <c r="S592" s="110"/>
    </row>
    <row r="593" spans="2:19">
      <c r="B593" s="100"/>
      <c r="C593" s="110"/>
      <c r="D593" s="110"/>
      <c r="E593" s="110"/>
      <c r="F593" s="110" t="s">
        <v>123</v>
      </c>
      <c r="G593" s="110"/>
      <c r="H593" s="110">
        <v>6.6</v>
      </c>
      <c r="I593" s="110" t="s">
        <v>124</v>
      </c>
      <c r="J593" s="110"/>
      <c r="K593" s="110"/>
      <c r="L593" s="110"/>
      <c r="M593" s="110"/>
      <c r="N593" s="110"/>
      <c r="O593" s="110"/>
      <c r="P593" s="110"/>
      <c r="Q593" s="110"/>
      <c r="R593" s="110"/>
      <c r="S593" s="110"/>
    </row>
    <row r="594" spans="2:19">
      <c r="B594" s="100"/>
      <c r="C594" s="110"/>
      <c r="D594" s="110"/>
      <c r="E594" s="110"/>
      <c r="F594" s="110" t="s">
        <v>125</v>
      </c>
      <c r="G594" s="110"/>
      <c r="H594" s="110">
        <v>16</v>
      </c>
      <c r="I594" s="110" t="s">
        <v>126</v>
      </c>
      <c r="J594" s="110"/>
      <c r="K594" s="110"/>
      <c r="L594" s="110"/>
      <c r="M594" s="110"/>
      <c r="N594" s="110"/>
      <c r="O594" s="110"/>
      <c r="P594" s="110"/>
      <c r="Q594" s="110"/>
      <c r="R594" s="110"/>
      <c r="S594" s="110"/>
    </row>
    <row r="595" spans="2:19">
      <c r="B595" s="100"/>
      <c r="C595" s="110"/>
      <c r="D595" s="110"/>
      <c r="E595" s="110"/>
      <c r="F595" s="110" t="s">
        <v>127</v>
      </c>
      <c r="G595" s="110"/>
      <c r="H595" s="110">
        <v>5.4039999999999999</v>
      </c>
      <c r="I595" s="110" t="s">
        <v>128</v>
      </c>
      <c r="J595" s="110"/>
      <c r="K595" s="110"/>
      <c r="L595" s="110"/>
      <c r="M595" s="110"/>
      <c r="N595" s="110"/>
      <c r="O595" s="110"/>
      <c r="P595" s="110"/>
      <c r="Q595" s="110"/>
      <c r="R595" s="110"/>
      <c r="S595" s="110"/>
    </row>
    <row r="596" spans="2:19">
      <c r="B596" s="100"/>
      <c r="C596" s="110"/>
      <c r="D596" s="110"/>
      <c r="E596" s="110"/>
      <c r="F596" s="110" t="s">
        <v>129</v>
      </c>
      <c r="G596" s="110"/>
      <c r="H596" s="110">
        <v>2.972</v>
      </c>
      <c r="I596" s="110" t="s">
        <v>128</v>
      </c>
      <c r="J596" s="110"/>
      <c r="K596" s="110"/>
      <c r="L596" s="110"/>
      <c r="M596" s="110"/>
      <c r="N596" s="110"/>
      <c r="O596" s="110"/>
      <c r="P596" s="110"/>
      <c r="Q596" s="110"/>
      <c r="R596" s="110"/>
      <c r="S596" s="110"/>
    </row>
    <row r="597" spans="2:19">
      <c r="B597" s="100"/>
      <c r="C597" s="110"/>
      <c r="D597" s="110"/>
      <c r="E597" s="110"/>
      <c r="F597" s="110" t="s">
        <v>130</v>
      </c>
      <c r="G597" s="110"/>
      <c r="H597" s="123">
        <f>H595/H596</f>
        <v>1.8183041722745625</v>
      </c>
      <c r="I597" s="110"/>
      <c r="J597" s="110"/>
      <c r="K597" s="110"/>
      <c r="L597" s="110"/>
      <c r="M597" s="110"/>
      <c r="N597" s="110"/>
      <c r="O597" s="110"/>
      <c r="P597" s="110"/>
      <c r="Q597" s="110"/>
      <c r="R597" s="110"/>
      <c r="S597" s="110"/>
    </row>
    <row r="598" spans="2:19">
      <c r="B598" s="100"/>
      <c r="C598" s="110"/>
      <c r="D598" s="110"/>
      <c r="E598" s="110"/>
      <c r="F598" s="110" t="s">
        <v>131</v>
      </c>
      <c r="G598" s="110"/>
      <c r="H598" s="110">
        <v>2.7280000000000002</v>
      </c>
      <c r="I598" s="110" t="s">
        <v>128</v>
      </c>
      <c r="J598" s="110"/>
      <c r="K598" s="110"/>
      <c r="L598" s="110"/>
      <c r="M598" s="110"/>
      <c r="N598" s="110"/>
      <c r="O598" s="110"/>
      <c r="P598" s="110"/>
      <c r="Q598" s="110"/>
      <c r="R598" s="110"/>
      <c r="S598" s="110"/>
    </row>
    <row r="599" spans="2:19">
      <c r="B599" s="100"/>
      <c r="C599" s="110"/>
      <c r="D599" s="110"/>
      <c r="E599" s="110"/>
      <c r="F599" s="110" t="s">
        <v>132</v>
      </c>
      <c r="G599" s="110"/>
      <c r="H599" s="110">
        <v>1.5009999999999999</v>
      </c>
      <c r="I599" s="110" t="s">
        <v>128</v>
      </c>
      <c r="J599" s="110"/>
      <c r="K599" s="110"/>
      <c r="L599" s="110"/>
      <c r="M599" s="110"/>
      <c r="N599" s="110"/>
      <c r="O599" s="110"/>
      <c r="P599" s="110"/>
      <c r="Q599" s="110"/>
      <c r="R599" s="110"/>
      <c r="S599" s="110"/>
    </row>
    <row r="600" spans="2:19">
      <c r="B600" s="100"/>
      <c r="C600" s="110"/>
      <c r="D600" s="110"/>
      <c r="E600" s="110"/>
      <c r="F600" s="110"/>
      <c r="G600" s="110"/>
      <c r="H600" s="110"/>
      <c r="I600" s="110"/>
      <c r="J600" s="110"/>
      <c r="K600" s="110"/>
      <c r="L600" s="110"/>
      <c r="M600" s="110"/>
      <c r="N600" s="110"/>
      <c r="O600" s="110"/>
      <c r="P600" s="110"/>
      <c r="Q600" s="110"/>
      <c r="R600" s="110"/>
      <c r="S600" s="110"/>
    </row>
    <row r="601" spans="2:19">
      <c r="B601" s="100"/>
      <c r="C601" s="110"/>
      <c r="D601" s="110"/>
      <c r="E601" s="110"/>
      <c r="F601" s="113" t="s">
        <v>134</v>
      </c>
      <c r="G601" s="113"/>
      <c r="H601" s="110"/>
      <c r="I601" s="110"/>
      <c r="J601" s="110"/>
      <c r="K601" s="110"/>
      <c r="L601" s="110"/>
      <c r="M601" s="110"/>
      <c r="N601" s="110"/>
      <c r="O601" s="110"/>
      <c r="P601" s="110"/>
      <c r="Q601" s="110"/>
      <c r="R601" s="110"/>
      <c r="S601" s="110"/>
    </row>
    <row r="602" spans="2:19">
      <c r="B602" s="100"/>
      <c r="C602" s="110"/>
      <c r="D602" s="110"/>
      <c r="E602" s="110"/>
      <c r="F602" s="110" t="s">
        <v>125</v>
      </c>
      <c r="G602" s="110"/>
      <c r="H602" s="110">
        <f>AVERAGE(H583,H594)</f>
        <v>16.350000000000001</v>
      </c>
      <c r="I602" s="110" t="s">
        <v>126</v>
      </c>
      <c r="J602" s="110"/>
      <c r="K602" s="110"/>
      <c r="L602" s="110"/>
      <c r="M602" s="110"/>
      <c r="N602" s="110"/>
      <c r="O602" s="110"/>
      <c r="P602" s="110"/>
      <c r="Q602" s="110"/>
      <c r="R602" s="110"/>
      <c r="S602" s="110"/>
    </row>
    <row r="603" spans="2:19">
      <c r="B603" s="100"/>
      <c r="C603" s="110"/>
      <c r="D603" s="110"/>
      <c r="E603" s="110"/>
      <c r="F603" s="110"/>
      <c r="G603" s="110"/>
      <c r="H603" s="110"/>
      <c r="I603" s="110"/>
      <c r="J603" s="110"/>
      <c r="K603" s="110"/>
      <c r="L603" s="110"/>
      <c r="M603" s="110"/>
      <c r="N603" s="110"/>
      <c r="O603" s="110"/>
      <c r="P603" s="110"/>
      <c r="Q603" s="110"/>
      <c r="R603" s="110"/>
      <c r="S603" s="110"/>
    </row>
    <row r="604" spans="2:19">
      <c r="B604" s="100"/>
      <c r="C604" s="110"/>
      <c r="D604" s="110"/>
      <c r="E604" s="110"/>
      <c r="F604" s="113" t="s">
        <v>135</v>
      </c>
      <c r="G604" s="113"/>
      <c r="H604" s="110"/>
      <c r="I604" s="110"/>
      <c r="J604" s="110"/>
      <c r="K604" s="110"/>
      <c r="L604" s="110"/>
      <c r="M604" s="110"/>
      <c r="N604" s="110"/>
      <c r="O604" s="110"/>
      <c r="P604" s="110"/>
      <c r="Q604" s="110"/>
      <c r="R604" s="110"/>
      <c r="S604" s="110"/>
    </row>
    <row r="605" spans="2:19">
      <c r="B605" s="100"/>
      <c r="C605" s="110"/>
      <c r="D605" s="110"/>
      <c r="E605" s="110"/>
      <c r="F605" s="110" t="s">
        <v>136</v>
      </c>
      <c r="G605" s="110"/>
      <c r="H605" s="110">
        <f>H588+H599</f>
        <v>2.4790000000000001</v>
      </c>
      <c r="I605" s="110" t="s">
        <v>128</v>
      </c>
      <c r="J605" s="110"/>
      <c r="K605" s="110"/>
      <c r="L605" s="110"/>
      <c r="M605" s="110"/>
      <c r="N605" s="110"/>
      <c r="O605" s="110"/>
      <c r="P605" s="110"/>
      <c r="Q605" s="110"/>
      <c r="R605" s="110"/>
      <c r="S605" s="110"/>
    </row>
    <row r="606" spans="2:19">
      <c r="B606" s="100"/>
      <c r="C606" s="110"/>
      <c r="D606" s="110"/>
      <c r="E606" s="110"/>
      <c r="F606" s="110" t="s">
        <v>137</v>
      </c>
      <c r="G606" s="110"/>
      <c r="H606" s="123">
        <f>H583*H588+H594*H599</f>
        <v>40.348599999999998</v>
      </c>
      <c r="I606" s="110" t="s">
        <v>138</v>
      </c>
      <c r="J606" s="110"/>
      <c r="K606" s="110"/>
      <c r="L606" s="110"/>
      <c r="M606" s="110"/>
      <c r="N606" s="110"/>
      <c r="O606" s="110"/>
      <c r="P606" s="110"/>
      <c r="Q606" s="110"/>
      <c r="R606" s="110"/>
      <c r="S606" s="110"/>
    </row>
    <row r="607" spans="2:19">
      <c r="B607" s="100"/>
      <c r="C607" s="110"/>
      <c r="D607" s="110"/>
      <c r="E607" s="110"/>
      <c r="F607" s="110"/>
      <c r="G607" s="110"/>
      <c r="H607" s="110"/>
      <c r="I607" s="110"/>
      <c r="J607" s="110"/>
      <c r="K607" s="110"/>
      <c r="L607" s="110"/>
      <c r="M607" s="110"/>
      <c r="N607" s="110"/>
      <c r="O607" s="110"/>
      <c r="P607" s="110"/>
      <c r="Q607" s="110"/>
      <c r="R607" s="110"/>
      <c r="S607" s="110"/>
    </row>
    <row r="608" spans="2:19">
      <c r="B608" s="100"/>
      <c r="C608" s="110"/>
      <c r="D608" s="110"/>
      <c r="E608" s="110"/>
      <c r="F608" s="110"/>
      <c r="G608" s="110"/>
      <c r="H608" s="110"/>
      <c r="I608" s="110"/>
      <c r="J608" s="110"/>
      <c r="K608" s="110"/>
      <c r="L608" s="110"/>
      <c r="M608" s="110"/>
      <c r="N608" s="110"/>
      <c r="O608" s="110"/>
      <c r="P608" s="110"/>
      <c r="Q608" s="110"/>
      <c r="R608" s="110"/>
      <c r="S608" s="110"/>
    </row>
    <row r="609" spans="1:26">
      <c r="B609" s="100"/>
      <c r="C609" s="110"/>
      <c r="D609" s="110"/>
      <c r="E609" s="110"/>
      <c r="F609" s="110"/>
      <c r="G609" s="110"/>
      <c r="H609" s="110"/>
      <c r="I609" s="110"/>
      <c r="J609" s="110"/>
      <c r="K609" s="110"/>
      <c r="L609" s="110"/>
      <c r="M609" s="110"/>
      <c r="N609" s="110"/>
      <c r="O609" s="110"/>
      <c r="P609" s="110"/>
      <c r="Q609" s="110"/>
      <c r="R609" s="110"/>
      <c r="S609" s="110"/>
    </row>
    <row r="610" spans="1:26">
      <c r="B610" s="100"/>
      <c r="C610" s="110"/>
      <c r="D610" s="110"/>
      <c r="E610" s="110"/>
      <c r="F610" s="110"/>
      <c r="G610" s="110"/>
      <c r="H610" s="110"/>
      <c r="I610" s="110"/>
      <c r="J610" s="110"/>
      <c r="K610" s="110"/>
      <c r="L610" s="110"/>
      <c r="M610" s="110"/>
      <c r="N610" s="110"/>
      <c r="O610" s="110"/>
      <c r="P610" s="110"/>
      <c r="Q610" s="110"/>
      <c r="R610" s="110"/>
      <c r="S610" s="110"/>
    </row>
    <row r="611" spans="1:26">
      <c r="B611" s="100"/>
      <c r="C611" s="110"/>
      <c r="D611" s="110"/>
      <c r="E611" s="110"/>
      <c r="F611" s="110"/>
      <c r="G611" s="110"/>
      <c r="H611" s="110"/>
      <c r="I611" s="110"/>
      <c r="J611" s="110"/>
      <c r="K611" s="110"/>
      <c r="L611" s="110"/>
      <c r="M611" s="110"/>
      <c r="N611" s="110"/>
      <c r="O611" s="110"/>
      <c r="P611" s="110"/>
      <c r="Q611" s="110"/>
      <c r="R611" s="110"/>
      <c r="S611" s="110"/>
    </row>
    <row r="612" spans="1:26" ht="17" thickBot="1">
      <c r="B612" s="100"/>
      <c r="C612" s="110"/>
      <c r="D612" s="110"/>
      <c r="E612" s="110"/>
      <c r="F612" s="110"/>
      <c r="G612" s="110"/>
      <c r="H612" s="110"/>
      <c r="I612" s="110"/>
      <c r="J612" s="110"/>
      <c r="K612" s="110"/>
      <c r="L612" s="110"/>
      <c r="M612" s="110"/>
      <c r="N612" s="110"/>
      <c r="O612" s="110"/>
      <c r="P612" s="110"/>
      <c r="Q612" s="110"/>
      <c r="R612" s="110"/>
      <c r="S612" s="110"/>
    </row>
    <row r="613" spans="1:26">
      <c r="A613" s="24"/>
      <c r="B613" s="103"/>
      <c r="C613" s="103" t="s">
        <v>24</v>
      </c>
      <c r="D613" s="103" t="s">
        <v>51</v>
      </c>
      <c r="E613" s="103"/>
      <c r="F613" s="103" t="s">
        <v>31</v>
      </c>
      <c r="G613" s="103"/>
      <c r="H613" s="103"/>
      <c r="I613" s="103"/>
      <c r="J613" s="103"/>
      <c r="K613" s="103"/>
      <c r="L613" s="103"/>
      <c r="M613" s="103"/>
      <c r="N613" s="103"/>
      <c r="O613" s="103"/>
      <c r="P613" s="103"/>
      <c r="Q613" s="103"/>
      <c r="R613" s="103"/>
      <c r="S613" s="103"/>
      <c r="T613" s="103"/>
      <c r="U613" s="103"/>
      <c r="V613" s="24"/>
      <c r="W613" s="24"/>
      <c r="X613" s="24"/>
      <c r="Y613" s="24"/>
      <c r="Z613" s="24"/>
    </row>
    <row r="614" spans="1:26">
      <c r="A614"/>
      <c r="B614" s="10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row>
    <row r="615" spans="1:26">
      <c r="A615"/>
      <c r="B615" s="10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c r="Z615"/>
    </row>
    <row r="616" spans="1:26">
      <c r="A616"/>
      <c r="B616" s="100"/>
      <c r="C616" s="110" t="s">
        <v>117</v>
      </c>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c r="Z616"/>
    </row>
    <row r="617" spans="1:26">
      <c r="A617"/>
      <c r="B617" s="10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row>
    <row r="618" spans="1:26">
      <c r="A618"/>
      <c r="B618" s="100"/>
      <c r="C618" s="110"/>
      <c r="D618" s="110" t="s">
        <v>118</v>
      </c>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row>
    <row r="619" spans="1:26">
      <c r="A619"/>
      <c r="B619" s="100"/>
      <c r="C619" s="110"/>
      <c r="D619" s="110"/>
      <c r="E619" s="110"/>
      <c r="F619" s="110" t="s">
        <v>73</v>
      </c>
      <c r="G619" s="110"/>
      <c r="H619" s="110">
        <v>47.4</v>
      </c>
      <c r="I619" s="110" t="s">
        <v>74</v>
      </c>
      <c r="J619" s="110"/>
      <c r="K619" s="110"/>
      <c r="L619" s="110"/>
      <c r="M619" s="110"/>
      <c r="N619" s="110"/>
      <c r="O619" s="110"/>
      <c r="P619" s="110"/>
      <c r="Q619" s="110"/>
      <c r="R619" s="110"/>
      <c r="S619" s="110"/>
      <c r="T619" s="110"/>
      <c r="U619" s="110"/>
      <c r="V619" s="110"/>
      <c r="W619" s="110"/>
      <c r="X619" s="110"/>
      <c r="Y619" s="110"/>
      <c r="Z619" s="110"/>
    </row>
    <row r="620" spans="1:26">
      <c r="A620"/>
      <c r="B620" s="100"/>
      <c r="C620" s="110"/>
      <c r="D620" s="110"/>
      <c r="E620" s="110"/>
      <c r="F620" s="110" t="s">
        <v>75</v>
      </c>
      <c r="G620" s="110"/>
      <c r="H620" s="110">
        <v>14.2</v>
      </c>
      <c r="I620" s="110" t="s">
        <v>76</v>
      </c>
      <c r="J620" s="110"/>
      <c r="K620" s="110"/>
      <c r="L620" s="110"/>
      <c r="M620" s="110"/>
      <c r="N620" s="110"/>
      <c r="O620" s="110"/>
      <c r="P620" s="110"/>
      <c r="Q620" s="110"/>
      <c r="R620" s="110"/>
      <c r="S620" s="110"/>
      <c r="T620" s="110"/>
      <c r="U620" s="110"/>
      <c r="V620" s="110"/>
      <c r="W620" s="110"/>
      <c r="X620" s="110"/>
      <c r="Y620" s="110"/>
      <c r="Z620" s="110"/>
    </row>
    <row r="621" spans="1:26">
      <c r="A621"/>
      <c r="B621" s="10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spans="1:26">
      <c r="A622"/>
      <c r="B622" s="10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spans="1:26">
      <c r="A623"/>
      <c r="B623" s="10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spans="1:26">
      <c r="A624"/>
      <c r="B624" s="10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spans="1:26">
      <c r="A625"/>
      <c r="B625" s="10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spans="1:26">
      <c r="A626"/>
      <c r="B626" s="10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spans="1:26">
      <c r="A627"/>
      <c r="B627" s="10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spans="1:26">
      <c r="A628"/>
      <c r="B628" s="10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spans="1:26">
      <c r="A629"/>
      <c r="B629" s="10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spans="1:26">
      <c r="A630"/>
      <c r="B630" s="10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spans="1:26">
      <c r="A631"/>
      <c r="B631" s="10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spans="1:26">
      <c r="A632"/>
      <c r="B632" s="10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spans="1:26">
      <c r="A633"/>
      <c r="B633" s="10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spans="1:26">
      <c r="A634"/>
      <c r="B634" s="10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spans="1:26">
      <c r="A635"/>
      <c r="B635" s="10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spans="1:26">
      <c r="A636"/>
      <c r="B636" s="10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spans="1:26">
      <c r="A637"/>
      <c r="B637" s="10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spans="1:26">
      <c r="A638"/>
      <c r="B638" s="10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spans="1:26">
      <c r="A639"/>
      <c r="B639" s="10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spans="1:26">
      <c r="A640"/>
      <c r="B640" s="10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spans="1:26">
      <c r="A641"/>
      <c r="B641" s="10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spans="1:26">
      <c r="A642"/>
      <c r="B642" s="10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spans="1:26">
      <c r="A643"/>
      <c r="B643" s="10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spans="1:26">
      <c r="A644"/>
      <c r="B644" s="10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spans="1:26">
      <c r="A645"/>
      <c r="B645" s="10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spans="1:26">
      <c r="A646"/>
      <c r="B646" s="10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spans="1:26">
      <c r="A647"/>
      <c r="B647" s="10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spans="1:26">
      <c r="A648"/>
      <c r="B648" s="10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spans="1:26">
      <c r="A649"/>
      <c r="B649" s="10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spans="1:26">
      <c r="A650"/>
      <c r="B650" s="10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spans="1:26">
      <c r="A651"/>
      <c r="B651" s="10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spans="1:26">
      <c r="A652"/>
      <c r="B652" s="10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spans="1:26" ht="17" thickBot="1">
      <c r="A653"/>
      <c r="B653" s="10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row>
    <row r="654" spans="1:26">
      <c r="A654" s="24"/>
      <c r="B654" s="24"/>
      <c r="C654" s="24"/>
      <c r="D654" s="24"/>
      <c r="E654" s="24"/>
      <c r="F654" s="24"/>
      <c r="G654" s="24"/>
      <c r="H654" s="24"/>
      <c r="I654" s="24"/>
      <c r="J654" s="24"/>
      <c r="K654" s="24"/>
      <c r="L654" s="24"/>
      <c r="M654" s="24"/>
      <c r="N654" s="24"/>
      <c r="O654" s="24"/>
      <c r="P654" s="24"/>
      <c r="Q654" s="24"/>
      <c r="R654" s="24"/>
      <c r="S654" s="24"/>
      <c r="T654" s="103"/>
      <c r="U654" s="103"/>
      <c r="V654" s="24"/>
      <c r="W654" s="24"/>
      <c r="X654" s="24"/>
      <c r="Y654" s="24"/>
      <c r="Z654" s="24"/>
    </row>
    <row r="655" spans="1:26">
      <c r="A655"/>
      <c r="T655" s="110"/>
      <c r="U655" s="110"/>
      <c r="V655" s="110"/>
      <c r="W655" s="110"/>
      <c r="X655" s="110"/>
      <c r="Y655" s="110"/>
      <c r="Z655"/>
    </row>
    <row r="656" spans="1:26">
      <c r="A656"/>
      <c r="T656"/>
      <c r="U656"/>
      <c r="V656"/>
      <c r="W656"/>
      <c r="X656"/>
      <c r="Y656"/>
      <c r="Z656"/>
    </row>
    <row r="657" spans="1:26">
      <c r="A657"/>
      <c r="T657"/>
      <c r="U657"/>
      <c r="V657"/>
      <c r="W657"/>
      <c r="X657"/>
      <c r="Y657"/>
      <c r="Z657"/>
    </row>
    <row r="658" spans="1:26">
      <c r="A658"/>
      <c r="T658" s="110"/>
      <c r="U658" s="110"/>
      <c r="V658"/>
      <c r="W658"/>
      <c r="X658"/>
      <c r="Y658"/>
      <c r="Z658"/>
    </row>
    <row r="659" spans="1:26">
      <c r="A659"/>
      <c r="T659" s="110"/>
      <c r="U659" s="110"/>
      <c r="V659"/>
      <c r="W659"/>
      <c r="X659"/>
      <c r="Y659"/>
      <c r="Z659"/>
    </row>
    <row r="660" spans="1:26">
      <c r="A660"/>
      <c r="T660" s="110"/>
      <c r="U660" s="110"/>
      <c r="V660"/>
      <c r="W660"/>
      <c r="X660"/>
      <c r="Y660"/>
      <c r="Z660"/>
    </row>
    <row r="661" spans="1:26">
      <c r="A661"/>
      <c r="T661" s="110"/>
      <c r="U661" s="110"/>
      <c r="V661"/>
      <c r="W661"/>
      <c r="X661"/>
      <c r="Y661"/>
      <c r="Z661"/>
    </row>
    <row r="662" spans="1:26">
      <c r="A662"/>
      <c r="T662" s="110"/>
      <c r="U662" s="110"/>
      <c r="V662"/>
      <c r="W662"/>
      <c r="X662"/>
      <c r="Y662"/>
      <c r="Z662"/>
    </row>
    <row r="663" spans="1:26">
      <c r="A663"/>
      <c r="T663" s="110"/>
      <c r="U663" s="110"/>
      <c r="V663"/>
      <c r="W663"/>
      <c r="X663"/>
      <c r="Y663"/>
      <c r="Z663"/>
    </row>
    <row r="664" spans="1:26">
      <c r="A664"/>
      <c r="T664" s="110"/>
      <c r="U664" s="110"/>
      <c r="V664"/>
      <c r="W664"/>
      <c r="X664"/>
      <c r="Y664"/>
      <c r="Z664"/>
    </row>
    <row r="665" spans="1:26">
      <c r="A665"/>
      <c r="T665" s="110"/>
      <c r="U665" s="110"/>
      <c r="V665"/>
      <c r="W665"/>
      <c r="X665"/>
      <c r="Y665"/>
      <c r="Z665"/>
    </row>
    <row r="666" spans="1:26">
      <c r="A666"/>
      <c r="T666" s="110"/>
      <c r="U666" s="110"/>
      <c r="V666"/>
      <c r="W666"/>
      <c r="X666"/>
      <c r="Y666"/>
      <c r="Z666"/>
    </row>
    <row r="667" spans="1:26">
      <c r="A667"/>
      <c r="T667" s="110"/>
      <c r="U667" s="110"/>
      <c r="V667"/>
      <c r="W667"/>
      <c r="X667"/>
      <c r="Y667"/>
      <c r="Z667"/>
    </row>
    <row r="668" spans="1:26">
      <c r="A668"/>
      <c r="T668" s="110"/>
      <c r="U668" s="110"/>
      <c r="V668"/>
      <c r="W668"/>
      <c r="X668"/>
      <c r="Y668"/>
      <c r="Z668"/>
    </row>
    <row r="669" spans="1:26">
      <c r="A669"/>
      <c r="T669" s="110"/>
      <c r="U669" s="110"/>
      <c r="V669"/>
      <c r="W669"/>
      <c r="X669"/>
      <c r="Y669"/>
      <c r="Z669"/>
    </row>
    <row r="670" spans="1:26">
      <c r="A670"/>
      <c r="T670" s="110"/>
      <c r="U670" s="110"/>
      <c r="V670"/>
      <c r="W670"/>
      <c r="X670"/>
      <c r="Y670"/>
      <c r="Z670"/>
    </row>
    <row r="671" spans="1:26">
      <c r="A671"/>
      <c r="T671" s="110"/>
      <c r="U671" s="110"/>
      <c r="V671"/>
      <c r="W671"/>
      <c r="X671"/>
      <c r="Y671"/>
      <c r="Z671"/>
    </row>
    <row r="672" spans="1:26">
      <c r="A672"/>
      <c r="T672" s="110"/>
      <c r="U672" s="110"/>
      <c r="V672"/>
      <c r="W672"/>
      <c r="X672"/>
      <c r="Y672"/>
      <c r="Z672"/>
    </row>
    <row r="673" spans="1:26">
      <c r="A673"/>
      <c r="T673" s="110"/>
      <c r="U673" s="110"/>
      <c r="V673"/>
      <c r="W673"/>
      <c r="X673"/>
      <c r="Y673"/>
      <c r="Z673"/>
    </row>
    <row r="674" spans="1:26">
      <c r="A674"/>
      <c r="T674" s="110"/>
      <c r="U674" s="110"/>
      <c r="V674"/>
      <c r="W674"/>
      <c r="X674"/>
      <c r="Y674"/>
      <c r="Z674"/>
    </row>
    <row r="675" spans="1:26">
      <c r="A675"/>
      <c r="T675" s="110"/>
      <c r="U675" s="110"/>
      <c r="V675"/>
      <c r="W675"/>
      <c r="X675"/>
      <c r="Y675"/>
      <c r="Z675"/>
    </row>
    <row r="676" spans="1:26">
      <c r="A676"/>
      <c r="T676" s="110"/>
      <c r="U676" s="110"/>
      <c r="V676"/>
      <c r="W676"/>
      <c r="X676"/>
      <c r="Y676"/>
      <c r="Z676"/>
    </row>
    <row r="677" spans="1:26">
      <c r="A677"/>
      <c r="T677" s="110"/>
      <c r="U677" s="110"/>
      <c r="V677"/>
      <c r="W677"/>
      <c r="X677"/>
      <c r="Y677"/>
      <c r="Z677"/>
    </row>
    <row r="678" spans="1:26">
      <c r="A678"/>
      <c r="T678" s="110"/>
      <c r="U678" s="110"/>
      <c r="V678"/>
      <c r="W678"/>
      <c r="X678"/>
      <c r="Y678"/>
      <c r="Z678"/>
    </row>
    <row r="679" spans="1:26">
      <c r="A679"/>
      <c r="T679" s="110"/>
      <c r="U679" s="110"/>
      <c r="V679"/>
      <c r="W679"/>
      <c r="X679"/>
      <c r="Y679"/>
      <c r="Z679"/>
    </row>
    <row r="680" spans="1:26">
      <c r="A680"/>
      <c r="T680" s="110"/>
      <c r="U680" s="110"/>
      <c r="V680"/>
      <c r="W680"/>
      <c r="X680"/>
      <c r="Y680"/>
      <c r="Z680"/>
    </row>
    <row r="681" spans="1:26">
      <c r="A681"/>
      <c r="T681" s="110"/>
      <c r="U681" s="110"/>
      <c r="V681"/>
      <c r="W681"/>
      <c r="X681"/>
      <c r="Y681"/>
      <c r="Z681"/>
    </row>
    <row r="682" spans="1:26">
      <c r="A682"/>
      <c r="T682" s="110"/>
      <c r="U682" s="110"/>
      <c r="V682"/>
      <c r="W682"/>
      <c r="X682"/>
      <c r="Y682"/>
      <c r="Z682"/>
    </row>
    <row r="683" spans="1:26">
      <c r="A683"/>
      <c r="T683" s="110"/>
      <c r="U683" s="110"/>
      <c r="V683"/>
      <c r="W683"/>
      <c r="X683"/>
      <c r="Y683"/>
      <c r="Z683"/>
    </row>
    <row r="684" spans="1:26">
      <c r="A684"/>
      <c r="T684" s="110"/>
      <c r="U684" s="110"/>
      <c r="V684"/>
      <c r="W684"/>
      <c r="X684"/>
      <c r="Y684"/>
      <c r="Z684"/>
    </row>
    <row r="685" spans="1:26">
      <c r="A685"/>
      <c r="T685" s="110"/>
      <c r="U685" s="110"/>
      <c r="V685"/>
      <c r="W685"/>
      <c r="X685"/>
      <c r="Y685"/>
      <c r="Z685"/>
    </row>
    <row r="686" spans="1:26">
      <c r="A686"/>
      <c r="T686" s="110"/>
      <c r="U686" s="110"/>
      <c r="V686"/>
      <c r="W686"/>
      <c r="X686"/>
      <c r="Y686"/>
      <c r="Z686"/>
    </row>
    <row r="687" spans="1:26">
      <c r="A687"/>
      <c r="T687" s="110"/>
      <c r="U687" s="110"/>
      <c r="V687"/>
      <c r="W687"/>
      <c r="X687"/>
      <c r="Y687"/>
      <c r="Z687"/>
    </row>
    <row r="688" spans="1:26">
      <c r="A688"/>
      <c r="T688" s="110"/>
      <c r="U688" s="110"/>
      <c r="V688"/>
      <c r="W688"/>
      <c r="X688"/>
      <c r="Y688"/>
      <c r="Z688"/>
    </row>
    <row r="689" spans="1:26">
      <c r="A689"/>
      <c r="T689" s="110"/>
      <c r="U689" s="110"/>
      <c r="V689"/>
      <c r="W689"/>
      <c r="X689"/>
      <c r="Y689"/>
      <c r="Z689"/>
    </row>
    <row r="690" spans="1:26">
      <c r="A690"/>
      <c r="T690" s="110"/>
      <c r="U690" s="110"/>
      <c r="V690"/>
      <c r="W690"/>
      <c r="X690"/>
      <c r="Y690"/>
      <c r="Z690"/>
    </row>
    <row r="691" spans="1:26">
      <c r="A691"/>
      <c r="T691" s="110"/>
      <c r="U691" s="110"/>
      <c r="V691"/>
      <c r="W691"/>
      <c r="X691"/>
      <c r="Y691"/>
      <c r="Z691"/>
    </row>
    <row r="692" spans="1:26">
      <c r="A692"/>
      <c r="T692" s="110"/>
      <c r="U692" s="110"/>
      <c r="V692"/>
      <c r="W692"/>
      <c r="X692"/>
      <c r="Y692"/>
      <c r="Z692"/>
    </row>
    <row r="693" spans="1:26">
      <c r="A693"/>
      <c r="T693" s="110"/>
      <c r="U693" s="110"/>
      <c r="V693"/>
      <c r="W693"/>
      <c r="X693"/>
      <c r="Y693"/>
      <c r="Z693"/>
    </row>
    <row r="694" spans="1:26">
      <c r="A694"/>
      <c r="T694" s="110"/>
      <c r="U694" s="110"/>
      <c r="V694"/>
      <c r="W694"/>
      <c r="X694"/>
      <c r="Y694"/>
      <c r="Z694"/>
    </row>
    <row r="695" spans="1:26">
      <c r="A695"/>
      <c r="T695" s="110"/>
      <c r="U695" s="110"/>
      <c r="V695"/>
      <c r="W695"/>
      <c r="X695"/>
      <c r="Y695"/>
      <c r="Z695"/>
    </row>
    <row r="696" spans="1:26">
      <c r="A696"/>
      <c r="B696" s="100"/>
      <c r="C696" s="110"/>
      <c r="D696" s="110"/>
      <c r="E696" s="110"/>
      <c r="F696" s="110"/>
      <c r="G696" s="110"/>
      <c r="H696" s="110"/>
      <c r="I696" s="110"/>
      <c r="J696" s="110"/>
      <c r="K696" s="110"/>
      <c r="L696" s="110"/>
      <c r="M696" s="110"/>
      <c r="N696" s="110"/>
      <c r="O696" s="110"/>
      <c r="P696" s="110"/>
      <c r="Q696" s="110"/>
      <c r="R696" s="110"/>
      <c r="S696" s="110"/>
      <c r="T696" s="110"/>
      <c r="U696" s="110"/>
      <c r="V696"/>
      <c r="W696"/>
      <c r="X696"/>
      <c r="Y696"/>
      <c r="Z696"/>
    </row>
    <row r="697" spans="1:26">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sheetData>
  <hyperlinks>
    <hyperlink ref="C538" r:id="rId1" xr:uid="{00000000-0004-0000-04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2018-12-04T15:01:07Z</dcterms:modified>
</cp:coreProperties>
</file>