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F8F42673-23CE-484C-BA04-4CFC9D31DCD9}" xr6:coauthVersionLast="40" xr6:coauthVersionMax="40" xr10:uidLastSave="{00000000-0000-0000-0000-000000000000}"/>
  <bookViews>
    <workbookView xWindow="0" yWindow="460" windowWidth="27780" windowHeight="16100" tabRatio="762" activeTab="3"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83" i="16" l="1"/>
  <c r="F381" i="16"/>
  <c r="G416" i="16"/>
  <c r="G417" i="16"/>
  <c r="U10" i="13" s="1"/>
  <c r="G10" i="13" s="1"/>
  <c r="E14" i="12" s="1"/>
  <c r="I8" i="13"/>
  <c r="K8" i="13"/>
  <c r="M8" i="13"/>
  <c r="Q8" i="13"/>
  <c r="G8" i="13"/>
  <c r="E12" i="12" s="1"/>
  <c r="N257" i="16"/>
  <c r="J257" i="16"/>
  <c r="J350" i="16"/>
  <c r="K17" i="13"/>
  <c r="G17" i="13" s="1"/>
  <c r="E16" i="17" s="1"/>
  <c r="E13" i="12" s="1"/>
  <c r="K18" i="13"/>
  <c r="G18" i="13" s="1"/>
  <c r="E17" i="17" s="1"/>
  <c r="J349" i="16"/>
  <c r="K16" i="13"/>
  <c r="G16" i="13" s="1"/>
  <c r="E15" i="17" s="1"/>
  <c r="J348" i="16"/>
  <c r="K15" i="13"/>
  <c r="G15" i="13" s="1"/>
  <c r="E14" i="17" s="1"/>
  <c r="J347" i="16"/>
  <c r="K14" i="13"/>
  <c r="G14" i="13" s="1"/>
  <c r="E13" i="17" s="1"/>
  <c r="K13" i="13"/>
  <c r="G13" i="13" s="1"/>
  <c r="E12" i="17" s="1"/>
  <c r="H289" i="16"/>
  <c r="H275" i="16"/>
  <c r="H276" i="16" s="1"/>
  <c r="H277" i="16" s="1"/>
  <c r="H160" i="16"/>
  <c r="H122" i="16"/>
  <c r="H123" i="16" s="1"/>
  <c r="H125" i="16" s="1"/>
  <c r="H126" i="16" s="1"/>
  <c r="G197" i="16"/>
  <c r="H197" i="16"/>
  <c r="I197" i="16"/>
  <c r="G196" i="16"/>
  <c r="J195" i="16"/>
  <c r="G195" i="16"/>
  <c r="F187" i="16"/>
  <c r="H154" i="16"/>
  <c r="H157" i="16" s="1"/>
  <c r="K157" i="16" s="1"/>
  <c r="I154" i="16"/>
  <c r="I157" i="16"/>
  <c r="H155" i="16"/>
  <c r="H158" i="16"/>
  <c r="I155" i="16"/>
  <c r="I158" i="16" s="1"/>
  <c r="J258" i="16"/>
  <c r="G235" i="16" s="1"/>
  <c r="N258" i="16"/>
  <c r="G236" i="16"/>
  <c r="G9" i="13"/>
  <c r="E10" i="12"/>
  <c r="K158" i="16" l="1"/>
  <c r="K159" i="16" s="1"/>
  <c r="F384" i="16"/>
  <c r="F385" i="16" s="1"/>
  <c r="F386" i="16" s="1"/>
  <c r="S7" i="13" s="1"/>
  <c r="G7" i="13" s="1"/>
  <c r="E11" i="12" s="1"/>
</calcChain>
</file>

<file path=xl/sharedStrings.xml><?xml version="1.0" encoding="utf-8"?>
<sst xmlns="http://schemas.openxmlformats.org/spreadsheetml/2006/main" count="384" uniqueCount="186">
  <si>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</si>
  <si>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</si>
  <si>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</si>
  <si>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</si>
  <si>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</si>
  <si>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</si>
  <si>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</si>
  <si>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</si>
  <si>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</si>
  <si>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</si>
  <si>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</si>
  <si>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</si>
  <si>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</si>
  <si>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</si>
  <si>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</si>
  <si>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</si>
  <si>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</si>
  <si>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</si>
  <si>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</si>
  <si>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</si>
  <si>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</si>
  <si>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</si>
  <si>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</si>
  <si>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</si>
  <si>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</si>
  <si>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</si>
  <si>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</si>
  <si>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</si>
  <si>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</si>
  <si>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</si>
  <si>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</si>
  <si>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</si>
  <si>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</si>
  <si>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</si>
  <si>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</si>
  <si>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</si>
  <si>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</si>
  <si>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</si>
  <si>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</si>
  <si>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</si>
  <si>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</si>
  <si>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</si>
  <si>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</si>
  <si>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</si>
  <si>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</si>
  <si>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</si>
  <si>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</si>
  <si>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</si>
  <si>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</si>
  <si>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</si>
  <si>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</si>
  <si>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</si>
  <si>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</si>
  <si>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</si>
  <si>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</si>
  <si>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</si>
  <si>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</si>
  <si>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</si>
  <si>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</si>
  <si>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</si>
  <si>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</si>
  <si>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</si>
  <si>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</si>
  <si>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</si>
  <si>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</si>
  <si>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</si>
  <si>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</si>
  <si>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</si>
  <si>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</si>
  <si>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</si>
  <si>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</si>
  <si>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</si>
  <si>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</si>
  <si>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</si>
  <si>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</si>
  <si>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</si>
  <si>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</si>
  <si>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</si>
  <si>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</si>
  <si>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</si>
  <si>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</si>
  <si>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</si>
  <si>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</si>
  <si>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</si>
  <si>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</si>
  <si>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</si>
  <si>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</si>
  <si>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</si>
  <si>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</si>
  <si>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</si>
  <si>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</si>
  <si>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</si>
  <si>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</si>
  <si>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</si>
  <si>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</si>
  <si>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</si>
  <si>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</si>
  <si>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</si>
  <si>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</si>
  <si>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</si>
  <si>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</si>
  <si>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</si>
  <si>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</si>
  <si>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</si>
  <si>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</si>
  <si>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</si>
  <si>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</si>
  <si>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</si>
  <si>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</si>
  <si>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</si>
  <si>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</si>
  <si>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</si>
  <si>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</si>
  <si>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</si>
  <si>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</si>
  <si>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</si>
  <si>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</si>
  <si>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</si>
  <si>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</si>
  <si>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</si>
  <si>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</si>
  <si>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</si>
  <si>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</si>
  <si>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</si>
  <si>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</si>
  <si>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</si>
  <si>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</si>
  <si>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</si>
  <si>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</si>
  <si>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</si>
  <si>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</si>
  <si>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</si>
  <si>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</si>
  <si>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</si>
  <si>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</si>
  <si>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</si>
  <si>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</si>
  <si>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</si>
  <si>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</si>
  <si>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</si>
  <si>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</si>
  <si>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</si>
  <si>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this price is obsolete, but market data no longer available</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</si>
  <si>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</si>
  <si>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</si>
  <si>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</si>
  <si>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</si>
  <si>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</si>
  <si>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</si>
  <si>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</si>
  <si>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</si>
  <si>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</si>
  <si>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</si>
  <si>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</si>
  <si>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</si>
  <si>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</si>
  <si>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</si>
  <si>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</si>
  <si>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</si>
  <si>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</si>
  <si>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</si>
  <si>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</si>
  <si>
    <t>CO2 emission from biomass is defined as 0</t>
  </si>
  <si>
    <t>Actual CO2 emission from biomass</t>
  </si>
  <si>
    <t>potential_co2_conversion_per_mj</t>
  </si>
  <si>
    <r>
      <rPr>
        <sz val="12"/>
        <color theme="1"/>
        <rFont val="Calibri"/>
        <family val="2"/>
        <scheme val="minor"/>
      </rPr>
      <t>potential_</t>
    </r>
    <r>
      <rPr>
        <sz val="12"/>
        <color theme="1"/>
        <rFont val="Calibri"/>
        <family val="2"/>
        <scheme val="minor"/>
      </rPr>
      <t>co2_conversion_per_mj</t>
    </r>
  </si>
  <si>
    <t>Quintel</t>
  </si>
  <si>
    <t>Quintel definition</t>
  </si>
  <si>
    <t>IPCC</t>
  </si>
  <si>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</si>
  <si>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</si>
  <si>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</si>
  <si>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</si>
  <si>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</si>
  <si>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</si>
  <si>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</si>
  <si>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</si>
  <si>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</si>
  <si>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$/tonne</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</si>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</sst>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5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FF0000"/>
      <name val="Calibri"/>
      <family val="2"/>
      <scheme val="minor"/>
    </font>
    <font>
      <u/>
      <sz val="12"/>
      <color theme="10"/>
      <name val="Calibri"/>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ck">
        <color auto="1"/>
      </left>
      <right style="thick">
        <color auto="1"/>
      </right>
      <top style="thick">
        <color auto="1"/>
      </top>
      <bottom style="thick">
        <color auto="1"/>
      </bottom>
      <diagonal/>
    </border>
  </borders>
  <cellStyleXfs count="412">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5"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58">
    <xf numFmtId="0" fontId="0" fillId="0" borderId="0" xfId="0"/>
    <xf numFmtId="0" fontId="24" fillId="2" borderId="19" xfId="0" applyNumberFormat="1" applyFont="1" applyFill="1" applyBorder="1" applyAlignment="1" applyProtection="1">
      <alignment vertical="center"/>
    </xf>
    <xf numFmtId="0" fontId="24" fillId="2" borderId="5" xfId="0" applyNumberFormat="1" applyFont="1" applyFill="1" applyBorder="1" applyAlignment="1" applyProtection="1">
      <alignment vertical="center"/>
    </xf>
    <xf numFmtId="0" fontId="19" fillId="0" borderId="5" xfId="0" applyFont="1" applyFill="1" applyBorder="1"/>
    <xf numFmtId="166" fontId="15" fillId="2" borderId="0" xfId="0" applyNumberFormat="1" applyFont="1" applyFill="1" applyBorder="1" applyAlignment="1" applyProtection="1">
      <alignment vertical="center"/>
    </xf>
    <xf numFmtId="0" fontId="15" fillId="2" borderId="6" xfId="0" applyFont="1" applyFill="1" applyBorder="1"/>
    <xf numFmtId="0" fontId="15" fillId="2" borderId="0" xfId="0" applyFont="1" applyFill="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2" fontId="25" fillId="3"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9" xfId="0"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applyBorder="1"/>
    <xf numFmtId="0" fontId="20" fillId="0" borderId="0" xfId="0" applyFont="1" applyFill="1" applyBorder="1"/>
    <xf numFmtId="0" fontId="20" fillId="2" borderId="0" xfId="0" applyFont="1" applyFill="1"/>
    <xf numFmtId="0" fontId="20" fillId="2" borderId="3" xfId="0" applyFont="1" applyFill="1" applyBorder="1"/>
    <xf numFmtId="0" fontId="20" fillId="2" borderId="15" xfId="0" applyFont="1" applyFill="1" applyBorder="1"/>
    <xf numFmtId="0" fontId="20" fillId="2" borderId="6" xfId="0"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29" fillId="2" borderId="0" xfId="0" applyFont="1" applyFill="1"/>
    <xf numFmtId="0" fontId="29" fillId="2" borderId="5" xfId="0" applyFont="1" applyFill="1" applyBorder="1"/>
    <xf numFmtId="2" fontId="20" fillId="2" borderId="18" xfId="0" applyNumberFormat="1" applyFont="1" applyFill="1" applyBorder="1"/>
    <xf numFmtId="164" fontId="20" fillId="2" borderId="18" xfId="0" applyNumberFormat="1"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183" applyFont="1" applyFill="1" applyBorder="1" applyAlignment="1" applyProtection="1">
      <alignment vertical="top"/>
    </xf>
    <xf numFmtId="49" fontId="30" fillId="2" borderId="0" xfId="0" applyNumberFormat="1" applyFont="1" applyFill="1" applyBorder="1" applyAlignment="1">
      <alignment vertical="top"/>
    </xf>
    <xf numFmtId="2" fontId="24" fillId="2" borderId="9" xfId="0" applyNumberFormat="1" applyFont="1" applyFill="1" applyBorder="1" applyAlignment="1" applyProtection="1">
      <alignment vertical="center"/>
    </xf>
    <xf numFmtId="0" fontId="19" fillId="2" borderId="0" xfId="0" applyFont="1" applyFill="1"/>
    <xf numFmtId="2" fontId="19" fillId="2" borderId="0" xfId="0" applyNumberFormat="1" applyFont="1" applyFill="1"/>
    <xf numFmtId="0" fontId="19" fillId="2" borderId="3" xfId="0" applyFont="1" applyFill="1" applyBorder="1"/>
    <xf numFmtId="0" fontId="19" fillId="2" borderId="4" xfId="0" applyFont="1" applyFill="1" applyBorder="1"/>
    <xf numFmtId="2" fontId="19" fillId="2" borderId="4" xfId="0" applyNumberFormat="1" applyFont="1" applyFill="1" applyBorder="1"/>
    <xf numFmtId="0" fontId="19" fillId="2" borderId="15" xfId="0" applyFont="1" applyFill="1" applyBorder="1"/>
    <xf numFmtId="0" fontId="19" fillId="2" borderId="6" xfId="0" applyFont="1" applyFill="1" applyBorder="1"/>
    <xf numFmtId="0" fontId="19"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vertical="center"/>
    </xf>
    <xf numFmtId="166" fontId="19" fillId="2" borderId="0" xfId="0" applyNumberFormat="1" applyFont="1" applyFill="1" applyBorder="1" applyAlignment="1" applyProtection="1">
      <alignment vertical="center"/>
    </xf>
    <xf numFmtId="2" fontId="19" fillId="2" borderId="0" xfId="0" applyNumberFormat="1" applyFont="1" applyFill="1" applyBorder="1"/>
    <xf numFmtId="10" fontId="19" fillId="0" borderId="0" xfId="0" applyNumberFormat="1" applyFont="1" applyFill="1" applyBorder="1" applyAlignment="1" applyProtection="1">
      <alignment horizontal="left" vertical="center" indent="2"/>
    </xf>
    <xf numFmtId="165"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0" fontId="24" fillId="2" borderId="17" xfId="0" applyFont="1" applyFill="1" applyBorder="1"/>
    <xf numFmtId="0" fontId="18" fillId="2" borderId="2" xfId="0" applyFont="1" applyFill="1" applyBorder="1"/>
    <xf numFmtId="0" fontId="24" fillId="2" borderId="7" xfId="0" applyFont="1" applyFill="1" applyBorder="1"/>
    <xf numFmtId="0" fontId="18" fillId="2" borderId="0" xfId="0" applyFont="1" applyFill="1" applyBorder="1"/>
    <xf numFmtId="0" fontId="33" fillId="2" borderId="0" xfId="0" applyFont="1" applyFill="1" applyBorder="1"/>
    <xf numFmtId="0" fontId="18" fillId="2" borderId="18"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8" borderId="0" xfId="0" applyFont="1" applyFill="1" applyBorder="1"/>
    <xf numFmtId="0" fontId="18" fillId="2" borderId="7"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18" fillId="12" borderId="0"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2" fontId="20" fillId="2" borderId="0" xfId="0" applyNumberFormat="1" applyFont="1" applyFill="1" applyBorder="1"/>
    <xf numFmtId="0" fontId="29" fillId="2" borderId="19" xfId="0" applyFont="1" applyFill="1" applyBorder="1"/>
    <xf numFmtId="0" fontId="20" fillId="2" borderId="5" xfId="0" applyFont="1" applyFill="1" applyBorder="1"/>
    <xf numFmtId="1" fontId="24" fillId="2" borderId="0" xfId="0" applyNumberFormat="1" applyFont="1" applyFill="1" applyBorder="1" applyAlignment="1" applyProtection="1">
      <alignment horizontal="left" vertical="center"/>
    </xf>
    <xf numFmtId="2" fontId="24" fillId="2" borderId="0" xfId="0" applyNumberFormat="1" applyFont="1" applyFill="1" applyBorder="1" applyAlignment="1" applyProtection="1">
      <alignment horizontal="left" vertical="center"/>
    </xf>
    <xf numFmtId="2" fontId="24" fillId="2" borderId="0" xfId="0" applyNumberFormat="1" applyFont="1" applyFill="1" applyBorder="1" applyAlignment="1" applyProtection="1">
      <alignment vertical="center"/>
    </xf>
    <xf numFmtId="0" fontId="24" fillId="2" borderId="9" xfId="0" applyNumberFormat="1" applyFont="1" applyFill="1" applyBorder="1" applyAlignment="1" applyProtection="1">
      <alignment vertical="center"/>
    </xf>
    <xf numFmtId="0" fontId="17" fillId="0" borderId="0" xfId="0" applyFont="1" applyFill="1" applyBorder="1"/>
    <xf numFmtId="165" fontId="20" fillId="2" borderId="18" xfId="0" applyNumberFormat="1" applyFont="1" applyFill="1" applyBorder="1"/>
    <xf numFmtId="0" fontId="16" fillId="2" borderId="0" xfId="0" applyFont="1" applyFill="1"/>
    <xf numFmtId="0" fontId="16" fillId="2" borderId="6" xfId="0" applyFont="1" applyFill="1" applyBorder="1"/>
    <xf numFmtId="0" fontId="16" fillId="2" borderId="0" xfId="0" applyFont="1" applyFill="1" applyBorder="1"/>
    <xf numFmtId="0" fontId="24" fillId="2" borderId="21" xfId="0" applyFont="1" applyFill="1" applyBorder="1"/>
    <xf numFmtId="0" fontId="24" fillId="2" borderId="22" xfId="0" applyFont="1" applyFill="1" applyBorder="1"/>
    <xf numFmtId="0" fontId="14" fillId="0" borderId="0" xfId="0" applyFont="1" applyFill="1" applyBorder="1"/>
    <xf numFmtId="0" fontId="14" fillId="2" borderId="18" xfId="0" applyFont="1" applyFill="1" applyBorder="1"/>
    <xf numFmtId="1" fontId="20" fillId="2" borderId="18" xfId="0" applyNumberFormat="1" applyFont="1" applyFill="1" applyBorder="1"/>
    <xf numFmtId="0" fontId="14" fillId="0" borderId="0" xfId="0" applyFont="1" applyFill="1" applyBorder="1" applyAlignment="1">
      <alignment horizontal="left" indent="1"/>
    </xf>
    <xf numFmtId="0" fontId="17" fillId="0" borderId="0" xfId="0" applyFont="1" applyFill="1" applyBorder="1" applyAlignment="1">
      <alignment horizontal="left" indent="2"/>
    </xf>
    <xf numFmtId="0" fontId="14" fillId="0" borderId="0" xfId="0" applyFont="1" applyFill="1" applyBorder="1" applyAlignment="1">
      <alignment horizontal="left" indent="2"/>
    </xf>
    <xf numFmtId="0" fontId="20" fillId="0" borderId="0" xfId="0" applyFont="1" applyFill="1" applyBorder="1" applyAlignment="1">
      <alignment horizontal="left" indent="2"/>
    </xf>
    <xf numFmtId="0" fontId="14" fillId="0" borderId="0" xfId="0" applyFont="1" applyFill="1" applyBorder="1" applyAlignment="1">
      <alignment horizontal="left" indent="3"/>
    </xf>
    <xf numFmtId="0" fontId="35" fillId="0" borderId="0" xfId="0" applyFont="1"/>
    <xf numFmtId="0" fontId="0" fillId="0" borderId="0" xfId="0" applyFont="1"/>
    <xf numFmtId="0" fontId="35" fillId="0" borderId="0" xfId="0" applyFont="1" applyAlignment="1">
      <alignment horizontal="left"/>
    </xf>
    <xf numFmtId="0" fontId="37" fillId="0" borderId="0" xfId="183" applyFont="1" applyAlignment="1" applyProtection="1"/>
    <xf numFmtId="0" fontId="14" fillId="0" borderId="5" xfId="0" applyFont="1" applyFill="1" applyBorder="1"/>
    <xf numFmtId="0" fontId="14" fillId="2" borderId="0" xfId="0" applyFont="1" applyFill="1" applyBorder="1" applyAlignment="1">
      <alignment horizontal="left" indent="2"/>
    </xf>
    <xf numFmtId="0" fontId="14" fillId="2" borderId="0" xfId="0" applyFont="1" applyFill="1" applyBorder="1" applyAlignment="1"/>
    <xf numFmtId="0" fontId="30" fillId="2" borderId="0" xfId="0" applyFont="1" applyFill="1" applyAlignment="1"/>
    <xf numFmtId="167" fontId="20" fillId="2" borderId="18" xfId="0" applyNumberFormat="1" applyFont="1" applyFill="1" applyBorder="1"/>
    <xf numFmtId="0" fontId="13" fillId="2" borderId="0" xfId="0" applyFont="1" applyFill="1" applyBorder="1" applyAlignment="1"/>
    <xf numFmtId="0" fontId="30" fillId="2" borderId="0" xfId="0" applyFont="1" applyFill="1" applyAlignment="1">
      <alignment horizontal="left" vertical="center"/>
    </xf>
    <xf numFmtId="164" fontId="30" fillId="2" borderId="0" xfId="0" applyNumberFormat="1" applyFont="1" applyFill="1" applyAlignment="1">
      <alignment vertical="center"/>
    </xf>
    <xf numFmtId="0" fontId="12" fillId="2" borderId="18" xfId="0" applyFont="1" applyFill="1" applyBorder="1"/>
    <xf numFmtId="0" fontId="39" fillId="0" borderId="30" xfId="0" applyFont="1" applyFill="1" applyBorder="1" applyAlignment="1">
      <alignment horizontal="left" indent="1"/>
    </xf>
    <xf numFmtId="0" fontId="11" fillId="0" borderId="5" xfId="0" applyFont="1" applyFill="1" applyBorder="1"/>
    <xf numFmtId="171" fontId="20" fillId="2" borderId="18" xfId="0" applyNumberFormat="1" applyFont="1" applyFill="1" applyBorder="1"/>
    <xf numFmtId="172" fontId="20" fillId="2" borderId="18" xfId="0" applyNumberFormat="1" applyFont="1" applyFill="1" applyBorder="1"/>
    <xf numFmtId="0" fontId="16" fillId="0" borderId="0" xfId="0" applyFont="1" applyFill="1"/>
    <xf numFmtId="0" fontId="11" fillId="0" borderId="0" xfId="0" applyFont="1" applyFill="1"/>
    <xf numFmtId="0" fontId="38" fillId="0" borderId="0" xfId="0" applyFont="1" applyFill="1"/>
    <xf numFmtId="0" fontId="0" fillId="0" borderId="0" xfId="0" applyFill="1"/>
    <xf numFmtId="0" fontId="38" fillId="0" borderId="20" xfId="0" applyFont="1" applyFill="1" applyBorder="1"/>
    <xf numFmtId="3" fontId="38" fillId="0" borderId="23" xfId="0" applyNumberFormat="1" applyFont="1" applyFill="1" applyBorder="1"/>
    <xf numFmtId="3" fontId="38" fillId="0" borderId="24" xfId="0" applyNumberFormat="1" applyFont="1" applyFill="1" applyBorder="1"/>
    <xf numFmtId="3" fontId="38" fillId="0" borderId="25" xfId="0" applyNumberFormat="1" applyFont="1" applyFill="1" applyBorder="1"/>
    <xf numFmtId="0" fontId="39" fillId="0" borderId="26" xfId="0" applyFont="1" applyFill="1" applyBorder="1" applyAlignment="1">
      <alignment horizontal="left" indent="1"/>
    </xf>
    <xf numFmtId="4" fontId="38" fillId="0" borderId="27" xfId="0" applyNumberFormat="1" applyFont="1" applyFill="1" applyBorder="1"/>
    <xf numFmtId="168" fontId="38" fillId="0" borderId="28" xfId="0" applyNumberFormat="1" applyFont="1" applyFill="1" applyBorder="1"/>
    <xf numFmtId="4" fontId="38" fillId="0" borderId="29" xfId="0" applyNumberFormat="1" applyFont="1" applyFill="1" applyBorder="1"/>
    <xf numFmtId="0" fontId="39" fillId="0" borderId="6" xfId="0" applyFont="1" applyFill="1" applyBorder="1" applyAlignment="1">
      <alignment horizontal="left" indent="1"/>
    </xf>
    <xf numFmtId="170" fontId="16" fillId="0" borderId="0" xfId="0" applyNumberFormat="1" applyFont="1" applyFill="1"/>
    <xf numFmtId="168" fontId="16" fillId="0" borderId="0" xfId="0" applyNumberFormat="1" applyFont="1" applyFill="1"/>
    <xf numFmtId="169" fontId="38" fillId="0" borderId="28" xfId="0" applyNumberFormat="1" applyFont="1" applyFill="1" applyBorder="1"/>
    <xf numFmtId="168" fontId="38"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8" fillId="0" borderId="28" xfId="0" applyNumberFormat="1" applyFont="1" applyFill="1" applyBorder="1"/>
    <xf numFmtId="3" fontId="38" fillId="0" borderId="29" xfId="0" applyNumberFormat="1" applyFont="1" applyFill="1" applyBorder="1"/>
    <xf numFmtId="4" fontId="38" fillId="0" borderId="28" xfId="0" applyNumberFormat="1" applyFont="1" applyFill="1" applyBorder="1"/>
    <xf numFmtId="2" fontId="0" fillId="0" borderId="32" xfId="0" applyNumberFormat="1" applyFill="1" applyBorder="1"/>
    <xf numFmtId="2" fontId="0" fillId="0" borderId="33" xfId="0" applyNumberFormat="1" applyFill="1" applyBorder="1"/>
    <xf numFmtId="0" fontId="38" fillId="6" borderId="23" xfId="0" applyFont="1" applyFill="1" applyBorder="1" applyAlignment="1">
      <alignment horizontal="center" textRotation="90" wrapText="1"/>
    </xf>
    <xf numFmtId="0" fontId="38" fillId="6" borderId="20" xfId="0" applyFont="1" applyFill="1" applyBorder="1" applyAlignment="1">
      <alignment horizontal="center" textRotation="90" wrapText="1"/>
    </xf>
    <xf numFmtId="0" fontId="38" fillId="6" borderId="0" xfId="0" applyFont="1" applyFill="1" applyBorder="1" applyAlignment="1">
      <alignment horizontal="center" textRotation="90" wrapText="1"/>
    </xf>
    <xf numFmtId="0" fontId="37" fillId="0" borderId="0" xfId="183" applyFont="1" applyFill="1" applyAlignment="1" applyProtection="1"/>
    <xf numFmtId="0" fontId="35" fillId="0" borderId="0" xfId="0" applyFont="1" applyFill="1"/>
    <xf numFmtId="0" fontId="40" fillId="0" borderId="0" xfId="0" applyFont="1"/>
    <xf numFmtId="0" fontId="41" fillId="0" borderId="0" xfId="0" applyFont="1"/>
    <xf numFmtId="0" fontId="40" fillId="0" borderId="0" xfId="0" applyNumberFormat="1" applyFont="1"/>
    <xf numFmtId="0" fontId="42" fillId="0" borderId="0" xfId="0" applyFont="1"/>
    <xf numFmtId="0" fontId="43" fillId="0" borderId="0" xfId="0" applyFont="1"/>
    <xf numFmtId="10" fontId="42" fillId="0" borderId="0" xfId="0" applyNumberFormat="1" applyFont="1"/>
    <xf numFmtId="9" fontId="16" fillId="0" borderId="0" xfId="0" applyNumberFormat="1" applyFont="1" applyFill="1"/>
    <xf numFmtId="9" fontId="0" fillId="0" borderId="0" xfId="0" applyNumberFormat="1"/>
    <xf numFmtId="0" fontId="10" fillId="0" borderId="0" xfId="0" applyFont="1" applyFill="1"/>
    <xf numFmtId="3" fontId="16" fillId="0" borderId="0" xfId="0" applyNumberFormat="1" applyFont="1" applyFill="1"/>
    <xf numFmtId="0" fontId="40" fillId="0" borderId="0" xfId="0" applyFont="1" applyBorder="1"/>
    <xf numFmtId="3" fontId="10" fillId="0" borderId="0" xfId="0" applyNumberFormat="1" applyFont="1" applyFill="1"/>
    <xf numFmtId="0" fontId="44" fillId="0" borderId="0" xfId="0" applyFont="1"/>
    <xf numFmtId="0" fontId="10" fillId="0" borderId="5" xfId="0" applyFont="1" applyFill="1" applyBorder="1"/>
    <xf numFmtId="0" fontId="10" fillId="2" borderId="0" xfId="0" applyFont="1" applyFill="1"/>
    <xf numFmtId="17" fontId="40" fillId="0" borderId="0" xfId="0" applyNumberFormat="1" applyFont="1"/>
    <xf numFmtId="2" fontId="45" fillId="13" borderId="0" xfId="396" applyNumberFormat="1" applyFill="1"/>
    <xf numFmtId="0" fontId="45" fillId="13" borderId="0" xfId="396" applyFill="1"/>
    <xf numFmtId="14" fontId="45" fillId="13" borderId="0" xfId="0" applyNumberFormat="1" applyFont="1" applyFill="1"/>
    <xf numFmtId="0" fontId="22" fillId="13" borderId="0" xfId="183" applyFill="1" applyAlignment="1" applyProtection="1"/>
    <xf numFmtId="166" fontId="20" fillId="2" borderId="18" xfId="0" applyNumberFormat="1" applyFont="1" applyFill="1" applyBorder="1"/>
    <xf numFmtId="49" fontId="30" fillId="2" borderId="0" xfId="0" applyNumberFormat="1" applyFont="1" applyFill="1" applyBorder="1" applyAlignment="1">
      <alignment horizontal="right"/>
    </xf>
    <xf numFmtId="0" fontId="30" fillId="2" borderId="0" xfId="0" applyFont="1" applyFill="1" applyAlignment="1">
      <alignment horizontal="right"/>
    </xf>
    <xf numFmtId="0" fontId="30" fillId="2" borderId="0" xfId="0" applyNumberFormat="1" applyFont="1" applyFill="1" applyBorder="1" applyAlignment="1">
      <alignment horizontal="right" vertical="top"/>
    </xf>
    <xf numFmtId="0" fontId="34" fillId="4" borderId="0" xfId="0" applyFont="1" applyFill="1" applyAlignment="1">
      <alignment horizontal="left" vertical="center"/>
    </xf>
    <xf numFmtId="0" fontId="9" fillId="2" borderId="18" xfId="0" applyFont="1" applyFill="1" applyBorder="1"/>
    <xf numFmtId="0" fontId="21" fillId="2" borderId="13" xfId="0" applyFont="1" applyFill="1" applyBorder="1"/>
    <xf numFmtId="0" fontId="21" fillId="2" borderId="8" xfId="0" applyFont="1" applyFill="1" applyBorder="1"/>
    <xf numFmtId="0" fontId="21" fillId="2" borderId="1" xfId="0" applyFont="1" applyFill="1" applyBorder="1"/>
    <xf numFmtId="0" fontId="21" fillId="2" borderId="9" xfId="0" applyFont="1" applyFill="1" applyBorder="1"/>
    <xf numFmtId="0" fontId="21" fillId="2" borderId="14" xfId="0" applyFont="1" applyFill="1" applyBorder="1"/>
    <xf numFmtId="0" fontId="8" fillId="2" borderId="0" xfId="0" applyFont="1" applyFill="1"/>
    <xf numFmtId="2" fontId="40" fillId="0" borderId="0" xfId="0" applyNumberFormat="1" applyFont="1"/>
    <xf numFmtId="173" fontId="16" fillId="2" borderId="34" xfId="0" applyNumberFormat="1" applyFont="1" applyFill="1" applyBorder="1"/>
    <xf numFmtId="174" fontId="20" fillId="2" borderId="18" xfId="0" applyNumberFormat="1" applyFont="1" applyFill="1" applyBorder="1"/>
    <xf numFmtId="175" fontId="20" fillId="2" borderId="18" xfId="0" applyNumberFormat="1" applyFont="1" applyFill="1" applyBorder="1"/>
    <xf numFmtId="0" fontId="7" fillId="0" borderId="0" xfId="0" applyFont="1" applyFill="1" applyBorder="1"/>
    <xf numFmtId="0" fontId="6" fillId="0" borderId="0" xfId="0" applyFont="1" applyFill="1" applyBorder="1" applyAlignment="1">
      <alignment horizontal="left" indent="1"/>
    </xf>
    <xf numFmtId="0" fontId="5" fillId="0" borderId="0" xfId="0" applyFont="1" applyFill="1" applyBorder="1"/>
    <xf numFmtId="0" fontId="5" fillId="0" borderId="0" xfId="0" applyFont="1" applyFill="1" applyBorder="1" applyAlignment="1">
      <alignment horizontal="left" indent="2"/>
    </xf>
    <xf numFmtId="174" fontId="20" fillId="2" borderId="0" xfId="0" applyNumberFormat="1" applyFont="1" applyFill="1" applyBorder="1"/>
    <xf numFmtId="0" fontId="5" fillId="0" borderId="5" xfId="0" applyFont="1" applyFill="1" applyBorder="1"/>
    <xf numFmtId="1" fontId="24" fillId="2" borderId="18" xfId="0" applyNumberFormat="1" applyFont="1" applyFill="1" applyBorder="1" applyAlignment="1" applyProtection="1">
      <alignment vertical="center"/>
    </xf>
    <xf numFmtId="0" fontId="34" fillId="4" borderId="0" xfId="0" applyFont="1" applyFill="1"/>
    <xf numFmtId="0" fontId="34" fillId="4" borderId="6" xfId="0" applyFont="1" applyFill="1" applyBorder="1"/>
    <xf numFmtId="0" fontId="32" fillId="4" borderId="0" xfId="0" applyFont="1" applyFill="1"/>
    <xf numFmtId="0" fontId="34" fillId="4" borderId="0" xfId="0" applyFont="1" applyFill="1" applyAlignment="1">
      <alignment horizontal="left" vertical="center" indent="2"/>
    </xf>
    <xf numFmtId="49" fontId="34" fillId="4" borderId="0" xfId="0" applyNumberFormat="1" applyFont="1" applyFill="1"/>
    <xf numFmtId="0" fontId="34" fillId="4" borderId="0" xfId="0" applyFont="1" applyFill="1" applyAlignment="1">
      <alignment vertical="top"/>
    </xf>
    <xf numFmtId="49" fontId="47" fillId="4" borderId="0" xfId="183" applyNumberFormat="1" applyFont="1" applyFill="1" applyAlignment="1" applyProtection="1"/>
    <xf numFmtId="0" fontId="34" fillId="2" borderId="0" xfId="0" applyFont="1" applyFill="1"/>
    <xf numFmtId="0" fontId="4" fillId="2" borderId="0" xfId="0" applyFont="1" applyFill="1"/>
    <xf numFmtId="0" fontId="48" fillId="4" borderId="21" xfId="0" applyFont="1" applyFill="1" applyBorder="1"/>
    <xf numFmtId="0" fontId="48" fillId="4" borderId="22" xfId="0" applyFont="1" applyFill="1" applyBorder="1"/>
    <xf numFmtId="0" fontId="48" fillId="4" borderId="0" xfId="0" applyFont="1" applyFill="1"/>
    <xf numFmtId="0" fontId="32" fillId="4" borderId="6" xfId="0" applyFont="1" applyFill="1" applyBorder="1"/>
    <xf numFmtId="0" fontId="49" fillId="0" borderId="0" xfId="0" applyFont="1"/>
    <xf numFmtId="0" fontId="50" fillId="0" borderId="0" xfId="0" applyFont="1"/>
    <xf numFmtId="0" fontId="51" fillId="0" borderId="0" xfId="0" applyFont="1"/>
    <xf numFmtId="0" fontId="52" fillId="0" borderId="0" xfId="0" applyFont="1"/>
    <xf numFmtId="0" fontId="35" fillId="0" borderId="0" xfId="0" applyFont="1" applyBorder="1"/>
    <xf numFmtId="0" fontId="3" fillId="0" borderId="18" xfId="0" applyFont="1" applyBorder="1"/>
    <xf numFmtId="0" fontId="2" fillId="2" borderId="0" xfId="0" applyFont="1" applyFill="1"/>
    <xf numFmtId="0" fontId="2" fillId="2" borderId="0" xfId="0" applyFont="1" applyFill="1" applyBorder="1"/>
    <xf numFmtId="0" fontId="2" fillId="2" borderId="3" xfId="0" applyFont="1" applyFill="1" applyBorder="1"/>
    <xf numFmtId="0" fontId="2" fillId="2" borderId="15" xfId="0" applyFont="1" applyFill="1" applyBorder="1"/>
    <xf numFmtId="0" fontId="2" fillId="0" borderId="0" xfId="0" applyFont="1" applyFill="1" applyBorder="1"/>
    <xf numFmtId="166"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35" fillId="0" borderId="38" xfId="0" applyFont="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46" fillId="2" borderId="1" xfId="0" applyFont="1" applyFill="1" applyBorder="1" applyAlignment="1">
      <alignment horizontal="left"/>
    </xf>
    <xf numFmtId="0" fontId="46" fillId="2" borderId="9" xfId="0" applyFont="1" applyFill="1" applyBorder="1" applyAlignment="1">
      <alignment horizontal="left"/>
    </xf>
    <xf numFmtId="0" fontId="46" fillId="2" borderId="14" xfId="0" applyFont="1" applyFill="1" applyBorder="1" applyAlignment="1">
      <alignment horizontal="left"/>
    </xf>
    <xf numFmtId="0" fontId="32" fillId="4" borderId="35" xfId="0" applyFont="1" applyFill="1" applyBorder="1" applyAlignment="1">
      <alignment horizontal="left" vertical="top" wrapText="1"/>
    </xf>
    <xf numFmtId="0" fontId="32" fillId="4" borderId="36" xfId="0" applyFont="1" applyFill="1" applyBorder="1" applyAlignment="1">
      <alignment horizontal="left" vertical="top" wrapText="1"/>
    </xf>
    <xf numFmtId="0" fontId="32" fillId="4" borderId="37" xfId="0" applyFont="1" applyFill="1" applyBorder="1" applyAlignment="1">
      <alignment horizontal="left" vertical="top" wrapText="1"/>
    </xf>
  </cellXfs>
  <cellStyles count="412">
    <cellStyle name="Excel Built-in Normal" xfId="396"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152399</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84759</xdr:colOff>
      <xdr:row>78</xdr:row>
      <xdr:rowOff>127966</xdr:rowOff>
    </xdr:to>
    <xdr:pic>
      <xdr:nvPicPr>
        <xdr:cNvPr id="13" name="Picture 5">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187878</xdr:colOff>
      <xdr:row>75</xdr:row>
      <xdr:rowOff>159026</xdr:rowOff>
    </xdr:to>
    <xdr:pic>
      <xdr:nvPicPr>
        <xdr:cNvPr id="14" name="Picture 6">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533401</xdr:colOff>
      <xdr:row>98</xdr:row>
      <xdr:rowOff>127565</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533400</xdr:colOff>
      <xdr:row>137</xdr:row>
      <xdr:rowOff>177800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410819</xdr:colOff>
      <xdr:row>181</xdr:row>
      <xdr:rowOff>4831</xdr:rowOff>
    </xdr:to>
    <xdr:pic>
      <xdr:nvPicPr>
        <xdr:cNvPr id="17" name="Picture 4">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533400</xdr:colOff>
      <xdr:row>227</xdr:row>
      <xdr:rowOff>21398</xdr:rowOff>
    </xdr:to>
    <xdr:pic>
      <xdr:nvPicPr>
        <xdr:cNvPr id="22" name="Picture 7">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355600</xdr:colOff>
      <xdr:row>395</xdr:row>
      <xdr:rowOff>177800</xdr:rowOff>
    </xdr:from>
    <xdr:to>
      <xdr:col>21</xdr:col>
      <xdr:colOff>533399</xdr:colOff>
      <xdr:row>436</xdr:row>
      <xdr:rowOff>139700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6"/>
        <a:stretch>
          <a:fillRect/>
        </a:stretch>
      </xdr:blipFill>
      <xdr:spPr>
        <a:xfrm>
          <a:off x="7086600" y="810260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RowHeight="16"/>
  <cols>
    <col min="1" max="1" width="3.5" style="31" customWidth="1"/>
    <col min="2" max="2" width="9.1640625" style="23" customWidth="1"/>
    <col min="3" max="3" width="44.1640625" style="23" customWidth="1"/>
    <col min="4" max="4" width="1.832031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151</v>
      </c>
      <c r="C4" s="9" t="s">
        <v>150</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8"/>
    </row>
    <row r="10" spans="1:4">
      <c r="A10" s="7"/>
      <c r="B10" s="84"/>
      <c r="C10" s="85"/>
      <c r="D10" s="199"/>
    </row>
    <row r="11" spans="1:4">
      <c r="A11" s="7"/>
      <c r="B11" s="84" t="s">
        <v>16</v>
      </c>
      <c r="C11" s="86" t="s">
        <v>17</v>
      </c>
      <c r="D11" s="199"/>
    </row>
    <row r="12" spans="1:4" ht="17" thickBot="1">
      <c r="A12" s="7"/>
      <c r="B12" s="84"/>
      <c r="C12" s="20" t="s">
        <v>18</v>
      </c>
      <c r="D12" s="199"/>
    </row>
    <row r="13" spans="1:4" ht="17" thickBot="1">
      <c r="A13" s="7"/>
      <c r="B13" s="84"/>
      <c r="C13" s="87" t="s">
        <v>19</v>
      </c>
      <c r="D13" s="199"/>
    </row>
    <row r="14" spans="1:4">
      <c r="A14" s="7"/>
      <c r="B14" s="84"/>
      <c r="C14" s="85" t="s">
        <v>20</v>
      </c>
      <c r="D14" s="199"/>
    </row>
    <row r="15" spans="1:4">
      <c r="A15" s="7"/>
      <c r="B15" s="84"/>
      <c r="C15" s="85"/>
      <c r="D15" s="199"/>
    </row>
    <row r="16" spans="1:4">
      <c r="A16" s="7"/>
      <c r="B16" s="84" t="s">
        <v>21</v>
      </c>
      <c r="C16" s="88" t="s">
        <v>22</v>
      </c>
      <c r="D16" s="199"/>
    </row>
    <row r="17" spans="1:4">
      <c r="A17" s="7"/>
      <c r="B17" s="84"/>
      <c r="C17" s="89" t="s">
        <v>23</v>
      </c>
      <c r="D17" s="199"/>
    </row>
    <row r="18" spans="1:4">
      <c r="A18" s="7"/>
      <c r="B18" s="84"/>
      <c r="C18" s="90" t="s">
        <v>24</v>
      </c>
      <c r="D18" s="199"/>
    </row>
    <row r="19" spans="1:4">
      <c r="A19" s="7"/>
      <c r="B19" s="84"/>
      <c r="C19" s="91" t="s">
        <v>25</v>
      </c>
      <c r="D19" s="199"/>
    </row>
    <row r="20" spans="1:4">
      <c r="A20" s="7"/>
      <c r="B20" s="92"/>
      <c r="C20" s="93" t="s">
        <v>26</v>
      </c>
      <c r="D20" s="199"/>
    </row>
    <row r="21" spans="1:4">
      <c r="A21" s="7"/>
      <c r="B21" s="92"/>
      <c r="C21" s="94" t="s">
        <v>27</v>
      </c>
      <c r="D21" s="199"/>
    </row>
    <row r="22" spans="1:4">
      <c r="A22" s="7"/>
      <c r="B22" s="92"/>
      <c r="C22" s="95" t="s">
        <v>28</v>
      </c>
      <c r="D22" s="199"/>
    </row>
    <row r="23" spans="1:4">
      <c r="B23" s="92"/>
      <c r="C23" s="96" t="s">
        <v>29</v>
      </c>
      <c r="D23" s="199"/>
    </row>
    <row r="24" spans="1:4">
      <c r="B24" s="200"/>
      <c r="C24" s="201"/>
      <c r="D24" s="20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E15" sqref="E15"/>
    </sheetView>
  </sheetViews>
  <sheetFormatPr baseColWidth="10" defaultRowHeight="16"/>
  <cols>
    <col min="1" max="1" width="3.33203125" style="37" customWidth="1"/>
    <col min="2" max="2" width="3.6640625" style="37" customWidth="1"/>
    <col min="3" max="3" width="46" style="37" customWidth="1"/>
    <col min="4" max="4" width="12.6640625" style="37" customWidth="1"/>
    <col min="5" max="5" width="26.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c r="D1" s="35"/>
      <c r="E1" s="35"/>
      <c r="F1" s="35"/>
      <c r="G1" s="35"/>
    </row>
    <row r="2" spans="2:10" ht="15" customHeight="1">
      <c r="B2" s="243" t="s">
        <v>175</v>
      </c>
      <c r="C2" s="244"/>
      <c r="D2" s="244"/>
      <c r="E2" s="244"/>
      <c r="F2" s="244"/>
      <c r="G2" s="245"/>
    </row>
    <row r="3" spans="2:10">
      <c r="B3" s="246"/>
      <c r="C3" s="247"/>
      <c r="D3" s="247"/>
      <c r="E3" s="247"/>
      <c r="F3" s="247"/>
      <c r="G3" s="248"/>
    </row>
    <row r="4" spans="2:10" ht="64" customHeight="1">
      <c r="B4" s="249"/>
      <c r="C4" s="250"/>
      <c r="D4" s="250"/>
      <c r="E4" s="250"/>
      <c r="F4" s="250"/>
      <c r="G4" s="251"/>
    </row>
    <row r="5" spans="2:10" ht="17" thickBot="1">
      <c r="D5" s="35"/>
    </row>
    <row r="6" spans="2:10">
      <c r="B6" s="38"/>
      <c r="C6" s="22"/>
      <c r="D6" s="22"/>
      <c r="E6" s="22"/>
      <c r="F6" s="22"/>
      <c r="G6" s="22"/>
      <c r="H6" s="22"/>
      <c r="I6" s="22"/>
      <c r="J6" s="39"/>
    </row>
    <row r="7" spans="2:10" s="44" customFormat="1" ht="19">
      <c r="B7" s="97"/>
      <c r="C7" s="21" t="s">
        <v>13</v>
      </c>
      <c r="D7" s="98" t="s">
        <v>5</v>
      </c>
      <c r="E7" s="21" t="s">
        <v>2</v>
      </c>
      <c r="F7" s="21"/>
      <c r="G7" s="21" t="s">
        <v>4</v>
      </c>
      <c r="H7" s="21"/>
      <c r="I7" s="21" t="s">
        <v>0</v>
      </c>
      <c r="J7" s="101"/>
    </row>
    <row r="8" spans="2:10" s="44" customFormat="1" ht="19">
      <c r="B8" s="25"/>
      <c r="C8" s="20"/>
      <c r="D8" s="33"/>
      <c r="E8" s="20"/>
      <c r="F8" s="20"/>
      <c r="G8" s="20"/>
      <c r="H8" s="20"/>
      <c r="I8" s="20"/>
      <c r="J8" s="45"/>
    </row>
    <row r="9" spans="2:10" s="44" customFormat="1" ht="20" thickBot="1">
      <c r="B9" s="25"/>
      <c r="C9" s="20" t="s">
        <v>152</v>
      </c>
      <c r="D9" s="33"/>
      <c r="E9" s="20"/>
      <c r="F9" s="20"/>
      <c r="G9" s="20"/>
      <c r="H9" s="20"/>
      <c r="I9" s="20"/>
      <c r="J9" s="45"/>
    </row>
    <row r="10" spans="2:10" s="44" customFormat="1" ht="20" thickBot="1">
      <c r="B10" s="25"/>
      <c r="C10" s="107" t="s">
        <v>38</v>
      </c>
      <c r="D10" s="24" t="s">
        <v>1</v>
      </c>
      <c r="E10" s="116">
        <f>'Research data'!G6</f>
        <v>1</v>
      </c>
      <c r="F10" s="36"/>
      <c r="G10" s="114" t="s">
        <v>42</v>
      </c>
      <c r="H10" s="32"/>
      <c r="I10" s="115" t="s">
        <v>43</v>
      </c>
      <c r="J10" s="45"/>
    </row>
    <row r="11" spans="2:10" s="44" customFormat="1" ht="20" thickBot="1">
      <c r="B11" s="25"/>
      <c r="C11" s="114" t="s">
        <v>39</v>
      </c>
      <c r="D11" s="24" t="s">
        <v>54</v>
      </c>
      <c r="E11" s="207">
        <f>'Research data'!G7</f>
        <v>7.4930549629756062E-3</v>
      </c>
      <c r="F11" s="36"/>
      <c r="G11" s="114"/>
      <c r="H11" s="32"/>
      <c r="I11" s="197" t="s">
        <v>143</v>
      </c>
      <c r="J11" s="45"/>
    </row>
    <row r="12" spans="2:10" s="44" customFormat="1" ht="20" thickBot="1">
      <c r="B12" s="25"/>
      <c r="C12" s="114" t="s">
        <v>149</v>
      </c>
      <c r="D12" s="24" t="s">
        <v>53</v>
      </c>
      <c r="E12" s="47">
        <f>'Research data'!G8</f>
        <v>18</v>
      </c>
      <c r="F12" s="36"/>
      <c r="G12" s="114"/>
      <c r="H12" s="32"/>
      <c r="I12" s="197" t="s">
        <v>148</v>
      </c>
      <c r="J12" s="45"/>
    </row>
    <row r="13" spans="2:10" s="44" customFormat="1" ht="20" thickBot="1">
      <c r="B13" s="25"/>
      <c r="C13" s="36" t="s">
        <v>40</v>
      </c>
      <c r="D13" s="24" t="s">
        <v>49</v>
      </c>
      <c r="E13" s="192">
        <f>nl_fce!E16</f>
        <v>0</v>
      </c>
      <c r="F13" s="36"/>
      <c r="G13" s="210" t="s">
        <v>162</v>
      </c>
      <c r="H13" s="32"/>
      <c r="I13" s="197" t="s">
        <v>51</v>
      </c>
      <c r="J13" s="45"/>
    </row>
    <row r="14" spans="2:10" s="44" customFormat="1" ht="20" thickBot="1">
      <c r="B14" s="25"/>
      <c r="C14" s="210" t="s">
        <v>164</v>
      </c>
      <c r="D14" s="24" t="s">
        <v>49</v>
      </c>
      <c r="E14" s="192">
        <f>'Research data'!G10</f>
        <v>0.112</v>
      </c>
      <c r="F14" s="36"/>
      <c r="G14" s="210" t="s">
        <v>163</v>
      </c>
      <c r="H14" s="32"/>
      <c r="I14" s="233" t="s">
        <v>168</v>
      </c>
      <c r="J14" s="45"/>
    </row>
    <row r="15" spans="2:10" ht="20" customHeight="1" thickBot="1">
      <c r="B15" s="41"/>
      <c r="C15" s="42"/>
      <c r="D15" s="42"/>
      <c r="E15" s="42"/>
      <c r="F15" s="42"/>
      <c r="G15" s="42"/>
      <c r="H15" s="42"/>
      <c r="I15" s="42"/>
      <c r="J15" s="4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19"/>
  <sheetViews>
    <sheetView workbookViewId="0"/>
  </sheetViews>
  <sheetFormatPr baseColWidth="10" defaultRowHeight="16"/>
  <cols>
    <col min="1" max="1" width="3.33203125" style="37" customWidth="1"/>
    <col min="2" max="2" width="3.6640625" style="37" customWidth="1"/>
    <col min="3" max="3" width="46" style="37" customWidth="1"/>
    <col min="4" max="4" width="12.6640625" style="37" customWidth="1"/>
    <col min="5" max="5" width="17.5" style="37" customWidth="1"/>
    <col min="6" max="6" width="4.5" style="37" customWidth="1"/>
    <col min="7" max="7" width="45" style="37" customWidth="1"/>
    <col min="8" max="8" width="5.1640625" style="37" customWidth="1"/>
    <col min="9" max="9" width="51.5" style="37" customWidth="1"/>
    <col min="10" max="10" width="5.5" style="37" customWidth="1"/>
    <col min="11" max="16384" width="10.83203125" style="37"/>
  </cols>
  <sheetData>
    <row r="1" spans="2:10">
      <c r="D1" s="35"/>
      <c r="E1" s="35"/>
      <c r="F1" s="35"/>
      <c r="G1" s="35"/>
    </row>
    <row r="2" spans="2:10" ht="15" customHeight="1">
      <c r="B2" s="243" t="s">
        <v>153</v>
      </c>
      <c r="C2" s="244"/>
      <c r="D2" s="244"/>
      <c r="E2" s="245"/>
      <c r="F2" s="35"/>
      <c r="G2" s="35"/>
    </row>
    <row r="3" spans="2:10">
      <c r="B3" s="246"/>
      <c r="C3" s="247"/>
      <c r="D3" s="247"/>
      <c r="E3" s="248"/>
      <c r="F3" s="35"/>
      <c r="G3" s="35"/>
    </row>
    <row r="4" spans="2:10">
      <c r="B4" s="252"/>
      <c r="C4" s="253"/>
      <c r="D4" s="253"/>
      <c r="E4" s="254"/>
      <c r="F4" s="35"/>
      <c r="G4" s="35"/>
    </row>
    <row r="5" spans="2:10" ht="17" thickBot="1">
      <c r="D5" s="35"/>
    </row>
    <row r="6" spans="2:10">
      <c r="B6" s="38"/>
      <c r="C6" s="22"/>
      <c r="D6" s="22"/>
      <c r="E6" s="22"/>
      <c r="F6" s="22"/>
      <c r="G6" s="22"/>
      <c r="H6" s="22"/>
      <c r="I6" s="22"/>
      <c r="J6" s="39"/>
    </row>
    <row r="7" spans="2:10" s="44" customFormat="1" ht="19">
      <c r="B7" s="97"/>
      <c r="C7" s="21" t="s">
        <v>13</v>
      </c>
      <c r="D7" s="98" t="s">
        <v>5</v>
      </c>
      <c r="E7" s="21" t="s">
        <v>2</v>
      </c>
      <c r="F7" s="21"/>
      <c r="G7" s="21" t="s">
        <v>4</v>
      </c>
      <c r="H7" s="21"/>
      <c r="I7" s="21" t="s">
        <v>0</v>
      </c>
      <c r="J7" s="101"/>
    </row>
    <row r="8" spans="2:10" s="44" customFormat="1" ht="19">
      <c r="B8" s="25"/>
      <c r="C8" s="20"/>
      <c r="D8" s="33"/>
      <c r="E8" s="20"/>
      <c r="F8" s="20"/>
      <c r="G8" s="20"/>
      <c r="H8" s="20"/>
      <c r="I8" s="20"/>
      <c r="J8" s="45"/>
    </row>
    <row r="9" spans="2:10">
      <c r="B9" s="40"/>
      <c r="C9" s="20" t="s">
        <v>37</v>
      </c>
      <c r="D9" s="99"/>
      <c r="E9" s="100"/>
      <c r="F9" s="35"/>
      <c r="G9" s="79"/>
      <c r="H9" s="35"/>
      <c r="I9" s="35"/>
      <c r="J9" s="102"/>
    </row>
    <row r="10" spans="2:10">
      <c r="B10" s="40"/>
      <c r="C10" s="20"/>
      <c r="D10" s="99"/>
      <c r="E10" s="100"/>
      <c r="F10" s="35"/>
      <c r="G10" s="79"/>
      <c r="H10" s="35"/>
      <c r="I10" s="35"/>
      <c r="J10" s="102"/>
    </row>
    <row r="11" spans="2:10" ht="17" thickBot="1">
      <c r="B11" s="40"/>
      <c r="C11" s="208" t="s">
        <v>156</v>
      </c>
      <c r="D11" s="114"/>
      <c r="E11" s="114"/>
      <c r="F11" s="114"/>
      <c r="G11" s="114"/>
      <c r="H11" s="114"/>
      <c r="I11" s="114"/>
      <c r="J11" s="102"/>
    </row>
    <row r="12" spans="2:10" ht="17" thickBot="1">
      <c r="B12" s="40"/>
      <c r="C12" s="117" t="s">
        <v>44</v>
      </c>
      <c r="D12" s="24" t="s">
        <v>49</v>
      </c>
      <c r="E12" s="138">
        <f>'Research data'!G13</f>
        <v>0</v>
      </c>
      <c r="F12" s="36"/>
      <c r="G12" s="114" t="s">
        <v>50</v>
      </c>
      <c r="H12" s="36"/>
      <c r="I12" s="134" t="s">
        <v>51</v>
      </c>
      <c r="J12" s="102"/>
    </row>
    <row r="13" spans="2:10" ht="17" thickBot="1">
      <c r="B13" s="40"/>
      <c r="C13" s="117" t="s">
        <v>45</v>
      </c>
      <c r="D13" s="24" t="s">
        <v>49</v>
      </c>
      <c r="E13" s="138">
        <f>'Research data'!G14</f>
        <v>1.1470417155166664E-3</v>
      </c>
      <c r="F13" s="36"/>
      <c r="G13" s="114" t="s">
        <v>50</v>
      </c>
      <c r="H13" s="36"/>
      <c r="I13" s="134" t="s">
        <v>51</v>
      </c>
      <c r="J13" s="102"/>
    </row>
    <row r="14" spans="2:10" ht="17" thickBot="1">
      <c r="B14" s="40"/>
      <c r="C14" s="117" t="s">
        <v>48</v>
      </c>
      <c r="D14" s="24" t="s">
        <v>49</v>
      </c>
      <c r="E14" s="138">
        <f>'Research data'!G15</f>
        <v>0</v>
      </c>
      <c r="F14" s="36"/>
      <c r="G14" s="114" t="s">
        <v>50</v>
      </c>
      <c r="H14" s="36"/>
      <c r="I14" s="134" t="s">
        <v>51</v>
      </c>
      <c r="J14" s="102"/>
    </row>
    <row r="15" spans="2:10" ht="17" thickBot="1">
      <c r="B15" s="40"/>
      <c r="C15" s="117" t="s">
        <v>47</v>
      </c>
      <c r="D15" s="24" t="s">
        <v>49</v>
      </c>
      <c r="E15" s="138">
        <f>'Research data'!G16</f>
        <v>8.0811981354912427E-3</v>
      </c>
      <c r="F15" s="36"/>
      <c r="G15" s="114" t="s">
        <v>50</v>
      </c>
      <c r="H15" s="36"/>
      <c r="I15" s="134" t="s">
        <v>51</v>
      </c>
      <c r="J15" s="102"/>
    </row>
    <row r="16" spans="2:10" ht="17" thickBot="1">
      <c r="B16" s="40"/>
      <c r="C16" s="117" t="s">
        <v>40</v>
      </c>
      <c r="D16" s="24" t="s">
        <v>49</v>
      </c>
      <c r="E16" s="138">
        <f>'Research data'!G17</f>
        <v>0</v>
      </c>
      <c r="F16" s="36"/>
      <c r="G16" s="114" t="s">
        <v>50</v>
      </c>
      <c r="H16" s="36"/>
      <c r="I16" s="134" t="s">
        <v>51</v>
      </c>
      <c r="J16" s="102"/>
    </row>
    <row r="17" spans="2:10" ht="17" thickBot="1">
      <c r="B17" s="40"/>
      <c r="C17" s="117" t="s">
        <v>46</v>
      </c>
      <c r="D17" s="24" t="s">
        <v>49</v>
      </c>
      <c r="E17" s="138">
        <f>'Research data'!G18</f>
        <v>0</v>
      </c>
      <c r="F17" s="36"/>
      <c r="G17" s="114" t="s">
        <v>50</v>
      </c>
      <c r="H17" s="36"/>
      <c r="I17" s="134" t="s">
        <v>51</v>
      </c>
      <c r="J17" s="102"/>
    </row>
    <row r="18" spans="2:10" ht="17" thickBot="1">
      <c r="B18" s="40"/>
      <c r="C18" s="209" t="s">
        <v>157</v>
      </c>
      <c r="D18" s="24" t="s">
        <v>1</v>
      </c>
      <c r="E18" s="138">
        <v>1</v>
      </c>
      <c r="F18" s="36"/>
      <c r="G18" s="114"/>
      <c r="H18" s="36"/>
      <c r="I18" s="134" t="s">
        <v>51</v>
      </c>
      <c r="J18" s="102"/>
    </row>
    <row r="19" spans="2:10" ht="20" customHeight="1" thickBot="1">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W22"/>
  <sheetViews>
    <sheetView tabSelected="1" topLeftCell="A2" workbookViewId="0">
      <selection activeCell="A11" sqref="A11:XFD11"/>
    </sheetView>
  </sheetViews>
  <sheetFormatPr baseColWidth="10"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2.83203125" style="65" customWidth="1"/>
    <col min="8" max="8" width="4.6640625" style="65" customWidth="1"/>
    <col min="9" max="9" width="9.83203125" style="66" customWidth="1"/>
    <col min="10" max="10" width="3" style="66" customWidth="1"/>
    <col min="11" max="11" width="8.5" style="66" customWidth="1"/>
    <col min="12" max="12" width="2.6640625" style="66" customWidth="1"/>
    <col min="13" max="13" width="8.5" style="66" customWidth="1"/>
    <col min="14" max="14" width="2.6640625" style="66" customWidth="1"/>
    <col min="15" max="15" width="8.5" style="66" customWidth="1"/>
    <col min="16" max="16" width="2.6640625" style="66" customWidth="1"/>
    <col min="17" max="17" width="8.5" style="66" customWidth="1"/>
    <col min="18" max="18" width="2.6640625" style="66" customWidth="1"/>
    <col min="19" max="19" width="9.5" style="66" bestFit="1" customWidth="1"/>
    <col min="20" max="21" width="9.5" style="66" customWidth="1"/>
    <col min="22" max="22" width="2.6640625" style="66" customWidth="1"/>
    <col min="23" max="23" width="60" style="65" customWidth="1"/>
    <col min="24" max="16384" width="10.83203125" style="65"/>
  </cols>
  <sheetData>
    <row r="1" spans="2:23" ht="17" thickBot="1"/>
    <row r="2" spans="2:23">
      <c r="B2" s="67"/>
      <c r="C2" s="68"/>
      <c r="D2" s="68"/>
      <c r="E2" s="68"/>
      <c r="F2" s="68"/>
      <c r="G2" s="68"/>
      <c r="H2" s="68"/>
      <c r="I2" s="69"/>
      <c r="J2" s="69"/>
      <c r="K2" s="69"/>
      <c r="L2" s="69"/>
      <c r="M2" s="69"/>
      <c r="N2" s="69"/>
      <c r="O2" s="69"/>
      <c r="P2" s="69"/>
      <c r="Q2" s="69"/>
      <c r="R2" s="69"/>
      <c r="S2" s="69"/>
      <c r="T2" s="69"/>
      <c r="U2" s="69"/>
      <c r="V2" s="69"/>
      <c r="W2" s="70"/>
    </row>
    <row r="3" spans="2:23" s="26" customFormat="1">
      <c r="B3" s="25"/>
      <c r="C3" s="106" t="s">
        <v>30</v>
      </c>
      <c r="D3" s="15"/>
      <c r="E3" s="15"/>
      <c r="F3" s="106" t="s">
        <v>5</v>
      </c>
      <c r="G3" s="106" t="s">
        <v>26</v>
      </c>
      <c r="H3" s="106"/>
      <c r="I3" s="64" t="s">
        <v>139</v>
      </c>
      <c r="J3" s="64"/>
      <c r="K3" s="64" t="s">
        <v>87</v>
      </c>
      <c r="L3" s="64"/>
      <c r="M3" s="64" t="s">
        <v>140</v>
      </c>
      <c r="N3" s="64"/>
      <c r="O3" s="64" t="s">
        <v>141</v>
      </c>
      <c r="P3" s="64"/>
      <c r="Q3" s="64" t="s">
        <v>161</v>
      </c>
      <c r="R3" s="64"/>
      <c r="S3" s="64" t="s">
        <v>143</v>
      </c>
      <c r="T3" s="64" t="s">
        <v>166</v>
      </c>
      <c r="U3" s="64" t="s">
        <v>168</v>
      </c>
      <c r="V3" s="64"/>
      <c r="W3" s="1" t="s">
        <v>31</v>
      </c>
    </row>
    <row r="4" spans="2:23">
      <c r="B4" s="71"/>
      <c r="C4" s="72"/>
      <c r="D4" s="72"/>
      <c r="E4" s="72"/>
      <c r="F4" s="72"/>
      <c r="G4" s="73"/>
      <c r="H4" s="73"/>
      <c r="I4" s="104"/>
      <c r="J4" s="104"/>
      <c r="K4" s="103"/>
      <c r="L4" s="105"/>
      <c r="M4" s="103"/>
      <c r="N4" s="105"/>
      <c r="O4" s="103"/>
      <c r="P4" s="105"/>
      <c r="Q4" s="103"/>
      <c r="R4" s="105"/>
      <c r="S4" s="103"/>
      <c r="T4" s="103"/>
      <c r="U4" s="103"/>
      <c r="V4" s="105"/>
      <c r="W4" s="2"/>
    </row>
    <row r="5" spans="2:23" ht="17" thickBot="1">
      <c r="B5" s="71"/>
      <c r="C5" s="20" t="s">
        <v>55</v>
      </c>
      <c r="D5" s="34"/>
      <c r="E5" s="34"/>
      <c r="F5" s="34"/>
      <c r="G5" s="16"/>
      <c r="H5" s="16"/>
      <c r="I5" s="16"/>
      <c r="J5" s="16"/>
      <c r="K5" s="16"/>
      <c r="L5" s="16"/>
      <c r="M5" s="16"/>
      <c r="N5" s="16"/>
      <c r="O5" s="16"/>
      <c r="P5" s="16"/>
      <c r="Q5" s="16"/>
      <c r="R5" s="16"/>
      <c r="S5" s="16"/>
      <c r="T5" s="16"/>
      <c r="U5" s="16"/>
      <c r="V5" s="16"/>
      <c r="W5" s="3"/>
    </row>
    <row r="6" spans="2:23" ht="17" thickBot="1">
      <c r="B6" s="71"/>
      <c r="C6" s="118" t="s">
        <v>38</v>
      </c>
      <c r="D6" s="118" t="s">
        <v>38</v>
      </c>
      <c r="E6" s="118" t="s">
        <v>38</v>
      </c>
      <c r="F6" s="24" t="s">
        <v>1</v>
      </c>
      <c r="G6" s="46">
        <v>1</v>
      </c>
      <c r="H6" s="74"/>
      <c r="I6" s="18"/>
      <c r="J6" s="18"/>
      <c r="K6" s="18"/>
      <c r="L6" s="18"/>
      <c r="M6" s="16"/>
      <c r="N6" s="18"/>
      <c r="O6" s="16"/>
      <c r="P6" s="16"/>
      <c r="Q6" s="16"/>
      <c r="R6" s="16"/>
      <c r="S6" s="16"/>
      <c r="T6" s="16"/>
      <c r="U6" s="16"/>
      <c r="V6" s="16"/>
      <c r="W6" s="3"/>
    </row>
    <row r="7" spans="2:23" s="6" customFormat="1" ht="17" thickBot="1">
      <c r="B7" s="5"/>
      <c r="C7" s="119" t="s">
        <v>39</v>
      </c>
      <c r="D7" s="119" t="s">
        <v>39</v>
      </c>
      <c r="E7" s="119" t="s">
        <v>39</v>
      </c>
      <c r="F7" s="24" t="s">
        <v>54</v>
      </c>
      <c r="G7" s="137">
        <f>S7</f>
        <v>7.4930549629756062E-3</v>
      </c>
      <c r="H7" s="4"/>
      <c r="I7" s="18"/>
      <c r="J7" s="18"/>
      <c r="K7" s="18"/>
      <c r="L7" s="18"/>
      <c r="M7" s="16"/>
      <c r="N7" s="18"/>
      <c r="O7" s="16"/>
      <c r="P7" s="16"/>
      <c r="Q7" s="16"/>
      <c r="R7" s="16"/>
      <c r="S7" s="206">
        <f>Notes!F386</f>
        <v>7.4930549629756062E-3</v>
      </c>
      <c r="T7" s="212"/>
      <c r="U7" s="212"/>
      <c r="V7" s="16"/>
      <c r="W7" s="185" t="s">
        <v>142</v>
      </c>
    </row>
    <row r="8" spans="2:23" s="6" customFormat="1" ht="17" thickBot="1">
      <c r="B8" s="5"/>
      <c r="C8" s="119" t="s">
        <v>149</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16"/>
      <c r="V8" s="16"/>
      <c r="W8" s="3"/>
    </row>
    <row r="9" spans="2:23" s="6" customFormat="1" ht="17" thickBot="1">
      <c r="B9" s="5"/>
      <c r="C9" s="120" t="s">
        <v>40</v>
      </c>
      <c r="D9" s="120" t="s">
        <v>40</v>
      </c>
      <c r="E9" s="120" t="s">
        <v>40</v>
      </c>
      <c r="F9" s="24" t="s">
        <v>49</v>
      </c>
      <c r="G9" s="108">
        <f>I9</f>
        <v>0</v>
      </c>
      <c r="H9" s="4"/>
      <c r="I9" s="18"/>
      <c r="J9" s="18"/>
      <c r="K9" s="18"/>
      <c r="L9" s="18"/>
      <c r="M9" s="16"/>
      <c r="N9" s="18"/>
      <c r="O9" s="16"/>
      <c r="P9" s="16"/>
      <c r="Q9" s="16"/>
      <c r="R9" s="16"/>
      <c r="S9" s="16"/>
      <c r="T9" s="214">
        <v>0</v>
      </c>
      <c r="U9" s="16"/>
      <c r="V9" s="16"/>
      <c r="W9" s="213" t="s">
        <v>167</v>
      </c>
    </row>
    <row r="10" spans="2:23" s="6" customFormat="1" ht="17" thickBot="1">
      <c r="B10" s="5"/>
      <c r="C10" s="211" t="s">
        <v>165</v>
      </c>
      <c r="D10" s="120"/>
      <c r="E10" s="120"/>
      <c r="F10" s="24" t="s">
        <v>49</v>
      </c>
      <c r="G10" s="108">
        <f>U10</f>
        <v>0.112</v>
      </c>
      <c r="H10" s="4"/>
      <c r="J10" s="18"/>
      <c r="K10" s="18"/>
      <c r="L10" s="18"/>
      <c r="M10" s="16"/>
      <c r="N10" s="18"/>
      <c r="O10" s="16"/>
      <c r="P10" s="16"/>
      <c r="Q10" s="16"/>
      <c r="R10" s="16"/>
      <c r="S10" s="16"/>
      <c r="T10" s="16"/>
      <c r="U10" s="108">
        <f>Notes!G417</f>
        <v>0.112</v>
      </c>
      <c r="V10" s="16"/>
      <c r="W10" s="3"/>
    </row>
    <row r="11" spans="2:23">
      <c r="B11" s="71"/>
      <c r="C11" s="34"/>
      <c r="D11" s="34"/>
      <c r="E11" s="34"/>
      <c r="F11" s="34"/>
      <c r="G11" s="17"/>
      <c r="H11" s="17"/>
      <c r="I11" s="18"/>
      <c r="J11" s="18"/>
      <c r="K11" s="18"/>
      <c r="L11" s="18"/>
      <c r="M11" s="16"/>
      <c r="N11" s="18"/>
      <c r="O11" s="16"/>
      <c r="P11" s="16"/>
      <c r="Q11" s="16"/>
      <c r="R11" s="16"/>
      <c r="S11" s="16"/>
      <c r="T11" s="16"/>
      <c r="U11" s="16"/>
      <c r="V11" s="16"/>
      <c r="W11" s="126"/>
    </row>
    <row r="12" spans="2:23" ht="17" thickBot="1">
      <c r="B12" s="71"/>
      <c r="C12" s="20" t="s">
        <v>37</v>
      </c>
      <c r="D12" s="76"/>
      <c r="E12" s="76"/>
      <c r="F12" s="99"/>
      <c r="G12" s="99"/>
      <c r="H12" s="77"/>
      <c r="I12" s="18"/>
      <c r="J12" s="18"/>
      <c r="K12" s="18"/>
      <c r="L12" s="18"/>
      <c r="M12" s="16"/>
      <c r="N12" s="18"/>
      <c r="O12" s="16"/>
      <c r="P12" s="16"/>
      <c r="Q12" s="16"/>
      <c r="R12" s="16"/>
      <c r="S12" s="16"/>
      <c r="T12" s="16"/>
      <c r="U12" s="16"/>
      <c r="V12" s="16"/>
      <c r="W12" s="126"/>
    </row>
    <row r="13" spans="2:23" ht="17" thickBot="1">
      <c r="B13" s="71"/>
      <c r="C13" s="121" t="s">
        <v>44</v>
      </c>
      <c r="D13" s="80"/>
      <c r="E13" s="80"/>
      <c r="F13" s="24" t="s">
        <v>49</v>
      </c>
      <c r="G13" s="137">
        <f>K13</f>
        <v>0</v>
      </c>
      <c r="H13" s="78"/>
      <c r="I13" s="18"/>
      <c r="J13" s="18"/>
      <c r="K13" s="130">
        <f>Notes!J346</f>
        <v>0</v>
      </c>
      <c r="L13" s="18"/>
      <c r="M13" s="18"/>
      <c r="N13" s="18"/>
      <c r="O13" s="18"/>
      <c r="P13" s="75"/>
      <c r="Q13" s="18"/>
      <c r="R13" s="75"/>
      <c r="S13" s="18"/>
      <c r="T13" s="18"/>
      <c r="U13" s="18"/>
      <c r="V13" s="75"/>
      <c r="W13" s="136" t="s">
        <v>86</v>
      </c>
    </row>
    <row r="14" spans="2:23" ht="17" thickBot="1">
      <c r="B14" s="71"/>
      <c r="C14" s="121" t="s">
        <v>45</v>
      </c>
      <c r="D14" s="34"/>
      <c r="E14" s="34"/>
      <c r="F14" s="24" t="s">
        <v>49</v>
      </c>
      <c r="G14" s="137">
        <f t="shared" ref="G14:G18" si="0">K14</f>
        <v>1.1470417155166664E-3</v>
      </c>
      <c r="H14" s="18"/>
      <c r="I14" s="18"/>
      <c r="J14" s="18"/>
      <c r="K14" s="130">
        <f>Notes!J347</f>
        <v>1.1470417155166664E-3</v>
      </c>
      <c r="L14" s="18"/>
      <c r="M14" s="18"/>
      <c r="N14" s="18"/>
      <c r="O14" s="18"/>
      <c r="P14" s="6"/>
      <c r="Q14" s="18"/>
      <c r="R14" s="6"/>
      <c r="S14" s="18"/>
      <c r="T14" s="18"/>
      <c r="U14" s="18"/>
      <c r="V14" s="6"/>
      <c r="W14" s="136" t="s">
        <v>86</v>
      </c>
    </row>
    <row r="15" spans="2:23" ht="17" thickBot="1">
      <c r="B15" s="71"/>
      <c r="C15" s="121" t="s">
        <v>48</v>
      </c>
      <c r="D15" s="19"/>
      <c r="E15" s="19"/>
      <c r="F15" s="24" t="s">
        <v>49</v>
      </c>
      <c r="G15" s="137">
        <f t="shared" si="0"/>
        <v>0</v>
      </c>
      <c r="H15" s="18"/>
      <c r="I15" s="18"/>
      <c r="J15" s="18"/>
      <c r="K15" s="130">
        <f>Notes!J348</f>
        <v>0</v>
      </c>
      <c r="L15" s="18"/>
      <c r="M15" s="18"/>
      <c r="N15" s="18"/>
      <c r="O15" s="18"/>
      <c r="P15" s="6"/>
      <c r="Q15" s="18"/>
      <c r="R15" s="6"/>
      <c r="S15" s="18"/>
      <c r="T15" s="18"/>
      <c r="U15" s="18"/>
      <c r="V15" s="6"/>
      <c r="W15" s="136" t="s">
        <v>86</v>
      </c>
    </row>
    <row r="16" spans="2:23" ht="17" thickBot="1">
      <c r="B16" s="71"/>
      <c r="C16" s="121" t="s">
        <v>47</v>
      </c>
      <c r="D16" s="19"/>
      <c r="E16" s="19"/>
      <c r="F16" s="24" t="s">
        <v>49</v>
      </c>
      <c r="G16" s="137">
        <f t="shared" si="0"/>
        <v>8.0811981354912427E-3</v>
      </c>
      <c r="H16" s="18"/>
      <c r="I16" s="18"/>
      <c r="J16" s="18"/>
      <c r="K16" s="130">
        <f>Notes!J349</f>
        <v>8.0811981354912427E-3</v>
      </c>
      <c r="L16" s="18"/>
      <c r="M16" s="18"/>
      <c r="N16" s="18"/>
      <c r="O16" s="18"/>
      <c r="P16" s="6"/>
      <c r="Q16" s="18"/>
      <c r="R16" s="6"/>
      <c r="S16" s="18"/>
      <c r="T16" s="18"/>
      <c r="U16" s="18"/>
      <c r="V16" s="6"/>
      <c r="W16" s="136" t="s">
        <v>86</v>
      </c>
    </row>
    <row r="17" spans="2:23" ht="17" thickBot="1">
      <c r="B17" s="71"/>
      <c r="C17" s="121" t="s">
        <v>40</v>
      </c>
      <c r="D17" s="81"/>
      <c r="E17" s="81"/>
      <c r="F17" s="24" t="s">
        <v>49</v>
      </c>
      <c r="G17" s="137">
        <f t="shared" si="0"/>
        <v>0</v>
      </c>
      <c r="H17" s="78"/>
      <c r="I17" s="18"/>
      <c r="J17" s="18"/>
      <c r="K17" s="130">
        <f>Notes!J350</f>
        <v>0</v>
      </c>
      <c r="L17" s="18"/>
      <c r="M17" s="18"/>
      <c r="N17" s="18"/>
      <c r="O17" s="18"/>
      <c r="P17" s="75"/>
      <c r="Q17" s="18"/>
      <c r="R17" s="75"/>
      <c r="S17" s="18"/>
      <c r="T17" s="18"/>
      <c r="U17" s="18"/>
      <c r="V17" s="75"/>
      <c r="W17" s="136" t="s">
        <v>86</v>
      </c>
    </row>
    <row r="18" spans="2:23" ht="17" thickBot="1">
      <c r="B18" s="71"/>
      <c r="C18" s="121" t="s">
        <v>46</v>
      </c>
      <c r="D18" s="34"/>
      <c r="E18" s="34"/>
      <c r="F18" s="24" t="s">
        <v>49</v>
      </c>
      <c r="G18" s="137">
        <f t="shared" si="0"/>
        <v>0</v>
      </c>
      <c r="H18" s="18"/>
      <c r="I18" s="18"/>
      <c r="J18" s="18"/>
      <c r="K18" s="130">
        <f>Notes!J351</f>
        <v>0</v>
      </c>
      <c r="L18" s="18"/>
      <c r="M18" s="18"/>
      <c r="N18" s="18"/>
      <c r="O18" s="18"/>
      <c r="P18" s="75"/>
      <c r="Q18" s="18"/>
      <c r="R18" s="75"/>
      <c r="S18" s="18"/>
      <c r="T18" s="18"/>
      <c r="U18" s="18"/>
      <c r="V18" s="75"/>
      <c r="W18" s="136" t="s">
        <v>86</v>
      </c>
    </row>
    <row r="21" spans="2:23" ht="17" thickBot="1"/>
    <row r="22" spans="2:23" ht="17" thickBot="1">
      <c r="D22" s="24" t="s">
        <v>49</v>
      </c>
      <c r="E22" s="192"/>
      <c r="F22" s="36"/>
      <c r="G22" s="21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A1:L29"/>
  <sheetViews>
    <sheetView workbookViewId="0">
      <selection activeCell="A7" sqref="A7:XFD7"/>
    </sheetView>
  </sheetViews>
  <sheetFormatPr baseColWidth="10" defaultColWidth="33.1640625" defaultRowHeight="16"/>
  <cols>
    <col min="1" max="1" width="3.33203125" style="48" customWidth="1"/>
    <col min="2" max="2" width="3.5" style="48" customWidth="1"/>
    <col min="3" max="3" width="28.6640625" style="48" customWidth="1"/>
    <col min="4" max="4" width="3.1640625" style="48" customWidth="1"/>
    <col min="5" max="5" width="16.1640625" style="48" customWidth="1"/>
    <col min="6" max="6" width="5" style="48" customWidth="1"/>
    <col min="7" max="7" width="10.33203125" style="48" customWidth="1"/>
    <col min="8" max="10" width="12.1640625" style="48" customWidth="1"/>
    <col min="11" max="11" width="33.1640625" style="49" customWidth="1"/>
    <col min="12" max="12" width="87.33203125" style="48" customWidth="1"/>
    <col min="13" max="16384" width="33.1640625" style="48"/>
  </cols>
  <sheetData>
    <row r="1" spans="1:12" ht="17" thickBot="1"/>
    <row r="2" spans="1:12">
      <c r="B2" s="50"/>
      <c r="C2" s="51"/>
      <c r="D2" s="51"/>
      <c r="E2" s="51"/>
      <c r="F2" s="51"/>
      <c r="G2" s="51"/>
      <c r="H2" s="51"/>
      <c r="I2" s="51"/>
      <c r="J2" s="51"/>
      <c r="K2" s="52"/>
      <c r="L2" s="51"/>
    </row>
    <row r="3" spans="1:12">
      <c r="B3" s="53"/>
      <c r="C3" s="54" t="s">
        <v>11</v>
      </c>
      <c r="D3" s="54"/>
      <c r="E3" s="54"/>
      <c r="F3" s="54"/>
      <c r="G3" s="54"/>
      <c r="H3" s="54"/>
      <c r="I3" s="54"/>
      <c r="J3" s="54"/>
      <c r="K3" s="55"/>
      <c r="L3" s="56"/>
    </row>
    <row r="4" spans="1:12">
      <c r="B4" s="53"/>
      <c r="C4" s="56"/>
      <c r="D4" s="56"/>
      <c r="E4" s="56"/>
      <c r="F4" s="56"/>
      <c r="G4" s="56"/>
      <c r="H4" s="56"/>
      <c r="I4" s="56"/>
      <c r="J4" s="56"/>
      <c r="K4" s="57"/>
      <c r="L4" s="56"/>
    </row>
    <row r="5" spans="1:12">
      <c r="B5" s="58"/>
      <c r="C5" s="59" t="s">
        <v>13</v>
      </c>
      <c r="D5" s="59"/>
      <c r="E5" s="59" t="s">
        <v>0</v>
      </c>
      <c r="F5" s="59"/>
      <c r="G5" s="59" t="s">
        <v>8</v>
      </c>
      <c r="H5" s="59" t="s">
        <v>12</v>
      </c>
      <c r="I5" s="59" t="s">
        <v>33</v>
      </c>
      <c r="J5" s="59" t="s">
        <v>35</v>
      </c>
      <c r="K5" s="60" t="s">
        <v>34</v>
      </c>
      <c r="L5" s="59" t="s">
        <v>6</v>
      </c>
    </row>
    <row r="6" spans="1:12">
      <c r="B6" s="53"/>
      <c r="C6" s="54"/>
      <c r="D6" s="54"/>
      <c r="E6" s="127"/>
      <c r="F6" s="127"/>
      <c r="G6" s="54"/>
      <c r="H6" s="54"/>
      <c r="I6" s="54"/>
      <c r="J6" s="54"/>
      <c r="K6" s="55"/>
      <c r="L6" s="54"/>
    </row>
    <row r="7" spans="1:12">
      <c r="B7" s="53"/>
      <c r="C7" s="48" t="s">
        <v>39</v>
      </c>
      <c r="E7" s="234" t="s">
        <v>176</v>
      </c>
      <c r="H7" s="48">
        <v>2017</v>
      </c>
      <c r="L7" s="49" t="s">
        <v>177</v>
      </c>
    </row>
    <row r="8" spans="1:12">
      <c r="B8" s="53"/>
      <c r="E8" s="186"/>
      <c r="L8" s="49"/>
    </row>
    <row r="9" spans="1:12">
      <c r="B9" s="53"/>
      <c r="C9" s="132" t="s">
        <v>149</v>
      </c>
      <c r="D9" s="61"/>
      <c r="E9" s="131" t="s">
        <v>58</v>
      </c>
      <c r="F9" s="131" t="s">
        <v>65</v>
      </c>
      <c r="G9" s="56" t="s">
        <v>64</v>
      </c>
      <c r="H9" s="193" t="s">
        <v>68</v>
      </c>
      <c r="I9" s="193" t="s">
        <v>68</v>
      </c>
      <c r="J9" s="57"/>
      <c r="K9" s="57" t="s">
        <v>69</v>
      </c>
      <c r="L9" s="62"/>
    </row>
    <row r="10" spans="1:12">
      <c r="B10" s="53"/>
      <c r="E10" s="129"/>
      <c r="F10" s="129"/>
      <c r="H10" s="194"/>
      <c r="I10" s="194"/>
    </row>
    <row r="11" spans="1:12">
      <c r="B11" s="53"/>
      <c r="C11" s="133" t="s">
        <v>40</v>
      </c>
      <c r="E11" s="61" t="s">
        <v>66</v>
      </c>
      <c r="F11" s="128"/>
      <c r="G11" s="61" t="s">
        <v>3</v>
      </c>
      <c r="H11" s="195">
        <v>2011</v>
      </c>
      <c r="I11" s="195">
        <v>2011</v>
      </c>
      <c r="J11" s="61"/>
      <c r="K11" s="63" t="s">
        <v>51</v>
      </c>
    </row>
    <row r="12" spans="1:12" s="222" customFormat="1">
      <c r="A12" s="215"/>
      <c r="B12" s="216"/>
      <c r="C12" s="217" t="s">
        <v>164</v>
      </c>
      <c r="D12" s="218"/>
      <c r="E12" s="217" t="s">
        <v>168</v>
      </c>
      <c r="F12" s="217"/>
      <c r="G12" s="215" t="s">
        <v>64</v>
      </c>
      <c r="H12" s="219" t="s">
        <v>169</v>
      </c>
      <c r="I12" s="219"/>
      <c r="J12" s="219"/>
      <c r="K12" s="221" t="s">
        <v>170</v>
      </c>
      <c r="L12" s="220"/>
    </row>
    <row r="13" spans="1:12">
      <c r="B13" s="53"/>
      <c r="C13" s="61" t="s">
        <v>67</v>
      </c>
      <c r="D13" s="61"/>
      <c r="L13" s="62"/>
    </row>
    <row r="14" spans="1:12">
      <c r="B14" s="53"/>
      <c r="C14" s="196" t="s">
        <v>52</v>
      </c>
    </row>
    <row r="15" spans="1:12">
      <c r="B15" s="53"/>
      <c r="C15" s="48" t="s">
        <v>41</v>
      </c>
    </row>
    <row r="16" spans="1:12">
      <c r="B16" s="53"/>
    </row>
    <row r="17" spans="2:11">
      <c r="B17" s="53"/>
      <c r="C17" s="132" t="s">
        <v>52</v>
      </c>
      <c r="E17" s="139" t="s">
        <v>92</v>
      </c>
      <c r="H17" s="48">
        <v>2008</v>
      </c>
      <c r="K17" s="49" t="s">
        <v>144</v>
      </c>
    </row>
    <row r="18" spans="2:11">
      <c r="B18" s="53"/>
      <c r="C18" s="48" t="s">
        <v>41</v>
      </c>
    </row>
    <row r="19" spans="2:11">
      <c r="B19" s="53"/>
    </row>
    <row r="20" spans="2:11">
      <c r="B20" s="53"/>
      <c r="C20" s="132" t="s">
        <v>52</v>
      </c>
      <c r="E20" s="48" t="s">
        <v>117</v>
      </c>
      <c r="H20" s="48">
        <v>2002</v>
      </c>
      <c r="K20" s="49" t="s">
        <v>145</v>
      </c>
    </row>
    <row r="21" spans="2:11">
      <c r="B21" s="53"/>
      <c r="C21" s="48" t="s">
        <v>41</v>
      </c>
    </row>
    <row r="22" spans="2:11">
      <c r="B22" s="53"/>
    </row>
    <row r="23" spans="2:11">
      <c r="B23" s="53"/>
      <c r="E23" s="48" t="s">
        <v>124</v>
      </c>
      <c r="H23" s="48">
        <v>2010</v>
      </c>
      <c r="K23" s="49" t="s">
        <v>147</v>
      </c>
    </row>
    <row r="24" spans="2:11">
      <c r="B24" s="53"/>
    </row>
    <row r="25" spans="2:11">
      <c r="B25" s="53"/>
      <c r="E25" s="48" t="s">
        <v>93</v>
      </c>
      <c r="H25" s="48">
        <v>2010</v>
      </c>
      <c r="K25" s="49" t="s">
        <v>146</v>
      </c>
    </row>
    <row r="26" spans="2:11">
      <c r="B26" s="53"/>
    </row>
    <row r="27" spans="2:11">
      <c r="B27" s="53"/>
    </row>
    <row r="28" spans="2:11">
      <c r="B28" s="53"/>
    </row>
    <row r="29" spans="2:11">
      <c r="B29" s="53"/>
    </row>
  </sheetData>
  <hyperlinks>
    <hyperlink ref="K12" r:id="rId1" xr:uid="{00000000-0004-0000-0400-000000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452"/>
  <sheetViews>
    <sheetView topLeftCell="A356" zoomScale="90" zoomScaleNormal="90" zoomScalePageLayoutView="50" workbookViewId="0">
      <selection activeCell="F384" sqref="F384"/>
    </sheetView>
  </sheetViews>
  <sheetFormatPr baseColWidth="10" defaultColWidth="7" defaultRowHeight="16"/>
  <cols>
    <col min="1" max="1" width="5.5" style="109" customWidth="1"/>
    <col min="2" max="2" width="5" style="109" customWidth="1"/>
    <col min="3" max="5" width="7" style="109"/>
    <col min="6" max="6" width="20.33203125" style="109" customWidth="1"/>
    <col min="7" max="7" width="7.1640625" style="109" bestFit="1" customWidth="1"/>
    <col min="8" max="8" width="8.1640625" style="109" customWidth="1"/>
    <col min="9" max="9" width="7.6640625" style="109" customWidth="1"/>
    <col min="10" max="10" width="16.5" style="109" bestFit="1" customWidth="1"/>
    <col min="11" max="11" width="7.83203125" style="109" customWidth="1"/>
    <col min="12" max="16384" width="7" style="109"/>
  </cols>
  <sheetData>
    <row r="1" spans="2:25" ht="17"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c r="B8" s="110"/>
      <c r="C8" s="122"/>
      <c r="D8" s="122">
        <v>16</v>
      </c>
      <c r="E8" t="s">
        <v>88</v>
      </c>
      <c r="F8" s="122"/>
      <c r="G8" s="123"/>
      <c r="H8" s="124"/>
      <c r="I8" s="122"/>
      <c r="J8" s="122"/>
      <c r="K8" s="122"/>
      <c r="L8" s="122"/>
      <c r="M8" s="122"/>
      <c r="N8" s="122"/>
      <c r="O8" s="122"/>
      <c r="P8" s="122"/>
      <c r="Q8" s="122"/>
      <c r="R8" s="122"/>
      <c r="S8" s="122"/>
      <c r="T8" s="122"/>
      <c r="U8" s="122"/>
      <c r="V8" s="122"/>
      <c r="W8" s="122"/>
      <c r="X8" s="122"/>
      <c r="Y8" s="122"/>
    </row>
    <row r="9" spans="2:25" customFormat="1">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c r="B12" s="110"/>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2:25" customFormat="1">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c r="B29" s="110"/>
    </row>
    <row r="30" spans="2:25" customFormat="1">
      <c r="B30" s="110"/>
    </row>
    <row r="31" spans="2:25" customFormat="1">
      <c r="B31" s="110"/>
    </row>
    <row r="32" spans="2:25" customFormat="1">
      <c r="B32" s="110"/>
    </row>
    <row r="33" spans="2:2" customFormat="1">
      <c r="B33" s="110"/>
    </row>
    <row r="34" spans="2:2" customFormat="1">
      <c r="B34" s="110"/>
    </row>
    <row r="35" spans="2:2" customFormat="1">
      <c r="B35" s="110"/>
    </row>
    <row r="36" spans="2:2" customFormat="1">
      <c r="B36" s="110"/>
    </row>
    <row r="37" spans="2:2" customFormat="1">
      <c r="B37" s="110"/>
    </row>
    <row r="38" spans="2:2" customFormat="1">
      <c r="B38" s="110"/>
    </row>
    <row r="39" spans="2:2" customFormat="1">
      <c r="B39" s="110"/>
    </row>
    <row r="40" spans="2:2" customFormat="1">
      <c r="B40" s="110"/>
    </row>
    <row r="41" spans="2:2" customFormat="1">
      <c r="B41" s="110"/>
    </row>
    <row r="42" spans="2:2" customFormat="1">
      <c r="B42" s="110"/>
    </row>
    <row r="43" spans="2:2" customFormat="1">
      <c r="B43" s="110"/>
    </row>
    <row r="44" spans="2:2" customFormat="1">
      <c r="B44" s="110"/>
    </row>
    <row r="45" spans="2:2" customFormat="1">
      <c r="B45" s="110"/>
    </row>
    <row r="46" spans="2:2" customFormat="1">
      <c r="B46" s="110"/>
    </row>
    <row r="47" spans="2:2" customFormat="1">
      <c r="B47" s="110"/>
    </row>
    <row r="48" spans="2:2" customFormat="1">
      <c r="B48" s="110"/>
    </row>
    <row r="49" spans="1:25" customFormat="1">
      <c r="B49" s="110"/>
    </row>
    <row r="50" spans="1:25" customFormat="1">
      <c r="B50" s="110"/>
    </row>
    <row r="51" spans="1:25" customFormat="1">
      <c r="B51" s="110"/>
    </row>
    <row r="52" spans="1:25" customFormat="1">
      <c r="B52" s="110"/>
    </row>
    <row r="53" spans="1:25" customFormat="1">
      <c r="B53" s="110"/>
    </row>
    <row r="54" spans="1:25" customFormat="1">
      <c r="B54" s="110"/>
    </row>
    <row r="55" spans="1:25" customFormat="1">
      <c r="B55" s="110"/>
    </row>
    <row r="56" spans="1:25" customFormat="1">
      <c r="B56" s="110"/>
    </row>
    <row r="57" spans="1:25" customFormat="1">
      <c r="B57" s="110"/>
    </row>
    <row r="58" spans="1:25" customFormat="1">
      <c r="B58" s="110"/>
    </row>
    <row r="59" spans="1:25" customFormat="1">
      <c r="B59" s="110"/>
    </row>
    <row r="60" spans="1:25" customFormat="1">
      <c r="B60" s="110"/>
    </row>
    <row r="61" spans="1:25" customFormat="1" ht="17" thickBot="1">
      <c r="B61" s="110"/>
    </row>
    <row r="62" spans="1:25" s="26" customFormat="1">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92</v>
      </c>
    </row>
    <row r="65" spans="2:8" s="139" customFormat="1">
      <c r="B65" s="110"/>
    </row>
    <row r="66" spans="2:8" s="139" customFormat="1">
      <c r="B66" s="110"/>
      <c r="D66" s="172" t="s">
        <v>103</v>
      </c>
      <c r="F66" s="140" t="s">
        <v>105</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c r="B82" s="110"/>
      <c r="D82">
        <v>1211</v>
      </c>
      <c r="E82"/>
      <c r="F82"/>
      <c r="G82"/>
      <c r="H82"/>
      <c r="I82"/>
    </row>
    <row r="83" spans="2:10" s="139" customFormat="1">
      <c r="B83" s="110"/>
      <c r="D83"/>
      <c r="F83" t="s">
        <v>104</v>
      </c>
      <c r="H83">
        <v>16.899999999999999</v>
      </c>
      <c r="I83" t="s">
        <v>53</v>
      </c>
      <c r="J83" t="s">
        <v>107</v>
      </c>
    </row>
    <row r="84" spans="2:10" s="139" customFormat="1">
      <c r="B84" s="110"/>
      <c r="D84"/>
      <c r="F84"/>
      <c r="H84">
        <v>18</v>
      </c>
      <c r="I84" t="s">
        <v>53</v>
      </c>
      <c r="J84" t="s">
        <v>108</v>
      </c>
    </row>
    <row r="85" spans="2:10" s="139" customFormat="1">
      <c r="B85" s="110"/>
      <c r="D85"/>
      <c r="F85" t="s">
        <v>109</v>
      </c>
      <c r="H85" s="179">
        <v>0.12</v>
      </c>
      <c r="I85"/>
      <c r="J85" t="s">
        <v>110</v>
      </c>
    </row>
    <row r="86" spans="2:10" s="139" customFormat="1">
      <c r="B86" s="110"/>
      <c r="D86"/>
      <c r="F86"/>
      <c r="H86" s="179">
        <v>7.0000000000000007E-2</v>
      </c>
      <c r="I86"/>
      <c r="J86" t="s">
        <v>111</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c r="B101" s="110"/>
      <c r="F101" t="s">
        <v>104</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106</v>
      </c>
      <c r="H108" s="178">
        <v>0.84</v>
      </c>
    </row>
    <row r="109" spans="2:9" s="139" customFormat="1">
      <c r="B109" s="110"/>
    </row>
    <row r="110" spans="2:9" s="139" customFormat="1">
      <c r="B110" s="110"/>
    </row>
    <row r="111" spans="2:9" s="139" customFormat="1">
      <c r="B111" s="110"/>
    </row>
    <row r="112" spans="2:9" s="139" customFormat="1">
      <c r="B112" s="110"/>
      <c r="D112" s="172">
        <v>1216</v>
      </c>
      <c r="F112" s="140" t="s">
        <v>104</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113</v>
      </c>
      <c r="H121" s="139">
        <v>22.4</v>
      </c>
      <c r="I121" s="180" t="s">
        <v>112</v>
      </c>
    </row>
    <row r="122" spans="2:10" s="139" customFormat="1">
      <c r="B122" s="110"/>
      <c r="H122" s="139">
        <f>H121*1000</f>
        <v>22400</v>
      </c>
      <c r="I122" s="180" t="s">
        <v>115</v>
      </c>
    </row>
    <row r="123" spans="2:10" s="139" customFormat="1">
      <c r="B123" s="110"/>
      <c r="H123" s="139">
        <f>H122*100</f>
        <v>2240000</v>
      </c>
      <c r="I123" s="180" t="s">
        <v>116</v>
      </c>
    </row>
    <row r="124" spans="2:10" s="139" customFormat="1">
      <c r="B124" s="110"/>
      <c r="H124" s="181"/>
      <c r="I124" s="180"/>
    </row>
    <row r="125" spans="2:10" s="139" customFormat="1">
      <c r="B125" s="110"/>
      <c r="H125" s="181">
        <f>H123*H129</f>
        <v>39648000</v>
      </c>
      <c r="I125" s="180" t="s">
        <v>114</v>
      </c>
    </row>
    <row r="126" spans="2:10" s="139" customFormat="1">
      <c r="B126" s="110"/>
      <c r="F126" s="180" t="s">
        <v>134</v>
      </c>
      <c r="H126" s="181">
        <f>H125*H108</f>
        <v>33304320</v>
      </c>
      <c r="I126" s="180" t="s">
        <v>114</v>
      </c>
    </row>
    <row r="127" spans="2:10" s="139" customFormat="1">
      <c r="B127" s="110"/>
    </row>
    <row r="128" spans="2:10" s="139" customFormat="1">
      <c r="B128" s="110"/>
    </row>
    <row r="129" spans="1:25" s="139" customFormat="1">
      <c r="B129" s="110"/>
      <c r="D129" s="139">
        <v>1222</v>
      </c>
      <c r="F129" s="140" t="s">
        <v>104</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7" thickBot="1">
      <c r="B140" s="110"/>
    </row>
    <row r="141" spans="1:25" s="26" customFormat="1">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c r="B143" s="110"/>
      <c r="C143" s="182" t="s">
        <v>117</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c r="B144" s="110"/>
      <c r="C144" s="172"/>
      <c r="D144" s="172">
        <v>48</v>
      </c>
      <c r="E144" s="109"/>
      <c r="F144" s="172" t="s">
        <v>118</v>
      </c>
      <c r="G144" s="172"/>
      <c r="H144" s="172"/>
      <c r="I144" s="172"/>
      <c r="J144" s="172"/>
      <c r="K144" s="172"/>
      <c r="L144" s="172"/>
      <c r="M144" s="172"/>
      <c r="N144" s="172"/>
      <c r="O144" s="172"/>
      <c r="P144" s="172"/>
      <c r="Q144" s="172"/>
      <c r="R144" s="172"/>
      <c r="S144" s="172"/>
      <c r="T144" s="172"/>
      <c r="U144" s="172"/>
      <c r="V144" s="172"/>
      <c r="W144" s="172"/>
      <c r="X144" s="172"/>
    </row>
    <row r="145" spans="2:24" customFormat="1">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c r="B148" s="110"/>
      <c r="C148" s="172"/>
      <c r="D148" s="172"/>
      <c r="E148" s="109"/>
      <c r="F148" s="173" t="s">
        <v>118</v>
      </c>
      <c r="G148" s="172"/>
      <c r="H148" s="172"/>
      <c r="I148" s="172"/>
      <c r="J148" s="172"/>
      <c r="K148" s="172"/>
      <c r="L148" s="172"/>
      <c r="M148" s="172"/>
      <c r="N148" s="172"/>
      <c r="O148" s="172"/>
      <c r="P148" s="172"/>
      <c r="Q148" s="172"/>
      <c r="R148" s="172"/>
      <c r="S148" s="172"/>
      <c r="T148" s="172"/>
      <c r="U148" s="172"/>
      <c r="V148" s="172"/>
      <c r="W148" s="172"/>
      <c r="X148" s="172"/>
    </row>
    <row r="149" spans="2:24" customFormat="1">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c r="B150" s="110"/>
      <c r="C150" s="172"/>
      <c r="D150" s="175"/>
      <c r="E150" s="109"/>
      <c r="F150" s="175"/>
      <c r="G150" s="109"/>
      <c r="H150" s="175" t="s">
        <v>119</v>
      </c>
      <c r="I150" s="175" t="s">
        <v>119</v>
      </c>
      <c r="J150" s="175"/>
      <c r="K150" s="172"/>
      <c r="L150" s="172"/>
      <c r="M150" s="172"/>
      <c r="N150" s="172"/>
      <c r="O150" s="172"/>
      <c r="P150" s="172"/>
      <c r="Q150" s="172"/>
      <c r="R150" s="172"/>
      <c r="S150" s="172"/>
      <c r="T150" s="172"/>
      <c r="U150" s="172"/>
      <c r="V150" s="172"/>
      <c r="W150" s="172"/>
      <c r="X150" s="172"/>
    </row>
    <row r="151" spans="2:24" customFormat="1">
      <c r="B151" s="110"/>
      <c r="C151" s="172"/>
      <c r="D151" s="175"/>
      <c r="E151" s="109"/>
      <c r="F151" s="175" t="s">
        <v>120</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c r="B152" s="110"/>
      <c r="C152" s="172"/>
      <c r="D152" s="175"/>
      <c r="E152" s="109"/>
      <c r="F152" s="175" t="s">
        <v>121</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c r="B153" s="110"/>
      <c r="C153" s="172"/>
      <c r="D153" s="175"/>
      <c r="E153" s="109"/>
      <c r="F153" s="175"/>
      <c r="G153" s="109"/>
      <c r="H153" s="175" t="s">
        <v>122</v>
      </c>
      <c r="I153" s="175" t="s">
        <v>122</v>
      </c>
      <c r="J153" s="175"/>
      <c r="K153" s="172"/>
      <c r="L153" s="172"/>
      <c r="M153" s="172"/>
      <c r="N153" s="172"/>
      <c r="O153" s="172"/>
      <c r="P153" s="172"/>
      <c r="Q153" s="172"/>
      <c r="R153" s="172"/>
      <c r="S153" s="172"/>
      <c r="T153" s="172"/>
      <c r="U153" s="172"/>
      <c r="V153" s="172"/>
      <c r="W153" s="172"/>
      <c r="X153" s="172"/>
    </row>
    <row r="154" spans="2:24" customFormat="1">
      <c r="B154" s="110"/>
      <c r="C154" s="172"/>
      <c r="D154" s="175"/>
      <c r="E154" s="109"/>
      <c r="F154" s="175" t="s">
        <v>120</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c r="B155" s="110"/>
      <c r="C155" s="172"/>
      <c r="D155" s="175"/>
      <c r="E155" s="109"/>
      <c r="F155" s="175" t="s">
        <v>121</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c r="B156" s="110"/>
      <c r="C156" s="172"/>
      <c r="D156" s="175"/>
      <c r="E156" s="109"/>
      <c r="F156" s="175"/>
      <c r="G156" s="109"/>
      <c r="H156" s="175" t="s">
        <v>56</v>
      </c>
      <c r="I156" s="175" t="s">
        <v>56</v>
      </c>
      <c r="J156" s="175"/>
      <c r="K156" s="172" t="s">
        <v>123</v>
      </c>
      <c r="L156" s="172"/>
      <c r="M156" s="172"/>
      <c r="N156" s="172"/>
      <c r="O156" s="172"/>
      <c r="P156" s="172"/>
      <c r="Q156" s="172"/>
      <c r="R156" s="172"/>
      <c r="S156" s="172"/>
      <c r="T156" s="172"/>
      <c r="U156" s="172"/>
      <c r="V156" s="172"/>
      <c r="W156" s="172"/>
      <c r="X156" s="172"/>
    </row>
    <row r="157" spans="2:24" customFormat="1">
      <c r="B157" s="110"/>
      <c r="C157" s="172"/>
      <c r="D157" s="175"/>
      <c r="E157" s="109"/>
      <c r="F157" s="175" t="s">
        <v>120</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c r="B158" s="110"/>
      <c r="C158" s="172"/>
      <c r="D158" s="175"/>
      <c r="E158" s="109"/>
      <c r="F158" s="175" t="s">
        <v>121</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c r="B160" s="110"/>
      <c r="C160" s="172"/>
      <c r="D160" s="175"/>
      <c r="E160" s="109"/>
      <c r="F160" s="180" t="s">
        <v>134</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c r="B185" s="110"/>
      <c r="C185" s="172" t="s">
        <v>124</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c r="B186" s="110"/>
      <c r="C186" s="172"/>
      <c r="D186" s="172"/>
      <c r="E186" s="109"/>
      <c r="F186" s="172" t="s">
        <v>125</v>
      </c>
      <c r="G186" s="172"/>
      <c r="H186" s="172"/>
      <c r="I186" s="172"/>
      <c r="J186" s="172"/>
      <c r="K186" s="172"/>
      <c r="L186" s="172"/>
      <c r="M186" s="172"/>
      <c r="N186" s="172"/>
      <c r="O186" s="172"/>
      <c r="P186" s="172"/>
      <c r="Q186" s="172"/>
      <c r="R186" s="172"/>
      <c r="S186" s="172"/>
      <c r="T186" s="172"/>
      <c r="U186" s="172"/>
      <c r="V186" s="172"/>
      <c r="W186" s="172"/>
      <c r="X186" s="172"/>
    </row>
    <row r="187" spans="1:25" customFormat="1">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c r="B188" s="110"/>
      <c r="C188" s="172"/>
      <c r="D188" s="172" t="s">
        <v>126</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c r="B189" s="110"/>
      <c r="C189" s="172"/>
      <c r="D189" s="172"/>
      <c r="E189" s="109"/>
      <c r="F189" s="184" t="s">
        <v>104</v>
      </c>
      <c r="G189">
        <v>17.600000000000001</v>
      </c>
      <c r="H189" s="172" t="s">
        <v>158</v>
      </c>
      <c r="I189" s="172"/>
      <c r="J189" s="172"/>
      <c r="K189" s="172"/>
      <c r="L189" s="172"/>
      <c r="M189" s="172"/>
      <c r="N189" s="172"/>
      <c r="O189" s="172"/>
      <c r="P189" s="172"/>
      <c r="Q189" s="172"/>
      <c r="R189" s="172"/>
      <c r="S189" s="172"/>
      <c r="T189" s="172"/>
      <c r="U189" s="172"/>
      <c r="V189" s="172"/>
      <c r="W189" s="172"/>
      <c r="X189" s="172"/>
    </row>
    <row r="190" spans="1:25" customFormat="1">
      <c r="B190" s="110"/>
      <c r="C190" s="172"/>
      <c r="D190" s="175"/>
      <c r="E190" s="109"/>
      <c r="F190" s="172"/>
      <c r="H190" s="172" t="s">
        <v>127</v>
      </c>
      <c r="I190" s="172"/>
      <c r="J190" s="172"/>
      <c r="K190" s="172"/>
      <c r="L190" s="172"/>
      <c r="M190" s="172"/>
      <c r="N190" s="172"/>
      <c r="O190" s="172"/>
      <c r="P190" s="172"/>
      <c r="Q190" s="172"/>
      <c r="R190" s="172"/>
      <c r="S190" s="172"/>
      <c r="T190" s="172"/>
      <c r="U190" s="172"/>
      <c r="V190" s="172"/>
      <c r="W190" s="172"/>
      <c r="X190" s="172"/>
    </row>
    <row r="191" spans="1:25" customFormat="1">
      <c r="B191" s="110"/>
      <c r="C191" s="172"/>
      <c r="D191" s="175"/>
      <c r="E191" s="109"/>
      <c r="F191" s="175"/>
      <c r="G191" s="175">
        <v>50</v>
      </c>
      <c r="H191" s="175" t="s">
        <v>128</v>
      </c>
      <c r="I191" s="175"/>
      <c r="J191" s="175"/>
      <c r="K191" s="172"/>
      <c r="L191" s="172"/>
      <c r="M191" s="172"/>
      <c r="N191" s="172"/>
      <c r="O191" s="172"/>
      <c r="P191" s="172"/>
      <c r="Q191" s="172"/>
      <c r="R191" s="172"/>
      <c r="S191" s="172"/>
      <c r="T191" s="172"/>
      <c r="U191" s="172"/>
      <c r="V191" s="172"/>
      <c r="W191" s="172"/>
      <c r="X191" s="172"/>
    </row>
    <row r="192" spans="1:25" customFormat="1">
      <c r="B192" s="110"/>
      <c r="C192" s="172"/>
      <c r="D192" s="175"/>
      <c r="E192" s="109"/>
      <c r="F192" s="175"/>
      <c r="G192" s="175">
        <v>200</v>
      </c>
      <c r="H192" s="175" t="s">
        <v>129</v>
      </c>
      <c r="I192" s="175"/>
      <c r="J192" s="175"/>
      <c r="K192" s="172"/>
      <c r="L192" s="172"/>
      <c r="M192" s="172"/>
      <c r="N192" s="172"/>
      <c r="O192" s="172"/>
      <c r="P192" s="172"/>
      <c r="Q192" s="172"/>
      <c r="R192" s="172"/>
      <c r="S192" s="172"/>
      <c r="T192" s="172"/>
      <c r="U192" s="172"/>
      <c r="V192" s="172"/>
      <c r="W192" s="172"/>
      <c r="X192" s="172"/>
    </row>
    <row r="193" spans="2:24" customFormat="1">
      <c r="B193" s="110"/>
      <c r="C193" s="172"/>
      <c r="D193" s="175"/>
      <c r="E193" s="109"/>
      <c r="F193" s="175"/>
      <c r="G193" s="175" t="s">
        <v>130</v>
      </c>
      <c r="H193" s="175" t="s">
        <v>131</v>
      </c>
      <c r="I193" s="175"/>
      <c r="J193" s="175"/>
      <c r="K193" s="172"/>
      <c r="L193" s="172"/>
      <c r="M193" s="172"/>
      <c r="N193" s="172"/>
      <c r="O193" s="172"/>
      <c r="P193" s="172"/>
      <c r="Q193" s="172"/>
      <c r="R193" s="172"/>
      <c r="S193" s="172"/>
      <c r="T193" s="172"/>
      <c r="U193" s="172"/>
      <c r="V193" s="172"/>
      <c r="W193" s="172"/>
      <c r="X193" s="172"/>
    </row>
    <row r="194" spans="2:24" customFormat="1">
      <c r="B194" s="110"/>
      <c r="C194" s="172"/>
      <c r="D194" s="175"/>
      <c r="E194" s="109"/>
      <c r="F194" s="175"/>
      <c r="G194" s="175" t="s">
        <v>132</v>
      </c>
      <c r="H194" s="175"/>
      <c r="I194" s="175"/>
      <c r="J194" s="175" t="s">
        <v>133</v>
      </c>
      <c r="K194" s="172"/>
      <c r="L194" s="172"/>
      <c r="M194" s="172"/>
      <c r="N194" s="172"/>
      <c r="O194" s="172"/>
      <c r="P194" s="172"/>
      <c r="Q194" s="172"/>
      <c r="R194" s="172"/>
      <c r="S194" s="172"/>
      <c r="T194" s="172"/>
      <c r="U194" s="172"/>
      <c r="V194" s="172"/>
      <c r="W194" s="172"/>
      <c r="X194" s="172"/>
    </row>
    <row r="195" spans="2:24" customFormat="1">
      <c r="B195" s="110"/>
      <c r="C195" s="172"/>
      <c r="D195" s="175"/>
      <c r="E195" s="109"/>
      <c r="F195" s="175" t="s">
        <v>128</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c r="B196" s="110"/>
      <c r="C196" s="172"/>
      <c r="D196" s="175"/>
      <c r="E196" s="109"/>
      <c r="F196" s="175" t="s">
        <v>129</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c r="B197" s="110"/>
      <c r="C197" s="172"/>
      <c r="D197" s="175"/>
      <c r="E197" s="175"/>
      <c r="F197" s="175" t="s">
        <v>131</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7"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c r="A232" s="139"/>
      <c r="B232" s="110"/>
      <c r="C232" s="172" t="s">
        <v>93</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c r="B235" s="110"/>
      <c r="C235" s="172"/>
      <c r="D235" s="172"/>
      <c r="E235" s="172" t="s">
        <v>94</v>
      </c>
      <c r="F235" s="109"/>
      <c r="G235" s="172">
        <f>J258</f>
        <v>7.6704545454545454E-3</v>
      </c>
      <c r="H235" s="175" t="s">
        <v>95</v>
      </c>
      <c r="I235" s="172"/>
      <c r="J235" s="172"/>
      <c r="K235" s="172"/>
      <c r="L235" s="172"/>
      <c r="M235" s="172"/>
      <c r="N235" s="172"/>
      <c r="O235" s="172"/>
      <c r="P235" s="172"/>
      <c r="Q235" s="172"/>
      <c r="R235" s="172"/>
      <c r="S235" s="172"/>
      <c r="T235" s="172"/>
      <c r="U235" s="172"/>
      <c r="V235" s="172"/>
      <c r="W235" s="172"/>
      <c r="X235" s="172"/>
    </row>
    <row r="236" spans="1:25" customFormat="1">
      <c r="B236" s="110"/>
      <c r="C236" s="172"/>
      <c r="D236" s="172"/>
      <c r="E236" s="172" t="s">
        <v>96</v>
      </c>
      <c r="F236" s="109"/>
      <c r="G236" s="172">
        <f>N258</f>
        <v>1.2500000000000001E-2</v>
      </c>
      <c r="H236" s="175" t="s">
        <v>95</v>
      </c>
      <c r="I236" s="172"/>
      <c r="J236" s="172"/>
      <c r="K236" s="172"/>
      <c r="L236" s="172"/>
      <c r="M236" s="172"/>
      <c r="N236" s="172"/>
      <c r="O236" s="172"/>
      <c r="P236" s="172"/>
      <c r="Q236" s="172"/>
      <c r="R236" s="172"/>
      <c r="S236" s="172"/>
      <c r="T236" s="172"/>
      <c r="U236" s="172"/>
      <c r="V236" s="172"/>
      <c r="W236" s="172"/>
      <c r="X236" s="172"/>
    </row>
    <row r="237" spans="1:25" customFormat="1">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c r="B255" s="110"/>
      <c r="C255" s="172"/>
      <c r="D255" s="172"/>
      <c r="E255" s="172"/>
      <c r="F255" s="172"/>
      <c r="G255" s="172"/>
      <c r="H255" s="172"/>
      <c r="I255" s="175"/>
      <c r="J255" s="175" t="s">
        <v>159</v>
      </c>
      <c r="K255" s="175" t="s">
        <v>97</v>
      </c>
      <c r="L255" s="175"/>
      <c r="M255" s="175"/>
      <c r="N255" s="175" t="s">
        <v>160</v>
      </c>
      <c r="O255" s="175" t="s">
        <v>98</v>
      </c>
      <c r="P255" s="172"/>
      <c r="Q255" s="172"/>
      <c r="R255" s="172"/>
      <c r="S255" s="172"/>
      <c r="T255" s="172"/>
      <c r="U255" s="172"/>
      <c r="V255" s="172"/>
      <c r="W255" s="172"/>
      <c r="X255" s="172"/>
    </row>
    <row r="256" spans="2:24" customFormat="1">
      <c r="B256" s="110"/>
      <c r="C256" s="172"/>
      <c r="D256" s="172"/>
      <c r="E256" s="172"/>
      <c r="F256" s="172"/>
      <c r="G256" s="172"/>
      <c r="H256" s="172"/>
      <c r="I256" s="175"/>
      <c r="J256" s="175">
        <v>135</v>
      </c>
      <c r="K256" s="175" t="s">
        <v>99</v>
      </c>
      <c r="L256" s="175"/>
      <c r="M256" s="175"/>
      <c r="N256" s="175">
        <v>220</v>
      </c>
      <c r="O256" s="175" t="s">
        <v>99</v>
      </c>
      <c r="P256" s="172"/>
      <c r="Q256" s="172"/>
      <c r="R256" s="172"/>
      <c r="S256" s="172"/>
      <c r="T256" s="172"/>
      <c r="U256" s="172"/>
      <c r="V256" s="172"/>
      <c r="W256" s="172"/>
      <c r="X256" s="172"/>
    </row>
    <row r="257" spans="1:25" customFormat="1">
      <c r="B257" s="110"/>
      <c r="C257" s="172"/>
      <c r="D257" s="172"/>
      <c r="E257" s="172"/>
      <c r="F257" s="172"/>
      <c r="G257" s="172"/>
      <c r="H257" s="172"/>
      <c r="I257" s="175"/>
      <c r="J257" s="175">
        <f>17.6*1000</f>
        <v>17600</v>
      </c>
      <c r="K257" s="175" t="s">
        <v>100</v>
      </c>
      <c r="L257" s="175"/>
      <c r="M257" s="175"/>
      <c r="N257" s="175">
        <f xml:space="preserve"> 17.6 *1000</f>
        <v>17600</v>
      </c>
      <c r="O257" s="175" t="s">
        <v>100</v>
      </c>
      <c r="P257" s="172"/>
      <c r="Q257" s="172"/>
      <c r="R257" s="172"/>
      <c r="S257" s="172"/>
      <c r="T257" s="172"/>
      <c r="U257" s="172"/>
      <c r="V257" s="172"/>
      <c r="W257" s="172"/>
      <c r="X257" s="172"/>
    </row>
    <row r="258" spans="1:25" customFormat="1">
      <c r="B258" s="110"/>
      <c r="C258" s="172"/>
      <c r="D258" s="172"/>
      <c r="E258" s="172"/>
      <c r="F258" s="172"/>
      <c r="G258" s="172"/>
      <c r="H258" s="172"/>
      <c r="I258" s="175"/>
      <c r="J258" s="175">
        <f>J256/J257</f>
        <v>7.6704545454545454E-3</v>
      </c>
      <c r="K258" s="175" t="s">
        <v>101</v>
      </c>
      <c r="L258" s="175"/>
      <c r="M258" s="175"/>
      <c r="N258" s="175">
        <f>N256/N257</f>
        <v>1.2500000000000001E-2</v>
      </c>
      <c r="O258" s="175" t="s">
        <v>101</v>
      </c>
      <c r="P258" s="172"/>
      <c r="Q258" s="172"/>
      <c r="R258" s="172"/>
      <c r="S258" s="172"/>
      <c r="T258" s="172"/>
      <c r="U258" s="172"/>
      <c r="V258" s="172"/>
      <c r="W258" s="172"/>
      <c r="X258" s="172"/>
    </row>
    <row r="259" spans="1:25" customFormat="1">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c r="B261" s="110"/>
      <c r="C261" s="172"/>
      <c r="D261" s="172"/>
      <c r="E261" s="172"/>
      <c r="F261" s="172"/>
      <c r="G261" s="176"/>
      <c r="H261" s="172"/>
      <c r="I261" s="175"/>
      <c r="J261" s="175" t="s">
        <v>102</v>
      </c>
      <c r="K261" s="177">
        <v>0.40100000000000002</v>
      </c>
      <c r="L261" s="175"/>
      <c r="M261" s="175"/>
      <c r="N261" s="175"/>
      <c r="O261" s="175"/>
      <c r="P261" s="172"/>
      <c r="Q261" s="172"/>
      <c r="R261" s="172"/>
      <c r="S261" s="172"/>
      <c r="T261" s="172"/>
      <c r="U261" s="172"/>
      <c r="V261" s="172"/>
      <c r="W261" s="172"/>
      <c r="X261" s="172"/>
    </row>
    <row r="262" spans="1:25" customFormat="1">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c r="A264"/>
      <c r="B264" s="110"/>
      <c r="C264" s="172"/>
      <c r="D264" s="172"/>
      <c r="E264" s="172"/>
      <c r="F264" s="172"/>
      <c r="G264" s="172"/>
      <c r="H264" s="172"/>
      <c r="I264" s="172"/>
      <c r="J264" s="172"/>
      <c r="K264" s="172"/>
      <c r="L264" s="172"/>
      <c r="M264" s="172"/>
      <c r="N264" s="172"/>
      <c r="O264" s="172"/>
      <c r="P264" s="172"/>
      <c r="Q264" s="172"/>
      <c r="R264" s="172"/>
      <c r="S264" s="172"/>
      <c r="T264" s="172"/>
    </row>
    <row r="265" spans="1:25">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7" thickBot="1">
      <c r="B267" s="110"/>
    </row>
    <row r="268" spans="1:25" s="26" customFormat="1">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105</v>
      </c>
      <c r="H274" s="139">
        <v>10</v>
      </c>
      <c r="I274" s="180" t="s">
        <v>135</v>
      </c>
    </row>
    <row r="275" spans="2:10" s="139" customFormat="1">
      <c r="B275" s="110"/>
      <c r="H275" s="181">
        <f>H289*H274</f>
        <v>185000</v>
      </c>
      <c r="I275" s="180" t="s">
        <v>136</v>
      </c>
    </row>
    <row r="276" spans="2:10" s="139" customFormat="1">
      <c r="B276" s="110"/>
      <c r="H276" s="181">
        <f>H275*100</f>
        <v>18500000</v>
      </c>
      <c r="I276" s="180" t="s">
        <v>56</v>
      </c>
      <c r="J276" s="180" t="s">
        <v>137</v>
      </c>
    </row>
    <row r="277" spans="2:10" s="139" customFormat="1">
      <c r="B277" s="110"/>
      <c r="H277" s="181">
        <f>H276*H67</f>
        <v>16095000</v>
      </c>
      <c r="I277" s="180" t="s">
        <v>56</v>
      </c>
      <c r="J277" s="180" t="s">
        <v>138</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89</v>
      </c>
      <c r="H288" s="139">
        <v>18.5</v>
      </c>
      <c r="I288" s="140" t="s">
        <v>90</v>
      </c>
    </row>
    <row r="289" spans="2:9" s="139" customFormat="1">
      <c r="B289" s="110"/>
      <c r="H289" s="139">
        <f>H288*1000</f>
        <v>18500</v>
      </c>
      <c r="I289" s="140" t="s">
        <v>91</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7" thickBot="1">
      <c r="B343" s="110"/>
    </row>
    <row r="344" spans="2:23" s="139" customFormat="1" ht="157" thickBot="1">
      <c r="B344" s="110"/>
      <c r="O344" s="141"/>
      <c r="P344" s="167" t="s">
        <v>70</v>
      </c>
      <c r="Q344" s="167" t="s">
        <v>71</v>
      </c>
      <c r="R344" s="168" t="s">
        <v>72</v>
      </c>
      <c r="S344" s="142"/>
      <c r="T344" s="169" t="s">
        <v>73</v>
      </c>
      <c r="U344" s="167" t="s">
        <v>70</v>
      </c>
      <c r="V344" s="167" t="s">
        <v>71</v>
      </c>
      <c r="W344" s="168" t="s">
        <v>72</v>
      </c>
    </row>
    <row r="345" spans="2:23" s="139" customFormat="1">
      <c r="B345" s="110"/>
      <c r="O345" s="143" t="s">
        <v>74</v>
      </c>
      <c r="P345" s="144"/>
      <c r="Q345" s="145"/>
      <c r="R345" s="146"/>
      <c r="S345" s="142"/>
      <c r="T345" s="143" t="s">
        <v>74</v>
      </c>
      <c r="U345" s="144"/>
      <c r="V345" s="145"/>
      <c r="W345" s="146"/>
    </row>
    <row r="346" spans="2:23" s="139" customFormat="1">
      <c r="B346" s="110"/>
      <c r="F346" s="139" t="s">
        <v>44</v>
      </c>
      <c r="I346" s="139" t="s">
        <v>49</v>
      </c>
      <c r="J346" s="139">
        <v>0</v>
      </c>
      <c r="O346" s="147" t="s">
        <v>75</v>
      </c>
      <c r="P346" s="148">
        <v>7.9890805766714692</v>
      </c>
      <c r="Q346" s="149">
        <v>1.7193651625000923</v>
      </c>
      <c r="R346" s="150">
        <v>1.1470417155166663</v>
      </c>
      <c r="S346" s="142"/>
      <c r="T346" s="151" t="s">
        <v>76</v>
      </c>
      <c r="U346" s="148"/>
      <c r="V346" s="149"/>
      <c r="W346" s="150"/>
    </row>
    <row r="347" spans="2:23" s="139" customFormat="1">
      <c r="B347" s="110"/>
      <c r="F347" s="139" t="s">
        <v>45</v>
      </c>
      <c r="I347" s="139" t="s">
        <v>49</v>
      </c>
      <c r="J347" s="152">
        <f>R349/1000</f>
        <v>1.1470417155166664E-3</v>
      </c>
      <c r="O347" s="147" t="s">
        <v>77</v>
      </c>
      <c r="P347" s="148">
        <v>4.5482472277188012E-2</v>
      </c>
      <c r="Q347" s="149"/>
      <c r="R347" s="150"/>
      <c r="S347" s="142"/>
      <c r="T347" s="151" t="s">
        <v>78</v>
      </c>
      <c r="U347" s="148"/>
      <c r="V347" s="149"/>
      <c r="W347" s="150"/>
    </row>
    <row r="348" spans="2:23" s="139" customFormat="1">
      <c r="B348" s="110"/>
      <c r="F348" s="139" t="s">
        <v>48</v>
      </c>
      <c r="I348" s="139" t="s">
        <v>49</v>
      </c>
      <c r="J348" s="153">
        <f>R355/1000</f>
        <v>0</v>
      </c>
      <c r="O348" s="147" t="s">
        <v>79</v>
      </c>
      <c r="P348" s="148">
        <v>2.9196099920271799E-2</v>
      </c>
      <c r="Q348" s="154">
        <v>1.8313704493592459E-2</v>
      </c>
      <c r="R348" s="150">
        <v>0</v>
      </c>
      <c r="S348" s="142"/>
      <c r="T348" s="147"/>
      <c r="U348" s="148"/>
      <c r="V348" s="154"/>
      <c r="W348" s="150"/>
    </row>
    <row r="349" spans="2:23" s="139" customFormat="1">
      <c r="B349" s="110"/>
      <c r="F349" s="139" t="s">
        <v>47</v>
      </c>
      <c r="I349" s="139" t="s">
        <v>49</v>
      </c>
      <c r="J349" s="152">
        <f>R361/1000</f>
        <v>8.0811981354912427E-3</v>
      </c>
      <c r="O349" s="147" t="s">
        <v>80</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81</v>
      </c>
      <c r="P350" s="156"/>
      <c r="Q350" s="157"/>
      <c r="R350" s="158"/>
      <c r="S350" s="142"/>
      <c r="T350" s="135"/>
      <c r="U350" s="156"/>
      <c r="V350" s="157"/>
      <c r="W350" s="158"/>
    </row>
    <row r="351" spans="2:23" s="139" customFormat="1">
      <c r="B351" s="110"/>
      <c r="F351" s="139" t="s">
        <v>46</v>
      </c>
      <c r="I351" s="139" t="s">
        <v>49</v>
      </c>
      <c r="J351" s="139">
        <v>0</v>
      </c>
      <c r="O351" s="143" t="s">
        <v>82</v>
      </c>
      <c r="P351" s="144"/>
      <c r="Q351" s="145"/>
      <c r="R351" s="146"/>
      <c r="S351" s="142"/>
      <c r="T351" s="143" t="s">
        <v>82</v>
      </c>
      <c r="U351" s="144"/>
      <c r="V351" s="145"/>
      <c r="W351" s="146"/>
    </row>
    <row r="352" spans="2:23" s="139" customFormat="1">
      <c r="B352" s="110"/>
      <c r="O352" s="147" t="s">
        <v>75</v>
      </c>
      <c r="P352" s="148"/>
      <c r="Q352" s="149"/>
      <c r="R352" s="150"/>
      <c r="S352" s="142"/>
      <c r="T352" s="151" t="s">
        <v>76</v>
      </c>
      <c r="U352" s="148"/>
      <c r="V352" s="149"/>
      <c r="W352" s="150"/>
    </row>
    <row r="353" spans="2:23" s="139" customFormat="1">
      <c r="B353" s="110"/>
      <c r="O353" s="147" t="s">
        <v>77</v>
      </c>
      <c r="P353" s="148">
        <v>6.6464692278060872E-2</v>
      </c>
      <c r="Q353" s="149"/>
      <c r="R353" s="150"/>
      <c r="S353" s="142"/>
      <c r="T353" s="151" t="s">
        <v>78</v>
      </c>
      <c r="U353" s="148">
        <v>6.3635256261973708E-2</v>
      </c>
      <c r="V353" s="149"/>
      <c r="W353" s="150"/>
    </row>
    <row r="354" spans="2:23" s="139" customFormat="1">
      <c r="B354" s="110"/>
      <c r="O354" s="147" t="s">
        <v>79</v>
      </c>
      <c r="P354" s="148"/>
      <c r="Q354" s="149"/>
      <c r="R354" s="150"/>
      <c r="S354" s="142"/>
      <c r="T354" s="147"/>
      <c r="U354" s="148"/>
      <c r="V354" s="149"/>
      <c r="W354" s="150"/>
    </row>
    <row r="355" spans="2:23" s="139" customFormat="1">
      <c r="B355" s="110"/>
      <c r="O355" s="147" t="s">
        <v>80</v>
      </c>
      <c r="P355" s="148">
        <v>1.6616173069515219</v>
      </c>
      <c r="Q355" s="149">
        <v>0</v>
      </c>
      <c r="R355" s="155">
        <v>0</v>
      </c>
      <c r="S355" s="142"/>
      <c r="T355" s="147"/>
      <c r="U355" s="148"/>
      <c r="V355" s="149"/>
      <c r="W355" s="155"/>
    </row>
    <row r="356" spans="2:23" s="139" customFormat="1" ht="17" thickBot="1">
      <c r="B356" s="110"/>
      <c r="O356" s="135" t="s">
        <v>81</v>
      </c>
      <c r="P356" s="159">
        <v>6.3635256261973708E-2</v>
      </c>
      <c r="Q356" s="157"/>
      <c r="R356" s="158"/>
      <c r="S356" s="142"/>
      <c r="T356" s="135"/>
      <c r="U356" s="159"/>
      <c r="V356" s="157"/>
      <c r="W356" s="158"/>
    </row>
    <row r="357" spans="2:23" s="139" customFormat="1">
      <c r="B357" s="110"/>
      <c r="O357" s="143" t="s">
        <v>83</v>
      </c>
      <c r="P357" s="144"/>
      <c r="Q357" s="145"/>
      <c r="R357" s="146"/>
      <c r="S357" s="142"/>
      <c r="T357" s="143" t="s">
        <v>83</v>
      </c>
      <c r="U357" s="144"/>
      <c r="V357" s="145"/>
      <c r="W357" s="146"/>
    </row>
    <row r="358" spans="2:23" s="139" customFormat="1">
      <c r="B358" s="110"/>
      <c r="O358" s="147" t="s">
        <v>75</v>
      </c>
      <c r="P358" s="160"/>
      <c r="Q358" s="149">
        <v>0.82064901499619913</v>
      </c>
      <c r="R358" s="155">
        <v>8.0811981354912419</v>
      </c>
      <c r="S358" s="142"/>
      <c r="T358" s="151" t="s">
        <v>76</v>
      </c>
      <c r="U358" s="160"/>
      <c r="V358" s="149"/>
      <c r="W358" s="155"/>
    </row>
    <row r="359" spans="2:23" s="139" customFormat="1">
      <c r="B359" s="110"/>
      <c r="O359" s="147" t="s">
        <v>77</v>
      </c>
      <c r="P359" s="160"/>
      <c r="Q359" s="149"/>
      <c r="R359" s="155"/>
      <c r="S359" s="142"/>
      <c r="T359" s="151" t="s">
        <v>78</v>
      </c>
      <c r="U359" s="160"/>
      <c r="V359" s="149"/>
      <c r="W359" s="155"/>
    </row>
    <row r="360" spans="2:23" s="139" customFormat="1">
      <c r="B360" s="110"/>
      <c r="O360" s="147" t="s">
        <v>79</v>
      </c>
      <c r="P360" s="160"/>
      <c r="Q360" s="149"/>
      <c r="R360" s="155"/>
      <c r="S360" s="142"/>
      <c r="T360" s="147"/>
      <c r="U360" s="160"/>
      <c r="V360" s="149"/>
      <c r="W360" s="155"/>
    </row>
    <row r="361" spans="2:23" s="139" customFormat="1">
      <c r="B361" s="110"/>
      <c r="O361" s="147" t="s">
        <v>80</v>
      </c>
      <c r="P361" s="148">
        <v>0</v>
      </c>
      <c r="Q361" s="149">
        <v>0.82064901499619913</v>
      </c>
      <c r="R361" s="155">
        <v>8.0811981354912419</v>
      </c>
      <c r="S361" s="142"/>
      <c r="T361" s="147"/>
      <c r="U361" s="148"/>
      <c r="V361" s="149"/>
      <c r="W361" s="155"/>
    </row>
    <row r="362" spans="2:23" s="139" customFormat="1" ht="17" thickBot="1">
      <c r="B362" s="110"/>
      <c r="O362" s="135" t="s">
        <v>81</v>
      </c>
      <c r="P362" s="161"/>
      <c r="Q362" s="157"/>
      <c r="R362" s="158"/>
      <c r="S362" s="142"/>
      <c r="T362" s="135"/>
      <c r="U362" s="161"/>
      <c r="V362" s="157"/>
      <c r="W362" s="158"/>
    </row>
    <row r="363" spans="2:23" s="139" customFormat="1">
      <c r="B363" s="110"/>
      <c r="O363" s="143" t="s">
        <v>84</v>
      </c>
      <c r="P363" s="160"/>
      <c r="Q363" s="162"/>
      <c r="R363" s="163"/>
      <c r="S363" s="142"/>
      <c r="T363" s="143" t="s">
        <v>84</v>
      </c>
      <c r="U363" s="160"/>
      <c r="V363" s="162"/>
      <c r="W363" s="163"/>
    </row>
    <row r="364" spans="2:23" s="139" customFormat="1">
      <c r="B364" s="110"/>
      <c r="O364" s="147" t="s">
        <v>75</v>
      </c>
      <c r="P364" s="160"/>
      <c r="Q364" s="149"/>
      <c r="R364" s="155"/>
      <c r="S364" s="142"/>
      <c r="T364" s="151" t="s">
        <v>76</v>
      </c>
      <c r="U364" s="160"/>
      <c r="V364" s="149"/>
      <c r="W364" s="155"/>
    </row>
    <row r="365" spans="2:23" s="139" customFormat="1">
      <c r="B365" s="110"/>
      <c r="O365" s="147" t="s">
        <v>77</v>
      </c>
      <c r="P365" s="160"/>
      <c r="Q365" s="149"/>
      <c r="R365" s="155"/>
      <c r="S365" s="142"/>
      <c r="T365" s="151" t="s">
        <v>78</v>
      </c>
      <c r="U365" s="160"/>
      <c r="V365" s="164">
        <v>2.8648369907752248E-2</v>
      </c>
      <c r="W365" s="150">
        <v>2.8648369907752248E-2</v>
      </c>
    </row>
    <row r="366" spans="2:23" s="139" customFormat="1">
      <c r="B366" s="110"/>
      <c r="O366" s="147" t="s">
        <v>79</v>
      </c>
      <c r="P366" s="160"/>
      <c r="Q366" s="149"/>
      <c r="R366" s="155"/>
      <c r="S366" s="142"/>
      <c r="T366" s="147"/>
      <c r="U366" s="160"/>
      <c r="V366" s="149"/>
      <c r="W366" s="155"/>
    </row>
    <row r="367" spans="2:23" s="139" customFormat="1">
      <c r="B367" s="110"/>
      <c r="O367" s="147" t="s">
        <v>80</v>
      </c>
      <c r="P367" s="148">
        <v>0</v>
      </c>
      <c r="Q367" s="149">
        <v>0</v>
      </c>
      <c r="R367" s="155">
        <v>0</v>
      </c>
      <c r="S367" s="142"/>
      <c r="T367" s="147"/>
      <c r="U367" s="148"/>
      <c r="V367" s="149"/>
      <c r="W367" s="155"/>
    </row>
    <row r="368" spans="2:23" s="139" customFormat="1" ht="17" thickBot="1">
      <c r="B368" s="110"/>
      <c r="O368" s="135" t="s">
        <v>81</v>
      </c>
      <c r="P368" s="160"/>
      <c r="Q368" s="165">
        <v>2.8648369907752248E-2</v>
      </c>
      <c r="R368" s="166">
        <v>2.8648369907752248E-2</v>
      </c>
      <c r="S368" s="142"/>
      <c r="T368" s="135"/>
      <c r="U368" s="160"/>
      <c r="V368" s="165"/>
      <c r="W368" s="166"/>
    </row>
    <row r="369" spans="1:25" s="139" customFormat="1">
      <c r="B369" s="110"/>
      <c r="O369" s="143" t="s">
        <v>85</v>
      </c>
      <c r="P369" s="144"/>
      <c r="Q369" s="145"/>
      <c r="R369" s="146"/>
      <c r="S369" s="142"/>
      <c r="T369" s="143" t="s">
        <v>85</v>
      </c>
      <c r="U369" s="144"/>
      <c r="V369" s="145"/>
      <c r="W369" s="146"/>
    </row>
    <row r="370" spans="1:25" s="139" customFormat="1">
      <c r="B370" s="110"/>
      <c r="O370" s="147" t="s">
        <v>75</v>
      </c>
      <c r="P370" s="148"/>
      <c r="Q370" s="149"/>
      <c r="R370" s="150"/>
      <c r="S370" s="142"/>
      <c r="T370" s="151" t="s">
        <v>76</v>
      </c>
      <c r="U370" s="148"/>
      <c r="V370" s="149"/>
      <c r="W370" s="150"/>
    </row>
    <row r="371" spans="1:25" s="139" customFormat="1">
      <c r="B371" s="110"/>
      <c r="O371" s="147" t="s">
        <v>77</v>
      </c>
      <c r="P371" s="148"/>
      <c r="Q371" s="149"/>
      <c r="R371" s="150"/>
      <c r="S371" s="142"/>
      <c r="T371" s="151" t="s">
        <v>78</v>
      </c>
      <c r="U371" s="148"/>
      <c r="V371" s="149"/>
      <c r="W371" s="150"/>
    </row>
    <row r="372" spans="1:25" s="139" customFormat="1">
      <c r="B372" s="110"/>
      <c r="O372" s="147" t="s">
        <v>79</v>
      </c>
      <c r="P372" s="148"/>
      <c r="Q372" s="149"/>
      <c r="R372" s="150"/>
      <c r="S372" s="142"/>
      <c r="T372" s="147"/>
      <c r="U372" s="148"/>
      <c r="V372" s="149"/>
      <c r="W372" s="150"/>
    </row>
    <row r="373" spans="1:25" s="139" customFormat="1">
      <c r="B373" s="110"/>
      <c r="O373" s="147" t="s">
        <v>80</v>
      </c>
      <c r="P373" s="148"/>
      <c r="Q373" s="149"/>
      <c r="R373" s="150"/>
      <c r="S373" s="142"/>
      <c r="T373" s="147"/>
      <c r="U373" s="148"/>
      <c r="V373" s="149"/>
      <c r="W373" s="150"/>
    </row>
    <row r="374" spans="1:25" s="139" customFormat="1" ht="17" thickBot="1">
      <c r="B374" s="110"/>
      <c r="O374" s="135" t="s">
        <v>81</v>
      </c>
      <c r="P374" s="156"/>
      <c r="Q374" s="157"/>
      <c r="R374" s="158"/>
      <c r="S374" s="142"/>
      <c r="T374" s="135"/>
      <c r="U374" s="156"/>
      <c r="V374" s="157"/>
      <c r="W374" s="158"/>
    </row>
    <row r="375" spans="1:25" s="139" customFormat="1">
      <c r="B375" s="110"/>
    </row>
    <row r="376" spans="1:25" s="139" customFormat="1">
      <c r="B376" s="110"/>
    </row>
    <row r="377" spans="1:25" s="139" customFormat="1" ht="17" thickBot="1">
      <c r="B377" s="110"/>
    </row>
    <row r="378" spans="1:25" s="26" customFormat="1">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7" thickBot="1">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customFormat="1" ht="18" thickTop="1" thickBot="1">
      <c r="B380" s="110"/>
      <c r="C380" s="234" t="s">
        <v>176</v>
      </c>
      <c r="D380" s="122"/>
      <c r="E380" s="122"/>
      <c r="F380" s="242">
        <v>158.06</v>
      </c>
      <c r="G380" s="122" t="s">
        <v>178</v>
      </c>
      <c r="H380" s="122"/>
      <c r="I380" s="122"/>
      <c r="J380" s="191" t="s">
        <v>177</v>
      </c>
      <c r="K380" s="122"/>
      <c r="L380" s="122"/>
      <c r="M380" s="122"/>
      <c r="N380" s="122"/>
      <c r="O380" s="122"/>
      <c r="P380" s="122"/>
      <c r="Q380" s="122"/>
      <c r="R380" s="122"/>
      <c r="S380" s="122"/>
      <c r="T380" s="122"/>
      <c r="U380" s="122"/>
      <c r="V380" s="122"/>
      <c r="W380" s="122"/>
      <c r="X380" s="122"/>
      <c r="Y380" s="122"/>
    </row>
    <row r="381" spans="1:25" customFormat="1" ht="18" thickTop="1" thickBot="1">
      <c r="B381" s="110"/>
      <c r="C381" s="125"/>
      <c r="D381" s="122"/>
      <c r="E381" s="122"/>
      <c r="F381" s="242">
        <f>Exchange_rates!E9</f>
        <v>1.1718999999999999</v>
      </c>
      <c r="G381" s="122" t="s">
        <v>183</v>
      </c>
      <c r="H381" s="122"/>
      <c r="I381" s="122"/>
      <c r="J381" s="122"/>
      <c r="K381" s="122"/>
      <c r="L381" s="122"/>
      <c r="M381" s="122"/>
      <c r="N381" s="122"/>
      <c r="O381" s="122"/>
      <c r="P381" s="122"/>
      <c r="Q381" s="122"/>
      <c r="R381" s="122"/>
      <c r="S381" s="122"/>
      <c r="T381" s="122"/>
      <c r="U381" s="122"/>
      <c r="V381" s="122"/>
      <c r="W381" s="122"/>
      <c r="X381" s="122"/>
      <c r="Y381" s="122"/>
    </row>
    <row r="382" spans="1:25" customFormat="1" ht="17" thickTop="1">
      <c r="B382" s="110"/>
      <c r="C382" s="125"/>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row>
    <row r="383" spans="1:25">
      <c r="B383" s="110"/>
      <c r="F383" s="188">
        <f>F380/F381</f>
        <v>134.8749893335609</v>
      </c>
      <c r="G383" s="172" t="s">
        <v>154</v>
      </c>
      <c r="H383" s="189"/>
      <c r="I383" s="190"/>
    </row>
    <row r="384" spans="1:25">
      <c r="B384" s="110"/>
      <c r="F384" s="204">
        <f>'Research data'!G8</f>
        <v>18</v>
      </c>
      <c r="G384" s="172" t="s">
        <v>53</v>
      </c>
      <c r="H384" s="187"/>
    </row>
    <row r="385" spans="2:35">
      <c r="B385" s="110"/>
      <c r="F385" s="109">
        <f>F384*1000</f>
        <v>18000</v>
      </c>
      <c r="G385" s="203" t="s">
        <v>155</v>
      </c>
    </row>
    <row r="386" spans="2:35">
      <c r="B386" s="110"/>
      <c r="F386" s="205">
        <f>F383/F385</f>
        <v>7.4930549629756062E-3</v>
      </c>
    </row>
    <row r="387" spans="2:35">
      <c r="B387" s="110"/>
    </row>
    <row r="388" spans="2:35">
      <c r="B388" s="110"/>
    </row>
    <row r="389" spans="2:35">
      <c r="B389" s="110"/>
    </row>
    <row r="390" spans="2:35">
      <c r="B390" s="110"/>
    </row>
    <row r="391" spans="2:35" s="223" customFormat="1" ht="17" thickBot="1"/>
    <row r="392" spans="2:35" s="223" customFormat="1">
      <c r="B392" s="224"/>
      <c r="C392" s="225" t="s">
        <v>25</v>
      </c>
      <c r="D392" s="225" t="s">
        <v>57</v>
      </c>
      <c r="E392" s="225"/>
      <c r="F392" s="225" t="s">
        <v>32</v>
      </c>
      <c r="G392" s="225"/>
      <c r="H392" s="225"/>
      <c r="I392" s="225"/>
      <c r="J392" s="225"/>
      <c r="K392" s="225"/>
      <c r="L392" s="225"/>
      <c r="M392" s="225"/>
      <c r="N392" s="225"/>
      <c r="O392" s="225"/>
      <c r="P392" s="225"/>
      <c r="Q392" s="225"/>
      <c r="R392" s="225"/>
      <c r="S392" s="225"/>
      <c r="T392" s="225"/>
      <c r="U392" s="225"/>
      <c r="V392" s="226"/>
      <c r="W392" s="226"/>
      <c r="X392" s="226"/>
      <c r="Y392" s="226"/>
      <c r="Z392" s="226"/>
      <c r="AA392" s="226"/>
      <c r="AB392" s="226"/>
      <c r="AC392" s="226"/>
      <c r="AD392" s="226"/>
      <c r="AE392" s="226"/>
      <c r="AF392" s="226"/>
      <c r="AG392" s="226"/>
      <c r="AH392" s="226"/>
      <c r="AI392" s="226"/>
    </row>
    <row r="393" spans="2:35" s="223" customFormat="1">
      <c r="B393" s="227"/>
      <c r="C393" s="217"/>
      <c r="D393" s="217"/>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c r="AH393" s="217"/>
      <c r="AI393" s="217"/>
    </row>
    <row r="394" spans="2:35" s="223" customFormat="1">
      <c r="B394" s="227"/>
      <c r="C394" s="228" t="s">
        <v>171</v>
      </c>
      <c r="D394" s="229"/>
      <c r="E394" s="229"/>
      <c r="F394" s="229"/>
      <c r="G394" s="229"/>
      <c r="H394" s="229"/>
      <c r="I394" s="229"/>
      <c r="J394" s="122"/>
      <c r="K394" s="122"/>
      <c r="L394" s="122"/>
      <c r="M394" s="122"/>
      <c r="N394" s="122"/>
      <c r="O394" s="122"/>
      <c r="P394" s="122"/>
      <c r="Q394" s="122"/>
      <c r="R394" s="122"/>
      <c r="S394" s="122"/>
      <c r="T394" s="122"/>
      <c r="U394" s="122"/>
      <c r="V394" s="122"/>
      <c r="W394" s="122"/>
      <c r="X394" s="122"/>
      <c r="Y394" s="122"/>
      <c r="Z394" s="230"/>
      <c r="AA394" s="230"/>
      <c r="AB394" s="230"/>
      <c r="AC394" s="230"/>
      <c r="AD394" s="230"/>
      <c r="AE394" s="230"/>
      <c r="AF394" s="230"/>
      <c r="AG394" s="230"/>
      <c r="AH394" s="230"/>
      <c r="AI394" s="230"/>
    </row>
    <row r="395" spans="2:35" s="223" customFormat="1">
      <c r="B395" s="227"/>
      <c r="C395" s="229"/>
      <c r="D395" s="229"/>
      <c r="E395" s="229"/>
      <c r="F395" s="229"/>
      <c r="G395" s="229"/>
      <c r="H395" s="229"/>
      <c r="I395" s="229"/>
      <c r="J395" s="122"/>
      <c r="K395" s="122"/>
      <c r="L395" s="122"/>
      <c r="M395" s="122"/>
      <c r="N395" s="122"/>
      <c r="O395" s="122"/>
      <c r="P395" s="122"/>
      <c r="Q395" s="122"/>
      <c r="R395" s="122"/>
      <c r="S395" s="122"/>
      <c r="T395" s="122"/>
      <c r="U395" s="122"/>
      <c r="V395" s="122"/>
      <c r="W395" s="122"/>
      <c r="X395" s="122"/>
      <c r="Y395" s="122"/>
      <c r="Z395" s="230"/>
      <c r="AA395" s="230"/>
      <c r="AB395" s="230"/>
      <c r="AC395" s="230"/>
      <c r="AD395" s="230"/>
      <c r="AE395" s="230"/>
      <c r="AF395" s="230"/>
      <c r="AG395" s="230"/>
      <c r="AH395" s="230"/>
      <c r="AI395" s="230"/>
    </row>
    <row r="396" spans="2:35" s="223" customFormat="1">
      <c r="B396" s="227"/>
      <c r="C396" s="229"/>
      <c r="D396" s="229"/>
      <c r="E396" s="229"/>
      <c r="F396" s="229"/>
      <c r="G396" s="229"/>
      <c r="H396" s="229"/>
      <c r="I396" s="229"/>
      <c r="J396" s="122"/>
      <c r="K396" s="122"/>
      <c r="L396" s="122"/>
      <c r="M396" s="122"/>
      <c r="N396" s="122"/>
      <c r="O396" s="122"/>
      <c r="P396" s="122"/>
      <c r="Q396" s="122"/>
      <c r="R396" s="122"/>
      <c r="S396" s="122"/>
      <c r="T396" s="122"/>
      <c r="U396" s="122"/>
      <c r="V396" s="122"/>
      <c r="W396" s="122"/>
      <c r="X396" s="122"/>
      <c r="Y396" s="122"/>
      <c r="Z396" s="230"/>
      <c r="AA396" s="230"/>
      <c r="AB396" s="230"/>
      <c r="AC396" s="230"/>
      <c r="AD396" s="230"/>
      <c r="AE396" s="230"/>
      <c r="AF396" s="230"/>
      <c r="AG396" s="230"/>
      <c r="AH396" s="230"/>
      <c r="AI396" s="230"/>
    </row>
    <row r="397" spans="2:35" s="223" customFormat="1">
      <c r="B397" s="227"/>
      <c r="C397" s="229"/>
      <c r="D397" s="229"/>
      <c r="E397" s="229"/>
      <c r="F397" s="229"/>
      <c r="G397" s="229"/>
      <c r="H397" s="229"/>
      <c r="I397" s="229"/>
      <c r="J397" s="122"/>
      <c r="K397" s="122"/>
      <c r="L397" s="122"/>
      <c r="M397" s="122"/>
      <c r="N397" s="122"/>
      <c r="O397" s="122"/>
      <c r="P397" s="122"/>
      <c r="Q397" s="122"/>
      <c r="R397" s="122"/>
      <c r="S397" s="122"/>
      <c r="T397" s="122"/>
      <c r="U397" s="122"/>
      <c r="V397" s="122"/>
      <c r="W397" s="122"/>
      <c r="X397" s="122"/>
      <c r="Y397" s="122"/>
      <c r="Z397" s="230"/>
      <c r="AA397" s="230"/>
      <c r="AB397" s="230"/>
      <c r="AC397" s="230"/>
      <c r="AD397" s="230"/>
      <c r="AE397" s="230"/>
      <c r="AF397" s="230"/>
      <c r="AG397" s="230"/>
      <c r="AH397" s="230"/>
      <c r="AI397" s="230"/>
    </row>
    <row r="398" spans="2:35" s="223" customFormat="1">
      <c r="B398" s="227"/>
      <c r="C398" s="229"/>
      <c r="D398" s="229"/>
      <c r="E398" s="229"/>
      <c r="F398" s="229"/>
      <c r="G398" s="229"/>
      <c r="H398" s="229"/>
      <c r="I398" s="229"/>
      <c r="J398" s="122"/>
      <c r="K398" s="122"/>
      <c r="L398" s="122"/>
      <c r="M398" s="122"/>
      <c r="N398" s="122"/>
      <c r="O398" s="122"/>
      <c r="P398" s="122"/>
      <c r="Q398" s="122"/>
      <c r="R398" s="122"/>
      <c r="S398" s="122"/>
      <c r="T398" s="122"/>
      <c r="U398" s="122"/>
      <c r="V398" s="122"/>
      <c r="W398" s="122"/>
      <c r="X398" s="122"/>
      <c r="Y398" s="122"/>
      <c r="Z398" s="230"/>
      <c r="AA398" s="230"/>
      <c r="AB398" s="230"/>
      <c r="AC398" s="230"/>
      <c r="AD398" s="230"/>
      <c r="AE398" s="230"/>
      <c r="AF398" s="230"/>
      <c r="AG398" s="230"/>
      <c r="AH398" s="230"/>
      <c r="AI398" s="230"/>
    </row>
    <row r="399" spans="2:35" s="223" customFormat="1">
      <c r="B399" s="227"/>
      <c r="C399" s="229"/>
      <c r="I399" s="229"/>
      <c r="J399" s="122"/>
      <c r="K399" s="122"/>
      <c r="L399" s="122"/>
      <c r="M399" s="122"/>
      <c r="N399" s="122"/>
      <c r="O399" s="122"/>
      <c r="P399" s="122"/>
      <c r="Q399" s="122"/>
      <c r="R399" s="122"/>
      <c r="S399" s="122"/>
      <c r="T399" s="122"/>
      <c r="U399" s="122"/>
      <c r="V399" s="122"/>
      <c r="W399" s="122"/>
      <c r="X399" s="122"/>
      <c r="Y399" s="122"/>
      <c r="Z399" s="230"/>
      <c r="AA399" s="230"/>
      <c r="AB399" s="230"/>
      <c r="AC399" s="230"/>
      <c r="AD399" s="230"/>
      <c r="AE399" s="230"/>
      <c r="AF399" s="230"/>
      <c r="AG399" s="230"/>
      <c r="AH399" s="230"/>
      <c r="AI399" s="230"/>
    </row>
    <row r="400" spans="2:35" s="223" customFormat="1">
      <c r="B400" s="227"/>
      <c r="C400" s="229"/>
      <c r="I400" s="229"/>
      <c r="J400" s="122"/>
      <c r="K400" s="122"/>
      <c r="L400" s="122"/>
      <c r="M400" s="122"/>
      <c r="N400" s="122"/>
      <c r="O400" s="122"/>
      <c r="P400" s="122"/>
      <c r="Q400" s="122"/>
      <c r="R400" s="122"/>
      <c r="S400" s="122"/>
      <c r="T400" s="122"/>
      <c r="U400" s="122"/>
      <c r="V400" s="122"/>
      <c r="W400" s="122"/>
      <c r="X400" s="122"/>
      <c r="Y400" s="122"/>
      <c r="Z400" s="230"/>
      <c r="AA400" s="230"/>
      <c r="AB400" s="230"/>
      <c r="AC400" s="230"/>
      <c r="AD400" s="230"/>
      <c r="AE400" s="230"/>
      <c r="AF400" s="230"/>
      <c r="AG400" s="230"/>
      <c r="AH400" s="230"/>
      <c r="AI400" s="230"/>
    </row>
    <row r="401" spans="2:35" s="223" customFormat="1">
      <c r="B401" s="227"/>
      <c r="C401" s="229"/>
      <c r="I401" s="229"/>
      <c r="J401" s="122"/>
      <c r="K401" s="122"/>
      <c r="L401" s="122"/>
      <c r="M401" s="122"/>
      <c r="N401" s="122"/>
      <c r="O401" s="122"/>
      <c r="P401" s="122"/>
      <c r="Q401" s="122"/>
      <c r="R401" s="122"/>
      <c r="S401" s="122"/>
      <c r="T401" s="122"/>
      <c r="U401" s="122"/>
      <c r="V401" s="122"/>
      <c r="W401" s="122"/>
      <c r="X401" s="122"/>
      <c r="Y401" s="122"/>
      <c r="Z401" s="230"/>
      <c r="AA401" s="230"/>
      <c r="AB401" s="230"/>
      <c r="AC401" s="230"/>
      <c r="AD401" s="230"/>
      <c r="AE401" s="230"/>
      <c r="AF401" s="230"/>
      <c r="AG401" s="230"/>
      <c r="AH401" s="230"/>
      <c r="AI401" s="230"/>
    </row>
    <row r="402" spans="2:35" s="223" customFormat="1">
      <c r="B402" s="227"/>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230"/>
      <c r="AA402" s="230"/>
      <c r="AB402" s="230"/>
      <c r="AC402" s="230"/>
      <c r="AD402" s="230"/>
      <c r="AE402" s="230"/>
      <c r="AF402" s="230"/>
      <c r="AG402" s="230"/>
      <c r="AH402" s="230"/>
      <c r="AI402" s="230"/>
    </row>
    <row r="403" spans="2:35" s="223" customFormat="1">
      <c r="B403" s="227"/>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230"/>
      <c r="AA403" s="230"/>
      <c r="AB403" s="230"/>
      <c r="AC403" s="230"/>
      <c r="AD403" s="230"/>
      <c r="AE403" s="230"/>
      <c r="AF403" s="230"/>
      <c r="AG403" s="230"/>
      <c r="AH403" s="230"/>
      <c r="AI403" s="230"/>
    </row>
    <row r="404" spans="2:35" s="223" customFormat="1">
      <c r="B404" s="227"/>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230"/>
      <c r="AA404" s="230"/>
      <c r="AB404" s="230"/>
      <c r="AC404" s="230"/>
      <c r="AD404" s="230"/>
      <c r="AE404" s="230"/>
      <c r="AF404" s="230"/>
      <c r="AG404" s="230"/>
      <c r="AH404" s="230"/>
      <c r="AI404" s="230"/>
    </row>
    <row r="405" spans="2:35" s="223" customFormat="1">
      <c r="B405" s="227"/>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230"/>
      <c r="AA405" s="230"/>
      <c r="AB405" s="230"/>
      <c r="AC405" s="230"/>
      <c r="AD405" s="230"/>
      <c r="AE405" s="230"/>
      <c r="AF405" s="230"/>
      <c r="AG405" s="230"/>
      <c r="AH405" s="230"/>
      <c r="AI405" s="230"/>
    </row>
    <row r="406" spans="2:35" s="223" customFormat="1">
      <c r="B406" s="227"/>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230"/>
      <c r="AA406" s="230"/>
      <c r="AB406" s="230"/>
      <c r="AC406" s="230"/>
      <c r="AD406" s="230"/>
      <c r="AE406" s="230"/>
      <c r="AF406" s="230"/>
      <c r="AG406" s="230"/>
      <c r="AH406" s="230"/>
      <c r="AI406" s="230"/>
    </row>
    <row r="407" spans="2:35" s="223" customFormat="1">
      <c r="B407" s="227"/>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230"/>
      <c r="AA407" s="230"/>
      <c r="AB407" s="230"/>
      <c r="AC407" s="230"/>
      <c r="AD407" s="230"/>
      <c r="AE407" s="230"/>
      <c r="AF407" s="230"/>
      <c r="AG407" s="230"/>
      <c r="AH407" s="230"/>
      <c r="AI407" s="230"/>
    </row>
    <row r="408" spans="2:35" s="223" customFormat="1">
      <c r="B408" s="227"/>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230"/>
      <c r="AA408" s="230"/>
      <c r="AB408" s="230"/>
      <c r="AC408" s="230"/>
      <c r="AD408" s="230"/>
      <c r="AE408" s="230"/>
      <c r="AF408" s="230"/>
      <c r="AG408" s="230"/>
      <c r="AH408" s="230"/>
      <c r="AI408" s="230"/>
    </row>
    <row r="409" spans="2:35" s="223" customFormat="1">
      <c r="B409" s="227"/>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230"/>
      <c r="AA409" s="230"/>
      <c r="AB409" s="230"/>
      <c r="AC409" s="230"/>
      <c r="AD409" s="230"/>
      <c r="AE409" s="230"/>
      <c r="AF409" s="230"/>
      <c r="AG409" s="230"/>
      <c r="AH409" s="230"/>
      <c r="AI409" s="230"/>
    </row>
    <row r="410" spans="2:35" s="223" customFormat="1">
      <c r="B410" s="227"/>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230"/>
      <c r="AA410" s="230"/>
      <c r="AB410" s="230"/>
      <c r="AC410" s="230"/>
      <c r="AD410" s="230"/>
      <c r="AE410" s="230"/>
      <c r="AF410" s="230"/>
      <c r="AG410" s="230"/>
      <c r="AH410" s="230"/>
      <c r="AI410" s="230"/>
    </row>
    <row r="411" spans="2:35" s="223" customFormat="1">
      <c r="B411" s="227"/>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230"/>
      <c r="AA411" s="230"/>
      <c r="AB411" s="230"/>
      <c r="AC411" s="230"/>
      <c r="AD411" s="230"/>
      <c r="AE411" s="230"/>
      <c r="AF411" s="230"/>
      <c r="AG411" s="230"/>
      <c r="AH411" s="230"/>
      <c r="AI411" s="230"/>
    </row>
    <row r="412" spans="2:35" s="223" customFormat="1">
      <c r="B412" s="227"/>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230"/>
      <c r="AA412" s="230"/>
      <c r="AB412" s="230"/>
      <c r="AC412" s="230"/>
      <c r="AD412" s="230"/>
      <c r="AE412" s="230"/>
      <c r="AF412" s="230"/>
      <c r="AG412" s="230"/>
      <c r="AH412" s="230"/>
      <c r="AI412" s="230"/>
    </row>
    <row r="413" spans="2:35" s="223" customFormat="1">
      <c r="B413" s="227"/>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230"/>
      <c r="AA413" s="230"/>
      <c r="AB413" s="230"/>
      <c r="AC413" s="230"/>
      <c r="AD413" s="230"/>
      <c r="AE413" s="230"/>
      <c r="AF413" s="230"/>
      <c r="AG413" s="230"/>
      <c r="AH413" s="230"/>
      <c r="AI413" s="230"/>
    </row>
    <row r="414" spans="2:35" s="223" customFormat="1">
      <c r="B414" s="227"/>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230"/>
      <c r="AA414" s="230"/>
      <c r="AB414" s="230"/>
      <c r="AC414" s="230"/>
      <c r="AD414" s="230"/>
      <c r="AE414" s="230"/>
      <c r="AF414" s="230"/>
      <c r="AG414" s="230"/>
      <c r="AH414" s="230"/>
      <c r="AI414" s="230"/>
    </row>
    <row r="415" spans="2:35" s="223" customFormat="1">
      <c r="B415" s="227"/>
      <c r="C415" s="122"/>
      <c r="D415" s="229">
        <v>1.24</v>
      </c>
      <c r="E415" s="231"/>
      <c r="F415" s="229"/>
      <c r="G415" s="229">
        <v>112000</v>
      </c>
      <c r="H415" s="229" t="s">
        <v>172</v>
      </c>
      <c r="I415" s="122" t="s">
        <v>174</v>
      </c>
      <c r="J415" s="122"/>
      <c r="K415" s="122"/>
      <c r="L415" s="122"/>
      <c r="M415" s="122"/>
      <c r="N415" s="122"/>
      <c r="O415" s="122"/>
      <c r="P415" s="122"/>
      <c r="Q415" s="122"/>
      <c r="R415" s="122"/>
      <c r="S415" s="122"/>
      <c r="T415" s="122"/>
      <c r="U415" s="122"/>
      <c r="V415" s="122"/>
      <c r="W415" s="122"/>
      <c r="X415" s="122"/>
      <c r="Y415" s="122"/>
      <c r="Z415" s="230"/>
      <c r="AA415" s="230"/>
      <c r="AB415" s="230"/>
      <c r="AC415" s="230"/>
      <c r="AD415" s="230"/>
      <c r="AE415" s="230"/>
      <c r="AF415" s="230"/>
      <c r="AG415" s="230"/>
      <c r="AH415" s="230"/>
      <c r="AI415" s="230"/>
    </row>
    <row r="416" spans="2:35" s="223" customFormat="1">
      <c r="B416" s="227"/>
      <c r="C416" s="122"/>
      <c r="D416" s="229"/>
      <c r="E416" s="231"/>
      <c r="F416" s="229"/>
      <c r="G416" s="229">
        <f>10^6</f>
        <v>1000000</v>
      </c>
      <c r="H416" s="229" t="s">
        <v>173</v>
      </c>
      <c r="I416" s="232"/>
      <c r="J416" s="122"/>
      <c r="K416" s="122"/>
      <c r="L416" s="122"/>
      <c r="M416" s="122"/>
      <c r="N416" s="122"/>
      <c r="O416" s="122"/>
      <c r="P416" s="122"/>
      <c r="Q416" s="122"/>
      <c r="R416" s="122"/>
      <c r="S416" s="122"/>
      <c r="T416" s="122"/>
      <c r="U416" s="122"/>
      <c r="V416" s="122"/>
      <c r="W416" s="122"/>
      <c r="X416" s="122"/>
      <c r="Y416" s="122"/>
      <c r="Z416" s="230"/>
      <c r="AA416" s="230"/>
      <c r="AB416" s="230"/>
      <c r="AC416" s="230"/>
      <c r="AD416" s="230"/>
      <c r="AE416" s="230"/>
      <c r="AF416" s="230"/>
      <c r="AG416" s="230"/>
      <c r="AH416" s="230"/>
      <c r="AI416" s="230"/>
    </row>
    <row r="417" spans="2:35" s="223" customFormat="1">
      <c r="B417" s="227"/>
      <c r="C417" s="122"/>
      <c r="D417" s="229"/>
      <c r="E417" s="231"/>
      <c r="F417" s="229"/>
      <c r="G417" s="229">
        <f>G415/G416</f>
        <v>0.112</v>
      </c>
      <c r="H417" s="229" t="s">
        <v>172</v>
      </c>
      <c r="I417" s="122"/>
      <c r="J417" s="122"/>
      <c r="K417" s="122"/>
      <c r="L417" s="122"/>
      <c r="M417" s="122"/>
      <c r="N417" s="122"/>
      <c r="O417" s="122"/>
      <c r="P417" s="122"/>
      <c r="Q417" s="122"/>
      <c r="R417" s="122"/>
      <c r="S417" s="122"/>
      <c r="T417" s="122"/>
      <c r="U417" s="122"/>
      <c r="V417" s="122"/>
      <c r="W417" s="122"/>
      <c r="X417" s="122"/>
      <c r="Y417" s="122"/>
      <c r="Z417" s="230"/>
      <c r="AA417" s="230"/>
      <c r="AB417" s="230"/>
      <c r="AC417" s="230"/>
      <c r="AD417" s="230"/>
      <c r="AE417" s="230"/>
      <c r="AF417" s="230"/>
      <c r="AG417" s="230"/>
      <c r="AH417" s="230"/>
      <c r="AI417" s="230"/>
    </row>
    <row r="418" spans="2:35" s="223" customFormat="1">
      <c r="B418" s="227"/>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230"/>
      <c r="AA418" s="230"/>
      <c r="AB418" s="230"/>
      <c r="AC418" s="230"/>
      <c r="AD418" s="230"/>
      <c r="AE418" s="230"/>
      <c r="AF418" s="230"/>
      <c r="AG418" s="230"/>
      <c r="AH418" s="230"/>
      <c r="AI418" s="230"/>
    </row>
    <row r="419" spans="2:35" s="223" customFormat="1">
      <c r="B419" s="227"/>
      <c r="C419" s="230"/>
      <c r="D419" s="230"/>
      <c r="E419" s="230"/>
      <c r="F419" s="230"/>
      <c r="G419" s="230"/>
      <c r="H419" s="230"/>
      <c r="I419" s="230"/>
      <c r="J419" s="230"/>
      <c r="K419" s="230"/>
      <c r="L419" s="230"/>
      <c r="M419" s="230"/>
      <c r="N419" s="230"/>
      <c r="O419" s="230"/>
      <c r="P419" s="230"/>
      <c r="Q419" s="230"/>
      <c r="R419" s="230"/>
      <c r="S419" s="230"/>
      <c r="T419" s="230"/>
      <c r="U419" s="230"/>
      <c r="V419" s="230"/>
      <c r="W419" s="230"/>
      <c r="X419" s="230"/>
      <c r="Y419" s="230"/>
      <c r="Z419" s="230"/>
      <c r="AA419" s="230"/>
      <c r="AB419" s="230"/>
      <c r="AC419" s="230"/>
      <c r="AD419" s="230"/>
      <c r="AE419" s="230"/>
      <c r="AF419" s="230"/>
      <c r="AG419" s="230"/>
      <c r="AH419" s="230"/>
      <c r="AI419" s="230"/>
    </row>
    <row r="420" spans="2:35" s="223" customFormat="1">
      <c r="B420" s="227"/>
      <c r="C420" s="230"/>
      <c r="D420" s="230"/>
      <c r="E420" s="230"/>
      <c r="F420" s="230"/>
      <c r="G420" s="230"/>
      <c r="H420" s="230"/>
      <c r="I420" s="230"/>
      <c r="J420" s="230"/>
      <c r="K420" s="230"/>
      <c r="L420" s="230"/>
      <c r="M420" s="230"/>
      <c r="N420" s="230"/>
      <c r="O420" s="230"/>
      <c r="P420" s="230"/>
      <c r="Q420" s="230"/>
      <c r="R420" s="230"/>
      <c r="S420" s="230"/>
      <c r="T420" s="230"/>
      <c r="U420" s="230"/>
      <c r="V420" s="230"/>
      <c r="W420" s="230"/>
      <c r="X420" s="230"/>
      <c r="Y420" s="230"/>
      <c r="Z420" s="230"/>
      <c r="AA420" s="230"/>
      <c r="AB420" s="230"/>
      <c r="AC420" s="230"/>
      <c r="AD420" s="230"/>
      <c r="AE420" s="230"/>
      <c r="AF420" s="230"/>
      <c r="AG420" s="230"/>
      <c r="AH420" s="230"/>
      <c r="AI420" s="230"/>
    </row>
    <row r="421" spans="2:35" s="223" customFormat="1">
      <c r="B421" s="227"/>
      <c r="C421" s="230"/>
      <c r="D421" s="230"/>
      <c r="E421" s="230"/>
      <c r="F421" s="230"/>
      <c r="G421" s="230"/>
      <c r="H421" s="230"/>
      <c r="I421" s="230"/>
      <c r="J421" s="230"/>
      <c r="K421" s="230"/>
      <c r="L421" s="230"/>
      <c r="M421" s="230"/>
      <c r="N421" s="230"/>
      <c r="O421" s="230"/>
      <c r="P421" s="230"/>
      <c r="Q421" s="230"/>
      <c r="R421" s="230"/>
      <c r="S421" s="230"/>
      <c r="T421" s="230"/>
      <c r="U421" s="230"/>
      <c r="V421" s="230"/>
      <c r="W421" s="230"/>
      <c r="X421" s="230"/>
      <c r="Y421" s="230"/>
      <c r="Z421" s="230"/>
      <c r="AA421" s="230"/>
      <c r="AB421" s="230"/>
      <c r="AC421" s="230"/>
      <c r="AD421" s="230"/>
      <c r="AE421" s="230"/>
      <c r="AF421" s="230"/>
      <c r="AG421" s="230"/>
      <c r="AH421" s="230"/>
      <c r="AI421" s="230"/>
    </row>
    <row r="422" spans="2:35" s="223" customFormat="1">
      <c r="B422" s="227"/>
      <c r="C422" s="230"/>
      <c r="D422" s="230"/>
      <c r="E422" s="230"/>
      <c r="F422" s="230"/>
      <c r="G422" s="230"/>
      <c r="H422" s="230"/>
      <c r="I422" s="230"/>
      <c r="J422" s="230"/>
      <c r="K422" s="230"/>
      <c r="L422" s="230"/>
      <c r="M422" s="230"/>
      <c r="N422" s="230"/>
      <c r="O422" s="230"/>
      <c r="P422" s="230"/>
      <c r="Q422" s="230"/>
      <c r="R422" s="230"/>
      <c r="S422" s="230"/>
      <c r="T422" s="230"/>
      <c r="U422" s="230"/>
      <c r="V422" s="230"/>
      <c r="W422" s="230"/>
      <c r="X422" s="230"/>
      <c r="Y422" s="230"/>
      <c r="Z422" s="230"/>
      <c r="AA422" s="230"/>
      <c r="AB422" s="230"/>
      <c r="AC422" s="230"/>
      <c r="AD422" s="230"/>
      <c r="AE422" s="230"/>
      <c r="AF422" s="230"/>
      <c r="AG422" s="230"/>
      <c r="AH422" s="230"/>
      <c r="AI422" s="230"/>
    </row>
    <row r="423" spans="2:35" s="223" customFormat="1">
      <c r="B423" s="227"/>
      <c r="C423" s="230"/>
      <c r="D423" s="230"/>
      <c r="E423" s="230"/>
      <c r="F423" s="230"/>
      <c r="G423" s="230"/>
      <c r="H423" s="230"/>
      <c r="I423" s="230"/>
      <c r="J423" s="230"/>
      <c r="K423" s="230"/>
      <c r="L423" s="230"/>
      <c r="M423" s="230"/>
      <c r="N423" s="230"/>
      <c r="O423" s="230"/>
      <c r="P423" s="230"/>
      <c r="Q423" s="230"/>
      <c r="R423" s="230"/>
      <c r="S423" s="230"/>
      <c r="T423" s="230"/>
      <c r="U423" s="230"/>
      <c r="V423" s="230"/>
      <c r="W423" s="230"/>
      <c r="X423" s="230"/>
      <c r="Y423" s="230"/>
      <c r="Z423" s="230"/>
      <c r="AA423" s="230"/>
      <c r="AB423" s="230"/>
      <c r="AC423" s="230"/>
      <c r="AD423" s="230"/>
      <c r="AE423" s="230"/>
      <c r="AF423" s="230"/>
      <c r="AG423" s="230"/>
      <c r="AH423" s="230"/>
      <c r="AI423" s="230"/>
    </row>
    <row r="424" spans="2:35" s="223" customFormat="1">
      <c r="B424" s="227"/>
      <c r="C424" s="230"/>
      <c r="D424" s="230"/>
      <c r="E424" s="230"/>
      <c r="F424" s="230"/>
      <c r="G424" s="230"/>
      <c r="H424" s="230"/>
      <c r="I424" s="230"/>
      <c r="J424" s="230"/>
      <c r="K424" s="230"/>
      <c r="L424" s="230"/>
      <c r="M424" s="230"/>
      <c r="N424" s="230"/>
      <c r="O424" s="230"/>
      <c r="P424" s="230"/>
      <c r="Q424" s="230"/>
      <c r="R424" s="230"/>
      <c r="S424" s="230"/>
      <c r="T424" s="230"/>
      <c r="U424" s="230"/>
      <c r="V424" s="230"/>
      <c r="W424" s="230"/>
      <c r="X424" s="230"/>
      <c r="Y424" s="230"/>
      <c r="Z424" s="230"/>
      <c r="AA424" s="230"/>
      <c r="AB424" s="230"/>
      <c r="AC424" s="230"/>
      <c r="AD424" s="230"/>
      <c r="AE424" s="230"/>
      <c r="AF424" s="230"/>
      <c r="AG424" s="230"/>
      <c r="AH424" s="230"/>
      <c r="AI424" s="230"/>
    </row>
    <row r="425" spans="2:35" s="223" customFormat="1">
      <c r="B425" s="227"/>
      <c r="C425" s="230"/>
      <c r="D425" s="230"/>
      <c r="E425" s="230"/>
      <c r="F425" s="230"/>
      <c r="G425" s="230"/>
      <c r="H425" s="230"/>
      <c r="I425" s="230"/>
      <c r="J425" s="230"/>
      <c r="K425" s="230"/>
      <c r="L425" s="230"/>
      <c r="M425" s="230"/>
      <c r="N425" s="230"/>
      <c r="O425" s="230"/>
      <c r="P425" s="230"/>
      <c r="Q425" s="230"/>
      <c r="R425" s="230"/>
      <c r="S425" s="230"/>
      <c r="T425" s="230"/>
      <c r="U425" s="230"/>
      <c r="V425" s="230"/>
      <c r="W425" s="230"/>
      <c r="X425" s="230"/>
      <c r="Y425" s="230"/>
      <c r="Z425" s="230"/>
      <c r="AA425" s="230"/>
      <c r="AB425" s="230"/>
      <c r="AC425" s="230"/>
      <c r="AD425" s="230"/>
      <c r="AE425" s="230"/>
      <c r="AF425" s="230"/>
      <c r="AG425" s="230"/>
      <c r="AH425" s="230"/>
      <c r="AI425" s="230"/>
    </row>
    <row r="426" spans="2:35" s="223" customFormat="1">
      <c r="B426" s="227"/>
      <c r="C426" s="230"/>
      <c r="D426" s="230"/>
      <c r="E426" s="230"/>
      <c r="F426" s="230"/>
      <c r="G426" s="230"/>
      <c r="H426" s="230"/>
      <c r="I426" s="230"/>
      <c r="J426" s="230"/>
      <c r="K426" s="230"/>
      <c r="L426" s="230"/>
      <c r="M426" s="230"/>
      <c r="N426" s="230"/>
      <c r="O426" s="230"/>
      <c r="P426" s="230"/>
      <c r="Q426" s="230"/>
      <c r="R426" s="230"/>
      <c r="S426" s="230"/>
      <c r="T426" s="230"/>
      <c r="U426" s="230"/>
      <c r="V426" s="230"/>
      <c r="W426" s="230"/>
      <c r="X426" s="230"/>
      <c r="Y426" s="230"/>
      <c r="Z426" s="230"/>
      <c r="AA426" s="230"/>
      <c r="AB426" s="230"/>
      <c r="AC426" s="230"/>
      <c r="AD426" s="230"/>
      <c r="AE426" s="230"/>
      <c r="AF426" s="230"/>
      <c r="AG426" s="230"/>
      <c r="AH426" s="230"/>
      <c r="AI426" s="230"/>
    </row>
    <row r="427" spans="2:35" s="223" customFormat="1">
      <c r="B427" s="227"/>
      <c r="C427" s="230"/>
      <c r="D427" s="230"/>
      <c r="E427" s="230"/>
      <c r="F427" s="230"/>
      <c r="G427" s="230"/>
      <c r="H427" s="230"/>
      <c r="I427" s="230"/>
      <c r="J427" s="230"/>
      <c r="K427" s="230"/>
      <c r="L427" s="230"/>
      <c r="M427" s="230"/>
      <c r="N427" s="230"/>
      <c r="O427" s="230"/>
      <c r="P427" s="230"/>
      <c r="Q427" s="230"/>
      <c r="R427" s="230"/>
      <c r="S427" s="230"/>
      <c r="T427" s="230"/>
      <c r="U427" s="230"/>
      <c r="V427" s="230"/>
      <c r="W427" s="230"/>
      <c r="X427" s="230"/>
      <c r="Y427" s="230"/>
      <c r="Z427" s="230"/>
      <c r="AA427" s="230"/>
      <c r="AB427" s="230"/>
      <c r="AC427" s="230"/>
      <c r="AD427" s="230"/>
      <c r="AE427" s="230"/>
      <c r="AF427" s="230"/>
      <c r="AG427" s="230"/>
      <c r="AH427" s="230"/>
      <c r="AI427" s="230"/>
    </row>
    <row r="428" spans="2:35" s="223" customFormat="1">
      <c r="B428" s="227"/>
      <c r="C428" s="230"/>
      <c r="D428" s="230"/>
      <c r="E428" s="230"/>
      <c r="F428" s="230"/>
      <c r="G428" s="230"/>
      <c r="H428" s="230"/>
      <c r="I428" s="230"/>
      <c r="J428" s="230"/>
      <c r="K428" s="230"/>
      <c r="L428" s="230"/>
      <c r="M428" s="230"/>
      <c r="N428" s="230"/>
      <c r="O428" s="230"/>
      <c r="P428" s="230"/>
      <c r="Q428" s="230"/>
      <c r="R428" s="230"/>
      <c r="S428" s="230"/>
      <c r="T428" s="230"/>
      <c r="U428" s="230"/>
      <c r="V428" s="230"/>
      <c r="W428" s="230"/>
      <c r="X428" s="230"/>
      <c r="Y428" s="230"/>
      <c r="Z428" s="230"/>
      <c r="AA428" s="230"/>
      <c r="AB428" s="230"/>
      <c r="AC428" s="230"/>
      <c r="AD428" s="230"/>
      <c r="AE428" s="230"/>
      <c r="AF428" s="230"/>
      <c r="AG428" s="230"/>
      <c r="AH428" s="230"/>
      <c r="AI428" s="230"/>
    </row>
    <row r="429" spans="2:35" s="223" customFormat="1">
      <c r="B429" s="227"/>
      <c r="C429" s="230"/>
      <c r="D429" s="230"/>
      <c r="E429" s="230"/>
      <c r="F429" s="230"/>
      <c r="G429" s="230"/>
      <c r="H429" s="230"/>
      <c r="I429" s="230"/>
      <c r="J429" s="230"/>
      <c r="K429" s="230"/>
      <c r="L429" s="230"/>
      <c r="M429" s="230"/>
      <c r="N429" s="230"/>
      <c r="O429" s="230"/>
      <c r="P429" s="230"/>
      <c r="Q429" s="230"/>
      <c r="R429" s="230"/>
      <c r="S429" s="230"/>
      <c r="T429" s="230"/>
      <c r="U429" s="230"/>
      <c r="V429" s="230"/>
      <c r="W429" s="230"/>
      <c r="X429" s="230"/>
      <c r="Y429" s="230"/>
      <c r="Z429" s="230"/>
      <c r="AA429" s="230"/>
      <c r="AB429" s="230"/>
      <c r="AC429" s="230"/>
      <c r="AD429" s="230"/>
      <c r="AE429" s="230"/>
      <c r="AF429" s="230"/>
      <c r="AG429" s="230"/>
      <c r="AH429" s="230"/>
      <c r="AI429" s="230"/>
    </row>
    <row r="430" spans="2:35" s="223" customFormat="1">
      <c r="B430" s="227"/>
      <c r="C430" s="230"/>
      <c r="D430" s="230"/>
      <c r="E430" s="230"/>
      <c r="F430" s="230"/>
      <c r="G430" s="230"/>
      <c r="H430" s="230"/>
      <c r="I430" s="230"/>
      <c r="J430" s="230"/>
      <c r="K430" s="230"/>
      <c r="L430" s="230"/>
      <c r="M430" s="230"/>
      <c r="N430" s="230"/>
      <c r="O430" s="230"/>
      <c r="P430" s="230"/>
      <c r="Q430" s="230"/>
      <c r="R430" s="230"/>
      <c r="S430" s="230"/>
      <c r="T430" s="230"/>
      <c r="U430" s="230"/>
      <c r="V430" s="230"/>
      <c r="W430" s="230"/>
      <c r="X430" s="230"/>
      <c r="Y430" s="230"/>
      <c r="Z430" s="230"/>
      <c r="AA430" s="230"/>
      <c r="AB430" s="230"/>
      <c r="AC430" s="230"/>
      <c r="AD430" s="230"/>
      <c r="AE430" s="230"/>
      <c r="AF430" s="230"/>
      <c r="AG430" s="230"/>
      <c r="AH430" s="230"/>
      <c r="AI430" s="230"/>
    </row>
    <row r="431" spans="2:35" s="223" customFormat="1">
      <c r="B431" s="227"/>
      <c r="C431" s="230"/>
      <c r="D431" s="230"/>
      <c r="E431" s="230"/>
      <c r="F431" s="230"/>
      <c r="G431" s="230"/>
      <c r="H431" s="230"/>
      <c r="I431" s="230"/>
      <c r="J431" s="230"/>
      <c r="K431" s="230"/>
      <c r="L431" s="230"/>
      <c r="M431" s="230"/>
      <c r="N431" s="230"/>
      <c r="O431" s="230"/>
      <c r="P431" s="230"/>
      <c r="Q431" s="230"/>
      <c r="R431" s="230"/>
      <c r="S431" s="230"/>
      <c r="T431" s="230"/>
      <c r="U431" s="230"/>
      <c r="V431" s="230"/>
      <c r="W431" s="230"/>
      <c r="X431" s="230"/>
      <c r="Y431" s="230"/>
      <c r="Z431" s="230"/>
      <c r="AA431" s="230"/>
      <c r="AB431" s="230"/>
      <c r="AC431" s="230"/>
      <c r="AD431" s="230"/>
      <c r="AE431" s="230"/>
      <c r="AF431" s="230"/>
      <c r="AG431" s="230"/>
      <c r="AH431" s="230"/>
      <c r="AI431" s="230"/>
    </row>
    <row r="432" spans="2:35" s="223" customFormat="1">
      <c r="B432" s="227"/>
      <c r="C432" s="230"/>
      <c r="D432" s="230"/>
      <c r="E432" s="230"/>
      <c r="F432" s="230"/>
      <c r="G432" s="230"/>
      <c r="H432" s="230"/>
      <c r="I432" s="230"/>
      <c r="J432" s="230"/>
      <c r="K432" s="230"/>
      <c r="L432" s="230"/>
      <c r="M432" s="230"/>
      <c r="N432" s="230"/>
      <c r="O432" s="230"/>
      <c r="P432" s="230"/>
      <c r="Q432" s="230"/>
      <c r="R432" s="230"/>
      <c r="S432" s="230"/>
      <c r="T432" s="230"/>
      <c r="U432" s="230"/>
      <c r="V432" s="230"/>
      <c r="W432" s="230"/>
      <c r="X432" s="230"/>
      <c r="Y432" s="230"/>
      <c r="Z432" s="230"/>
      <c r="AA432" s="230"/>
      <c r="AB432" s="230"/>
      <c r="AC432" s="230"/>
      <c r="AD432" s="230"/>
      <c r="AE432" s="230"/>
      <c r="AF432" s="230"/>
      <c r="AG432" s="230"/>
      <c r="AH432" s="230"/>
      <c r="AI432" s="230"/>
    </row>
    <row r="433" spans="2:35" s="223" customFormat="1">
      <c r="B433" s="227"/>
      <c r="C433" s="230"/>
      <c r="D433" s="230"/>
      <c r="E433" s="230"/>
      <c r="F433" s="230"/>
      <c r="G433" s="230"/>
      <c r="H433" s="230"/>
      <c r="I433" s="230"/>
      <c r="J433" s="230"/>
      <c r="K433" s="230"/>
      <c r="L433" s="230"/>
      <c r="M433" s="230"/>
      <c r="N433" s="230"/>
      <c r="O433" s="230"/>
      <c r="P433" s="230"/>
      <c r="Q433" s="230"/>
      <c r="R433" s="230"/>
      <c r="S433" s="230"/>
      <c r="T433" s="230"/>
      <c r="U433" s="230"/>
      <c r="V433" s="230"/>
      <c r="W433" s="230"/>
      <c r="X433" s="230"/>
      <c r="Y433" s="230"/>
      <c r="Z433" s="230"/>
      <c r="AA433" s="230"/>
      <c r="AB433" s="230"/>
      <c r="AC433" s="230"/>
      <c r="AD433" s="230"/>
      <c r="AE433" s="230"/>
      <c r="AF433" s="230"/>
      <c r="AG433" s="230"/>
      <c r="AH433" s="230"/>
      <c r="AI433" s="230"/>
    </row>
    <row r="434" spans="2:35" s="223" customFormat="1">
      <c r="B434" s="227"/>
      <c r="C434" s="230"/>
      <c r="D434" s="230"/>
      <c r="E434" s="230"/>
      <c r="F434" s="230"/>
      <c r="G434" s="230"/>
      <c r="H434" s="230"/>
      <c r="I434" s="230"/>
      <c r="J434" s="230"/>
      <c r="K434" s="230"/>
      <c r="L434" s="230"/>
      <c r="M434" s="230"/>
      <c r="N434" s="230"/>
      <c r="O434" s="230"/>
      <c r="P434" s="230"/>
      <c r="Q434" s="230"/>
      <c r="R434" s="230"/>
      <c r="S434" s="230"/>
      <c r="T434" s="230"/>
      <c r="U434" s="230"/>
      <c r="V434" s="230"/>
      <c r="W434" s="230"/>
      <c r="X434" s="230"/>
      <c r="Y434" s="230"/>
      <c r="Z434" s="230"/>
      <c r="AA434" s="230"/>
      <c r="AB434" s="230"/>
      <c r="AC434" s="230"/>
      <c r="AD434" s="230"/>
      <c r="AE434" s="230"/>
      <c r="AF434" s="230"/>
      <c r="AG434" s="230"/>
      <c r="AH434" s="230"/>
      <c r="AI434" s="230"/>
    </row>
    <row r="435" spans="2:35" s="223" customFormat="1">
      <c r="B435" s="227"/>
      <c r="C435" s="230"/>
      <c r="D435" s="230"/>
      <c r="E435" s="230"/>
      <c r="F435" s="230"/>
      <c r="G435" s="230"/>
      <c r="H435" s="230"/>
      <c r="I435" s="230"/>
      <c r="J435" s="230"/>
      <c r="K435" s="230"/>
      <c r="L435" s="230"/>
      <c r="M435" s="230"/>
      <c r="N435" s="230"/>
      <c r="O435" s="230"/>
      <c r="P435" s="230"/>
      <c r="Q435" s="230"/>
      <c r="R435" s="230"/>
      <c r="S435" s="230"/>
      <c r="T435" s="230"/>
      <c r="U435" s="230"/>
      <c r="V435" s="230"/>
      <c r="W435" s="230"/>
      <c r="X435" s="230"/>
      <c r="Y435" s="230"/>
      <c r="Z435" s="230"/>
      <c r="AA435" s="230"/>
      <c r="AB435" s="230"/>
      <c r="AC435" s="230"/>
      <c r="AD435" s="230"/>
      <c r="AE435" s="230"/>
      <c r="AF435" s="230"/>
      <c r="AG435" s="230"/>
      <c r="AH435" s="230"/>
      <c r="AI435" s="230"/>
    </row>
    <row r="436" spans="2:35" s="223" customFormat="1">
      <c r="B436" s="227"/>
      <c r="C436" s="230"/>
      <c r="D436" s="230"/>
      <c r="E436" s="230"/>
      <c r="F436" s="230"/>
      <c r="G436" s="230"/>
      <c r="H436" s="230"/>
      <c r="I436" s="230"/>
      <c r="J436" s="230"/>
      <c r="K436" s="230"/>
      <c r="L436" s="230"/>
      <c r="M436" s="230"/>
      <c r="N436" s="230"/>
      <c r="O436" s="230"/>
      <c r="P436" s="230"/>
      <c r="Q436" s="230"/>
      <c r="R436" s="230"/>
      <c r="S436" s="230"/>
      <c r="T436" s="230"/>
      <c r="U436" s="230"/>
      <c r="V436" s="230"/>
      <c r="W436" s="230"/>
      <c r="X436" s="230"/>
      <c r="Y436" s="230"/>
      <c r="Z436" s="230"/>
      <c r="AA436" s="230"/>
      <c r="AB436" s="230"/>
      <c r="AC436" s="230"/>
      <c r="AD436" s="230"/>
      <c r="AE436" s="230"/>
      <c r="AF436" s="230"/>
      <c r="AG436" s="230"/>
      <c r="AH436" s="230"/>
      <c r="AI436" s="230"/>
    </row>
    <row r="437" spans="2:35" s="223" customFormat="1">
      <c r="B437" s="227"/>
      <c r="C437" s="230"/>
      <c r="D437" s="230"/>
      <c r="E437" s="230"/>
      <c r="F437" s="230"/>
      <c r="G437" s="230"/>
      <c r="H437" s="230"/>
      <c r="I437" s="230"/>
      <c r="J437" s="230"/>
      <c r="K437" s="230"/>
      <c r="L437" s="230"/>
      <c r="M437" s="230"/>
      <c r="N437" s="230"/>
      <c r="O437" s="230"/>
      <c r="P437" s="230"/>
      <c r="Q437" s="230"/>
      <c r="R437" s="230"/>
      <c r="S437" s="230"/>
      <c r="T437" s="230"/>
      <c r="U437" s="230"/>
      <c r="V437" s="230"/>
      <c r="W437" s="230"/>
      <c r="X437" s="230"/>
      <c r="Y437" s="230"/>
      <c r="Z437" s="230"/>
      <c r="AA437" s="230"/>
      <c r="AB437" s="230"/>
      <c r="AC437" s="230"/>
      <c r="AD437" s="230"/>
      <c r="AE437" s="230"/>
      <c r="AF437" s="230"/>
      <c r="AG437" s="230"/>
      <c r="AH437" s="230"/>
      <c r="AI437" s="230"/>
    </row>
    <row r="438" spans="2:35" s="223" customFormat="1">
      <c r="B438" s="227"/>
      <c r="C438" s="230"/>
      <c r="D438" s="230"/>
      <c r="E438" s="230"/>
      <c r="F438" s="230"/>
      <c r="G438" s="230"/>
      <c r="H438" s="230"/>
      <c r="I438" s="230"/>
      <c r="J438" s="230"/>
      <c r="K438" s="230"/>
      <c r="L438" s="230"/>
      <c r="M438" s="230"/>
      <c r="N438" s="230"/>
      <c r="O438" s="230"/>
      <c r="P438" s="230"/>
      <c r="Q438" s="230"/>
      <c r="R438" s="230"/>
      <c r="S438" s="230"/>
      <c r="T438" s="230"/>
      <c r="U438" s="230"/>
      <c r="V438" s="230"/>
      <c r="W438" s="230"/>
      <c r="X438" s="230"/>
      <c r="Y438" s="230"/>
      <c r="Z438" s="230"/>
      <c r="AA438" s="230"/>
      <c r="AB438" s="230"/>
      <c r="AC438" s="230"/>
      <c r="AD438" s="230"/>
      <c r="AE438" s="230"/>
      <c r="AF438" s="230"/>
      <c r="AG438" s="230"/>
      <c r="AH438" s="230"/>
      <c r="AI438" s="230"/>
    </row>
    <row r="439" spans="2:35" s="223" customFormat="1">
      <c r="B439" s="227"/>
      <c r="C439" s="230"/>
      <c r="D439" s="230"/>
      <c r="E439" s="230"/>
      <c r="F439" s="230"/>
      <c r="G439" s="230"/>
      <c r="H439" s="230"/>
      <c r="I439" s="230"/>
      <c r="J439" s="230"/>
      <c r="K439" s="230"/>
      <c r="L439" s="230"/>
      <c r="M439" s="230"/>
      <c r="N439" s="230"/>
      <c r="O439" s="230"/>
      <c r="P439" s="230"/>
      <c r="Q439" s="230"/>
      <c r="R439" s="230"/>
      <c r="S439" s="230"/>
      <c r="T439" s="230"/>
      <c r="U439" s="230"/>
      <c r="V439" s="230"/>
      <c r="W439" s="230"/>
      <c r="X439" s="230"/>
      <c r="Y439" s="230"/>
      <c r="Z439" s="230"/>
      <c r="AA439" s="230"/>
      <c r="AB439" s="230"/>
      <c r="AC439" s="230"/>
      <c r="AD439" s="230"/>
      <c r="AE439" s="230"/>
      <c r="AF439" s="230"/>
      <c r="AG439" s="230"/>
      <c r="AH439" s="230"/>
      <c r="AI439" s="230"/>
    </row>
    <row r="440" spans="2:35" s="223" customFormat="1">
      <c r="B440" s="227"/>
      <c r="C440" s="230"/>
      <c r="D440" s="230"/>
      <c r="E440" s="230"/>
      <c r="F440" s="230"/>
      <c r="G440" s="230"/>
      <c r="H440" s="230"/>
      <c r="I440" s="230"/>
      <c r="J440" s="230"/>
      <c r="K440" s="230"/>
      <c r="L440" s="230"/>
      <c r="M440" s="230"/>
      <c r="N440" s="230"/>
      <c r="O440" s="230"/>
      <c r="P440" s="230"/>
      <c r="Q440" s="230"/>
      <c r="R440" s="230"/>
      <c r="S440" s="230"/>
      <c r="T440" s="230"/>
      <c r="U440" s="230"/>
      <c r="V440" s="230"/>
      <c r="W440" s="230"/>
      <c r="X440" s="230"/>
      <c r="Y440" s="230"/>
      <c r="Z440" s="230"/>
      <c r="AA440" s="230"/>
      <c r="AB440" s="230"/>
      <c r="AC440" s="230"/>
      <c r="AD440" s="230"/>
      <c r="AE440" s="230"/>
      <c r="AF440" s="230"/>
      <c r="AG440" s="230"/>
      <c r="AH440" s="230"/>
      <c r="AI440" s="230"/>
    </row>
    <row r="441" spans="2:35" s="223" customFormat="1">
      <c r="B441" s="227"/>
      <c r="C441" s="230"/>
      <c r="D441" s="230"/>
      <c r="E441" s="230"/>
      <c r="F441" s="230"/>
      <c r="G441" s="230"/>
      <c r="H441" s="230"/>
      <c r="I441" s="230"/>
      <c r="J441" s="230"/>
      <c r="K441" s="230"/>
      <c r="L441" s="230"/>
      <c r="M441" s="230"/>
      <c r="N441" s="230"/>
      <c r="O441" s="230"/>
      <c r="P441" s="230"/>
      <c r="Q441" s="230"/>
      <c r="R441" s="230"/>
      <c r="S441" s="230"/>
      <c r="T441" s="230"/>
      <c r="U441" s="230"/>
      <c r="V441" s="230"/>
      <c r="W441" s="230"/>
      <c r="X441" s="230"/>
      <c r="Y441" s="230"/>
      <c r="Z441" s="230"/>
      <c r="AA441" s="230"/>
      <c r="AB441" s="230"/>
      <c r="AC441" s="230"/>
      <c r="AD441" s="230"/>
      <c r="AE441" s="230"/>
      <c r="AF441" s="230"/>
      <c r="AG441" s="230"/>
      <c r="AH441" s="230"/>
      <c r="AI441" s="230"/>
    </row>
    <row r="442" spans="2:35" s="223" customFormat="1">
      <c r="B442" s="227"/>
      <c r="C442" s="230"/>
      <c r="D442" s="230"/>
      <c r="E442" s="230"/>
      <c r="F442" s="230"/>
      <c r="G442" s="230"/>
      <c r="H442" s="230"/>
      <c r="I442" s="230"/>
      <c r="J442" s="230"/>
      <c r="K442" s="230"/>
      <c r="L442" s="230"/>
      <c r="M442" s="230"/>
      <c r="N442" s="230"/>
      <c r="O442" s="230"/>
      <c r="P442" s="230"/>
      <c r="Q442" s="230"/>
      <c r="R442" s="230"/>
      <c r="S442" s="230"/>
      <c r="T442" s="230"/>
      <c r="U442" s="230"/>
      <c r="V442" s="230"/>
      <c r="W442" s="230"/>
      <c r="X442" s="230"/>
      <c r="Y442" s="230"/>
      <c r="Z442" s="230"/>
      <c r="AA442" s="230"/>
      <c r="AB442" s="230"/>
      <c r="AC442" s="230"/>
      <c r="AD442" s="230"/>
      <c r="AE442" s="230"/>
      <c r="AF442" s="230"/>
      <c r="AG442" s="230"/>
      <c r="AH442" s="230"/>
      <c r="AI442" s="230"/>
    </row>
    <row r="443" spans="2:35" s="223" customFormat="1">
      <c r="B443" s="227"/>
      <c r="C443" s="230"/>
      <c r="D443" s="230"/>
      <c r="E443" s="230"/>
      <c r="F443" s="230"/>
      <c r="G443" s="230"/>
      <c r="H443" s="230"/>
      <c r="I443" s="230"/>
      <c r="J443" s="230"/>
      <c r="K443" s="230"/>
      <c r="L443" s="230"/>
      <c r="M443" s="230"/>
      <c r="N443" s="230"/>
      <c r="O443" s="230"/>
      <c r="P443" s="230"/>
      <c r="Q443" s="230"/>
      <c r="R443" s="230"/>
      <c r="S443" s="230"/>
      <c r="T443" s="230"/>
      <c r="U443" s="230"/>
      <c r="V443" s="230"/>
      <c r="W443" s="230"/>
      <c r="X443" s="230"/>
      <c r="Y443" s="230"/>
      <c r="Z443" s="230"/>
      <c r="AA443" s="230"/>
      <c r="AB443" s="230"/>
      <c r="AC443" s="230"/>
      <c r="AD443" s="230"/>
      <c r="AE443" s="230"/>
      <c r="AF443" s="230"/>
      <c r="AG443" s="230"/>
      <c r="AH443" s="230"/>
      <c r="AI443" s="230"/>
    </row>
    <row r="444" spans="2:35" s="223" customFormat="1">
      <c r="B444" s="227"/>
      <c r="C444" s="230"/>
      <c r="D444" s="230"/>
      <c r="E444" s="230"/>
      <c r="F444" s="230"/>
      <c r="G444" s="230"/>
      <c r="H444" s="230"/>
      <c r="I444" s="230"/>
      <c r="J444" s="230"/>
      <c r="K444" s="230"/>
      <c r="L444" s="230"/>
      <c r="M444" s="230"/>
      <c r="N444" s="230"/>
      <c r="O444" s="230"/>
      <c r="P444" s="230"/>
      <c r="Q444" s="230"/>
      <c r="R444" s="230"/>
      <c r="S444" s="230"/>
      <c r="T444" s="230"/>
      <c r="U444" s="230"/>
      <c r="V444" s="230"/>
      <c r="W444" s="230"/>
      <c r="X444" s="230"/>
      <c r="Y444" s="230"/>
      <c r="Z444" s="230"/>
      <c r="AA444" s="230"/>
      <c r="AB444" s="230"/>
      <c r="AC444" s="230"/>
      <c r="AD444" s="230"/>
      <c r="AE444" s="230"/>
      <c r="AF444" s="230"/>
      <c r="AG444" s="230"/>
      <c r="AH444" s="230"/>
      <c r="AI444" s="230"/>
    </row>
    <row r="445" spans="2:35" s="223" customFormat="1">
      <c r="B445" s="227"/>
      <c r="C445" s="230"/>
      <c r="D445" s="230"/>
      <c r="E445" s="230"/>
      <c r="F445" s="230"/>
      <c r="G445" s="230"/>
      <c r="H445" s="230"/>
      <c r="I445" s="230"/>
      <c r="J445" s="230"/>
      <c r="K445" s="230"/>
      <c r="L445" s="230"/>
      <c r="M445" s="230"/>
      <c r="N445" s="230"/>
      <c r="O445" s="230"/>
      <c r="P445" s="230"/>
      <c r="Q445" s="230"/>
      <c r="R445" s="230"/>
      <c r="S445" s="230"/>
      <c r="T445" s="230"/>
      <c r="U445" s="230"/>
      <c r="V445" s="230"/>
      <c r="W445" s="230"/>
      <c r="X445" s="230"/>
      <c r="Y445" s="230"/>
      <c r="Z445" s="230"/>
      <c r="AA445" s="230"/>
      <c r="AB445" s="230"/>
      <c r="AC445" s="230"/>
      <c r="AD445" s="230"/>
      <c r="AE445" s="230"/>
      <c r="AF445" s="230"/>
      <c r="AG445" s="230"/>
      <c r="AH445" s="230"/>
      <c r="AI445" s="230"/>
    </row>
    <row r="446" spans="2:35" s="223" customFormat="1">
      <c r="B446" s="227"/>
      <c r="C446" s="230"/>
      <c r="D446" s="230"/>
      <c r="E446" s="230"/>
      <c r="F446" s="230"/>
      <c r="G446" s="230"/>
      <c r="H446" s="230"/>
      <c r="I446" s="230"/>
      <c r="J446" s="230"/>
      <c r="K446" s="230"/>
      <c r="L446" s="230"/>
      <c r="M446" s="230"/>
      <c r="N446" s="230"/>
      <c r="O446" s="230"/>
      <c r="P446" s="230"/>
      <c r="Q446" s="230"/>
      <c r="R446" s="230"/>
      <c r="S446" s="230"/>
      <c r="T446" s="230"/>
      <c r="U446" s="230"/>
      <c r="V446" s="230"/>
      <c r="W446" s="230"/>
      <c r="X446" s="230"/>
      <c r="Y446" s="230"/>
      <c r="Z446" s="230"/>
      <c r="AA446" s="230"/>
      <c r="AB446" s="230"/>
      <c r="AC446" s="230"/>
      <c r="AD446" s="230"/>
      <c r="AE446" s="230"/>
      <c r="AF446" s="230"/>
      <c r="AG446" s="230"/>
      <c r="AH446" s="230"/>
      <c r="AI446" s="230"/>
    </row>
    <row r="447" spans="2:35" s="223" customFormat="1">
      <c r="B447" s="227"/>
      <c r="C447" s="230"/>
      <c r="D447" s="230"/>
      <c r="E447" s="230"/>
      <c r="F447" s="230"/>
      <c r="G447" s="230"/>
      <c r="H447" s="230"/>
      <c r="I447" s="230"/>
      <c r="J447" s="230"/>
      <c r="K447" s="230"/>
      <c r="L447" s="230"/>
      <c r="M447" s="230"/>
      <c r="N447" s="230"/>
      <c r="O447" s="230"/>
      <c r="P447" s="230"/>
      <c r="Q447" s="230"/>
      <c r="R447" s="230"/>
      <c r="S447" s="230"/>
      <c r="T447" s="230"/>
      <c r="U447" s="230"/>
      <c r="V447" s="230"/>
      <c r="W447" s="230"/>
      <c r="X447" s="230"/>
      <c r="Y447" s="230"/>
      <c r="Z447" s="230"/>
      <c r="AA447" s="230"/>
      <c r="AB447" s="230"/>
      <c r="AC447" s="230"/>
      <c r="AD447" s="230"/>
      <c r="AE447" s="230"/>
      <c r="AF447" s="230"/>
      <c r="AG447" s="230"/>
      <c r="AH447" s="230"/>
      <c r="AI447" s="230"/>
    </row>
    <row r="448" spans="2:35" s="223" customFormat="1">
      <c r="B448" s="227"/>
      <c r="C448" s="230"/>
      <c r="D448" s="230"/>
      <c r="E448" s="230"/>
      <c r="F448" s="230"/>
      <c r="G448" s="230"/>
      <c r="H448" s="230"/>
      <c r="I448" s="230"/>
      <c r="J448" s="230"/>
      <c r="K448" s="230"/>
      <c r="L448" s="230"/>
      <c r="M448" s="230"/>
      <c r="N448" s="230"/>
      <c r="O448" s="230"/>
      <c r="P448" s="230"/>
      <c r="Q448" s="230"/>
      <c r="R448" s="230"/>
      <c r="S448" s="230"/>
      <c r="T448" s="230"/>
      <c r="U448" s="230"/>
      <c r="V448" s="230"/>
      <c r="W448" s="230"/>
      <c r="X448" s="230"/>
      <c r="Y448" s="230"/>
      <c r="Z448" s="230"/>
      <c r="AA448" s="230"/>
      <c r="AB448" s="230"/>
      <c r="AC448" s="230"/>
      <c r="AD448" s="230"/>
      <c r="AE448" s="230"/>
      <c r="AF448" s="230"/>
      <c r="AG448" s="230"/>
      <c r="AH448" s="230"/>
      <c r="AI448" s="230"/>
    </row>
    <row r="449" spans="2:35" s="223" customFormat="1">
      <c r="B449" s="227"/>
      <c r="C449" s="230"/>
      <c r="D449" s="230"/>
      <c r="E449" s="230"/>
      <c r="F449" s="230"/>
      <c r="G449" s="230"/>
      <c r="H449" s="230"/>
      <c r="I449" s="230"/>
      <c r="J449" s="230"/>
      <c r="K449" s="230"/>
      <c r="L449" s="230"/>
      <c r="M449" s="230"/>
      <c r="N449" s="230"/>
      <c r="O449" s="230"/>
      <c r="P449" s="230"/>
      <c r="Q449" s="230"/>
      <c r="R449" s="230"/>
      <c r="S449" s="230"/>
      <c r="T449" s="230"/>
      <c r="U449" s="230"/>
      <c r="V449" s="230"/>
      <c r="W449" s="230"/>
      <c r="X449" s="230"/>
      <c r="Y449" s="230"/>
      <c r="Z449" s="230"/>
      <c r="AA449" s="230"/>
      <c r="AB449" s="230"/>
      <c r="AC449" s="230"/>
      <c r="AD449" s="230"/>
      <c r="AE449" s="230"/>
      <c r="AF449" s="230"/>
      <c r="AG449" s="230"/>
      <c r="AH449" s="230"/>
      <c r="AI449" s="230"/>
    </row>
    <row r="450" spans="2:35" s="223" customFormat="1">
      <c r="B450" s="227"/>
      <c r="C450" s="230"/>
      <c r="D450" s="230"/>
      <c r="E450" s="230"/>
      <c r="F450" s="230"/>
      <c r="G450" s="230"/>
      <c r="H450" s="230"/>
      <c r="I450" s="230"/>
      <c r="J450" s="230"/>
      <c r="K450" s="230"/>
      <c r="L450" s="230"/>
      <c r="M450" s="230"/>
      <c r="N450" s="230"/>
      <c r="O450" s="230"/>
      <c r="P450" s="230"/>
      <c r="Q450" s="230"/>
      <c r="R450" s="230"/>
      <c r="S450" s="230"/>
      <c r="T450" s="230"/>
      <c r="U450" s="230"/>
      <c r="V450" s="230"/>
      <c r="W450" s="230"/>
      <c r="X450" s="230"/>
      <c r="Y450" s="230"/>
      <c r="Z450" s="230"/>
      <c r="AA450" s="230"/>
      <c r="AB450" s="230"/>
      <c r="AC450" s="230"/>
      <c r="AD450" s="230"/>
      <c r="AE450" s="230"/>
      <c r="AF450" s="230"/>
      <c r="AG450" s="230"/>
      <c r="AH450" s="230"/>
      <c r="AI450" s="230"/>
    </row>
    <row r="451" spans="2:35" s="223" customFormat="1">
      <c r="B451" s="227"/>
      <c r="C451" s="230"/>
      <c r="D451" s="230"/>
      <c r="E451" s="230"/>
      <c r="F451" s="230"/>
      <c r="G451" s="230"/>
      <c r="H451" s="230"/>
      <c r="I451" s="230"/>
      <c r="J451" s="230"/>
      <c r="K451" s="230"/>
      <c r="L451" s="230"/>
      <c r="M451" s="230"/>
      <c r="N451" s="230"/>
      <c r="O451" s="230"/>
      <c r="P451" s="230"/>
      <c r="Q451" s="230"/>
      <c r="R451" s="230"/>
      <c r="S451" s="230"/>
      <c r="T451" s="230"/>
      <c r="U451" s="230"/>
      <c r="V451" s="230"/>
      <c r="W451" s="230"/>
      <c r="X451" s="230"/>
      <c r="Y451" s="230"/>
      <c r="Z451" s="230"/>
      <c r="AA451" s="230"/>
      <c r="AB451" s="230"/>
      <c r="AC451" s="230"/>
      <c r="AD451" s="230"/>
      <c r="AE451" s="230"/>
      <c r="AF451" s="230"/>
      <c r="AG451" s="230"/>
      <c r="AH451" s="230"/>
      <c r="AI451" s="230"/>
    </row>
    <row r="452" spans="2:35" s="223" customFormat="1"/>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9"/>
  <sheetViews>
    <sheetView workbookViewId="0">
      <selection sqref="A1:XFD1048576"/>
    </sheetView>
  </sheetViews>
  <sheetFormatPr baseColWidth="10" defaultRowHeight="16"/>
  <cols>
    <col min="1" max="2" width="3.1640625" customWidth="1"/>
    <col min="3" max="3" width="46" customWidth="1"/>
    <col min="4" max="4" width="12.6640625" customWidth="1"/>
    <col min="5" max="5" width="17.33203125" customWidth="1"/>
    <col min="6" max="7" width="17.6640625" customWidth="1"/>
    <col min="8" max="8" width="55" bestFit="1" customWidth="1"/>
    <col min="9" max="9" width="4.6640625" customWidth="1"/>
  </cols>
  <sheetData>
    <row r="1" spans="2:9" s="234" customFormat="1">
      <c r="D1" s="235"/>
      <c r="E1" s="235"/>
      <c r="F1" s="235"/>
      <c r="G1" s="235"/>
    </row>
    <row r="2" spans="2:9" s="234" customFormat="1">
      <c r="B2" s="243" t="s">
        <v>179</v>
      </c>
      <c r="C2" s="244"/>
      <c r="D2" s="244"/>
      <c r="E2" s="255"/>
      <c r="F2" s="235"/>
      <c r="G2" s="235"/>
    </row>
    <row r="3" spans="2:9" s="234" customFormat="1">
      <c r="B3" s="246"/>
      <c r="C3" s="247"/>
      <c r="D3" s="247"/>
      <c r="E3" s="256"/>
      <c r="F3" s="235"/>
      <c r="G3" s="235"/>
    </row>
    <row r="4" spans="2:9" s="234" customFormat="1">
      <c r="B4" s="249"/>
      <c r="C4" s="250"/>
      <c r="D4" s="250"/>
      <c r="E4" s="257"/>
      <c r="F4" s="235"/>
      <c r="G4" s="235"/>
    </row>
    <row r="5" spans="2:9" s="234" customFormat="1" ht="17" thickBot="1">
      <c r="D5" s="235"/>
    </row>
    <row r="6" spans="2:9" s="234" customFormat="1">
      <c r="B6" s="236"/>
      <c r="C6" s="22"/>
      <c r="D6" s="22"/>
      <c r="E6" s="22"/>
      <c r="F6" s="22"/>
      <c r="G6" s="22"/>
      <c r="H6" s="22"/>
      <c r="I6" s="237"/>
    </row>
    <row r="7" spans="2:9" s="44" customFormat="1" ht="19">
      <c r="B7" s="97"/>
      <c r="C7" s="21" t="s">
        <v>180</v>
      </c>
      <c r="D7" s="98" t="s">
        <v>5</v>
      </c>
      <c r="E7" s="21" t="s">
        <v>2</v>
      </c>
      <c r="F7" s="21" t="s">
        <v>4</v>
      </c>
      <c r="G7" s="21" t="s">
        <v>181</v>
      </c>
      <c r="H7" s="21" t="s">
        <v>0</v>
      </c>
      <c r="I7" s="101"/>
    </row>
    <row r="8" spans="2:9" ht="20" thickBot="1">
      <c r="B8" s="25"/>
      <c r="I8" s="45"/>
    </row>
    <row r="9" spans="2:9" s="44" customFormat="1" ht="20" thickBot="1">
      <c r="B9" s="25"/>
      <c r="C9" s="238" t="s">
        <v>182</v>
      </c>
      <c r="D9" s="24" t="s">
        <v>183</v>
      </c>
      <c r="E9" s="239">
        <v>1.1718999999999999</v>
      </c>
      <c r="F9" s="238" t="s">
        <v>184</v>
      </c>
      <c r="G9" s="240">
        <v>43068</v>
      </c>
      <c r="H9" s="241" t="s">
        <v>185</v>
      </c>
      <c r="I9" s="45"/>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2018-12-04T14:47:21Z</dcterms:modified>
</cp:coreProperties>
</file>