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BD0370CE-69D4-C54F-A927-6E866FE44755}" xr6:coauthVersionLast="47" xr6:coauthVersionMax="47" xr10:uidLastSave="{00000000-0000-0000-0000-000000000000}"/>
  <bookViews>
    <workbookView xWindow="30080" yWindow="500" windowWidth="30080" windowHeight="1610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4" i="16" l="1"/>
  <c r="E97" i="16"/>
  <c r="E95" i="16"/>
  <c r="E79" i="16"/>
  <c r="E80" i="16" s="1"/>
  <c r="E76" i="16"/>
  <c r="E96" i="16"/>
  <c r="E98" i="16"/>
  <c r="D104" i="16"/>
  <c r="E70" i="16"/>
  <c r="E14" i="13"/>
  <c r="G14" i="13"/>
  <c r="C54" i="16"/>
  <c r="E13" i="13"/>
  <c r="I13" i="13"/>
  <c r="I10" i="13"/>
  <c r="E10" i="13"/>
  <c r="E14" i="12"/>
  <c r="E100" i="16" l="1"/>
  <c r="I7" i="13" s="1"/>
  <c r="E7" i="13" s="1"/>
  <c r="E11" i="12" s="1"/>
</calcChain>
</file>

<file path=xl/sharedStrings.xml><?xml version="1.0" encoding="utf-8"?>
<sst xmlns="http://schemas.openxmlformats.org/spreadsheetml/2006/main" count="160" uniqueCount="114">
  <si>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</si>
  <si>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</si>
  <si>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</si>
  <si>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</si>
  <si>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</si>
  <si>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</si>
  <si>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</si>
  <si>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</si>
  <si>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</si>
  <si>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</si>
  <si>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</si>
  <si>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</si>
  <si>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</si>
  <si>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</si>
  <si>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</si>
  <si>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</si>
  <si>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</si>
  <si>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</si>
  <si>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</si>
  <si>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</si>
  <si>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</si>
  <si>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</si>
  <si>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</si>
  <si>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</si>
  <si>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</si>
  <si>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</si>
  <si>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</si>
  <si>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</si>
  <si>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</si>
  <si>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</si>
  <si>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</si>
  <si>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</si>
  <si>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</si>
  <si>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</si>
  <si>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</si>
  <si>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</si>
  <si>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</si>
  <si>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</si>
  <si>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</si>
  <si>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</si>
  <si>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</si>
  <si>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</si>
  <si>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</si>
  <si>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</si>
  <si>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</si>
  <si>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</si>
  <si>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</si>
  <si>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</si>
  <si>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</si>
  <si>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</si>
  <si>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</si>
  <si>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</si>
  <si>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transport_truck_using_compressed_natural_gas.converter.ad</t>
  </si>
  <si>
    <t>http://www.jbhunt.com/files/0001723_NATURAL_GAS_WHITE_PAPER_022014.pdf</t>
  </si>
  <si>
    <t>jbhunt</t>
  </si>
  <si>
    <t>The additional cost has been added to ''transport_truck_using_diesel''</t>
  </si>
  <si>
    <t>Additional maintanance cost 0.02$ per mile to the ''transport_truck_using_diesel''</t>
  </si>
  <si>
    <t>It is assumed 50000 miles per year</t>
  </si>
  <si>
    <t>US</t>
  </si>
  <si>
    <t>Comments</t>
  </si>
  <si>
    <t>Notes</t>
  </si>
  <si>
    <t>p.87</t>
  </si>
  <si>
    <t>yr</t>
  </si>
  <si>
    <t>p.85</t>
  </si>
  <si>
    <t>Subject year</t>
  </si>
  <si>
    <t>miles/yr</t>
  </si>
  <si>
    <t>p.1</t>
  </si>
  <si>
    <t>p.3</t>
  </si>
  <si>
    <t>$/mile</t>
  </si>
  <si>
    <t>euro/mile</t>
  </si>
  <si>
    <t>ETM Library URL</t>
  </si>
  <si>
    <t>http://refman.et-model.com/publications/1933</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</si>
  <si>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</si>
  <si>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</si>
  <si>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</si>
  <si>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</si>
  <si>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</si>
  <si>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</si>
  <si>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</si>
  <si>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</si>
  <si>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Tonne km</t>
  </si>
  <si>
    <t>Eurostat</t>
  </si>
  <si>
    <t>2017</t>
  </si>
  <si>
    <t>http://ec.europa.eu/eurostat/web/transport/data/main-tables?p_p_id=NavTreeportletprod_WAR_NavTreeportletprod_INSTANCE_BXN01QNK1Jk7&amp;p_p_lifecycle=0&amp;p_p_state=normal&amp;p_p_mode=view&amp;p_p_col_id=column-2&amp;p_p_col_count=1</t>
  </si>
  <si>
    <t>Vehicle km</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</si>
  <si>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</si>
  <si>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</si>
  <si>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</si>
  <si>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</si>
  <si>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</si>
  <si>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</si>
  <si>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</si>
  <si>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</si>
  <si>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</si>
  <si>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</si>
  <si>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</si>
  <si>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</si>
  <si>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</si>
  <si>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truck</t>
  </si>
  <si>
    <t>van</t>
  </si>
  <si>
    <t>mj/km</t>
  </si>
  <si>
    <t>km/mj</t>
  </si>
  <si>
    <t>weighted average</t>
  </si>
  <si>
    <t>truck kms</t>
  </si>
  <si>
    <t>mln</t>
  </si>
  <si>
    <t>truck tonne kms</t>
  </si>
  <si>
    <t>van kms</t>
  </si>
  <si>
    <t xml:space="preserve">Note: used 2016 data since tonne kms is only available for 2016. Used van vehicle kms from different Statline than tonne kms since we are interested in all vehicle kms, not just loaded </t>
  </si>
  <si>
    <t>van tonne kms</t>
  </si>
  <si>
    <t>Note: used 2016 data since tonne kms is only available for 2016</t>
  </si>
  <si>
    <t>Note: vans are no longer part of trucks in the ETM</t>
  </si>
  <si>
    <t>Weighted average is therefore no longer used</t>
  </si>
  <si>
    <t>Only truck data is used</t>
  </si>
  <si>
    <t>Note: Eurostat freight transport excludes all vehicles &lt; 3.5 tonne.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</si>
</sst>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40">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18" xfId="0" applyNumberFormat="1" applyFont="1" applyFill="1" applyBorder="1" applyAlignment="1" applyProtection="1">
      <alignment horizontal="right" vertical="center"/>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0" fontId="18" fillId="0" borderId="0" xfId="0" applyFont="1" applyFill="1"/>
    <xf numFmtId="0" fontId="17" fillId="0" borderId="0" xfId="0" applyNumberFormat="1" applyFont="1" applyFill="1" applyBorder="1" applyAlignment="1" applyProtection="1">
      <alignment horizontal="left" vertical="center"/>
    </xf>
    <xf numFmtId="0" fontId="16" fillId="0" borderId="0" xfId="0" applyFont="1" applyFill="1"/>
    <xf numFmtId="0" fontId="14" fillId="0" borderId="0" xfId="0" applyFont="1" applyFill="1" applyBorder="1"/>
    <xf numFmtId="0" fontId="25" fillId="2" borderId="17" xfId="0" applyFont="1" applyFill="1" applyBorder="1"/>
    <xf numFmtId="0" fontId="13" fillId="2" borderId="2" xfId="0" applyFont="1" applyFill="1" applyBorder="1"/>
    <xf numFmtId="0" fontId="25"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5" fillId="2" borderId="16" xfId="0" applyFont="1" applyFill="1" applyBorder="1"/>
    <xf numFmtId="0" fontId="25" fillId="2" borderId="9" xfId="0" applyFont="1" applyFill="1" applyBorder="1"/>
    <xf numFmtId="0" fontId="27" fillId="2" borderId="9" xfId="0" applyFont="1" applyFill="1" applyBorder="1"/>
    <xf numFmtId="0" fontId="25" fillId="2" borderId="19" xfId="0" applyFont="1" applyFill="1" applyBorder="1"/>
    <xf numFmtId="0" fontId="26" fillId="2" borderId="0" xfId="0" applyFont="1" applyFill="1" applyBorder="1"/>
    <xf numFmtId="164" fontId="30" fillId="2" borderId="0" xfId="0" applyNumberFormat="1" applyFont="1" applyFill="1" applyBorder="1"/>
    <xf numFmtId="0" fontId="15" fillId="2" borderId="0" xfId="0" applyFont="1" applyFill="1" applyBorder="1"/>
    <xf numFmtId="0" fontId="21" fillId="2" borderId="5" xfId="0" applyFont="1" applyFill="1" applyBorder="1"/>
    <xf numFmtId="165" fontId="1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0" fontId="25" fillId="2" borderId="9" xfId="0" applyNumberFormat="1" applyFont="1" applyFill="1" applyBorder="1" applyAlignment="1" applyProtection="1">
      <alignment vertical="center"/>
    </xf>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49" fontId="25" fillId="2" borderId="0" xfId="0" applyNumberFormat="1" applyFont="1" applyFill="1" applyBorder="1"/>
    <xf numFmtId="0" fontId="12" fillId="2" borderId="0" xfId="0" applyFont="1" applyFill="1" applyBorder="1"/>
    <xf numFmtId="49" fontId="12" fillId="2" borderId="0" xfId="0" applyNumberFormat="1" applyFont="1" applyFill="1" applyBorder="1"/>
    <xf numFmtId="0" fontId="12" fillId="2" borderId="16" xfId="0" applyFont="1" applyFill="1" applyBorder="1"/>
    <xf numFmtId="49" fontId="25" fillId="2" borderId="9" xfId="0" applyNumberFormat="1" applyFont="1" applyFill="1" applyBorder="1"/>
    <xf numFmtId="0" fontId="12" fillId="2" borderId="0" xfId="0" applyFont="1" applyFill="1" applyBorder="1" applyAlignment="1">
      <alignment vertical="top"/>
    </xf>
    <xf numFmtId="0" fontId="12" fillId="2" borderId="0" xfId="0" applyFont="1" applyFill="1" applyBorder="1" applyAlignment="1">
      <alignment horizontal="right"/>
    </xf>
    <xf numFmtId="0" fontId="11" fillId="2" borderId="0" xfId="0" applyFont="1" applyFill="1" applyBorder="1"/>
    <xf numFmtId="0" fontId="11" fillId="0" borderId="0" xfId="0" applyFont="1" applyFill="1"/>
    <xf numFmtId="1" fontId="20" fillId="2" borderId="0" xfId="0" applyNumberFormat="1" applyFont="1" applyFill="1" applyBorder="1" applyAlignment="1" applyProtection="1">
      <alignment horizontal="right" vertical="center"/>
    </xf>
    <xf numFmtId="0" fontId="10" fillId="2" borderId="18"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2" fontId="20" fillId="2" borderId="20" xfId="0" applyNumberFormat="1" applyFont="1" applyFill="1" applyBorder="1"/>
    <xf numFmtId="2" fontId="20" fillId="2" borderId="11" xfId="0" applyNumberFormat="1" applyFont="1" applyFill="1" applyBorder="1" applyAlignment="1" applyProtection="1">
      <alignment horizontal="right" vertical="center"/>
    </xf>
    <xf numFmtId="166" fontId="9" fillId="2" borderId="0" xfId="0" applyNumberFormat="1" applyFont="1" applyFill="1" applyBorder="1"/>
    <xf numFmtId="0" fontId="8" fillId="0" borderId="0" xfId="177" applyFont="1" applyAlignment="1" applyProtection="1"/>
    <xf numFmtId="0" fontId="7" fillId="2" borderId="0" xfId="0" applyFont="1" applyFill="1" applyBorder="1"/>
    <xf numFmtId="0" fontId="6" fillId="0"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20" fillId="2" borderId="18" xfId="0" applyFont="1" applyFill="1" applyBorder="1"/>
    <xf numFmtId="0" fontId="5" fillId="2" borderId="18" xfId="0" applyFont="1" applyFill="1" applyBorder="1"/>
    <xf numFmtId="0" fontId="5" fillId="0" borderId="0" xfId="0" applyFont="1" applyFill="1" applyBorder="1"/>
    <xf numFmtId="0" fontId="4" fillId="0" borderId="0" xfId="0" applyFont="1" applyFill="1" applyBorder="1" applyAlignment="1">
      <alignment vertical="top"/>
    </xf>
    <xf numFmtId="0" fontId="3" fillId="2" borderId="0" xfId="0" applyFont="1" applyFill="1"/>
    <xf numFmtId="49" fontId="3" fillId="2" borderId="0" xfId="0" applyNumberFormat="1" applyFont="1" applyFill="1"/>
    <xf numFmtId="0" fontId="0" fillId="2" borderId="0" xfId="0" applyFill="1"/>
    <xf numFmtId="0" fontId="33" fillId="2" borderId="0" xfId="0" applyFont="1" applyFill="1"/>
    <xf numFmtId="0" fontId="30" fillId="2" borderId="0" xfId="0" applyFont="1" applyFill="1"/>
    <xf numFmtId="0" fontId="0" fillId="0" borderId="18" xfId="0" applyBorder="1"/>
    <xf numFmtId="0" fontId="30" fillId="2" borderId="18" xfId="0" applyFont="1" applyFill="1" applyBorder="1"/>
    <xf numFmtId="2" fontId="30" fillId="2" borderId="0" xfId="0" applyNumberFormat="1" applyFont="1" applyFill="1"/>
    <xf numFmtId="165" fontId="30" fillId="2" borderId="0" xfId="0" applyNumberFormat="1" applyFont="1" applyFill="1"/>
    <xf numFmtId="0" fontId="2" fillId="2" borderId="0" xfId="0" applyFont="1" applyFill="1"/>
    <xf numFmtId="49" fontId="2" fillId="2" borderId="0" xfId="0" applyNumberFormat="1" applyFont="1" applyFill="1"/>
    <xf numFmtId="0" fontId="2" fillId="2" borderId="6" xfId="0" applyFont="1" applyFill="1" applyBorder="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0" fontId="1" fillId="2" borderId="0" xfId="0" applyFont="1" applyFill="1"/>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tiff"/><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444500</xdr:colOff>
      <xdr:row>3</xdr:row>
      <xdr:rowOff>165100</xdr:rowOff>
    </xdr:from>
    <xdr:to>
      <xdr:col>9</xdr:col>
      <xdr:colOff>622300</xdr:colOff>
      <xdr:row>21</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8304"/>
        <a:stretch/>
      </xdr:blipFill>
      <xdr:spPr>
        <a:xfrm>
          <a:off x="2743200" y="749300"/>
          <a:ext cx="7416800" cy="3365500"/>
        </a:xfrm>
        <a:prstGeom prst="rect">
          <a:avLst/>
        </a:prstGeom>
      </xdr:spPr>
    </xdr:pic>
    <xdr:clientData/>
  </xdr:twoCellAnchor>
  <xdr:twoCellAnchor editAs="oneCell">
    <xdr:from>
      <xdr:col>4</xdr:col>
      <xdr:colOff>25400</xdr:colOff>
      <xdr:row>21</xdr:row>
      <xdr:rowOff>139700</xdr:rowOff>
    </xdr:from>
    <xdr:to>
      <xdr:col>10</xdr:col>
      <xdr:colOff>101600</xdr:colOff>
      <xdr:row>40</xdr:row>
      <xdr:rowOff>88900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t="5387"/>
        <a:stretch/>
      </xdr:blipFill>
      <xdr:spPr>
        <a:xfrm>
          <a:off x="3403600" y="4152900"/>
          <a:ext cx="7061200" cy="3568700"/>
        </a:xfrm>
        <a:prstGeom prst="rect">
          <a:avLst/>
        </a:prstGeom>
      </xdr:spPr>
    </xdr:pic>
    <xdr:clientData/>
  </xdr:twoCellAnchor>
  <xdr:twoCellAnchor editAs="oneCell">
    <xdr:from>
      <xdr:col>4</xdr:col>
      <xdr:colOff>63500</xdr:colOff>
      <xdr:row>43</xdr:row>
      <xdr:rowOff>50800</xdr:rowOff>
    </xdr:from>
    <xdr:to>
      <xdr:col>10</xdr:col>
      <xdr:colOff>254000</xdr:colOff>
      <xdr:row>48</xdr:row>
      <xdr:rowOff>63500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a:srcRect t="1" b="7317"/>
        <a:stretch/>
      </xdr:blipFill>
      <xdr:spPr>
        <a:xfrm>
          <a:off x="3441700" y="8255000"/>
          <a:ext cx="7175500" cy="965200"/>
        </a:xfrm>
        <a:prstGeom prst="rect">
          <a:avLst/>
        </a:prstGeom>
      </xdr:spPr>
    </xdr:pic>
    <xdr:clientData/>
  </xdr:twoCellAnchor>
  <xdr:twoCellAnchor editAs="oneCell">
    <xdr:from>
      <xdr:col>4</xdr:col>
      <xdr:colOff>355600</xdr:colOff>
      <xdr:row>50</xdr:row>
      <xdr:rowOff>38100</xdr:rowOff>
    </xdr:from>
    <xdr:to>
      <xdr:col>10</xdr:col>
      <xdr:colOff>254000</xdr:colOff>
      <xdr:row>60</xdr:row>
      <xdr:rowOff>38100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733800" y="9575800"/>
          <a:ext cx="7073900" cy="1905000"/>
        </a:xfrm>
        <a:prstGeom prst="rect">
          <a:avLst/>
        </a:prstGeom>
      </xdr:spPr>
    </xdr:pic>
    <xdr:clientData/>
  </xdr:twoCellAnchor>
  <xdr:twoCellAnchor editAs="oneCell">
    <xdr:from>
      <xdr:col>5</xdr:col>
      <xdr:colOff>533400</xdr:colOff>
      <xdr:row>60</xdr:row>
      <xdr:rowOff>152400</xdr:rowOff>
    </xdr:from>
    <xdr:to>
      <xdr:col>14</xdr:col>
      <xdr:colOff>469900</xdr:colOff>
      <xdr:row>77</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5"/>
        <a:stretch>
          <a:fillRect/>
        </a:stretch>
      </xdr:blipFill>
      <xdr:spPr>
        <a:xfrm>
          <a:off x="3911600" y="12357100"/>
          <a:ext cx="7302500" cy="3403600"/>
        </a:xfrm>
        <a:prstGeom prst="rect">
          <a:avLst/>
        </a:prstGeom>
      </xdr:spPr>
    </xdr:pic>
    <xdr:clientData/>
  </xdr:twoCellAnchor>
  <xdr:twoCellAnchor editAs="oneCell">
    <xdr:from>
      <xdr:col>10</xdr:col>
      <xdr:colOff>457200</xdr:colOff>
      <xdr:row>94</xdr:row>
      <xdr:rowOff>50800</xdr:rowOff>
    </xdr:from>
    <xdr:to>
      <xdr:col>27</xdr:col>
      <xdr:colOff>0</xdr:colOff>
      <xdr:row>111</xdr:row>
      <xdr:rowOff>101600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9728200" y="23710900"/>
          <a:ext cx="13512800" cy="3543300"/>
        </a:xfrm>
        <a:prstGeom prst="rect">
          <a:avLst/>
        </a:prstGeom>
      </xdr:spPr>
    </xdr:pic>
    <xdr:clientData/>
  </xdr:twoCellAnchor>
  <xdr:twoCellAnchor editAs="oneCell">
    <xdr:from>
      <xdr:col>10</xdr:col>
      <xdr:colOff>457200</xdr:colOff>
      <xdr:row>111</xdr:row>
      <xdr:rowOff>101600</xdr:rowOff>
    </xdr:from>
    <xdr:to>
      <xdr:col>26</xdr:col>
      <xdr:colOff>685800</xdr:colOff>
      <xdr:row>128</xdr:row>
      <xdr:rowOff>88900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9728200" y="27254200"/>
          <a:ext cx="13373100" cy="3441700"/>
        </a:xfrm>
        <a:prstGeom prst="rect">
          <a:avLst/>
        </a:prstGeom>
      </xdr:spPr>
    </xdr:pic>
    <xdr:clientData/>
  </xdr:twoCellAnchor>
  <xdr:twoCellAnchor editAs="oneCell">
    <xdr:from>
      <xdr:col>16</xdr:col>
      <xdr:colOff>469900</xdr:colOff>
      <xdr:row>65</xdr:row>
      <xdr:rowOff>12700</xdr:rowOff>
    </xdr:from>
    <xdr:to>
      <xdr:col>23</xdr:col>
      <xdr:colOff>711200</xdr:colOff>
      <xdr:row>78</xdr:row>
      <xdr:rowOff>78497</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360400" y="13233400"/>
          <a:ext cx="6019800" cy="2707397"/>
        </a:xfrm>
        <a:prstGeom prst="rect">
          <a:avLst/>
        </a:prstGeom>
      </xdr:spPr>
    </xdr:pic>
    <xdr:clientData/>
  </xdr:twoCellAnchor>
  <xdr:twoCellAnchor editAs="oneCell">
    <xdr:from>
      <xdr:col>24</xdr:col>
      <xdr:colOff>203200</xdr:colOff>
      <xdr:row>69</xdr:row>
      <xdr:rowOff>76200</xdr:rowOff>
    </xdr:from>
    <xdr:to>
      <xdr:col>30</xdr:col>
      <xdr:colOff>300264</xdr:colOff>
      <xdr:row>78</xdr:row>
      <xdr:rowOff>177800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9697700" y="14109700"/>
          <a:ext cx="5050064" cy="1930400"/>
        </a:xfrm>
        <a:prstGeom prst="rect">
          <a:avLst/>
        </a:prstGeom>
      </xdr:spPr>
    </xdr:pic>
    <xdr:clientData/>
  </xdr:twoCellAnchor>
  <xdr:twoCellAnchor editAs="oneCell">
    <xdr:from>
      <xdr:col>6</xdr:col>
      <xdr:colOff>685800</xdr:colOff>
      <xdr:row>75</xdr:row>
      <xdr:rowOff>101600</xdr:rowOff>
    </xdr:from>
    <xdr:to>
      <xdr:col>16</xdr:col>
      <xdr:colOff>317500</xdr:colOff>
      <xdr:row>85</xdr:row>
      <xdr:rowOff>114300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5384800" y="15354300"/>
          <a:ext cx="7823200" cy="204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RowHeight="16"/>
  <cols>
    <col min="1" max="1" width="3.1640625" style="23" customWidth="1"/>
    <col min="2" max="2" width="11.5" style="15" customWidth="1"/>
    <col min="3" max="3" width="38.5" style="15" customWidth="1"/>
    <col min="4" max="16384" width="10.83203125" style="15"/>
  </cols>
  <sheetData>
    <row r="1" spans="1:3" s="21" customFormat="1">
      <c r="A1" s="19"/>
      <c r="B1" s="20"/>
      <c r="C1" s="20"/>
    </row>
    <row r="2" spans="1:3" ht="21">
      <c r="A2" s="1"/>
      <c r="B2" s="22" t="s">
        <v>11</v>
      </c>
      <c r="C2" s="22"/>
    </row>
    <row r="3" spans="1:3">
      <c r="A3" s="1"/>
      <c r="B3" s="8"/>
      <c r="C3" s="8"/>
    </row>
    <row r="4" spans="1:3">
      <c r="A4" s="1"/>
      <c r="B4" s="2" t="s">
        <v>12</v>
      </c>
      <c r="C4" s="3" t="s">
        <v>52</v>
      </c>
    </row>
    <row r="5" spans="1:3">
      <c r="A5" s="1"/>
      <c r="B5" s="4" t="s">
        <v>28</v>
      </c>
      <c r="C5" s="5" t="s">
        <v>29</v>
      </c>
    </row>
    <row r="6" spans="1:3">
      <c r="A6" s="1"/>
      <c r="B6" s="6" t="s">
        <v>14</v>
      </c>
      <c r="C6" s="7" t="s">
        <v>15</v>
      </c>
    </row>
    <row r="7" spans="1:3">
      <c r="A7" s="1"/>
      <c r="B7" s="8"/>
      <c r="C7" s="8"/>
    </row>
    <row r="8" spans="1:3">
      <c r="A8" s="1"/>
      <c r="B8" s="8"/>
      <c r="C8" s="8"/>
    </row>
    <row r="9" spans="1:3">
      <c r="A9" s="1"/>
      <c r="B9" s="57" t="s">
        <v>30</v>
      </c>
      <c r="C9" s="58"/>
    </row>
    <row r="10" spans="1:3">
      <c r="A10" s="1"/>
      <c r="B10" s="59"/>
      <c r="C10" s="60"/>
    </row>
    <row r="11" spans="1:3">
      <c r="A11" s="1"/>
      <c r="B11" s="59" t="s">
        <v>31</v>
      </c>
      <c r="C11" s="61" t="s">
        <v>32</v>
      </c>
    </row>
    <row r="12" spans="1:3" ht="17" thickBot="1">
      <c r="A12" s="1"/>
      <c r="B12" s="59"/>
      <c r="C12" s="12" t="s">
        <v>33</v>
      </c>
    </row>
    <row r="13" spans="1:3" ht="17" thickBot="1">
      <c r="A13" s="1"/>
      <c r="B13" s="59"/>
      <c r="C13" s="62" t="s">
        <v>34</v>
      </c>
    </row>
    <row r="14" spans="1:3">
      <c r="A14" s="1"/>
      <c r="B14" s="59"/>
      <c r="C14" s="60" t="s">
        <v>35</v>
      </c>
    </row>
    <row r="15" spans="1:3">
      <c r="A15" s="1"/>
      <c r="B15" s="59"/>
      <c r="C15" s="60"/>
    </row>
    <row r="16" spans="1:3">
      <c r="A16" s="1"/>
      <c r="B16" s="59" t="s">
        <v>36</v>
      </c>
      <c r="C16" s="63" t="s">
        <v>37</v>
      </c>
    </row>
    <row r="17" spans="1:3">
      <c r="A17" s="1"/>
      <c r="B17" s="59"/>
      <c r="C17" s="64" t="s">
        <v>38</v>
      </c>
    </row>
    <row r="18" spans="1:3">
      <c r="A18" s="1"/>
      <c r="B18" s="59"/>
      <c r="C18" s="65" t="s">
        <v>39</v>
      </c>
    </row>
    <row r="19" spans="1:3">
      <c r="A19" s="1"/>
      <c r="B19" s="59"/>
      <c r="C19" s="66" t="s">
        <v>40</v>
      </c>
    </row>
    <row r="20" spans="1:3">
      <c r="A20" s="1"/>
      <c r="B20" s="67"/>
      <c r="C20" s="68" t="s">
        <v>41</v>
      </c>
    </row>
    <row r="21" spans="1:3">
      <c r="A21" s="1"/>
      <c r="B21" s="67"/>
      <c r="C21" s="69" t="s">
        <v>42</v>
      </c>
    </row>
    <row r="22" spans="1:3">
      <c r="A22" s="1"/>
      <c r="B22" s="67"/>
      <c r="C22" s="70" t="s">
        <v>43</v>
      </c>
    </row>
    <row r="23" spans="1:3">
      <c r="B23" s="67"/>
      <c r="C23" s="71"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20"/>
  <sheetViews>
    <sheetView workbookViewId="0">
      <selection activeCell="D26" sqref="D26"/>
    </sheetView>
  </sheetViews>
  <sheetFormatPr baseColWidth="10" defaultRowHeight="16"/>
  <cols>
    <col min="1" max="1" width="3.1640625" style="28" customWidth="1"/>
    <col min="2" max="2" width="3.5" style="28" customWidth="1"/>
    <col min="3" max="3" width="33.83203125" style="28" customWidth="1"/>
    <col min="4" max="4" width="12.5" style="28" customWidth="1"/>
    <col min="5" max="5" width="17.5" style="28" customWidth="1"/>
    <col min="6" max="6" width="4.5" style="28" customWidth="1"/>
    <col min="7" max="7" width="44.1640625" style="28" customWidth="1"/>
    <col min="8" max="8" width="2.5" style="28" customWidth="1"/>
    <col min="9" max="9" width="42.5" style="28" customWidth="1"/>
    <col min="10" max="10" width="3.5" style="28" customWidth="1"/>
    <col min="11" max="16384" width="10.83203125" style="28"/>
  </cols>
  <sheetData>
    <row r="1" spans="2:10">
      <c r="D1" s="29"/>
      <c r="E1" s="29"/>
      <c r="F1" s="29"/>
      <c r="G1" s="29"/>
    </row>
    <row r="2" spans="2:10" ht="16" customHeight="1">
      <c r="B2" s="130" t="s">
        <v>77</v>
      </c>
      <c r="C2" s="131"/>
      <c r="D2" s="131"/>
      <c r="E2" s="131"/>
      <c r="F2" s="131"/>
      <c r="G2" s="132"/>
    </row>
    <row r="3" spans="2:10">
      <c r="B3" s="133"/>
      <c r="C3" s="134"/>
      <c r="D3" s="134"/>
      <c r="E3" s="134"/>
      <c r="F3" s="134"/>
      <c r="G3" s="135"/>
    </row>
    <row r="4" spans="2:10">
      <c r="B4" s="133"/>
      <c r="C4" s="134"/>
      <c r="D4" s="134"/>
      <c r="E4" s="134"/>
      <c r="F4" s="134"/>
      <c r="G4" s="135"/>
    </row>
    <row r="5" spans="2:10">
      <c r="B5" s="136"/>
      <c r="C5" s="137"/>
      <c r="D5" s="137"/>
      <c r="E5" s="137"/>
      <c r="F5" s="137"/>
      <c r="G5" s="138"/>
    </row>
    <row r="6" spans="2:10" ht="17" thickBot="1">
      <c r="D6" s="29"/>
    </row>
    <row r="7" spans="2:10">
      <c r="B7" s="30"/>
      <c r="C7" s="14"/>
      <c r="D7" s="14"/>
      <c r="E7" s="14"/>
      <c r="F7" s="14"/>
      <c r="G7" s="14"/>
      <c r="H7" s="14"/>
      <c r="I7" s="14"/>
      <c r="J7" s="31"/>
    </row>
    <row r="8" spans="2:10" s="18" customFormat="1">
      <c r="B8" s="72"/>
      <c r="C8" s="73" t="s">
        <v>20</v>
      </c>
      <c r="D8" s="74" t="s">
        <v>9</v>
      </c>
      <c r="E8" s="73" t="s">
        <v>4</v>
      </c>
      <c r="F8" s="73"/>
      <c r="G8" s="73" t="s">
        <v>8</v>
      </c>
      <c r="H8" s="73"/>
      <c r="I8" s="73" t="s">
        <v>0</v>
      </c>
      <c r="J8" s="75"/>
    </row>
    <row r="9" spans="2:10" s="18" customFormat="1">
      <c r="B9" s="17"/>
      <c r="C9" s="12"/>
      <c r="D9" s="25"/>
      <c r="E9" s="12"/>
      <c r="F9" s="12"/>
      <c r="G9" s="12"/>
      <c r="H9" s="12"/>
      <c r="I9" s="12"/>
      <c r="J9" s="13"/>
    </row>
    <row r="10" spans="2:10" s="18" customFormat="1" ht="17" thickBot="1">
      <c r="B10" s="17"/>
      <c r="C10" s="12" t="s">
        <v>45</v>
      </c>
      <c r="D10" s="25"/>
      <c r="E10" s="12"/>
      <c r="F10" s="12"/>
      <c r="G10" s="12"/>
      <c r="H10" s="12"/>
      <c r="I10" s="12"/>
      <c r="J10" s="13"/>
    </row>
    <row r="11" spans="2:10" s="18" customFormat="1" ht="17" thickBot="1">
      <c r="B11" s="17"/>
      <c r="C11" s="110" t="s">
        <v>78</v>
      </c>
      <c r="D11" s="16" t="s">
        <v>79</v>
      </c>
      <c r="E11" s="27">
        <f>'Research data'!E7</f>
        <v>0.97134736735257787</v>
      </c>
      <c r="F11" s="32"/>
      <c r="G11" s="116" t="s">
        <v>76</v>
      </c>
      <c r="H11" s="24"/>
      <c r="I11" s="115" t="s">
        <v>51</v>
      </c>
      <c r="J11" s="13"/>
    </row>
    <row r="12" spans="2:10">
      <c r="B12" s="33"/>
      <c r="C12" s="29"/>
      <c r="D12" s="76"/>
      <c r="E12" s="77"/>
      <c r="F12" s="29"/>
      <c r="G12" s="29"/>
      <c r="H12" s="29"/>
      <c r="I12" s="78"/>
      <c r="J12" s="79"/>
    </row>
    <row r="13" spans="2:10" ht="17" thickBot="1">
      <c r="B13" s="33"/>
      <c r="C13" s="12" t="s">
        <v>5</v>
      </c>
      <c r="D13" s="76"/>
      <c r="E13" s="77"/>
      <c r="F13" s="29"/>
      <c r="G13" s="29"/>
      <c r="H13" s="29"/>
      <c r="I13" s="78"/>
      <c r="J13" s="79"/>
    </row>
    <row r="14" spans="2:10" ht="17" thickBot="1">
      <c r="B14" s="33"/>
      <c r="C14" s="32" t="s">
        <v>23</v>
      </c>
      <c r="D14" s="16" t="s">
        <v>1</v>
      </c>
      <c r="E14" s="34">
        <f>'Research data'!E10</f>
        <v>12</v>
      </c>
      <c r="F14" s="32"/>
      <c r="G14" s="56" t="s">
        <v>26</v>
      </c>
      <c r="H14" s="32"/>
      <c r="I14" s="99" t="s">
        <v>51</v>
      </c>
      <c r="J14" s="79"/>
    </row>
    <row r="15" spans="2:10" ht="17" thickBot="1">
      <c r="B15" s="33"/>
      <c r="C15" s="32" t="s">
        <v>22</v>
      </c>
      <c r="D15" s="16" t="s">
        <v>2</v>
      </c>
      <c r="E15" s="34">
        <v>0</v>
      </c>
      <c r="F15" s="32"/>
      <c r="G15" s="32"/>
      <c r="H15" s="32"/>
      <c r="I15" s="27" t="s">
        <v>25</v>
      </c>
      <c r="J15" s="79"/>
    </row>
    <row r="16" spans="2:10" ht="17" thickBot="1">
      <c r="B16" s="35"/>
      <c r="C16" s="36"/>
      <c r="D16" s="36"/>
      <c r="E16" s="36"/>
      <c r="F16" s="36"/>
      <c r="G16" s="36"/>
      <c r="H16" s="36"/>
      <c r="I16" s="36"/>
      <c r="J16" s="37"/>
    </row>
    <row r="20" ht="15" customHeight="1"/>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5"/>
  <sheetViews>
    <sheetView workbookViewId="0">
      <selection activeCell="I8" sqref="I8"/>
    </sheetView>
  </sheetViews>
  <sheetFormatPr baseColWidth="10" defaultRowHeight="16"/>
  <cols>
    <col min="1" max="2" width="4.5" style="38" customWidth="1"/>
    <col min="3" max="3" width="33.1640625" style="38" customWidth="1"/>
    <col min="4" max="4" width="11.5" style="38" customWidth="1"/>
    <col min="5" max="5" width="9.5" style="38" customWidth="1"/>
    <col min="6" max="6" width="2.5" style="38" customWidth="1"/>
    <col min="7" max="7" width="10.5" style="38" customWidth="1"/>
    <col min="8" max="8" width="2.1640625" style="38" customWidth="1"/>
    <col min="9" max="9" width="9.1640625" style="38" customWidth="1"/>
    <col min="10" max="10" width="2.83203125" style="38" customWidth="1"/>
    <col min="11" max="11" width="59.1640625" style="38" customWidth="1"/>
    <col min="12" max="16384" width="10.83203125" style="38"/>
  </cols>
  <sheetData>
    <row r="2" spans="2:11" ht="17" thickBot="1"/>
    <row r="3" spans="2:11">
      <c r="B3" s="39"/>
      <c r="C3" s="40"/>
      <c r="D3" s="40"/>
      <c r="E3" s="40"/>
      <c r="F3" s="40"/>
      <c r="G3" s="40"/>
      <c r="H3" s="40"/>
      <c r="I3" s="40"/>
      <c r="J3" s="40"/>
      <c r="K3" s="40"/>
    </row>
    <row r="4" spans="2:11" s="18" customFormat="1">
      <c r="B4" s="17"/>
      <c r="C4" s="82" t="s">
        <v>46</v>
      </c>
      <c r="D4" s="82" t="s">
        <v>9</v>
      </c>
      <c r="E4" s="82" t="s">
        <v>41</v>
      </c>
      <c r="F4" s="82"/>
      <c r="G4" s="82" t="s">
        <v>54</v>
      </c>
      <c r="H4" s="82"/>
      <c r="I4" s="82" t="s">
        <v>51</v>
      </c>
      <c r="J4" s="82"/>
      <c r="K4" s="82" t="s">
        <v>59</v>
      </c>
    </row>
    <row r="5" spans="2:11" ht="18" customHeight="1">
      <c r="B5" s="41"/>
      <c r="C5" s="47"/>
      <c r="D5" s="42"/>
      <c r="E5" s="45"/>
      <c r="F5" s="45"/>
      <c r="G5" s="45"/>
      <c r="K5" s="53"/>
    </row>
    <row r="6" spans="2:11" ht="18" customHeight="1" thickBot="1">
      <c r="B6" s="41"/>
      <c r="C6" s="11" t="s">
        <v>45</v>
      </c>
      <c r="D6" s="11"/>
      <c r="E6" s="9"/>
      <c r="F6" s="9"/>
      <c r="G6" s="9"/>
      <c r="H6" s="42"/>
      <c r="J6" s="42"/>
      <c r="K6" s="52"/>
    </row>
    <row r="7" spans="2:11" ht="17" thickBot="1">
      <c r="B7" s="41"/>
      <c r="C7" s="112" t="s">
        <v>78</v>
      </c>
      <c r="D7" s="113" t="s">
        <v>79</v>
      </c>
      <c r="E7" s="114">
        <f>I7</f>
        <v>0.97134736735257787</v>
      </c>
      <c r="F7" s="45"/>
      <c r="G7" s="98"/>
      <c r="H7" s="42"/>
      <c r="I7" s="114">
        <f>Notes!E104</f>
        <v>0.97134736735257787</v>
      </c>
      <c r="J7" s="42"/>
      <c r="K7" s="55"/>
    </row>
    <row r="8" spans="2:11">
      <c r="B8" s="41"/>
      <c r="C8" s="47"/>
      <c r="D8" s="42"/>
      <c r="E8" s="45"/>
      <c r="F8" s="45"/>
      <c r="G8" s="45"/>
      <c r="K8" s="53"/>
    </row>
    <row r="9" spans="2:11" ht="17" thickBot="1">
      <c r="B9" s="41"/>
      <c r="C9" s="11" t="s">
        <v>5</v>
      </c>
      <c r="D9" s="11"/>
      <c r="E9" s="9"/>
      <c r="F9" s="9"/>
      <c r="G9" s="9"/>
      <c r="H9" s="42"/>
      <c r="I9" s="42"/>
      <c r="J9" s="42"/>
      <c r="K9" s="52"/>
    </row>
    <row r="10" spans="2:11" ht="17" thickBot="1">
      <c r="B10" s="41"/>
      <c r="C10" s="48" t="s">
        <v>3</v>
      </c>
      <c r="D10" s="43" t="s">
        <v>1</v>
      </c>
      <c r="E10" s="49">
        <f>ROUND(12,0)</f>
        <v>12</v>
      </c>
      <c r="F10" s="45"/>
      <c r="G10" s="98"/>
      <c r="H10" s="42"/>
      <c r="I10" s="49">
        <f>Notes!C12</f>
        <v>12</v>
      </c>
      <c r="J10" s="42"/>
      <c r="K10" s="55"/>
    </row>
    <row r="11" spans="2:11">
      <c r="B11" s="41"/>
      <c r="C11" s="26"/>
      <c r="D11" s="26"/>
      <c r="E11" s="10"/>
      <c r="F11" s="10"/>
      <c r="G11" s="10"/>
      <c r="H11" s="42"/>
      <c r="I11" s="42"/>
      <c r="J11" s="42"/>
      <c r="K11" s="44"/>
    </row>
    <row r="12" spans="2:11" ht="17" thickBot="1">
      <c r="B12" s="41"/>
      <c r="C12" s="11" t="s">
        <v>47</v>
      </c>
      <c r="D12" s="11"/>
      <c r="E12" s="10"/>
      <c r="F12" s="10"/>
      <c r="G12" s="10"/>
      <c r="H12" s="42"/>
      <c r="I12" s="42"/>
      <c r="J12" s="42"/>
      <c r="K12" s="97"/>
    </row>
    <row r="13" spans="2:11" ht="17" thickBot="1">
      <c r="C13" s="81" t="s">
        <v>48</v>
      </c>
      <c r="D13" s="54" t="s">
        <v>21</v>
      </c>
      <c r="E13" s="46">
        <f>ROUND(128000,2)</f>
        <v>128000</v>
      </c>
      <c r="F13" s="10"/>
      <c r="G13" s="106"/>
      <c r="H13" s="42"/>
      <c r="I13" s="46">
        <f>Notes!C29</f>
        <v>128000</v>
      </c>
      <c r="J13" s="42"/>
      <c r="K13" s="97" t="s">
        <v>55</v>
      </c>
    </row>
    <row r="14" spans="2:11" ht="17" thickBot="1">
      <c r="C14" s="81" t="s">
        <v>49</v>
      </c>
      <c r="D14" s="80" t="s">
        <v>24</v>
      </c>
      <c r="E14" s="50">
        <f>ROUND(4415,2)</f>
        <v>4415</v>
      </c>
      <c r="F14" s="51"/>
      <c r="G14" s="105">
        <f>Notes!C55*Notes!C47+3640</f>
        <v>4415</v>
      </c>
      <c r="H14" s="42"/>
      <c r="I14" s="45"/>
      <c r="J14" s="42"/>
      <c r="K14" s="97" t="s">
        <v>56</v>
      </c>
    </row>
    <row r="15" spans="2:11">
      <c r="C15" s="81"/>
      <c r="D15" s="80"/>
      <c r="E15" s="51"/>
      <c r="F15" s="51"/>
      <c r="G15" s="51"/>
      <c r="H15" s="42"/>
      <c r="I15" s="45"/>
      <c r="J15" s="42"/>
      <c r="K15" s="97" t="s">
        <v>57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workbookViewId="0">
      <selection activeCell="A18" sqref="A18:XFD21"/>
    </sheetView>
  </sheetViews>
  <sheetFormatPr baseColWidth="10" defaultColWidth="33.1640625" defaultRowHeight="16"/>
  <cols>
    <col min="1" max="1" width="3.1640625" style="83" customWidth="1"/>
    <col min="2" max="2" width="4" style="83" customWidth="1"/>
    <col min="3" max="3" width="27.83203125" style="83" customWidth="1"/>
    <col min="4" max="4" width="16.1640625" style="83" customWidth="1"/>
    <col min="5" max="5" width="10.1640625" style="83" customWidth="1"/>
    <col min="6" max="7" width="13.1640625" style="83" customWidth="1"/>
    <col min="8" max="8" width="12.5" style="84" customWidth="1"/>
    <col min="9" max="9" width="32.5" style="84" customWidth="1"/>
    <col min="10" max="10" width="98.5" style="83" customWidth="1"/>
    <col min="11" max="16384" width="33.1640625" style="83"/>
  </cols>
  <sheetData>
    <row r="1" spans="2:10" ht="17" thickBot="1"/>
    <row r="2" spans="2:10">
      <c r="B2" s="85"/>
      <c r="C2" s="86"/>
      <c r="D2" s="86"/>
      <c r="E2" s="86"/>
      <c r="F2" s="86"/>
      <c r="G2" s="86"/>
      <c r="H2" s="87"/>
      <c r="I2" s="87"/>
      <c r="J2" s="86"/>
    </row>
    <row r="3" spans="2:10">
      <c r="B3" s="88"/>
      <c r="C3" s="12" t="s">
        <v>16</v>
      </c>
      <c r="D3" s="12"/>
      <c r="E3" s="12"/>
      <c r="F3" s="12"/>
      <c r="G3" s="12"/>
      <c r="H3" s="89"/>
      <c r="I3" s="89"/>
      <c r="J3" s="90"/>
    </row>
    <row r="4" spans="2:10">
      <c r="B4" s="88"/>
      <c r="C4" s="90"/>
      <c r="D4" s="90"/>
      <c r="E4" s="90"/>
      <c r="F4" s="90"/>
      <c r="G4" s="90"/>
      <c r="H4" s="91"/>
      <c r="I4" s="91"/>
      <c r="J4" s="90"/>
    </row>
    <row r="5" spans="2:10">
      <c r="B5" s="92"/>
      <c r="C5" s="73" t="s">
        <v>17</v>
      </c>
      <c r="D5" s="73" t="s">
        <v>0</v>
      </c>
      <c r="E5" s="73" t="s">
        <v>13</v>
      </c>
      <c r="F5" s="73" t="s">
        <v>18</v>
      </c>
      <c r="G5" s="73" t="s">
        <v>64</v>
      </c>
      <c r="H5" s="93" t="s">
        <v>19</v>
      </c>
      <c r="I5" s="93" t="s">
        <v>70</v>
      </c>
      <c r="J5" s="73" t="s">
        <v>10</v>
      </c>
    </row>
    <row r="6" spans="2:10">
      <c r="B6" s="88"/>
      <c r="C6" s="12"/>
      <c r="D6" s="12"/>
      <c r="E6" s="12"/>
      <c r="F6" s="12"/>
      <c r="G6" s="12"/>
      <c r="H6" s="89"/>
      <c r="I6" s="89"/>
      <c r="J6" s="12"/>
    </row>
    <row r="7" spans="2:10">
      <c r="B7" s="88"/>
      <c r="C7" s="94"/>
      <c r="D7" s="104" t="s">
        <v>54</v>
      </c>
      <c r="E7" s="96" t="s">
        <v>58</v>
      </c>
      <c r="F7" s="90">
        <v>2014</v>
      </c>
      <c r="G7" s="90">
        <v>2013</v>
      </c>
      <c r="H7" s="95"/>
      <c r="I7" s="109" t="s">
        <v>71</v>
      </c>
      <c r="J7" s="108" t="s">
        <v>53</v>
      </c>
    </row>
    <row r="8" spans="2:10">
      <c r="B8" s="88"/>
      <c r="C8" s="94" t="s">
        <v>50</v>
      </c>
      <c r="D8" s="90"/>
      <c r="E8" s="90"/>
      <c r="F8" s="90"/>
      <c r="G8" s="90"/>
      <c r="H8" s="90"/>
      <c r="I8" s="90"/>
      <c r="J8" s="96"/>
    </row>
    <row r="9" spans="2:10">
      <c r="B9" s="88"/>
      <c r="C9" s="94"/>
      <c r="D9" s="90"/>
      <c r="E9" s="90"/>
      <c r="F9" s="90"/>
      <c r="G9" s="90"/>
      <c r="H9" s="90"/>
      <c r="I9" s="90"/>
      <c r="J9" s="96"/>
    </row>
    <row r="10" spans="2:10">
      <c r="B10" s="88"/>
      <c r="C10" s="94"/>
      <c r="D10" s="90"/>
      <c r="E10" s="90"/>
      <c r="F10" s="90"/>
      <c r="G10" s="90"/>
      <c r="H10" s="90"/>
      <c r="I10" s="90"/>
      <c r="J10" s="90"/>
    </row>
    <row r="11" spans="2:10">
      <c r="B11" s="88"/>
      <c r="C11" s="117" t="s">
        <v>76</v>
      </c>
      <c r="D11" s="90" t="s">
        <v>51</v>
      </c>
      <c r="E11" s="90" t="s">
        <v>7</v>
      </c>
      <c r="F11" s="90">
        <v>2013</v>
      </c>
      <c r="G11" s="90">
        <v>2012</v>
      </c>
      <c r="H11" s="90"/>
      <c r="I11" s="109" t="s">
        <v>72</v>
      </c>
      <c r="J11" s="90" t="s">
        <v>27</v>
      </c>
    </row>
    <row r="12" spans="2:10">
      <c r="B12" s="88"/>
      <c r="C12" s="94" t="s">
        <v>6</v>
      </c>
      <c r="D12" s="90"/>
      <c r="E12" s="90"/>
      <c r="F12" s="90"/>
      <c r="G12" s="90"/>
      <c r="H12" s="90"/>
      <c r="I12" s="90"/>
      <c r="J12" s="90"/>
    </row>
    <row r="13" spans="2:10">
      <c r="B13" s="88"/>
      <c r="C13" s="94" t="s">
        <v>3</v>
      </c>
      <c r="D13" s="90"/>
      <c r="E13" s="90"/>
      <c r="F13" s="90"/>
      <c r="G13" s="90"/>
      <c r="H13" s="90"/>
      <c r="I13" s="90"/>
      <c r="J13" s="90"/>
    </row>
    <row r="15" spans="2:10" s="118" customFormat="1">
      <c r="C15" s="118" t="s">
        <v>80</v>
      </c>
      <c r="D15" s="118" t="s">
        <v>81</v>
      </c>
      <c r="G15" s="118">
        <v>2015</v>
      </c>
      <c r="H15" s="119" t="s">
        <v>82</v>
      </c>
      <c r="I15" s="119" t="s">
        <v>83</v>
      </c>
    </row>
    <row r="16" spans="2:10" s="118" customFormat="1">
      <c r="C16" s="118" t="s">
        <v>84</v>
      </c>
      <c r="D16" s="118" t="s">
        <v>81</v>
      </c>
      <c r="G16" s="118">
        <v>2015</v>
      </c>
      <c r="H16" s="119" t="s">
        <v>82</v>
      </c>
      <c r="I16" s="119" t="s">
        <v>83</v>
      </c>
    </row>
    <row r="18" spans="3:9" s="127" customFormat="1">
      <c r="C18" s="127" t="s">
        <v>91</v>
      </c>
      <c r="D18" s="127" t="s">
        <v>81</v>
      </c>
      <c r="E18" s="127" t="s">
        <v>7</v>
      </c>
      <c r="G18" s="127">
        <v>2015</v>
      </c>
      <c r="H18" s="128" t="s">
        <v>82</v>
      </c>
      <c r="I18" s="128" t="s">
        <v>83</v>
      </c>
    </row>
    <row r="19" spans="3:9" s="127" customFormat="1">
      <c r="C19" s="127" t="s">
        <v>92</v>
      </c>
      <c r="D19" s="127" t="s">
        <v>81</v>
      </c>
      <c r="E19" s="127" t="s">
        <v>7</v>
      </c>
      <c r="G19" s="127">
        <v>2015</v>
      </c>
      <c r="H19" s="128" t="s">
        <v>82</v>
      </c>
      <c r="I19" s="128" t="s">
        <v>83</v>
      </c>
    </row>
    <row r="20" spans="3:9" s="127" customFormat="1">
      <c r="C20" s="127" t="s">
        <v>93</v>
      </c>
      <c r="D20" s="127" t="s">
        <v>94</v>
      </c>
      <c r="E20" s="127" t="s">
        <v>7</v>
      </c>
      <c r="G20" s="127">
        <v>2016</v>
      </c>
      <c r="H20" s="128" t="s">
        <v>82</v>
      </c>
      <c r="I20" s="128" t="s">
        <v>95</v>
      </c>
    </row>
    <row r="21" spans="3:9" s="127" customFormat="1">
      <c r="C21" s="127" t="s">
        <v>96</v>
      </c>
      <c r="D21" s="127" t="s">
        <v>94</v>
      </c>
      <c r="E21" s="127" t="s">
        <v>7</v>
      </c>
      <c r="G21" s="127">
        <v>2016</v>
      </c>
      <c r="H21" s="128" t="s">
        <v>82</v>
      </c>
      <c r="I21" s="128" t="s">
        <v>97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35"/>
  <sheetViews>
    <sheetView tabSelected="1" topLeftCell="A79" workbookViewId="0">
      <selection activeCell="E88" sqref="E88"/>
    </sheetView>
  </sheetViews>
  <sheetFormatPr baseColWidth="10" defaultRowHeight="16"/>
  <cols>
    <col min="1" max="1" width="5.5" style="100" customWidth="1"/>
    <col min="2" max="2" width="4.5" style="100" customWidth="1"/>
    <col min="3" max="3" width="12.5" style="100" customWidth="1"/>
    <col min="4" max="4" width="10.83203125" style="100"/>
    <col min="5" max="5" width="17.5" style="100" customWidth="1"/>
    <col min="6" max="10" width="10.83203125" style="100"/>
    <col min="11" max="11" width="10" style="100" customWidth="1"/>
    <col min="12" max="16384" width="10.83203125" style="100"/>
  </cols>
  <sheetData>
    <row r="1" spans="2:11" ht="17" thickBot="1"/>
    <row r="2" spans="2:11">
      <c r="B2" s="101"/>
      <c r="C2" s="102"/>
      <c r="D2" s="102"/>
      <c r="E2" s="102"/>
      <c r="F2" s="102"/>
      <c r="G2" s="102"/>
      <c r="H2" s="102"/>
      <c r="I2" s="102"/>
      <c r="J2" s="102"/>
      <c r="K2" s="102"/>
    </row>
    <row r="3" spans="2:11" s="18" customFormat="1">
      <c r="B3" s="72"/>
      <c r="C3" s="73" t="s">
        <v>40</v>
      </c>
      <c r="D3" s="73" t="s">
        <v>60</v>
      </c>
      <c r="E3" s="73"/>
      <c r="F3" s="73"/>
      <c r="G3" s="73"/>
      <c r="H3" s="73"/>
      <c r="I3" s="73"/>
      <c r="J3" s="73"/>
      <c r="K3" s="73"/>
    </row>
    <row r="4" spans="2:11">
      <c r="B4" s="103"/>
      <c r="C4" s="104"/>
      <c r="D4" s="104"/>
      <c r="E4" s="104"/>
      <c r="F4" s="104"/>
      <c r="G4" s="104"/>
      <c r="H4" s="104"/>
      <c r="I4" s="104"/>
      <c r="J4" s="104"/>
      <c r="K4" s="104"/>
    </row>
    <row r="5" spans="2:11">
      <c r="B5" s="103"/>
      <c r="C5" s="104"/>
      <c r="D5" s="104"/>
      <c r="E5" s="104"/>
      <c r="F5" s="104"/>
      <c r="G5" s="104"/>
      <c r="H5" s="104"/>
      <c r="I5" s="104"/>
      <c r="J5" s="104"/>
      <c r="K5" s="104"/>
    </row>
    <row r="6" spans="2:11">
      <c r="B6" s="103"/>
      <c r="C6" s="104" t="s">
        <v>51</v>
      </c>
      <c r="D6" s="104"/>
      <c r="E6" s="104"/>
      <c r="F6" s="104"/>
      <c r="G6" s="104"/>
      <c r="H6" s="104"/>
      <c r="I6" s="104"/>
      <c r="J6" s="104"/>
      <c r="K6" s="104"/>
    </row>
    <row r="7" spans="2:11">
      <c r="B7" s="103"/>
      <c r="C7" s="104" t="s">
        <v>61</v>
      </c>
      <c r="D7" s="104"/>
      <c r="E7" s="104"/>
      <c r="F7" s="104"/>
      <c r="G7" s="104"/>
      <c r="H7" s="104"/>
      <c r="I7" s="104"/>
      <c r="J7" s="104"/>
      <c r="K7" s="104"/>
    </row>
    <row r="8" spans="2:11">
      <c r="B8" s="103"/>
      <c r="C8" s="104"/>
      <c r="D8" s="104"/>
      <c r="E8" s="104"/>
      <c r="F8" s="104"/>
      <c r="G8" s="104"/>
      <c r="H8" s="104"/>
      <c r="I8" s="104"/>
      <c r="J8" s="104"/>
      <c r="K8" s="104"/>
    </row>
    <row r="9" spans="2:11">
      <c r="B9" s="103"/>
      <c r="C9" s="104"/>
      <c r="D9" s="104"/>
      <c r="E9" s="104"/>
      <c r="F9" s="104"/>
      <c r="G9" s="104"/>
      <c r="H9" s="104"/>
      <c r="I9" s="104"/>
      <c r="J9" s="104"/>
      <c r="K9" s="104"/>
    </row>
    <row r="10" spans="2:11">
      <c r="B10" s="103"/>
      <c r="C10" s="104"/>
      <c r="D10" s="104"/>
      <c r="E10" s="104"/>
      <c r="F10" s="104"/>
      <c r="G10" s="104"/>
      <c r="H10" s="104"/>
      <c r="I10" s="104"/>
      <c r="J10" s="104"/>
      <c r="K10" s="104"/>
    </row>
    <row r="11" spans="2:11">
      <c r="B11" s="103"/>
      <c r="C11" s="104"/>
      <c r="D11" s="104"/>
      <c r="E11" s="104"/>
      <c r="F11" s="104"/>
      <c r="G11" s="104"/>
      <c r="H11" s="104"/>
      <c r="I11" s="104"/>
      <c r="J11" s="104"/>
      <c r="K11" s="104"/>
    </row>
    <row r="12" spans="2:11">
      <c r="B12" s="103"/>
      <c r="C12" s="104">
        <v>12</v>
      </c>
      <c r="D12" s="104" t="s">
        <v>62</v>
      </c>
      <c r="E12" s="104"/>
      <c r="F12" s="104"/>
      <c r="G12" s="104"/>
      <c r="H12" s="104"/>
      <c r="I12" s="104"/>
      <c r="J12" s="104"/>
      <c r="K12" s="104"/>
    </row>
    <row r="13" spans="2:11">
      <c r="B13" s="103"/>
      <c r="C13" s="104"/>
      <c r="D13" s="104"/>
      <c r="E13" s="104"/>
      <c r="F13" s="104"/>
      <c r="G13" s="104"/>
      <c r="H13" s="104"/>
      <c r="I13" s="104"/>
      <c r="J13" s="104"/>
      <c r="K13" s="104"/>
    </row>
    <row r="14" spans="2:11">
      <c r="B14" s="103"/>
      <c r="C14" s="104"/>
      <c r="D14" s="104"/>
      <c r="E14" s="104"/>
      <c r="F14" s="104"/>
      <c r="G14" s="104"/>
      <c r="H14" s="104"/>
      <c r="I14" s="104"/>
      <c r="J14" s="104"/>
      <c r="K14" s="104"/>
    </row>
    <row r="15" spans="2:11">
      <c r="B15" s="103"/>
      <c r="C15" s="104"/>
      <c r="D15" s="104"/>
      <c r="E15" s="104"/>
      <c r="F15" s="104"/>
      <c r="G15" s="104"/>
      <c r="H15" s="104"/>
      <c r="I15" s="104"/>
      <c r="J15" s="104"/>
      <c r="K15" s="104"/>
    </row>
    <row r="16" spans="2:11">
      <c r="B16" s="103"/>
      <c r="C16" s="104"/>
      <c r="D16" s="104"/>
      <c r="E16" s="104"/>
      <c r="F16" s="104"/>
      <c r="G16" s="104"/>
      <c r="H16" s="104"/>
      <c r="I16" s="104"/>
      <c r="J16" s="104"/>
      <c r="K16" s="104"/>
    </row>
    <row r="17" spans="2:11">
      <c r="B17" s="103"/>
      <c r="C17" s="104"/>
      <c r="D17" s="104"/>
      <c r="E17" s="104"/>
      <c r="F17" s="104"/>
      <c r="G17" s="104"/>
      <c r="H17" s="104"/>
      <c r="I17" s="104"/>
      <c r="J17" s="104"/>
      <c r="K17" s="104"/>
    </row>
    <row r="18" spans="2:11">
      <c r="B18" s="103"/>
      <c r="C18" s="104"/>
      <c r="D18" s="104"/>
      <c r="E18" s="104"/>
      <c r="F18" s="104"/>
      <c r="G18" s="104"/>
      <c r="H18" s="104"/>
      <c r="I18" s="104"/>
      <c r="J18" s="104"/>
      <c r="K18" s="104"/>
    </row>
    <row r="19" spans="2:11">
      <c r="B19" s="103"/>
      <c r="C19" s="104"/>
      <c r="D19" s="104"/>
      <c r="E19" s="104"/>
      <c r="F19" s="104"/>
      <c r="G19" s="104"/>
      <c r="H19" s="104"/>
      <c r="I19" s="104"/>
      <c r="J19" s="104"/>
      <c r="K19" s="104"/>
    </row>
    <row r="20" spans="2:11">
      <c r="B20" s="103"/>
      <c r="C20" s="104"/>
      <c r="D20" s="104"/>
      <c r="E20" s="104"/>
      <c r="F20" s="104"/>
      <c r="G20" s="104"/>
      <c r="H20" s="104"/>
      <c r="I20" s="104"/>
      <c r="J20" s="104"/>
      <c r="K20" s="104"/>
    </row>
    <row r="21" spans="2:11">
      <c r="B21" s="103"/>
      <c r="C21" s="104"/>
      <c r="D21" s="104"/>
      <c r="E21" s="104"/>
      <c r="F21" s="104"/>
      <c r="G21" s="104"/>
      <c r="H21" s="104"/>
      <c r="I21" s="104"/>
      <c r="J21" s="104"/>
      <c r="K21" s="104"/>
    </row>
    <row r="22" spans="2:11">
      <c r="B22" s="103"/>
      <c r="C22" s="104" t="s">
        <v>63</v>
      </c>
      <c r="D22" s="104"/>
      <c r="E22" s="104"/>
      <c r="F22" s="104"/>
      <c r="G22" s="104"/>
      <c r="H22" s="104"/>
      <c r="I22" s="104"/>
      <c r="J22" s="104"/>
      <c r="K22" s="104"/>
    </row>
    <row r="23" spans="2:11">
      <c r="B23" s="103"/>
      <c r="C23" s="104"/>
      <c r="D23" s="104"/>
      <c r="E23" s="104"/>
      <c r="F23" s="104"/>
      <c r="G23" s="104"/>
      <c r="H23" s="104"/>
      <c r="I23" s="104"/>
      <c r="J23" s="104"/>
      <c r="K23" s="104"/>
    </row>
    <row r="24" spans="2:11">
      <c r="B24" s="103"/>
      <c r="C24" s="104"/>
      <c r="D24" s="104"/>
      <c r="E24" s="104"/>
      <c r="F24" s="104"/>
      <c r="G24" s="104"/>
      <c r="H24" s="104"/>
      <c r="I24" s="104"/>
      <c r="J24" s="104"/>
      <c r="K24" s="104"/>
    </row>
    <row r="25" spans="2:11">
      <c r="B25" s="103"/>
      <c r="C25" s="104"/>
      <c r="D25" s="104"/>
      <c r="E25" s="104"/>
      <c r="F25" s="104"/>
      <c r="G25" s="104"/>
      <c r="H25" s="104"/>
      <c r="I25" s="104"/>
      <c r="J25" s="104"/>
      <c r="K25" s="104"/>
    </row>
    <row r="26" spans="2:11">
      <c r="B26" s="103"/>
      <c r="C26" s="104"/>
      <c r="D26" s="104"/>
      <c r="E26" s="104"/>
      <c r="F26" s="104"/>
      <c r="G26" s="104"/>
      <c r="H26" s="104"/>
      <c r="I26" s="104"/>
      <c r="J26" s="104"/>
      <c r="K26" s="104"/>
    </row>
    <row r="27" spans="2:11">
      <c r="B27" s="103"/>
      <c r="C27" s="104"/>
      <c r="D27" s="104"/>
      <c r="E27" s="104"/>
      <c r="F27" s="104"/>
      <c r="G27" s="104"/>
      <c r="H27" s="104"/>
      <c r="I27" s="104"/>
      <c r="J27" s="104"/>
      <c r="K27" s="104"/>
    </row>
    <row r="28" spans="2:11">
      <c r="B28" s="103"/>
      <c r="C28" s="104"/>
      <c r="D28" s="104"/>
      <c r="E28" s="104"/>
      <c r="F28" s="104"/>
      <c r="G28" s="104"/>
      <c r="H28" s="104"/>
      <c r="I28" s="104"/>
      <c r="J28" s="104"/>
      <c r="K28" s="104"/>
    </row>
    <row r="29" spans="2:11">
      <c r="B29" s="103"/>
      <c r="C29" s="104">
        <v>128000</v>
      </c>
      <c r="D29" s="104" t="s">
        <v>21</v>
      </c>
      <c r="E29" s="104"/>
      <c r="F29" s="104"/>
      <c r="G29" s="104"/>
      <c r="H29" s="104"/>
      <c r="I29" s="104"/>
      <c r="J29" s="104"/>
      <c r="K29" s="104"/>
    </row>
    <row r="30" spans="2:11">
      <c r="B30" s="103"/>
      <c r="C30" s="104"/>
      <c r="D30" s="104"/>
      <c r="E30" s="104"/>
      <c r="F30" s="104"/>
      <c r="G30" s="104"/>
      <c r="H30" s="104"/>
      <c r="I30" s="104"/>
      <c r="J30" s="104"/>
      <c r="K30" s="104"/>
    </row>
    <row r="31" spans="2:11">
      <c r="B31" s="103"/>
      <c r="C31" s="104"/>
      <c r="D31" s="104"/>
      <c r="E31" s="104"/>
      <c r="F31" s="104"/>
      <c r="G31" s="104"/>
      <c r="H31" s="104"/>
      <c r="I31" s="104"/>
      <c r="J31" s="104"/>
      <c r="K31" s="104"/>
    </row>
    <row r="32" spans="2:11">
      <c r="B32" s="103"/>
      <c r="C32" s="104"/>
      <c r="D32" s="104"/>
      <c r="E32" s="104"/>
      <c r="F32" s="104"/>
      <c r="G32" s="104"/>
      <c r="H32" s="104"/>
      <c r="I32" s="104"/>
      <c r="J32" s="104"/>
      <c r="K32" s="104"/>
    </row>
    <row r="33" spans="2:11">
      <c r="B33" s="103"/>
      <c r="C33" s="104"/>
      <c r="D33" s="104"/>
      <c r="E33" s="104"/>
      <c r="F33" s="104"/>
      <c r="G33" s="104"/>
      <c r="H33" s="104"/>
      <c r="I33" s="104"/>
      <c r="J33" s="104"/>
      <c r="K33" s="104"/>
    </row>
    <row r="34" spans="2:11">
      <c r="B34" s="103"/>
      <c r="C34" s="104"/>
      <c r="D34" s="104"/>
      <c r="E34" s="104"/>
      <c r="F34" s="104"/>
      <c r="G34" s="104"/>
      <c r="H34" s="104"/>
      <c r="I34" s="104"/>
      <c r="J34" s="104"/>
      <c r="K34" s="104"/>
    </row>
    <row r="35" spans="2:11">
      <c r="B35" s="103"/>
      <c r="C35" s="104"/>
      <c r="D35" s="104"/>
      <c r="E35" s="104"/>
      <c r="F35" s="104"/>
      <c r="G35" s="104"/>
      <c r="H35" s="104"/>
      <c r="I35" s="104"/>
      <c r="J35" s="104"/>
      <c r="K35" s="104"/>
    </row>
    <row r="36" spans="2:11">
      <c r="B36" s="103"/>
      <c r="C36" s="104"/>
      <c r="D36" s="104"/>
      <c r="E36" s="104"/>
      <c r="F36" s="104"/>
      <c r="G36" s="104"/>
      <c r="H36" s="104"/>
      <c r="I36" s="104"/>
      <c r="J36" s="104"/>
      <c r="K36" s="104"/>
    </row>
    <row r="37" spans="2:11">
      <c r="B37" s="103"/>
      <c r="C37" s="104"/>
      <c r="D37" s="104"/>
      <c r="E37" s="104"/>
      <c r="F37" s="104"/>
      <c r="G37" s="104"/>
      <c r="H37" s="104"/>
      <c r="I37" s="104"/>
      <c r="J37" s="104"/>
      <c r="K37" s="104"/>
    </row>
    <row r="38" spans="2:11">
      <c r="B38" s="103"/>
      <c r="C38" s="104"/>
      <c r="D38" s="104"/>
      <c r="E38" s="104"/>
      <c r="F38" s="104"/>
      <c r="G38" s="104"/>
      <c r="H38" s="104"/>
      <c r="I38" s="104"/>
      <c r="J38" s="104"/>
      <c r="K38" s="104"/>
    </row>
    <row r="39" spans="2:11">
      <c r="B39" s="103"/>
      <c r="C39" s="104"/>
      <c r="D39" s="104"/>
      <c r="E39" s="104"/>
      <c r="F39" s="104"/>
      <c r="G39" s="104"/>
      <c r="H39" s="104"/>
      <c r="I39" s="104"/>
      <c r="J39" s="104"/>
      <c r="K39" s="104"/>
    </row>
    <row r="40" spans="2:11">
      <c r="B40" s="103"/>
      <c r="C40" s="104"/>
      <c r="D40" s="104"/>
      <c r="E40" s="104"/>
      <c r="F40" s="104"/>
      <c r="G40" s="104"/>
      <c r="H40" s="104"/>
      <c r="I40" s="104"/>
      <c r="J40" s="104"/>
      <c r="K40" s="104"/>
    </row>
    <row r="41" spans="2:11">
      <c r="B41" s="103"/>
      <c r="C41" s="104" t="s">
        <v>54</v>
      </c>
      <c r="D41" s="104"/>
      <c r="E41" s="104"/>
      <c r="F41" s="104"/>
      <c r="G41" s="104"/>
      <c r="H41" s="104"/>
      <c r="I41" s="104"/>
      <c r="J41" s="104"/>
      <c r="K41" s="104"/>
    </row>
    <row r="42" spans="2:11">
      <c r="B42" s="103"/>
      <c r="C42" s="104" t="s">
        <v>67</v>
      </c>
      <c r="D42" s="104"/>
      <c r="E42" s="104"/>
      <c r="F42" s="104"/>
      <c r="G42" s="104"/>
      <c r="H42" s="104"/>
      <c r="I42" s="104"/>
      <c r="J42" s="104"/>
      <c r="K42" s="104"/>
    </row>
    <row r="43" spans="2:11">
      <c r="B43" s="103"/>
      <c r="C43" s="104"/>
      <c r="D43" s="104"/>
      <c r="E43" s="104"/>
      <c r="F43" s="104"/>
      <c r="G43" s="104"/>
      <c r="H43" s="104"/>
      <c r="I43" s="104"/>
      <c r="J43" s="104"/>
      <c r="K43" s="104"/>
    </row>
    <row r="44" spans="2:11">
      <c r="B44" s="103"/>
      <c r="C44" s="104"/>
      <c r="D44" s="104"/>
      <c r="E44" s="104"/>
      <c r="F44" s="104"/>
      <c r="G44" s="104"/>
      <c r="H44" s="104"/>
      <c r="I44" s="104"/>
      <c r="J44" s="104"/>
      <c r="K44" s="104"/>
    </row>
    <row r="45" spans="2:11">
      <c r="B45" s="103"/>
      <c r="C45" s="104"/>
      <c r="D45" s="104"/>
      <c r="E45" s="104"/>
      <c r="F45" s="104"/>
      <c r="G45" s="104"/>
      <c r="H45" s="104"/>
      <c r="I45" s="104"/>
      <c r="J45" s="104"/>
      <c r="K45" s="104"/>
    </row>
    <row r="46" spans="2:11">
      <c r="B46" s="103"/>
      <c r="C46" s="104"/>
      <c r="D46" s="104"/>
      <c r="E46" s="104"/>
      <c r="F46" s="104"/>
      <c r="G46" s="104"/>
      <c r="H46" s="104"/>
      <c r="I46" s="104"/>
      <c r="J46" s="104"/>
      <c r="K46" s="104"/>
    </row>
    <row r="47" spans="2:11">
      <c r="B47" s="103"/>
      <c r="C47" s="104">
        <v>50000</v>
      </c>
      <c r="D47" s="104" t="s">
        <v>65</v>
      </c>
      <c r="E47" s="104"/>
      <c r="F47" s="104"/>
      <c r="G47" s="104"/>
      <c r="H47" s="104"/>
      <c r="I47" s="104"/>
      <c r="J47" s="104"/>
      <c r="K47" s="104"/>
    </row>
    <row r="48" spans="2:11">
      <c r="B48" s="103"/>
      <c r="C48" s="104"/>
      <c r="D48" s="104"/>
      <c r="E48" s="104"/>
      <c r="F48" s="104"/>
      <c r="G48" s="104"/>
      <c r="H48" s="104"/>
      <c r="I48" s="104"/>
      <c r="J48" s="104"/>
      <c r="K48" s="104"/>
    </row>
    <row r="49" spans="2:11">
      <c r="B49" s="103"/>
      <c r="C49" s="104"/>
      <c r="D49" s="104"/>
      <c r="E49" s="104"/>
      <c r="F49" s="104"/>
      <c r="G49" s="104"/>
      <c r="H49" s="104"/>
      <c r="I49" s="104"/>
      <c r="J49" s="104"/>
      <c r="K49" s="104"/>
    </row>
    <row r="50" spans="2:11">
      <c r="B50" s="103"/>
      <c r="C50" s="104"/>
      <c r="D50" s="104"/>
      <c r="E50" s="104"/>
      <c r="F50" s="104"/>
      <c r="G50" s="104"/>
      <c r="H50" s="104"/>
      <c r="I50" s="104"/>
      <c r="J50" s="104"/>
      <c r="K50" s="104"/>
    </row>
    <row r="51" spans="2:11">
      <c r="B51" s="103"/>
      <c r="C51" s="104"/>
      <c r="D51" s="104"/>
      <c r="E51" s="104"/>
      <c r="F51" s="104"/>
      <c r="G51" s="104"/>
      <c r="H51" s="104"/>
      <c r="I51" s="104"/>
      <c r="J51" s="104"/>
      <c r="K51" s="104"/>
    </row>
    <row r="52" spans="2:11">
      <c r="B52" s="103"/>
      <c r="C52" s="104" t="s">
        <v>66</v>
      </c>
      <c r="D52" s="104"/>
      <c r="E52" s="104"/>
      <c r="F52" s="104"/>
      <c r="G52" s="104"/>
      <c r="H52" s="104"/>
      <c r="I52" s="104"/>
      <c r="J52" s="104"/>
      <c r="K52" s="104"/>
    </row>
    <row r="53" spans="2:11">
      <c r="B53" s="103"/>
      <c r="C53" s="104"/>
      <c r="D53" s="104"/>
      <c r="E53" s="104"/>
      <c r="F53" s="104"/>
      <c r="G53" s="104"/>
      <c r="H53" s="104"/>
      <c r="I53" s="104"/>
      <c r="J53" s="104"/>
      <c r="K53" s="104"/>
    </row>
    <row r="54" spans="2:11">
      <c r="B54" s="103"/>
      <c r="C54" s="104">
        <f>0.02</f>
        <v>0.02</v>
      </c>
      <c r="D54" s="104" t="s">
        <v>68</v>
      </c>
      <c r="E54" s="104"/>
      <c r="F54" s="104"/>
      <c r="G54" s="104"/>
      <c r="H54" s="104"/>
      <c r="I54" s="104"/>
      <c r="J54" s="104"/>
      <c r="K54" s="104"/>
    </row>
    <row r="55" spans="2:11">
      <c r="B55" s="103"/>
      <c r="C55" s="107">
        <v>1.55E-2</v>
      </c>
      <c r="D55" s="104" t="s">
        <v>69</v>
      </c>
      <c r="E55" s="104"/>
      <c r="F55" s="104"/>
      <c r="G55" s="104"/>
      <c r="H55" s="104"/>
      <c r="I55" s="104"/>
      <c r="J55" s="104"/>
      <c r="K55" s="104"/>
    </row>
    <row r="56" spans="2:11">
      <c r="B56" s="103"/>
      <c r="C56" s="104"/>
      <c r="D56" s="104"/>
      <c r="E56" s="104"/>
      <c r="F56" s="104"/>
      <c r="G56" s="104"/>
      <c r="H56" s="104"/>
      <c r="I56" s="104"/>
      <c r="J56" s="104"/>
      <c r="K56" s="104"/>
    </row>
    <row r="57" spans="2:11">
      <c r="B57" s="103"/>
      <c r="C57" s="104"/>
      <c r="D57" s="104"/>
      <c r="E57" s="104"/>
      <c r="F57" s="104"/>
      <c r="G57" s="104"/>
      <c r="H57" s="104"/>
      <c r="I57" s="104"/>
      <c r="J57" s="104"/>
      <c r="K57" s="104"/>
    </row>
    <row r="58" spans="2:11">
      <c r="B58" s="103"/>
      <c r="C58" s="104"/>
      <c r="D58" s="104"/>
      <c r="E58" s="104"/>
      <c r="F58" s="104"/>
      <c r="G58" s="104"/>
      <c r="H58" s="104"/>
      <c r="I58" s="104"/>
      <c r="J58" s="104"/>
      <c r="K58" s="104"/>
    </row>
    <row r="59" spans="2:11">
      <c r="B59" s="103"/>
      <c r="C59" s="104"/>
      <c r="D59" s="104"/>
      <c r="E59" s="104"/>
      <c r="F59" s="104"/>
      <c r="G59" s="104"/>
      <c r="H59" s="104"/>
      <c r="I59" s="104"/>
      <c r="J59" s="104"/>
      <c r="K59" s="104"/>
    </row>
    <row r="60" spans="2:11">
      <c r="B60" s="103"/>
      <c r="C60" s="104"/>
      <c r="D60" s="104"/>
      <c r="E60" s="104"/>
      <c r="F60" s="104"/>
      <c r="G60" s="104"/>
      <c r="H60" s="104"/>
      <c r="I60" s="104"/>
      <c r="J60" s="104"/>
      <c r="K60" s="104"/>
    </row>
    <row r="61" spans="2:11">
      <c r="B61" s="103"/>
      <c r="C61" s="104"/>
      <c r="D61" s="104"/>
      <c r="E61" s="104"/>
      <c r="F61" s="104"/>
      <c r="G61" s="104"/>
      <c r="H61" s="104"/>
      <c r="I61" s="104"/>
      <c r="J61" s="104"/>
      <c r="K61" s="104"/>
    </row>
    <row r="62" spans="2:11">
      <c r="B62" s="103"/>
    </row>
    <row r="63" spans="2:11">
      <c r="B63" s="103"/>
    </row>
    <row r="64" spans="2:11">
      <c r="B64" s="103"/>
    </row>
    <row r="65" spans="2:6">
      <c r="B65" s="103"/>
    </row>
    <row r="66" spans="2:6">
      <c r="B66" s="103"/>
    </row>
    <row r="67" spans="2:6">
      <c r="B67" s="103"/>
    </row>
    <row r="68" spans="2:6">
      <c r="B68" s="103"/>
    </row>
    <row r="69" spans="2:6">
      <c r="B69" s="103"/>
      <c r="C69" s="111" t="s">
        <v>51</v>
      </c>
      <c r="D69" s="18" t="s">
        <v>98</v>
      </c>
      <c r="E69" s="100">
        <v>9.4</v>
      </c>
      <c r="F69" s="111" t="s">
        <v>73</v>
      </c>
    </row>
    <row r="70" spans="2:6">
      <c r="B70" s="103"/>
      <c r="C70" s="111" t="s">
        <v>75</v>
      </c>
      <c r="E70" s="100">
        <f>1/E69</f>
        <v>0.10638297872340426</v>
      </c>
      <c r="F70" s="111" t="s">
        <v>74</v>
      </c>
    </row>
    <row r="71" spans="2:6">
      <c r="B71" s="103"/>
    </row>
    <row r="72" spans="2:6">
      <c r="B72" s="103"/>
    </row>
    <row r="73" spans="2:6">
      <c r="B73" s="103"/>
    </row>
    <row r="74" spans="2:6">
      <c r="B74" s="103"/>
    </row>
    <row r="75" spans="2:6">
      <c r="B75" s="103"/>
      <c r="D75" s="18" t="s">
        <v>99</v>
      </c>
      <c r="E75" s="100">
        <v>2.31</v>
      </c>
      <c r="F75" s="127" t="s">
        <v>100</v>
      </c>
    </row>
    <row r="76" spans="2:6">
      <c r="B76" s="103"/>
      <c r="E76" s="100">
        <f>1/E75</f>
        <v>0.4329004329004329</v>
      </c>
      <c r="F76" s="127" t="s">
        <v>101</v>
      </c>
    </row>
    <row r="77" spans="2:6">
      <c r="B77" s="103"/>
    </row>
    <row r="78" spans="2:6">
      <c r="B78" s="103"/>
    </row>
    <row r="79" spans="2:6">
      <c r="B79" s="103"/>
      <c r="D79" s="18" t="s">
        <v>102</v>
      </c>
      <c r="E79" s="100">
        <f>((E69*G88)+(G90*E75))/(G88+G90)</f>
        <v>4.4639861986778433</v>
      </c>
    </row>
    <row r="80" spans="2:6">
      <c r="B80" s="104"/>
      <c r="E80" s="100">
        <f>1/E79</f>
        <v>0.22401502950349242</v>
      </c>
    </row>
    <row r="81" spans="2:12">
      <c r="B81" s="104"/>
    </row>
    <row r="82" spans="2:12">
      <c r="B82" s="104"/>
      <c r="D82" s="139" t="s">
        <v>110</v>
      </c>
    </row>
    <row r="83" spans="2:12">
      <c r="B83" s="104"/>
      <c r="D83" s="139" t="s">
        <v>111</v>
      </c>
    </row>
    <row r="84" spans="2:12">
      <c r="B84" s="104"/>
      <c r="D84" s="139" t="s">
        <v>112</v>
      </c>
    </row>
    <row r="85" spans="2:12">
      <c r="B85" s="104"/>
    </row>
    <row r="86" spans="2:12">
      <c r="B86" s="104"/>
    </row>
    <row r="87" spans="2:12" s="127" customFormat="1" ht="17" thickBot="1">
      <c r="B87" s="129"/>
    </row>
    <row r="88" spans="2:12" s="127" customFormat="1" ht="17" thickBot="1">
      <c r="B88" s="129"/>
      <c r="F88" s="127" t="s">
        <v>103</v>
      </c>
      <c r="G88" s="123">
        <v>7546</v>
      </c>
      <c r="H88" s="127" t="s">
        <v>104</v>
      </c>
      <c r="J88" s="127" t="s">
        <v>81</v>
      </c>
      <c r="L88" s="139" t="s">
        <v>113</v>
      </c>
    </row>
    <row r="89" spans="2:12" s="127" customFormat="1" ht="17" thickBot="1">
      <c r="B89" s="129"/>
      <c r="F89" s="127" t="s">
        <v>105</v>
      </c>
      <c r="G89" s="123">
        <v>68900</v>
      </c>
      <c r="H89" s="127" t="s">
        <v>104</v>
      </c>
      <c r="J89" s="127" t="s">
        <v>81</v>
      </c>
    </row>
    <row r="90" spans="2:12" s="127" customFormat="1" ht="17" thickBot="1">
      <c r="B90" s="129"/>
      <c r="F90" s="127" t="s">
        <v>106</v>
      </c>
      <c r="G90" s="123">
        <v>17292.2</v>
      </c>
      <c r="H90" s="127" t="s">
        <v>104</v>
      </c>
      <c r="J90" s="127" t="s">
        <v>94</v>
      </c>
      <c r="L90" s="127" t="s">
        <v>107</v>
      </c>
    </row>
    <row r="91" spans="2:12" s="127" customFormat="1" ht="17" thickBot="1">
      <c r="B91" s="129"/>
      <c r="F91" s="127" t="s">
        <v>108</v>
      </c>
      <c r="G91" s="123">
        <v>1469</v>
      </c>
      <c r="H91" s="127" t="s">
        <v>104</v>
      </c>
      <c r="J91" s="127" t="s">
        <v>94</v>
      </c>
      <c r="L91" s="127" t="s">
        <v>109</v>
      </c>
    </row>
    <row r="92" spans="2:12">
      <c r="B92" s="104"/>
    </row>
    <row r="93" spans="2:12">
      <c r="B93" s="104"/>
    </row>
    <row r="94" spans="2:12" ht="17" thickBot="1">
      <c r="B94" s="104"/>
    </row>
    <row r="95" spans="2:12" s="120" customFormat="1" ht="17" thickBot="1">
      <c r="C95" s="121" t="s">
        <v>81</v>
      </c>
      <c r="D95" s="122" t="s">
        <v>85</v>
      </c>
      <c r="E95" s="123">
        <f>G88</f>
        <v>7546</v>
      </c>
      <c r="F95" s="122" t="s">
        <v>86</v>
      </c>
      <c r="G95" s="122"/>
      <c r="H95" s="122"/>
      <c r="I95" s="122"/>
    </row>
    <row r="96" spans="2:12" s="120" customFormat="1" ht="17" thickBot="1">
      <c r="C96" s="122"/>
      <c r="D96" s="122"/>
      <c r="E96" s="122">
        <f>E95*1000000</f>
        <v>7546000000</v>
      </c>
      <c r="F96" s="122" t="s">
        <v>85</v>
      </c>
      <c r="G96" s="122"/>
      <c r="H96" s="122"/>
      <c r="I96" s="122"/>
    </row>
    <row r="97" spans="3:9" s="120" customFormat="1" ht="17" thickBot="1">
      <c r="C97" s="122"/>
      <c r="D97" s="122" t="s">
        <v>87</v>
      </c>
      <c r="E97" s="124">
        <f>G89</f>
        <v>68900</v>
      </c>
      <c r="F97" s="122" t="s">
        <v>88</v>
      </c>
      <c r="G97" s="122"/>
      <c r="H97" s="122"/>
      <c r="I97" s="122"/>
    </row>
    <row r="98" spans="3:9" s="120" customFormat="1">
      <c r="C98" s="122"/>
      <c r="D98" s="122"/>
      <c r="E98" s="125">
        <f>E97*1000000</f>
        <v>68900000000</v>
      </c>
      <c r="F98" s="122" t="s">
        <v>87</v>
      </c>
      <c r="G98" s="122"/>
      <c r="H98" s="122"/>
      <c r="I98" s="122"/>
    </row>
    <row r="99" spans="3:9" s="120" customFormat="1">
      <c r="C99" s="122"/>
      <c r="D99" s="122"/>
      <c r="E99" s="122"/>
      <c r="F99" s="122"/>
      <c r="G99" s="122"/>
      <c r="H99" s="122"/>
      <c r="I99" s="122"/>
    </row>
    <row r="100" spans="3:9" s="120" customFormat="1">
      <c r="C100" s="122"/>
      <c r="D100" s="122"/>
      <c r="E100" s="126">
        <f>E98/E96</f>
        <v>9.1306652531142323</v>
      </c>
      <c r="F100" s="122" t="s">
        <v>89</v>
      </c>
      <c r="G100" s="122"/>
      <c r="H100" s="122"/>
      <c r="I100" s="122"/>
    </row>
    <row r="101" spans="3:9" s="120" customFormat="1">
      <c r="C101" s="122"/>
      <c r="D101" s="122"/>
      <c r="E101" s="122"/>
      <c r="F101" s="122"/>
      <c r="G101" s="122"/>
      <c r="H101" s="122"/>
      <c r="I101" s="122"/>
    </row>
    <row r="102" spans="3:9" s="120" customFormat="1">
      <c r="C102" s="122"/>
      <c r="D102" s="122"/>
      <c r="E102" s="122"/>
      <c r="F102" s="122"/>
      <c r="G102" s="122"/>
      <c r="H102" s="122"/>
      <c r="I102" s="122"/>
    </row>
    <row r="103" spans="3:9" s="120" customFormat="1">
      <c r="C103" s="122"/>
      <c r="D103" s="122"/>
      <c r="E103" s="122"/>
      <c r="F103" s="122"/>
      <c r="G103" s="122"/>
      <c r="H103" s="122"/>
      <c r="I103" s="122"/>
    </row>
    <row r="104" spans="3:9" s="120" customFormat="1">
      <c r="C104" s="122"/>
      <c r="D104" s="122" t="str">
        <f>Dashboard!C11</f>
        <v>output.freight_tonne_kms</v>
      </c>
      <c r="E104" s="122">
        <f>E100*E70</f>
        <v>0.97134736735257787</v>
      </c>
      <c r="F104" s="122" t="s">
        <v>90</v>
      </c>
      <c r="G104" s="122"/>
      <c r="H104" s="82" t="s">
        <v>51</v>
      </c>
      <c r="I104" s="122"/>
    </row>
    <row r="105" spans="3:9" s="120" customFormat="1">
      <c r="C105" s="122"/>
      <c r="D105" s="122"/>
      <c r="E105" s="122"/>
      <c r="F105" s="122"/>
      <c r="G105" s="122"/>
      <c r="H105" s="82"/>
      <c r="I105" s="122"/>
    </row>
    <row r="106" spans="3:9" s="120" customFormat="1">
      <c r="C106" s="122"/>
      <c r="D106" s="122"/>
      <c r="E106" s="122"/>
      <c r="F106" s="122"/>
      <c r="G106" s="122"/>
      <c r="H106" s="82"/>
      <c r="I106" s="122"/>
    </row>
    <row r="107" spans="3:9" s="120" customFormat="1">
      <c r="C107" s="122"/>
      <c r="D107" s="122"/>
      <c r="E107" s="122"/>
      <c r="F107" s="122"/>
      <c r="G107" s="122"/>
      <c r="H107" s="122"/>
      <c r="I107" s="122"/>
    </row>
    <row r="108" spans="3:9" s="120" customFormat="1"/>
    <row r="109" spans="3:9" s="120" customFormat="1"/>
    <row r="110" spans="3:9" s="120" customFormat="1"/>
    <row r="111" spans="3:9" s="120" customFormat="1"/>
    <row r="112" spans="3:9" s="120" customFormat="1"/>
    <row r="113" s="120" customFormat="1"/>
    <row r="114" s="120" customFormat="1"/>
    <row r="115" s="120" customFormat="1"/>
    <row r="116" s="120" customFormat="1"/>
    <row r="117" s="120" customFormat="1"/>
    <row r="118" s="120" customFormat="1"/>
    <row r="119" s="120" customFormat="1"/>
    <row r="120" s="120" customFormat="1"/>
    <row r="121" s="120" customFormat="1"/>
    <row r="122" s="120" customFormat="1"/>
    <row r="123" s="120" customFormat="1"/>
    <row r="124" s="120" customFormat="1"/>
    <row r="125" s="120" customFormat="1"/>
    <row r="126" s="120" customFormat="1"/>
    <row r="127" s="120" customFormat="1"/>
    <row r="128" s="120" customFormat="1"/>
    <row r="129" spans="2:2" s="120" customFormat="1"/>
    <row r="130" spans="2:2">
      <c r="B130" s="103"/>
    </row>
    <row r="131" spans="2:2">
      <c r="B131" s="103"/>
    </row>
    <row r="132" spans="2:2">
      <c r="B132" s="103"/>
    </row>
    <row r="133" spans="2:2">
      <c r="B133" s="103"/>
    </row>
    <row r="134" spans="2:2">
      <c r="B134" s="103"/>
    </row>
    <row r="135" spans="2:2">
      <c r="B135" s="103"/>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2022-03-02T12:33:40Z</dcterms:modified>
</cp:coreProperties>
</file>