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5600" windowHeight="1590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D10" i="1"/>
  <c r="K10" i="1"/>
  <c r="K11" i="1"/>
  <c r="K12" i="1"/>
  <c r="D13" i="1"/>
  <c r="K13" i="1"/>
  <c r="K14" i="1"/>
  <c r="K15" i="1"/>
  <c r="K16" i="1"/>
  <c r="K17" i="1"/>
  <c r="K18" i="1"/>
  <c r="K19" i="1"/>
  <c r="K20" i="1"/>
  <c r="D21" i="1"/>
  <c r="K21" i="1"/>
  <c r="K22" i="1"/>
  <c r="H13" i="2"/>
  <c r="H21" i="2"/>
  <c r="D8" i="1"/>
  <c r="D9" i="1"/>
  <c r="D11" i="1"/>
  <c r="D12" i="1"/>
  <c r="D14" i="1"/>
  <c r="D15" i="1"/>
  <c r="D16" i="1"/>
  <c r="D17" i="1"/>
  <c r="D18" i="1"/>
  <c r="D19" i="1"/>
  <c r="D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<sst xmlns="http://schemas.openxmlformats.org/spreadsheetml/2006/main" count="86" uniqueCount="54">
  <si>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</si>
  <si>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</si>
  <si>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</si>
  <si>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</si>
  <si>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</si>
  <si>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</si>
  <si>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</si>
  <si>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</si>
  <si>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</si>
  <si>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</si>
  <si>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</si>
  <si>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</si>
  <si>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</si>
  <si>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</si>
  <si>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</si>
  <si>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</si>
  <si>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</si>
  <si>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</si>
  <si>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</si>
  <si>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</si>
  <si>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</si>
  <si>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</si>
  <si>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</si>
  <si>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</si>
  <si>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</si>
  <si>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</si>
  <si>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</si>
  <si>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</si>
  <si>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</si>
  <si>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</si>
  <si>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</si>
  <si>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</si>
  <si>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</si>
  <si>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</si>
  <si>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</si>
  <si>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</si>
  <si>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</si>
  <si>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</si>
  <si>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</si>
  <si>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</si>
  <si>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</si>
  <si>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</si>
  <si>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</si>
  <si>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</si>
  <si>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</si>
  <si>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</si>
  <si>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</si>
  <si>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</si>
  <si>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</si>
  <si>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</si>
  <si>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</si>
  <si>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</si>
  <si>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</si>
  <si>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Fraunhofer_201004_Electricity demand in the European service sector: A detailed bottom-up estimate by sector and by end-use (http://refman.et-model.com/publications/1875)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</si>
</sst>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>
      <selection activeCell="B29" sqref="B29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2.65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0.71</v>
      </c>
      <c r="D8" s="8">
        <f>C8/C$7</f>
        <v>0.26792452830188679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0.26792452830188679</v>
      </c>
      <c r="N8" s="8" t="str">
        <f t="shared" si="0"/>
        <v/>
      </c>
    </row>
    <row r="9" spans="2:14">
      <c r="B9" t="s">
        <v>48</v>
      </c>
      <c r="C9">
        <v>0.44</v>
      </c>
      <c r="D9" s="8">
        <f t="shared" ref="D9:D21" si="1">C9/C$7</f>
        <v>0.16603773584905662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0.16603773584905662</v>
      </c>
    </row>
    <row r="10" spans="2:14">
      <c r="B10" t="s">
        <v>33</v>
      </c>
      <c r="C10">
        <v>0.54</v>
      </c>
      <c r="D10" s="8">
        <f t="shared" si="1"/>
        <v>0.20377358490566039</v>
      </c>
      <c r="F10">
        <v>1</v>
      </c>
      <c r="K10" s="8">
        <f t="shared" si="2"/>
        <v>0.20377358490566039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0.08</v>
      </c>
      <c r="D11" s="8">
        <f t="shared" si="1"/>
        <v>3.0188679245283019E-2</v>
      </c>
      <c r="G11">
        <v>1</v>
      </c>
      <c r="K11" s="8" t="str">
        <f t="shared" si="2"/>
        <v/>
      </c>
      <c r="L11" s="8">
        <f t="shared" si="3"/>
        <v>3.0188679245283019E-2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0.28000000000000003</v>
      </c>
      <c r="D12" s="8">
        <f t="shared" si="1"/>
        <v>0.10566037735849058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0.10566037735849058</v>
      </c>
    </row>
    <row r="13" spans="2:14">
      <c r="B13" t="s">
        <v>31</v>
      </c>
      <c r="C13">
        <v>7.0000000000000007E-2</v>
      </c>
      <c r="D13" s="8">
        <f t="shared" si="1"/>
        <v>2.6415094339622646E-2</v>
      </c>
      <c r="F13">
        <v>1</v>
      </c>
      <c r="K13" s="8">
        <f t="shared" si="2"/>
        <v>2.6415094339622646E-2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0.09</v>
      </c>
      <c r="D14" s="8">
        <f t="shared" si="1"/>
        <v>3.3962264150943396E-2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3.3962264150943396E-2</v>
      </c>
      <c r="N14" s="8" t="str">
        <f t="shared" si="5"/>
        <v/>
      </c>
    </row>
    <row r="15" spans="2:14">
      <c r="B15" t="s">
        <v>29</v>
      </c>
      <c r="C15">
        <v>0.12</v>
      </c>
      <c r="D15" s="8">
        <f t="shared" si="1"/>
        <v>4.5283018867924525E-2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4.5283018867924525E-2</v>
      </c>
    </row>
    <row r="16" spans="2:14">
      <c r="B16" t="s">
        <v>50</v>
      </c>
      <c r="C16">
        <v>0.12</v>
      </c>
      <c r="D16" s="8">
        <f t="shared" si="1"/>
        <v>4.5283018867924525E-2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4.5283018867924525E-2</v>
      </c>
    </row>
    <row r="17" spans="2:14">
      <c r="B17" t="s">
        <v>24</v>
      </c>
      <c r="C17">
        <v>0.08</v>
      </c>
      <c r="D17" s="8">
        <f t="shared" si="1"/>
        <v>3.0188679245283019E-2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3.0188679245283019E-2</v>
      </c>
    </row>
    <row r="18" spans="2:14">
      <c r="B18" t="s">
        <v>28</v>
      </c>
      <c r="C18">
        <v>0.08</v>
      </c>
      <c r="D18" s="8">
        <f t="shared" si="1"/>
        <v>3.0188679245283019E-2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3.0188679245283019E-2</v>
      </c>
    </row>
    <row r="19" spans="2:14">
      <c r="B19" t="s">
        <v>27</v>
      </c>
      <c r="C19">
        <v>0.03</v>
      </c>
      <c r="D19" s="8">
        <f t="shared" si="1"/>
        <v>1.1320754716981131E-2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1.1320754716981131E-2</v>
      </c>
    </row>
    <row r="20" spans="2:14">
      <c r="B20" t="s">
        <v>26</v>
      </c>
      <c r="C20">
        <v>0.01</v>
      </c>
      <c r="D20" s="8">
        <f t="shared" si="1"/>
        <v>3.7735849056603774E-3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3.7735849056603774E-3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</v>
      </c>
      <c r="E22" s="7"/>
      <c r="F22" s="7"/>
      <c r="G22" s="7"/>
      <c r="H22" s="7"/>
      <c r="I22" s="7"/>
      <c r="J22" s="7"/>
      <c r="K22" s="9">
        <f>SUM(K8:K21)</f>
        <v>0.23018867924528302</v>
      </c>
      <c r="L22" s="9">
        <f>SUM(L8:L21)</f>
        <v>3.0188679245283019E-2</v>
      </c>
      <c r="M22" s="9">
        <f>SUM(M8:M21)</f>
        <v>0.30188679245283018</v>
      </c>
      <c r="N22" s="9">
        <f>SUM(N8:N20)</f>
        <v>0.43773584905660379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4315.34</v>
      </c>
      <c r="D7" s="13">
        <v>422432.13</v>
      </c>
      <c r="E7" s="13">
        <v>306363.59999999998</v>
      </c>
      <c r="F7" s="13">
        <v>5272.98</v>
      </c>
      <c r="G7" s="13">
        <v>1511.73</v>
      </c>
      <c r="H7" s="13">
        <v>541937.13</v>
      </c>
      <c r="I7" s="13">
        <v>80218.59</v>
      </c>
      <c r="J7" s="13">
        <v>48855.23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0.23018867924528302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3.0188679245283019E-2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0.30188679245283018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0.43773584905660379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4315.34</v>
      </c>
      <c r="D21" s="19">
        <f t="shared" si="0"/>
        <v>380188.91700000002</v>
      </c>
      <c r="E21" s="19">
        <f t="shared" si="0"/>
        <v>275727.24</v>
      </c>
      <c r="F21" s="19">
        <f t="shared" si="0"/>
        <v>5272.98</v>
      </c>
      <c r="G21" s="19">
        <f t="shared" si="0"/>
        <v>1511.73</v>
      </c>
      <c r="H21" s="19">
        <f>H13*H$7</f>
        <v>124747.79218867925</v>
      </c>
      <c r="I21" s="19">
        <f t="shared" si="0"/>
        <v>80218.59</v>
      </c>
      <c r="J21" s="19">
        <f t="shared" si="0"/>
        <v>0</v>
      </c>
      <c r="K21" s="23">
        <f>SUM(C21:J21)</f>
        <v>871982.58918867912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16360.366188679245</v>
      </c>
      <c r="I22" s="19">
        <f t="shared" si="0"/>
        <v>0</v>
      </c>
      <c r="J22" s="19">
        <f t="shared" si="0"/>
        <v>0</v>
      </c>
      <c r="K22" s="23">
        <f>SUM(C22:J22)</f>
        <v>16360.366188679245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163603.66188679246</v>
      </c>
      <c r="I23" s="19">
        <f t="shared" si="0"/>
        <v>0</v>
      </c>
      <c r="J23" s="19">
        <f t="shared" si="0"/>
        <v>0</v>
      </c>
      <c r="K23" s="23">
        <f>SUM(C23:J23)</f>
        <v>163603.66188679246</v>
      </c>
    </row>
    <row r="24" spans="2:11">
      <c r="B24" s="3" t="s">
        <v>5</v>
      </c>
      <c r="C24" s="20">
        <f t="shared" si="0"/>
        <v>0</v>
      </c>
      <c r="D24" s="20">
        <f t="shared" si="0"/>
        <v>42243.213000000003</v>
      </c>
      <c r="E24" s="20">
        <f t="shared" si="0"/>
        <v>30636.36</v>
      </c>
      <c r="F24" s="20">
        <f t="shared" si="0"/>
        <v>0</v>
      </c>
      <c r="G24" s="20">
        <f t="shared" si="0"/>
        <v>0</v>
      </c>
      <c r="H24" s="20">
        <f t="shared" si="0"/>
        <v>237225.30973584906</v>
      </c>
      <c r="I24" s="20">
        <f t="shared" si="0"/>
        <v>0</v>
      </c>
      <c r="J24" s="20">
        <f t="shared" si="0"/>
        <v>48855.23</v>
      </c>
      <c r="K24" s="24">
        <f>SUM(C24:J24)</f>
        <v>358960.11273584905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1511.73</v>
      </c>
      <c r="D29" s="11">
        <v>0.95</v>
      </c>
      <c r="E29" s="19">
        <f>C29*D29</f>
        <v>1436.1434999999999</v>
      </c>
      <c r="F29" s="21">
        <f>E29/SUM($E$29:$E$36)</f>
        <v>1.6812566475529163E-3</v>
      </c>
      <c r="G29" s="21"/>
    </row>
    <row r="30" spans="2:11">
      <c r="B30" t="s">
        <v>45</v>
      </c>
      <c r="C30" s="19">
        <f>F21</f>
        <v>5272.98</v>
      </c>
      <c r="D30" s="11">
        <v>0.82</v>
      </c>
      <c r="E30" s="19">
        <f t="shared" ref="E30:E36" si="1">C30*D30</f>
        <v>4323.8435999999992</v>
      </c>
      <c r="F30" s="21">
        <f>E30/SUM($E$29:$E$36)</f>
        <v>5.0618136665863348E-3</v>
      </c>
      <c r="G30" s="21"/>
    </row>
    <row r="31" spans="2:11">
      <c r="B31" t="s">
        <v>46</v>
      </c>
      <c r="C31" s="19">
        <f>I21</f>
        <v>80218.59</v>
      </c>
      <c r="D31" s="11">
        <v>1</v>
      </c>
      <c r="E31" s="19">
        <f t="shared" si="1"/>
        <v>80218.59</v>
      </c>
      <c r="F31" s="21">
        <f>E31/SUM($E$29:$E$36)</f>
        <v>9.3909861859084343E-2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380188.91700000002</v>
      </c>
      <c r="D33" s="11">
        <v>1.0669999999999999</v>
      </c>
      <c r="E33" s="19">
        <f t="shared" si="1"/>
        <v>405661.57443899999</v>
      </c>
      <c r="F33" s="21">
        <f>E33/SUM($E$29:$E$36)</f>
        <v>0.47489768166088625</v>
      </c>
      <c r="G33" s="22">
        <f>F33/SUM($F$33:$F$36)</f>
        <v>0.52804717850301197</v>
      </c>
    </row>
    <row r="34" spans="2:7">
      <c r="B34" t="s">
        <v>47</v>
      </c>
      <c r="C34" s="19">
        <f>H21</f>
        <v>124747.79218867925</v>
      </c>
      <c r="D34" s="11">
        <v>1</v>
      </c>
      <c r="E34" s="19">
        <f t="shared" si="1"/>
        <v>124747.79218867925</v>
      </c>
      <c r="F34" s="21">
        <f>E34/SUM($E$29:$E$36)</f>
        <v>0.1460390656537921</v>
      </c>
      <c r="G34" s="22">
        <f>F34/SUM($F$33:$F$36)</f>
        <v>0.16238343446950643</v>
      </c>
    </row>
    <row r="35" spans="2:7">
      <c r="B35" t="s">
        <v>6</v>
      </c>
      <c r="C35" s="19">
        <f>C21</f>
        <v>4315.34</v>
      </c>
      <c r="D35" s="11">
        <v>0.8</v>
      </c>
      <c r="E35" s="19">
        <f t="shared" si="1"/>
        <v>3452.2720000000004</v>
      </c>
      <c r="F35" s="21">
        <f>E35/SUM($E$29:$E$36)</f>
        <v>4.041486974777104E-3</v>
      </c>
      <c r="G35" s="22">
        <f>F35/SUM($F$33:$F$36)</f>
        <v>4.4938012468791816E-3</v>
      </c>
    </row>
    <row r="36" spans="2:7">
      <c r="B36" s="3" t="s">
        <v>8</v>
      </c>
      <c r="C36" s="20">
        <f>E21</f>
        <v>275727.24</v>
      </c>
      <c r="D36" s="25">
        <v>0.85</v>
      </c>
      <c r="E36" s="20">
        <f t="shared" si="1"/>
        <v>234368.15399999998</v>
      </c>
      <c r="F36" s="26">
        <f>E36/SUM($E$29:$E$36)</f>
        <v>0.274368833537321</v>
      </c>
      <c r="G36" s="27">
        <f>F36/SUM($F$33:$F$36)</f>
        <v>0.3050755857806024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2014-07-11T10:49:36Z</dcterms:modified>
</cp:coreProperties>
</file>