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59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2" l="1"/>
  <c r="E41" i="12"/>
  <c r="E40" i="12"/>
  <c r="E39" i="12"/>
  <c r="F25" i="13"/>
  <c r="F21" i="13"/>
  <c r="E33" i="12"/>
  <c r="F16" i="13"/>
  <c r="E28" i="12"/>
  <c r="E13" i="12"/>
  <c r="F22" i="13"/>
  <c r="F19" i="13"/>
  <c r="F18" i="13"/>
</calcChain>
</file>

<file path=xl/sharedStrings.xml><?xml version="1.0" encoding="utf-8"?>
<sst xmlns="http://schemas.openxmlformats.org/spreadsheetml/2006/main" count="197" uniqueCount="126">
  <si>
    <t>Source</t>
  </si>
  <si>
    <t>years</t>
  </si>
  <si>
    <t>-</t>
  </si>
  <si>
    <t>Value</t>
  </si>
  <si>
    <t>Other</t>
  </si>
  <si>
    <t>Definition</t>
  </si>
  <si>
    <t>Unit</t>
  </si>
  <si>
    <t>Link</t>
  </si>
  <si>
    <t>Document</t>
  </si>
  <si>
    <t>Country</t>
  </si>
  <si>
    <t>Quintel Intelligence</t>
  </si>
  <si>
    <t>Definition on the sources</t>
  </si>
  <si>
    <t>Type</t>
  </si>
  <si>
    <t>Date published</t>
  </si>
  <si>
    <t>Attribute</t>
  </si>
  <si>
    <t>Comments</t>
  </si>
  <si>
    <t>Initial investment costs per unit</t>
  </si>
  <si>
    <t xml:space="preserve">          Technical lifetime</t>
  </si>
  <si>
    <t>Electricity output capacity per unit</t>
  </si>
  <si>
    <t xml:space="preserve">         Initial investment costs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</si>
  <si>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</si>
  <si>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</si>
  <si>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</si>
  <si>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</si>
  <si>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</si>
  <si>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</si>
  <si>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</si>
  <si>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</si>
  <si>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</si>
  <si>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</si>
  <si>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</si>
  <si>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</si>
  <si>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</si>
  <si>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</si>
  <si>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</si>
  <si>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</si>
  <si>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</si>
  <si>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</si>
  <si>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</si>
  <si>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</si>
  <si>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</si>
  <si>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</si>
  <si>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</si>
  <si>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</si>
  <si>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</si>
  <si>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</si>
  <si>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</si>
  <si>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</si>
  <si>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</si>
  <si>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</si>
  <si>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</si>
  <si>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</si>
  <si>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</si>
  <si>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</si>
  <si>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</si>
  <si>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</si>
  <si>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</si>
  <si>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</si>
  <si>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</si>
  <si>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</si>
  <si>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</si>
  <si>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</si>
  <si>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</si>
  <si>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</si>
  <si>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</si>
  <si>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</si>
  <si>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</si>
  <si>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</si>
  <si>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</si>
  <si>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</si>
  <si>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</si>
  <si>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</si>
  <si>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</si>
  <si>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</si>
  <si>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</si>
  <si>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</si>
  <si>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</si>
  <si>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</si>
  <si>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</si>
  <si>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</si>
  <si>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</si>
  <si>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</si>
  <si>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</si>
  <si>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t>simult_sd</t>
  </si>
  <si>
    <t>simult_se</t>
  </si>
  <si>
    <t>simult_wd</t>
  </si>
  <si>
    <t>simult_we</t>
  </si>
  <si>
    <t>peak_load_units_present</t>
  </si>
  <si>
    <r>
      <rPr>
        <sz val="12"/>
        <color theme="1"/>
        <rFont val="Calibri"/>
        <family val="2"/>
        <scheme val="minor"/>
      </rPr>
      <t>Heat</t>
    </r>
    <r>
      <rPr>
        <sz val="12"/>
        <color theme="1"/>
        <rFont val="Calibri"/>
        <family val="2"/>
        <scheme val="minor"/>
      </rPr>
      <t xml:space="preserve"> output capacity per unit</t>
    </r>
  </si>
  <si>
    <t>yes=1, no=0</t>
  </si>
  <si>
    <r>
      <t>Probability that two peaks fall in the same time in</t>
    </r>
    <r>
      <rPr>
        <sz val="12"/>
        <color theme="1"/>
        <rFont val="Calibri"/>
        <family val="2"/>
        <scheme val="minor"/>
      </rPr>
      <t xml:space="preserve"> </t>
    </r>
    <r>
      <rPr>
        <sz val="12"/>
        <color theme="1"/>
        <rFont val="Calibri"/>
        <family val="2"/>
        <scheme val="minor"/>
      </rPr>
      <t xml:space="preserve">the </t>
    </r>
    <r>
      <rPr>
        <sz val="12"/>
        <color theme="1"/>
        <rFont val="Calibri"/>
        <family val="2"/>
        <scheme val="minor"/>
      </rPr>
      <t>summer day</t>
    </r>
  </si>
  <si>
    <r>
      <t>Probability that two peaks fal</t>
    </r>
    <r>
      <rPr>
        <sz val="12"/>
        <color theme="1"/>
        <rFont val="Calibri"/>
        <family val="2"/>
        <scheme val="minor"/>
      </rPr>
      <t xml:space="preserve"> in </t>
    </r>
    <r>
      <rPr>
        <sz val="12"/>
        <color theme="1"/>
        <rFont val="Calibri"/>
        <family val="2"/>
        <scheme val="minor"/>
      </rPr>
      <t>the same time in</t>
    </r>
    <r>
      <rPr>
        <sz val="12"/>
        <color theme="1"/>
        <rFont val="Calibri"/>
        <family val="2"/>
        <scheme val="minor"/>
      </rPr>
      <t xml:space="preserve"> the summer evining</t>
    </r>
  </si>
  <si>
    <r>
      <t xml:space="preserve">Probability that two peaks fall in </t>
    </r>
    <r>
      <rPr>
        <sz val="12"/>
        <color theme="1"/>
        <rFont val="Calibri"/>
        <family val="2"/>
        <scheme val="minor"/>
      </rPr>
      <t xml:space="preserve">the same time in </t>
    </r>
    <r>
      <rPr>
        <sz val="12"/>
        <color theme="1"/>
        <rFont val="Calibri"/>
        <family val="2"/>
        <scheme val="minor"/>
      </rPr>
      <t>the winter day</t>
    </r>
  </si>
  <si>
    <r>
      <t xml:space="preserve">Probability that two peaks fall in </t>
    </r>
    <r>
      <rPr>
        <sz val="12"/>
        <color theme="1"/>
        <rFont val="Calibri"/>
        <family val="2"/>
        <scheme val="minor"/>
      </rPr>
      <t xml:space="preserve">the same time in </t>
    </r>
    <r>
      <rPr>
        <sz val="12"/>
        <color theme="1"/>
        <rFont val="Calibri"/>
        <family val="2"/>
        <scheme val="minor"/>
      </rPr>
      <t>the winter evining</t>
    </r>
  </si>
  <si>
    <t>The number of units for the present year</t>
  </si>
  <si>
    <t xml:space="preserve">         Initial investment costs per unit</t>
  </si>
  <si>
    <t>FLH</t>
  </si>
  <si>
    <t xml:space="preserve">          Construction time </t>
  </si>
  <si>
    <t xml:space="preserve">          Land use per unit</t>
  </si>
  <si>
    <t xml:space="preserve">         Total operating and maintenance costs per unit</t>
  </si>
  <si>
    <t xml:space="preserve">         Fixed operating and maintenance costs </t>
  </si>
  <si>
    <t xml:space="preserve">         Full load hours</t>
  </si>
  <si>
    <t xml:space="preserve">        Variable operating and maintenance costs per FLH</t>
  </si>
  <si>
    <t xml:space="preserve">        Variable operating and maintenance costs</t>
  </si>
  <si>
    <t>Date retrived</t>
  </si>
  <si>
    <t>%</t>
  </si>
  <si>
    <r>
      <rPr>
        <sz val="12"/>
        <color theme="1"/>
        <rFont val="Calibri"/>
        <family val="2"/>
        <scheme val="minor"/>
      </rPr>
      <t xml:space="preserve"> </t>
    </r>
    <r>
      <rPr>
        <sz val="12"/>
        <color theme="1"/>
        <rFont val="Calibri"/>
        <family val="2"/>
        <scheme val="minor"/>
      </rPr>
      <t>Electricity output capacity</t>
    </r>
  </si>
  <si>
    <t xml:space="preserve">          Electrical efficieny</t>
  </si>
  <si>
    <t>hours_prep_nl</t>
  </si>
  <si>
    <t>hours</t>
  </si>
  <si>
    <t>hours_prod_nl</t>
  </si>
  <si>
    <t>hours_place_nl</t>
  </si>
  <si>
    <t>hours_maint_nl</t>
  </si>
  <si>
    <t>hours_remov_nl</t>
  </si>
  <si>
    <t xml:space="preserve">         Fixed operating and maintenance costs</t>
  </si>
  <si>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</si>
  <si>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</si>
  <si>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</si>
  <si>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KW</t>
    </r>
  </si>
  <si>
    <r>
      <t xml:space="preserve">        Production Elect</t>
    </r>
    <r>
      <rPr>
        <sz val="12"/>
        <color theme="1"/>
        <rFont val="Calibri"/>
        <family val="2"/>
        <scheme val="minor"/>
      </rPr>
      <t>r</t>
    </r>
    <r>
      <rPr>
        <sz val="12"/>
        <color theme="1"/>
        <rFont val="Calibri"/>
        <family val="2"/>
        <scheme val="minor"/>
      </rPr>
      <t>icity yearly</t>
    </r>
  </si>
  <si>
    <t>Sorce</t>
  </si>
  <si>
    <t>Notes</t>
  </si>
  <si>
    <t>Subject year</t>
  </si>
  <si>
    <t>ETM Library URL</t>
  </si>
  <si>
    <t>energy_power_supercritical_waste_mix.central_producer.ad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</si>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</sst>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1">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2">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2" fontId="11" fillId="2" borderId="18" xfId="0" applyNumberFormat="1"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0" borderId="0" xfId="0" applyFont="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166"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164" fontId="7" fillId="2" borderId="0" xfId="0" applyNumberFormat="1" applyFont="1" applyFill="1" applyBorder="1"/>
    <xf numFmtId="2" fontId="7" fillId="2" borderId="18" xfId="0" applyNumberFormat="1" applyFont="1" applyFill="1" applyBorder="1"/>
    <xf numFmtId="0" fontId="14" fillId="0" borderId="0" xfId="0" applyNumberFormat="1" applyFont="1" applyFill="1" applyBorder="1" applyAlignment="1" applyProtection="1">
      <alignment vertical="center"/>
    </xf>
    <xf numFmtId="164" fontId="6" fillId="2" borderId="18" xfId="0" applyNumberFormat="1" applyFont="1" applyFill="1" applyBorder="1"/>
    <xf numFmtId="0" fontId="5"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7" fillId="2" borderId="18" xfId="0" applyFont="1" applyFill="1" applyBorder="1"/>
    <xf numFmtId="0" fontId="5" fillId="2" borderId="6" xfId="0" applyFont="1" applyFill="1" applyBorder="1"/>
    <xf numFmtId="1" fontId="5" fillId="0" borderId="0" xfId="0" applyNumberFormat="1" applyFont="1" applyFill="1" applyBorder="1"/>
    <xf numFmtId="0" fontId="5" fillId="0" borderId="20" xfId="0" applyFont="1" applyFill="1" applyBorder="1"/>
    <xf numFmtId="0" fontId="5" fillId="0" borderId="0" xfId="0" applyFont="1" applyFill="1"/>
    <xf numFmtId="0" fontId="5" fillId="2" borderId="5" xfId="0" applyFont="1" applyFill="1" applyBorder="1"/>
    <xf numFmtId="0" fontId="5" fillId="2" borderId="0" xfId="0" applyFont="1" applyFill="1" applyBorder="1"/>
    <xf numFmtId="0" fontId="5" fillId="0" borderId="18" xfId="0" applyFont="1" applyFill="1" applyBorder="1"/>
    <xf numFmtId="0" fontId="5" fillId="0" borderId="22" xfId="0" applyFont="1" applyFill="1" applyBorder="1"/>
    <xf numFmtId="0" fontId="5" fillId="0" borderId="21" xfId="0" applyFont="1" applyFill="1" applyBorder="1"/>
    <xf numFmtId="0" fontId="4" fillId="0" borderId="0" xfId="0" applyNumberFormat="1" applyFont="1" applyFill="1" applyBorder="1" applyAlignment="1" applyProtection="1">
      <alignment horizontal="lef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2" fillId="2" borderId="0" xfId="0" applyFont="1" applyFill="1"/>
    <xf numFmtId="0" fontId="2" fillId="2" borderId="3" xfId="0" applyFont="1" applyFill="1" applyBorder="1"/>
    <xf numFmtId="0" fontId="2" fillId="2" borderId="4" xfId="0" applyFont="1" applyFill="1" applyBorder="1"/>
    <xf numFmtId="0" fontId="14" fillId="2" borderId="16"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C22"/>
  <sheetViews>
    <sheetView workbookViewId="0">
      <selection activeCell="C5" sqref="C5"/>
    </sheetView>
  </sheetViews>
  <sheetFormatPr baseColWidth="10" defaultRowHeight="16" x14ac:dyDescent="0.2"/>
  <cols>
    <col min="1" max="1" width="2.140625" style="50" customWidth="1"/>
    <col min="2" max="2" width="9.42578125" style="50" customWidth="1"/>
    <col min="3" max="3" width="36" style="50" customWidth="1"/>
    <col min="4" max="16384" width="10.7109375" style="50"/>
  </cols>
  <sheetData>
    <row r="1" spans="2:3" s="48" customFormat="1" x14ac:dyDescent="0.2"/>
    <row r="2" spans="2:3" s="48" customFormat="1" ht="21" x14ac:dyDescent="0.25">
      <c r="B2" s="44" t="s">
        <v>33</v>
      </c>
    </row>
    <row r="3" spans="2:3" s="48" customFormat="1" x14ac:dyDescent="0.2"/>
    <row r="4" spans="2:3" s="48" customFormat="1" x14ac:dyDescent="0.2">
      <c r="B4" s="45" t="s">
        <v>8</v>
      </c>
      <c r="C4" s="13" t="s">
        <v>124</v>
      </c>
    </row>
    <row r="5" spans="2:3" s="48" customFormat="1" x14ac:dyDescent="0.2">
      <c r="B5" s="15" t="s">
        <v>34</v>
      </c>
      <c r="C5" s="50" t="s">
        <v>50</v>
      </c>
    </row>
    <row r="6" spans="2:3" s="48" customFormat="1" x14ac:dyDescent="0.2">
      <c r="B6" s="16" t="s">
        <v>35</v>
      </c>
      <c r="C6" s="51" t="s">
        <v>10</v>
      </c>
    </row>
    <row r="7" spans="2:3" s="48" customFormat="1" x14ac:dyDescent="0.2"/>
    <row r="8" spans="2:3" s="48" customFormat="1" x14ac:dyDescent="0.2">
      <c r="B8" s="45" t="s">
        <v>36</v>
      </c>
      <c r="C8" s="49"/>
    </row>
    <row r="9" spans="2:3" s="48" customFormat="1" x14ac:dyDescent="0.2">
      <c r="B9" s="46"/>
      <c r="C9" s="50"/>
    </row>
    <row r="10" spans="2:3" s="48" customFormat="1" x14ac:dyDescent="0.2">
      <c r="B10" s="46" t="s">
        <v>37</v>
      </c>
      <c r="C10" s="47" t="s">
        <v>38</v>
      </c>
    </row>
    <row r="11" spans="2:3" s="48" customFormat="1" ht="17" thickBot="1" x14ac:dyDescent="0.25">
      <c r="B11" s="46"/>
      <c r="C11" s="2" t="s">
        <v>39</v>
      </c>
    </row>
    <row r="12" spans="2:3" s="48" customFormat="1" ht="17" thickBot="1" x14ac:dyDescent="0.25">
      <c r="B12" s="46"/>
      <c r="C12" s="52" t="s">
        <v>40</v>
      </c>
    </row>
    <row r="13" spans="2:3" s="48" customFormat="1" x14ac:dyDescent="0.2">
      <c r="B13" s="46"/>
      <c r="C13" s="50" t="s">
        <v>41</v>
      </c>
    </row>
    <row r="14" spans="2:3" s="48" customFormat="1" x14ac:dyDescent="0.2">
      <c r="B14" s="46"/>
      <c r="C14" s="50"/>
    </row>
    <row r="15" spans="2:3" s="48" customFormat="1" x14ac:dyDescent="0.2">
      <c r="B15" s="46" t="s">
        <v>42</v>
      </c>
      <c r="C15" s="53" t="s">
        <v>43</v>
      </c>
    </row>
    <row r="16" spans="2:3" s="48" customFormat="1" x14ac:dyDescent="0.2">
      <c r="B16" s="46"/>
      <c r="C16" s="54" t="s">
        <v>44</v>
      </c>
    </row>
    <row r="17" spans="2:3" s="48" customFormat="1" x14ac:dyDescent="0.2">
      <c r="B17" s="46"/>
      <c r="C17" s="55" t="s">
        <v>45</v>
      </c>
    </row>
    <row r="18" spans="2:3" s="48" customFormat="1" x14ac:dyDescent="0.2">
      <c r="B18" s="46"/>
      <c r="C18" s="56" t="s">
        <v>46</v>
      </c>
    </row>
    <row r="19" spans="2:3" s="48" customFormat="1" x14ac:dyDescent="0.2">
      <c r="B19" s="57"/>
      <c r="C19" s="58" t="s">
        <v>29</v>
      </c>
    </row>
    <row r="20" spans="2:3" s="48" customFormat="1" x14ac:dyDescent="0.2">
      <c r="B20" s="57"/>
      <c r="C20" s="59" t="s">
        <v>47</v>
      </c>
    </row>
    <row r="21" spans="2:3" s="48" customFormat="1" x14ac:dyDescent="0.2">
      <c r="B21" s="57"/>
      <c r="C21" s="60" t="s">
        <v>48</v>
      </c>
    </row>
    <row r="22" spans="2:3" s="48" customFormat="1" x14ac:dyDescent="0.2">
      <c r="B22" s="57"/>
      <c r="C22" s="61" t="s">
        <v>49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B6" sqref="B6"/>
    </sheetView>
  </sheetViews>
  <sheetFormatPr baseColWidth="10" defaultRowHeight="16" x14ac:dyDescent="0.2"/>
  <cols>
    <col min="1" max="2" width="2.5703125" style="17" customWidth="1"/>
    <col min="3" max="3" width="45.42578125" style="17" customWidth="1"/>
    <col min="4" max="4" width="14.140625" style="17" customWidth="1"/>
    <col min="5" max="5" width="11.85546875" style="17" customWidth="1"/>
    <col min="6" max="6" width="2.140625" style="17" customWidth="1"/>
    <col min="7" max="7" width="45.140625" style="17" customWidth="1"/>
    <col min="8" max="8" width="2.140625" style="17" customWidth="1"/>
    <col min="9" max="9" width="46.140625" style="17" customWidth="1"/>
    <col min="10" max="10" width="2.140625" style="17" customWidth="1"/>
    <col min="11" max="16384" width="10.7109375" style="17"/>
  </cols>
  <sheetData>
    <row r="1" spans="2:11" x14ac:dyDescent="0.2">
      <c r="D1" s="14"/>
    </row>
    <row r="2" spans="2:11" ht="16" customHeight="1" x14ac:dyDescent="0.2">
      <c r="B2" s="133" t="s">
        <v>125</v>
      </c>
      <c r="C2" s="134"/>
      <c r="D2" s="134"/>
      <c r="E2" s="135"/>
      <c r="F2" s="43"/>
    </row>
    <row r="3" spans="2:11" x14ac:dyDescent="0.2">
      <c r="B3" s="136"/>
      <c r="C3" s="137"/>
      <c r="D3" s="137"/>
      <c r="E3" s="138"/>
      <c r="F3" s="43"/>
    </row>
    <row r="4" spans="2:11" x14ac:dyDescent="0.2">
      <c r="B4" s="136"/>
      <c r="C4" s="137"/>
      <c r="D4" s="137"/>
      <c r="E4" s="138"/>
      <c r="F4" s="43"/>
    </row>
    <row r="5" spans="2:11" x14ac:dyDescent="0.2">
      <c r="B5" s="139"/>
      <c r="C5" s="140"/>
      <c r="D5" s="140"/>
      <c r="E5" s="141"/>
      <c r="F5" s="43"/>
    </row>
    <row r="6" spans="2:11" ht="17" thickBot="1" x14ac:dyDescent="0.25">
      <c r="D6" s="14"/>
    </row>
    <row r="7" spans="2:11" x14ac:dyDescent="0.2">
      <c r="B7" s="19"/>
      <c r="C7" s="5"/>
      <c r="D7" s="5"/>
      <c r="E7" s="5"/>
      <c r="F7" s="5"/>
      <c r="G7" s="5"/>
      <c r="H7" s="5"/>
      <c r="I7" s="5"/>
      <c r="J7" s="20"/>
    </row>
    <row r="8" spans="2:11" s="9" customFormat="1" x14ac:dyDescent="0.2">
      <c r="B8" s="7"/>
      <c r="C8" s="4" t="s">
        <v>14</v>
      </c>
      <c r="D8" s="33" t="s">
        <v>6</v>
      </c>
      <c r="E8" s="4" t="s">
        <v>3</v>
      </c>
      <c r="F8" s="4"/>
      <c r="G8" s="4" t="s">
        <v>5</v>
      </c>
      <c r="H8" s="4"/>
      <c r="I8" s="4" t="s">
        <v>0</v>
      </c>
      <c r="J8" s="12"/>
    </row>
    <row r="9" spans="2:11" s="9" customFormat="1" x14ac:dyDescent="0.2">
      <c r="B9" s="8"/>
      <c r="C9" s="2"/>
      <c r="D9" s="10"/>
      <c r="E9" s="2"/>
      <c r="F9" s="2"/>
      <c r="G9" s="2"/>
      <c r="H9" s="2"/>
      <c r="I9" s="2"/>
      <c r="J9" s="3"/>
    </row>
    <row r="10" spans="2:11" s="9" customFormat="1" ht="17" thickBot="1" x14ac:dyDescent="0.25">
      <c r="B10" s="8"/>
      <c r="C10" s="2" t="s">
        <v>27</v>
      </c>
      <c r="D10" s="10"/>
      <c r="E10" s="2"/>
      <c r="F10" s="2"/>
      <c r="G10" s="2"/>
      <c r="H10" s="2"/>
      <c r="I10" s="2"/>
      <c r="J10" s="3"/>
    </row>
    <row r="11" spans="2:11" ht="17" thickBot="1" x14ac:dyDescent="0.25">
      <c r="B11" s="21"/>
      <c r="C11" s="29" t="s">
        <v>21</v>
      </c>
      <c r="D11" s="6" t="s">
        <v>31</v>
      </c>
      <c r="E11" s="41">
        <f>'Research data'!F6</f>
        <v>55.56</v>
      </c>
      <c r="F11" s="24"/>
      <c r="G11" s="24" t="s">
        <v>18</v>
      </c>
      <c r="H11" s="24"/>
      <c r="I11" s="25" t="s">
        <v>24</v>
      </c>
      <c r="J11" s="22"/>
      <c r="K11" s="14"/>
    </row>
    <row r="12" spans="2:11" ht="17" thickBot="1" x14ac:dyDescent="0.25">
      <c r="B12" s="21"/>
      <c r="C12" s="29" t="s">
        <v>82</v>
      </c>
      <c r="D12" s="6" t="s">
        <v>31</v>
      </c>
      <c r="E12" s="62">
        <v>0</v>
      </c>
      <c r="F12" s="24"/>
      <c r="G12" s="63" t="s">
        <v>88</v>
      </c>
      <c r="H12" s="24"/>
      <c r="I12" s="25" t="s">
        <v>24</v>
      </c>
      <c r="J12" s="22"/>
      <c r="K12" s="14"/>
    </row>
    <row r="13" spans="2:11" ht="17" thickBot="1" x14ac:dyDescent="0.25">
      <c r="B13" s="21"/>
      <c r="C13" s="63" t="s">
        <v>73</v>
      </c>
      <c r="D13" s="6" t="s">
        <v>2</v>
      </c>
      <c r="E13" s="65">
        <f>'Research data'!F7/100</f>
        <v>0.25</v>
      </c>
      <c r="F13" s="24"/>
      <c r="G13" s="63"/>
      <c r="H13" s="24"/>
      <c r="I13" s="69" t="s">
        <v>24</v>
      </c>
      <c r="J13" s="22"/>
      <c r="K13" s="14"/>
    </row>
    <row r="14" spans="2:11" ht="17" thickBot="1" x14ac:dyDescent="0.25">
      <c r="B14" s="21"/>
      <c r="C14" s="63" t="s">
        <v>74</v>
      </c>
      <c r="D14" s="6" t="s">
        <v>2</v>
      </c>
      <c r="E14" s="65">
        <v>0</v>
      </c>
      <c r="F14" s="24"/>
      <c r="G14" s="63"/>
      <c r="H14" s="24"/>
      <c r="I14" s="69" t="s">
        <v>24</v>
      </c>
      <c r="J14" s="22"/>
      <c r="K14" s="14"/>
    </row>
    <row r="15" spans="2:11" ht="17" thickBot="1" x14ac:dyDescent="0.25">
      <c r="B15" s="21"/>
      <c r="C15" s="63" t="s">
        <v>75</v>
      </c>
      <c r="D15" s="6" t="s">
        <v>2</v>
      </c>
      <c r="E15" s="65">
        <v>0.9</v>
      </c>
      <c r="F15" s="24"/>
      <c r="G15" s="63"/>
      <c r="H15" s="24"/>
      <c r="I15" s="69" t="s">
        <v>24</v>
      </c>
      <c r="J15" s="22"/>
      <c r="K15" s="14"/>
    </row>
    <row r="16" spans="2:11" ht="17" thickBot="1" x14ac:dyDescent="0.25">
      <c r="B16" s="21"/>
      <c r="C16" s="63" t="s">
        <v>76</v>
      </c>
      <c r="D16" s="6" t="s">
        <v>2</v>
      </c>
      <c r="E16" s="68">
        <v>1</v>
      </c>
      <c r="F16" s="24"/>
      <c r="G16" s="63"/>
      <c r="H16" s="24"/>
      <c r="I16" s="69" t="s">
        <v>24</v>
      </c>
      <c r="J16" s="22"/>
      <c r="K16" s="14"/>
    </row>
    <row r="17" spans="2:11" ht="17" thickBot="1" x14ac:dyDescent="0.25">
      <c r="B17" s="21"/>
      <c r="C17" s="63" t="s">
        <v>77</v>
      </c>
      <c r="D17" s="6" t="s">
        <v>2</v>
      </c>
      <c r="E17" s="68">
        <v>0</v>
      </c>
      <c r="F17" s="24"/>
      <c r="G17" s="63"/>
      <c r="H17" s="24"/>
      <c r="I17" s="69" t="s">
        <v>24</v>
      </c>
      <c r="J17" s="22"/>
      <c r="K17" s="14"/>
    </row>
    <row r="18" spans="2:11" ht="17" thickBot="1" x14ac:dyDescent="0.25">
      <c r="B18" s="21"/>
      <c r="C18" s="110" t="s">
        <v>78</v>
      </c>
      <c r="D18" s="6" t="s">
        <v>2</v>
      </c>
      <c r="E18" s="68">
        <v>0</v>
      </c>
      <c r="F18" s="24"/>
      <c r="G18" s="63"/>
      <c r="H18" s="24"/>
      <c r="I18" s="69" t="s">
        <v>24</v>
      </c>
      <c r="J18" s="22"/>
      <c r="K18" s="14"/>
    </row>
    <row r="19" spans="2:11" ht="17" thickBot="1" x14ac:dyDescent="0.25">
      <c r="B19" s="21"/>
      <c r="C19" s="63" t="s">
        <v>80</v>
      </c>
      <c r="D19" s="6" t="s">
        <v>2</v>
      </c>
      <c r="E19" s="68">
        <v>0.1</v>
      </c>
      <c r="F19" s="24"/>
      <c r="G19" s="63"/>
      <c r="H19" s="24"/>
      <c r="I19" s="69" t="s">
        <v>24</v>
      </c>
      <c r="J19" s="22"/>
      <c r="K19" s="14"/>
    </row>
    <row r="20" spans="2:11" ht="17" thickBot="1" x14ac:dyDescent="0.25">
      <c r="B20" s="21"/>
      <c r="C20" s="63" t="s">
        <v>81</v>
      </c>
      <c r="D20" s="6" t="s">
        <v>2</v>
      </c>
      <c r="E20" s="68">
        <v>0.7</v>
      </c>
      <c r="F20" s="24"/>
      <c r="G20" s="63"/>
      <c r="H20" s="24"/>
      <c r="I20" s="69" t="s">
        <v>24</v>
      </c>
      <c r="J20" s="22"/>
      <c r="K20" s="14"/>
    </row>
    <row r="21" spans="2:11" ht="17" thickBot="1" x14ac:dyDescent="0.25">
      <c r="B21" s="21"/>
      <c r="C21" s="63" t="s">
        <v>83</v>
      </c>
      <c r="D21" s="6" t="s">
        <v>2</v>
      </c>
      <c r="E21" s="65">
        <v>-0.75</v>
      </c>
      <c r="F21" s="24"/>
      <c r="G21" s="71" t="s">
        <v>90</v>
      </c>
      <c r="H21" s="24"/>
      <c r="I21" s="69" t="s">
        <v>24</v>
      </c>
      <c r="J21" s="22"/>
      <c r="K21" s="14"/>
    </row>
    <row r="22" spans="2:11" ht="17" thickBot="1" x14ac:dyDescent="0.25">
      <c r="B22" s="21"/>
      <c r="C22" s="63" t="s">
        <v>84</v>
      </c>
      <c r="D22" s="6" t="s">
        <v>2</v>
      </c>
      <c r="E22" s="65">
        <v>-0.75</v>
      </c>
      <c r="F22" s="24"/>
      <c r="G22" s="63" t="s">
        <v>91</v>
      </c>
      <c r="H22" s="24"/>
      <c r="I22" s="69" t="s">
        <v>24</v>
      </c>
      <c r="J22" s="22"/>
      <c r="K22" s="14"/>
    </row>
    <row r="23" spans="2:11" ht="17" thickBot="1" x14ac:dyDescent="0.25">
      <c r="B23" s="21"/>
      <c r="C23" s="63" t="s">
        <v>85</v>
      </c>
      <c r="D23" s="6" t="s">
        <v>2</v>
      </c>
      <c r="E23" s="65">
        <v>-0.75</v>
      </c>
      <c r="F23" s="24"/>
      <c r="G23" s="63" t="s">
        <v>92</v>
      </c>
      <c r="H23" s="24"/>
      <c r="I23" s="69" t="s">
        <v>24</v>
      </c>
      <c r="J23" s="22"/>
      <c r="K23" s="14"/>
    </row>
    <row r="24" spans="2:11" ht="17" thickBot="1" x14ac:dyDescent="0.25">
      <c r="B24" s="21"/>
      <c r="C24" s="63" t="s">
        <v>86</v>
      </c>
      <c r="D24" s="6" t="s">
        <v>2</v>
      </c>
      <c r="E24" s="65">
        <v>-0.75</v>
      </c>
      <c r="F24" s="24"/>
      <c r="G24" s="63" t="s">
        <v>93</v>
      </c>
      <c r="H24" s="24"/>
      <c r="I24" s="69" t="s">
        <v>24</v>
      </c>
      <c r="J24" s="22"/>
      <c r="K24" s="14"/>
    </row>
    <row r="25" spans="2:11" ht="17" thickBot="1" x14ac:dyDescent="0.25">
      <c r="B25" s="21"/>
      <c r="C25" s="63" t="s">
        <v>87</v>
      </c>
      <c r="D25" s="6" t="s">
        <v>2</v>
      </c>
      <c r="E25" s="26">
        <v>16.690000000000001</v>
      </c>
      <c r="F25" s="24"/>
      <c r="G25" s="71" t="s">
        <v>94</v>
      </c>
      <c r="H25" s="24"/>
      <c r="I25" s="25" t="s">
        <v>24</v>
      </c>
      <c r="J25" s="22"/>
      <c r="K25" s="14"/>
    </row>
    <row r="26" spans="2:11" x14ac:dyDescent="0.2">
      <c r="B26" s="21"/>
      <c r="C26" s="63"/>
      <c r="D26" s="6"/>
      <c r="E26" s="27"/>
      <c r="F26" s="14"/>
      <c r="G26" s="35"/>
      <c r="H26" s="14"/>
      <c r="I26" s="14"/>
      <c r="J26" s="22"/>
      <c r="K26" s="14"/>
    </row>
    <row r="27" spans="2:11" ht="17" thickBot="1" x14ac:dyDescent="0.25">
      <c r="B27" s="21"/>
      <c r="C27" s="11" t="s">
        <v>28</v>
      </c>
      <c r="D27" s="37"/>
      <c r="E27" s="39"/>
      <c r="F27" s="14"/>
      <c r="G27" s="38"/>
      <c r="H27" s="14"/>
      <c r="I27" s="18"/>
      <c r="J27" s="22"/>
      <c r="K27" s="14"/>
    </row>
    <row r="28" spans="2:11" ht="17" thickBot="1" x14ac:dyDescent="0.25">
      <c r="B28" s="21"/>
      <c r="C28" s="63" t="s">
        <v>22</v>
      </c>
      <c r="D28" s="6" t="s">
        <v>58</v>
      </c>
      <c r="E28" s="41">
        <f>'Research data'!F16</f>
        <v>250020000</v>
      </c>
      <c r="F28" s="24"/>
      <c r="G28" s="24" t="s">
        <v>16</v>
      </c>
      <c r="H28" s="24"/>
      <c r="I28" s="25" t="s">
        <v>24</v>
      </c>
      <c r="J28" s="22"/>
      <c r="K28" s="14"/>
    </row>
    <row r="29" spans="2:11" ht="17" thickBot="1" x14ac:dyDescent="0.25">
      <c r="B29" s="21"/>
      <c r="C29" s="63" t="s">
        <v>51</v>
      </c>
      <c r="D29" s="6" t="s">
        <v>58</v>
      </c>
      <c r="E29" s="41">
        <v>0</v>
      </c>
      <c r="F29" s="24"/>
      <c r="G29" s="63" t="s">
        <v>65</v>
      </c>
      <c r="H29" s="24"/>
      <c r="I29" s="25" t="s">
        <v>24</v>
      </c>
      <c r="J29" s="22"/>
      <c r="K29" s="14"/>
    </row>
    <row r="30" spans="2:11" ht="17" thickBot="1" x14ac:dyDescent="0.25">
      <c r="B30" s="21"/>
      <c r="C30" s="63" t="s">
        <v>23</v>
      </c>
      <c r="D30" s="6" t="s">
        <v>58</v>
      </c>
      <c r="E30" s="65">
        <v>0</v>
      </c>
      <c r="F30" s="24"/>
      <c r="G30" s="63" t="s">
        <v>66</v>
      </c>
      <c r="H30" s="24"/>
      <c r="I30" s="25" t="s">
        <v>24</v>
      </c>
      <c r="J30" s="22"/>
      <c r="K30" s="14"/>
    </row>
    <row r="31" spans="2:11" ht="17" thickBot="1" x14ac:dyDescent="0.25">
      <c r="B31" s="21"/>
      <c r="C31" s="63" t="s">
        <v>52</v>
      </c>
      <c r="D31" s="6" t="s">
        <v>58</v>
      </c>
      <c r="E31" s="65">
        <v>0</v>
      </c>
      <c r="F31" s="24"/>
      <c r="G31" s="63" t="s">
        <v>61</v>
      </c>
      <c r="H31" s="24"/>
      <c r="I31" s="25" t="s">
        <v>24</v>
      </c>
      <c r="J31" s="22"/>
      <c r="K31" s="14"/>
    </row>
    <row r="32" spans="2:11" ht="17" thickBot="1" x14ac:dyDescent="0.25">
      <c r="B32" s="21"/>
      <c r="C32" s="63" t="s">
        <v>53</v>
      </c>
      <c r="D32" s="6" t="s">
        <v>59</v>
      </c>
      <c r="E32" s="65">
        <v>0</v>
      </c>
      <c r="F32" s="24"/>
      <c r="G32" s="63" t="s">
        <v>62</v>
      </c>
      <c r="H32" s="24"/>
      <c r="I32" s="25" t="s">
        <v>24</v>
      </c>
      <c r="J32" s="22"/>
      <c r="K32" s="14"/>
    </row>
    <row r="33" spans="2:11" ht="17" thickBot="1" x14ac:dyDescent="0.25">
      <c r="B33" s="21"/>
      <c r="C33" s="63" t="s">
        <v>54</v>
      </c>
      <c r="D33" s="6" t="s">
        <v>60</v>
      </c>
      <c r="E33" s="41">
        <f>'Research data'!F21</f>
        <v>64.999643999999989</v>
      </c>
      <c r="F33" s="24"/>
      <c r="G33" s="63" t="s">
        <v>63</v>
      </c>
      <c r="H33" s="24"/>
      <c r="I33" s="25" t="s">
        <v>24</v>
      </c>
      <c r="J33" s="22"/>
      <c r="K33" s="14"/>
    </row>
    <row r="34" spans="2:11" ht="17" thickBot="1" x14ac:dyDescent="0.25">
      <c r="B34" s="21"/>
      <c r="C34" s="63" t="s">
        <v>55</v>
      </c>
      <c r="D34" s="6" t="s">
        <v>60</v>
      </c>
      <c r="E34" s="41">
        <v>0</v>
      </c>
      <c r="F34" s="24"/>
      <c r="G34" s="63" t="s">
        <v>64</v>
      </c>
      <c r="H34" s="24"/>
      <c r="I34" s="25" t="s">
        <v>24</v>
      </c>
      <c r="J34" s="22"/>
      <c r="K34" s="14"/>
    </row>
    <row r="35" spans="2:11" ht="17" thickBot="1" x14ac:dyDescent="0.25">
      <c r="B35" s="21"/>
      <c r="C35" s="64" t="s">
        <v>57</v>
      </c>
      <c r="D35" s="6" t="s">
        <v>105</v>
      </c>
      <c r="E35" s="67">
        <v>0.5</v>
      </c>
      <c r="F35" s="24"/>
      <c r="G35" s="24" t="s">
        <v>68</v>
      </c>
      <c r="H35" s="24"/>
      <c r="I35" s="25" t="s">
        <v>24</v>
      </c>
      <c r="J35" s="22"/>
      <c r="K35" s="14"/>
    </row>
    <row r="36" spans="2:11" ht="17" thickBot="1" x14ac:dyDescent="0.25">
      <c r="B36" s="21"/>
      <c r="C36" s="63" t="s">
        <v>79</v>
      </c>
      <c r="D36" s="6" t="s">
        <v>89</v>
      </c>
      <c r="E36" s="62">
        <v>1</v>
      </c>
      <c r="F36" s="24"/>
      <c r="G36" s="63"/>
      <c r="H36" s="24"/>
      <c r="I36" s="25" t="s">
        <v>24</v>
      </c>
      <c r="J36" s="22"/>
      <c r="K36" s="14"/>
    </row>
    <row r="37" spans="2:11" x14ac:dyDescent="0.2">
      <c r="B37" s="21"/>
      <c r="C37" s="36"/>
      <c r="D37" s="37"/>
      <c r="E37" s="28"/>
      <c r="F37" s="14"/>
      <c r="G37" s="14"/>
      <c r="H37" s="14"/>
      <c r="I37" s="14"/>
      <c r="J37" s="22"/>
      <c r="K37" s="14"/>
    </row>
    <row r="38" spans="2:11" ht="17" thickBot="1" x14ac:dyDescent="0.25">
      <c r="B38" s="21"/>
      <c r="C38" s="11" t="s">
        <v>4</v>
      </c>
      <c r="D38" s="37"/>
      <c r="E38" s="40"/>
      <c r="F38" s="14"/>
      <c r="G38" s="14"/>
      <c r="H38" s="14"/>
      <c r="I38" s="18"/>
      <c r="J38" s="22"/>
      <c r="K38" s="14"/>
    </row>
    <row r="39" spans="2:11" ht="17" thickBot="1" x14ac:dyDescent="0.25">
      <c r="B39" s="21"/>
      <c r="C39" s="64" t="s">
        <v>56</v>
      </c>
      <c r="D39" s="6" t="s">
        <v>1</v>
      </c>
      <c r="E39" s="70">
        <f>'Research data'!F11</f>
        <v>3.5</v>
      </c>
      <c r="F39" s="24"/>
      <c r="G39" s="63" t="s">
        <v>67</v>
      </c>
      <c r="H39" s="24"/>
      <c r="I39" s="25" t="s">
        <v>24</v>
      </c>
      <c r="J39" s="22"/>
      <c r="K39" s="14"/>
    </row>
    <row r="40" spans="2:11" ht="17" thickBot="1" x14ac:dyDescent="0.25">
      <c r="B40" s="21"/>
      <c r="C40" s="64" t="s">
        <v>20</v>
      </c>
      <c r="D40" s="6" t="s">
        <v>1</v>
      </c>
      <c r="E40" s="85">
        <f>'Research data'!F10</f>
        <v>20</v>
      </c>
      <c r="F40" s="24"/>
      <c r="G40" s="35" t="s">
        <v>26</v>
      </c>
      <c r="H40" s="24"/>
      <c r="I40" s="25" t="s">
        <v>24</v>
      </c>
      <c r="J40" s="22"/>
      <c r="K40" s="14"/>
    </row>
    <row r="41" spans="2:11" ht="17" thickBot="1" x14ac:dyDescent="0.25">
      <c r="B41" s="21"/>
      <c r="C41" s="29" t="s">
        <v>70</v>
      </c>
      <c r="D41" s="6" t="s">
        <v>71</v>
      </c>
      <c r="E41" s="62">
        <f>'Research data'!F12</f>
        <v>0.3</v>
      </c>
      <c r="F41" s="24"/>
      <c r="G41" s="63" t="s">
        <v>72</v>
      </c>
      <c r="H41" s="24"/>
      <c r="I41" s="25" t="s">
        <v>24</v>
      </c>
      <c r="J41" s="22"/>
      <c r="K41" s="14"/>
    </row>
    <row r="42" spans="2:11" ht="17" thickBot="1" x14ac:dyDescent="0.25">
      <c r="B42" s="21"/>
      <c r="C42" s="34" t="s">
        <v>25</v>
      </c>
      <c r="D42" s="6" t="s">
        <v>2</v>
      </c>
      <c r="E42" s="42">
        <v>0</v>
      </c>
      <c r="F42" s="24"/>
      <c r="G42" s="63" t="s">
        <v>69</v>
      </c>
      <c r="H42" s="24"/>
      <c r="I42" s="25" t="s">
        <v>24</v>
      </c>
      <c r="J42" s="22"/>
      <c r="K42" s="14"/>
    </row>
    <row r="43" spans="2:11" s="111" customFormat="1" ht="17" thickBot="1" x14ac:dyDescent="0.25">
      <c r="B43" s="116"/>
      <c r="C43" s="6" t="s">
        <v>108</v>
      </c>
      <c r="D43" s="117" t="s">
        <v>109</v>
      </c>
      <c r="E43" s="118">
        <v>113580</v>
      </c>
      <c r="F43" s="119"/>
      <c r="G43" s="110"/>
      <c r="H43" s="110"/>
      <c r="I43" s="25" t="s">
        <v>24</v>
      </c>
      <c r="J43" s="120"/>
      <c r="K43" s="121"/>
    </row>
    <row r="44" spans="2:11" s="111" customFormat="1" ht="17" thickBot="1" x14ac:dyDescent="0.25">
      <c r="B44" s="116"/>
      <c r="C44" s="6" t="s">
        <v>110</v>
      </c>
      <c r="D44" s="117" t="s">
        <v>109</v>
      </c>
      <c r="E44" s="122">
        <v>0</v>
      </c>
      <c r="F44" s="119"/>
      <c r="G44" s="110"/>
      <c r="H44" s="110"/>
      <c r="I44" s="25" t="s">
        <v>24</v>
      </c>
      <c r="J44" s="120"/>
      <c r="K44" s="121"/>
    </row>
    <row r="45" spans="2:11" s="111" customFormat="1" ht="17" thickBot="1" x14ac:dyDescent="0.25">
      <c r="B45" s="116"/>
      <c r="C45" s="6" t="s">
        <v>111</v>
      </c>
      <c r="D45" s="117" t="s">
        <v>109</v>
      </c>
      <c r="E45" s="123">
        <v>820080</v>
      </c>
      <c r="F45" s="119"/>
      <c r="G45" s="110"/>
      <c r="H45" s="110"/>
      <c r="I45" s="25" t="s">
        <v>24</v>
      </c>
      <c r="J45" s="120"/>
      <c r="K45" s="121"/>
    </row>
    <row r="46" spans="2:11" s="111" customFormat="1" ht="17" thickBot="1" x14ac:dyDescent="0.25">
      <c r="B46" s="116"/>
      <c r="C46" s="6" t="s">
        <v>112</v>
      </c>
      <c r="D46" s="117" t="s">
        <v>109</v>
      </c>
      <c r="E46" s="122">
        <v>171000</v>
      </c>
      <c r="F46" s="119"/>
      <c r="G46" s="110"/>
      <c r="H46" s="110"/>
      <c r="I46" s="25" t="s">
        <v>24</v>
      </c>
      <c r="J46" s="120"/>
      <c r="K46" s="121"/>
    </row>
    <row r="47" spans="2:11" s="111" customFormat="1" ht="17" thickBot="1" x14ac:dyDescent="0.25">
      <c r="B47" s="116"/>
      <c r="C47" s="6" t="s">
        <v>113</v>
      </c>
      <c r="D47" s="117" t="s">
        <v>109</v>
      </c>
      <c r="E47" s="124">
        <v>91080</v>
      </c>
      <c r="F47" s="119"/>
      <c r="G47" s="110"/>
      <c r="H47" s="110"/>
      <c r="I47" s="25" t="s">
        <v>24</v>
      </c>
      <c r="J47" s="120"/>
      <c r="K47" s="121"/>
    </row>
    <row r="48" spans="2:11" ht="17" thickBot="1" x14ac:dyDescent="0.25">
      <c r="B48" s="23"/>
      <c r="C48" s="31"/>
      <c r="D48" s="32"/>
      <c r="E48" s="18"/>
      <c r="F48" s="18"/>
      <c r="G48" s="18"/>
      <c r="H48" s="18"/>
      <c r="I48" s="18"/>
      <c r="J48" s="30"/>
      <c r="K48"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5"/>
  <sheetViews>
    <sheetView workbookViewId="0">
      <selection activeCell="D30" sqref="D30"/>
    </sheetView>
  </sheetViews>
  <sheetFormatPr baseColWidth="10" defaultRowHeight="16" x14ac:dyDescent="0.2"/>
  <cols>
    <col min="1" max="2" width="2.140625" style="80" customWidth="1"/>
    <col min="3" max="3" width="37.140625" style="80" customWidth="1"/>
    <col min="4" max="4" width="8.85546875" style="80" customWidth="1"/>
    <col min="5" max="5" width="3.42578125" style="80" customWidth="1"/>
    <col min="6" max="6" width="9.5703125" style="80" customWidth="1"/>
    <col min="7" max="7" width="2.140625" style="80" customWidth="1"/>
    <col min="8" max="8" width="9.42578125" style="80" customWidth="1"/>
    <col min="9" max="9" width="2.140625" style="80" customWidth="1"/>
    <col min="10" max="10" width="9.28515625" style="80" customWidth="1"/>
    <col min="11" max="11" width="2.140625" style="80" customWidth="1"/>
    <col min="12" max="12" width="7.5703125" style="80" customWidth="1"/>
    <col min="13" max="13" width="2.140625" style="80" customWidth="1"/>
    <col min="14" max="14" width="70.85546875" style="80" customWidth="1"/>
    <col min="15" max="16384" width="10.7109375" style="80"/>
  </cols>
  <sheetData>
    <row r="1" spans="2:14" ht="17" thickBot="1" x14ac:dyDescent="0.25"/>
    <row r="2" spans="2:14" x14ac:dyDescent="0.2">
      <c r="B2" s="72"/>
      <c r="C2" s="73"/>
      <c r="D2" s="73"/>
      <c r="E2" s="73"/>
      <c r="F2" s="5"/>
      <c r="G2" s="5"/>
      <c r="H2" s="73"/>
      <c r="I2" s="73"/>
      <c r="J2" s="73"/>
      <c r="K2" s="73"/>
      <c r="L2" s="73"/>
      <c r="M2" s="73"/>
      <c r="N2" s="73"/>
    </row>
    <row r="3" spans="2:14" s="9" customFormat="1" x14ac:dyDescent="0.2">
      <c r="B3" s="8"/>
      <c r="C3" s="1" t="s">
        <v>32</v>
      </c>
      <c r="D3" s="4" t="s">
        <v>6</v>
      </c>
      <c r="E3" s="4"/>
      <c r="F3" s="4" t="s">
        <v>29</v>
      </c>
      <c r="G3" s="4"/>
      <c r="H3" s="4"/>
      <c r="I3" s="4"/>
      <c r="J3" s="4"/>
      <c r="K3" s="4"/>
      <c r="L3" s="4"/>
      <c r="M3" s="4"/>
      <c r="N3" s="4" t="s">
        <v>15</v>
      </c>
    </row>
    <row r="4" spans="2:14" x14ac:dyDescent="0.2">
      <c r="B4" s="74"/>
      <c r="C4" s="86"/>
      <c r="D4" s="108"/>
      <c r="E4" s="75"/>
      <c r="F4" s="66"/>
      <c r="G4" s="66"/>
      <c r="H4" s="66"/>
      <c r="I4" s="66"/>
      <c r="J4" s="66"/>
      <c r="K4" s="66"/>
      <c r="L4" s="66"/>
      <c r="M4" s="66"/>
      <c r="N4" s="66"/>
    </row>
    <row r="5" spans="2:14" ht="17" thickBot="1" x14ac:dyDescent="0.25">
      <c r="B5" s="74"/>
      <c r="C5" s="11" t="s">
        <v>27</v>
      </c>
      <c r="E5" s="1"/>
      <c r="F5" s="66"/>
      <c r="G5" s="66"/>
      <c r="H5" s="66"/>
      <c r="I5" s="66"/>
      <c r="J5" s="66"/>
      <c r="K5" s="66"/>
      <c r="L5" s="66"/>
      <c r="M5" s="66"/>
      <c r="N5" s="63"/>
    </row>
    <row r="6" spans="2:14" ht="17" thickBot="1" x14ac:dyDescent="0.25">
      <c r="B6" s="74"/>
      <c r="C6" s="112" t="s">
        <v>106</v>
      </c>
      <c r="D6" s="77" t="s">
        <v>31</v>
      </c>
      <c r="E6" s="78"/>
      <c r="F6" s="107">
        <v>55.56</v>
      </c>
      <c r="G6" s="66"/>
      <c r="H6" s="66"/>
      <c r="I6" s="66"/>
      <c r="J6" s="66"/>
      <c r="K6" s="66"/>
      <c r="L6" s="66"/>
      <c r="M6" s="66"/>
      <c r="N6" s="63"/>
    </row>
    <row r="7" spans="2:14" ht="17" thickBot="1" x14ac:dyDescent="0.25">
      <c r="B7" s="74"/>
      <c r="C7" s="114" t="s">
        <v>107</v>
      </c>
      <c r="D7" s="113" t="s">
        <v>105</v>
      </c>
      <c r="E7" s="1"/>
      <c r="F7" s="115">
        <v>25</v>
      </c>
      <c r="G7" s="66"/>
      <c r="H7" s="66"/>
      <c r="I7" s="66"/>
      <c r="J7" s="66"/>
      <c r="K7" s="66"/>
      <c r="L7" s="66"/>
      <c r="M7" s="66"/>
      <c r="N7" s="63"/>
    </row>
    <row r="8" spans="2:14" x14ac:dyDescent="0.2">
      <c r="B8" s="74"/>
      <c r="C8" s="75"/>
      <c r="D8" s="78"/>
      <c r="E8" s="78"/>
      <c r="F8" s="87"/>
      <c r="G8" s="66"/>
      <c r="H8" s="87"/>
      <c r="I8" s="66"/>
      <c r="J8" s="87"/>
      <c r="K8" s="87"/>
      <c r="L8" s="87"/>
      <c r="M8" s="66"/>
      <c r="N8" s="83"/>
    </row>
    <row r="9" spans="2:14" ht="17" thickBot="1" x14ac:dyDescent="0.25">
      <c r="B9" s="74"/>
      <c r="C9" s="11" t="s">
        <v>4</v>
      </c>
      <c r="D9" s="11"/>
      <c r="E9" s="11"/>
      <c r="F9" s="66"/>
      <c r="G9" s="66"/>
      <c r="H9" s="66"/>
      <c r="I9" s="66"/>
      <c r="J9" s="66"/>
      <c r="K9" s="66"/>
      <c r="L9" s="66"/>
      <c r="M9" s="66"/>
      <c r="N9" s="63"/>
    </row>
    <row r="10" spans="2:14" ht="17" thickBot="1" x14ac:dyDescent="0.25">
      <c r="B10" s="74"/>
      <c r="C10" s="76" t="s">
        <v>17</v>
      </c>
      <c r="D10" s="77" t="s">
        <v>1</v>
      </c>
      <c r="E10" s="78"/>
      <c r="F10" s="79">
        <v>20</v>
      </c>
      <c r="G10" s="66"/>
      <c r="H10" s="87"/>
      <c r="I10" s="66"/>
      <c r="J10" s="106"/>
      <c r="K10" s="87"/>
      <c r="L10" s="106"/>
      <c r="M10" s="66"/>
      <c r="N10" s="82"/>
    </row>
    <row r="11" spans="2:14" ht="17" thickBot="1" x14ac:dyDescent="0.25">
      <c r="B11" s="74"/>
      <c r="C11" s="76" t="s">
        <v>97</v>
      </c>
      <c r="D11" s="77" t="s">
        <v>1</v>
      </c>
      <c r="E11" s="78"/>
      <c r="F11" s="81">
        <v>3.5</v>
      </c>
      <c r="G11" s="66"/>
      <c r="H11" s="106"/>
      <c r="I11" s="66"/>
      <c r="J11" s="106"/>
      <c r="K11" s="87"/>
      <c r="L11" s="106"/>
      <c r="M11" s="66"/>
      <c r="N11" s="82"/>
    </row>
    <row r="12" spans="2:14" ht="17" thickBot="1" x14ac:dyDescent="0.25">
      <c r="B12" s="74"/>
      <c r="C12" s="76" t="s">
        <v>98</v>
      </c>
      <c r="D12" s="77" t="s">
        <v>71</v>
      </c>
      <c r="E12" s="78"/>
      <c r="F12" s="109">
        <v>0.3</v>
      </c>
      <c r="G12" s="66"/>
      <c r="H12" s="87"/>
      <c r="I12" s="66"/>
      <c r="J12" s="106"/>
      <c r="K12" s="87"/>
      <c r="L12" s="106"/>
      <c r="M12" s="66"/>
      <c r="N12" s="82"/>
    </row>
    <row r="13" spans="2:14" x14ac:dyDescent="0.2">
      <c r="B13" s="74"/>
      <c r="G13" s="66"/>
      <c r="H13" s="88"/>
      <c r="I13" s="66"/>
      <c r="J13" s="88"/>
      <c r="K13" s="66"/>
      <c r="L13" s="66"/>
      <c r="M13" s="66"/>
      <c r="N13" s="63"/>
    </row>
    <row r="14" spans="2:14" x14ac:dyDescent="0.2">
      <c r="B14" s="74"/>
      <c r="C14" s="11"/>
      <c r="D14" s="11"/>
      <c r="E14" s="11"/>
      <c r="F14" s="66"/>
      <c r="G14" s="66"/>
      <c r="H14" s="66"/>
      <c r="I14" s="66"/>
      <c r="J14" s="66"/>
      <c r="K14" s="66"/>
      <c r="L14" s="66"/>
      <c r="M14" s="66"/>
      <c r="N14" s="63"/>
    </row>
    <row r="15" spans="2:14" ht="17" thickBot="1" x14ac:dyDescent="0.25">
      <c r="B15" s="74"/>
      <c r="C15" s="11" t="s">
        <v>30</v>
      </c>
      <c r="D15" s="11"/>
      <c r="E15" s="11"/>
      <c r="F15" s="66"/>
      <c r="G15" s="66"/>
      <c r="H15" s="66"/>
      <c r="I15" s="66"/>
      <c r="J15" s="66"/>
      <c r="K15" s="66"/>
      <c r="L15" s="66"/>
      <c r="M15" s="66"/>
      <c r="N15" s="63"/>
    </row>
    <row r="16" spans="2:14" ht="17" thickBot="1" x14ac:dyDescent="0.25">
      <c r="B16" s="74"/>
      <c r="C16" s="76" t="s">
        <v>95</v>
      </c>
      <c r="D16" s="76" t="s">
        <v>58</v>
      </c>
      <c r="E16" s="75"/>
      <c r="F16" s="79">
        <f>F17*F6*1000</f>
        <v>250020000</v>
      </c>
      <c r="G16" s="66"/>
      <c r="H16" s="84"/>
      <c r="I16" s="66"/>
      <c r="J16" s="84"/>
      <c r="K16" s="66"/>
      <c r="L16" s="66"/>
      <c r="M16" s="66"/>
      <c r="N16" s="63"/>
    </row>
    <row r="17" spans="2:14" ht="17" thickBot="1" x14ac:dyDescent="0.25">
      <c r="B17" s="74"/>
      <c r="C17" s="76" t="s">
        <v>19</v>
      </c>
      <c r="D17" s="126" t="s">
        <v>118</v>
      </c>
      <c r="E17" s="11"/>
      <c r="F17" s="79">
        <v>4500</v>
      </c>
      <c r="G17" s="66"/>
      <c r="H17" s="66"/>
      <c r="I17" s="66"/>
      <c r="J17" s="84"/>
      <c r="K17" s="84"/>
      <c r="L17" s="84"/>
      <c r="M17" s="66"/>
      <c r="N17" s="63"/>
    </row>
    <row r="18" spans="2:14" ht="17" thickBot="1" x14ac:dyDescent="0.25">
      <c r="B18" s="74"/>
      <c r="C18" s="125" t="s">
        <v>99</v>
      </c>
      <c r="D18" s="76" t="s">
        <v>58</v>
      </c>
      <c r="E18" s="11"/>
      <c r="F18" s="79">
        <f>F19+F22</f>
        <v>246998.64719999995</v>
      </c>
      <c r="G18" s="66"/>
      <c r="H18" s="66"/>
      <c r="I18" s="66"/>
      <c r="J18" s="66"/>
      <c r="K18" s="66"/>
      <c r="L18" s="66"/>
      <c r="M18" s="66"/>
      <c r="N18" s="63"/>
    </row>
    <row r="19" spans="2:14" ht="17" thickBot="1" x14ac:dyDescent="0.25">
      <c r="B19" s="74"/>
      <c r="C19" s="89" t="s">
        <v>114</v>
      </c>
      <c r="D19" s="76" t="s">
        <v>59</v>
      </c>
      <c r="E19" s="90"/>
      <c r="F19" s="79">
        <f>F20*F6*1000</f>
        <v>0</v>
      </c>
      <c r="G19" s="66"/>
      <c r="H19" s="66"/>
      <c r="I19" s="66"/>
      <c r="J19" s="66"/>
      <c r="K19" s="66"/>
      <c r="L19" s="66"/>
      <c r="M19" s="66"/>
      <c r="N19" s="63"/>
    </row>
    <row r="20" spans="2:14" ht="17" thickBot="1" x14ac:dyDescent="0.25">
      <c r="B20" s="74"/>
      <c r="C20" s="89" t="s">
        <v>100</v>
      </c>
      <c r="D20" s="125" t="s">
        <v>117</v>
      </c>
      <c r="E20" s="90"/>
      <c r="F20" s="79">
        <v>0</v>
      </c>
      <c r="G20" s="66"/>
      <c r="H20" s="66"/>
      <c r="I20" s="66"/>
      <c r="J20" s="66"/>
      <c r="K20" s="66"/>
      <c r="L20" s="66"/>
      <c r="M20" s="66"/>
      <c r="N20" s="83"/>
    </row>
    <row r="21" spans="2:14" ht="17" thickBot="1" x14ac:dyDescent="0.25">
      <c r="B21" s="74"/>
      <c r="C21" s="89" t="s">
        <v>102</v>
      </c>
      <c r="D21" s="77" t="s">
        <v>60</v>
      </c>
      <c r="E21" s="90"/>
      <c r="F21" s="81">
        <f>F23*F25/F24</f>
        <v>64.999643999999989</v>
      </c>
      <c r="G21" s="66"/>
      <c r="H21" s="66"/>
      <c r="I21" s="66"/>
      <c r="J21" s="66"/>
      <c r="K21" s="66"/>
      <c r="L21" s="66"/>
      <c r="M21" s="66"/>
      <c r="N21" s="6"/>
    </row>
    <row r="22" spans="2:14" ht="17" thickBot="1" x14ac:dyDescent="0.25">
      <c r="B22" s="74"/>
      <c r="C22" s="89" t="s">
        <v>103</v>
      </c>
      <c r="D22" s="77" t="s">
        <v>59</v>
      </c>
      <c r="E22" s="91"/>
      <c r="F22" s="81">
        <f>F21*F24</f>
        <v>246998.64719999995</v>
      </c>
      <c r="G22" s="66"/>
      <c r="H22" s="66"/>
      <c r="I22" s="66"/>
      <c r="J22" s="66"/>
      <c r="K22" s="66"/>
      <c r="L22" s="66"/>
      <c r="M22" s="66"/>
      <c r="N22" s="6"/>
    </row>
    <row r="23" spans="2:14" ht="17" thickBot="1" x14ac:dyDescent="0.25">
      <c r="B23" s="74"/>
      <c r="C23" s="89" t="s">
        <v>103</v>
      </c>
      <c r="D23" s="126" t="s">
        <v>115</v>
      </c>
      <c r="E23" s="91"/>
      <c r="F23" s="81">
        <v>1.1698999999999999</v>
      </c>
      <c r="G23" s="66"/>
      <c r="H23" s="66"/>
      <c r="I23" s="66"/>
      <c r="J23" s="66"/>
      <c r="K23" s="66"/>
      <c r="L23" s="66"/>
      <c r="M23" s="66"/>
      <c r="N23" s="6"/>
    </row>
    <row r="24" spans="2:14" ht="17" thickBot="1" x14ac:dyDescent="0.25">
      <c r="B24" s="74"/>
      <c r="C24" s="92" t="s">
        <v>101</v>
      </c>
      <c r="D24" s="63" t="s">
        <v>96</v>
      </c>
      <c r="E24" s="91"/>
      <c r="F24" s="79">
        <v>3800</v>
      </c>
      <c r="G24" s="66"/>
      <c r="H24" s="66"/>
      <c r="I24" s="66"/>
      <c r="J24" s="66"/>
      <c r="K24" s="66"/>
      <c r="L24" s="66"/>
      <c r="M24" s="66"/>
      <c r="N24" s="6"/>
    </row>
    <row r="25" spans="2:14" ht="17" thickBot="1" x14ac:dyDescent="0.25">
      <c r="B25" s="74"/>
      <c r="C25" s="128" t="s">
        <v>119</v>
      </c>
      <c r="D25" s="127" t="s">
        <v>116</v>
      </c>
      <c r="E25" s="91"/>
      <c r="F25" s="79">
        <f>F24*F6</f>
        <v>211128</v>
      </c>
      <c r="G25" s="66"/>
      <c r="H25" s="66"/>
      <c r="I25" s="66"/>
      <c r="J25" s="66"/>
      <c r="K25" s="66"/>
      <c r="L25" s="66"/>
      <c r="M25" s="66"/>
      <c r="N25" s="6"/>
    </row>
  </sheetData>
  <conditionalFormatting sqref="N20">
    <cfRule type="colorScale" priority="1">
      <colorScale>
        <cfvo type="min"/>
        <cfvo type="max"/>
        <color rgb="FFFF7128"/>
        <color rgb="FFFFEF9C"/>
      </colorScale>
    </cfRule>
  </conditionalFormatting>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J12" sqref="J12"/>
    </sheetView>
  </sheetViews>
  <sheetFormatPr baseColWidth="10" defaultColWidth="33.140625" defaultRowHeight="16" x14ac:dyDescent="0.2"/>
  <cols>
    <col min="1" max="1" width="7.28515625" style="93" customWidth="1"/>
    <col min="2" max="2" width="5.7109375" style="93" customWidth="1"/>
    <col min="3" max="3" width="27.5703125" style="93" customWidth="1"/>
    <col min="4" max="4" width="3.140625" style="93" customWidth="1"/>
    <col min="5" max="5" width="16.140625" style="93" customWidth="1"/>
    <col min="6" max="6" width="10.28515625" style="93" customWidth="1"/>
    <col min="7" max="9" width="12.140625" style="93" customWidth="1"/>
    <col min="10" max="10" width="20.85546875" style="94" customWidth="1"/>
    <col min="11" max="11" width="105.42578125" style="93" customWidth="1"/>
    <col min="12" max="16384" width="33.140625" style="93"/>
  </cols>
  <sheetData>
    <row r="1" spans="2:11" ht="17" thickBot="1" x14ac:dyDescent="0.25"/>
    <row r="2" spans="2:11" x14ac:dyDescent="0.2">
      <c r="B2" s="95"/>
      <c r="C2" s="96"/>
      <c r="D2" s="96"/>
      <c r="E2" s="96"/>
      <c r="F2" s="96"/>
      <c r="G2" s="96"/>
      <c r="H2" s="96"/>
      <c r="I2" s="96"/>
      <c r="J2" s="97"/>
      <c r="K2" s="96"/>
    </row>
    <row r="3" spans="2:11" x14ac:dyDescent="0.2">
      <c r="B3" s="98"/>
      <c r="C3" s="99" t="s">
        <v>11</v>
      </c>
      <c r="D3" s="99"/>
      <c r="E3" s="99"/>
      <c r="F3" s="99"/>
      <c r="G3" s="99"/>
      <c r="H3" s="99"/>
      <c r="I3" s="99"/>
      <c r="J3" s="100"/>
      <c r="K3" s="101"/>
    </row>
    <row r="4" spans="2:11" x14ac:dyDescent="0.2">
      <c r="B4" s="98"/>
      <c r="C4" s="101"/>
      <c r="D4" s="101"/>
      <c r="E4" s="101"/>
      <c r="F4" s="101"/>
      <c r="G4" s="101"/>
      <c r="H4" s="101"/>
      <c r="I4" s="101"/>
      <c r="J4" s="102"/>
      <c r="K4" s="101"/>
    </row>
    <row r="5" spans="2:11" x14ac:dyDescent="0.2">
      <c r="B5" s="103"/>
      <c r="C5" s="104" t="s">
        <v>12</v>
      </c>
      <c r="D5" s="104"/>
      <c r="E5" s="104" t="s">
        <v>0</v>
      </c>
      <c r="F5" s="104" t="s">
        <v>9</v>
      </c>
      <c r="G5" s="104" t="s">
        <v>13</v>
      </c>
      <c r="H5" s="104" t="s">
        <v>122</v>
      </c>
      <c r="I5" s="104" t="s">
        <v>104</v>
      </c>
      <c r="J5" s="105" t="s">
        <v>123</v>
      </c>
      <c r="K5" s="104" t="s">
        <v>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F11" sqref="F11"/>
    </sheetView>
  </sheetViews>
  <sheetFormatPr baseColWidth="10" defaultRowHeight="16" x14ac:dyDescent="0.2"/>
  <cols>
    <col min="1" max="1" width="7.5703125" style="129" customWidth="1"/>
    <col min="2" max="2" width="5.5703125" style="129" customWidth="1"/>
    <col min="3" max="16384" width="10.7109375" style="129"/>
  </cols>
  <sheetData>
    <row r="1" spans="2:4" ht="17" thickBot="1" x14ac:dyDescent="0.25"/>
    <row r="2" spans="2:4" x14ac:dyDescent="0.2">
      <c r="B2" s="130"/>
      <c r="C2" s="131"/>
      <c r="D2" s="131"/>
    </row>
    <row r="3" spans="2:4" s="9" customFormat="1" x14ac:dyDescent="0.2">
      <c r="B3" s="132"/>
      <c r="C3" s="4" t="s">
        <v>120</v>
      </c>
      <c r="D3" s="4" t="s">
        <v>121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2017-10-20T13:26:59Z</dcterms:modified>
</cp:coreProperties>
</file>