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2900" yWindow="1740" windowWidth="33420" windowHeight="2562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9" i="16" l="1"/>
  <c r="H70" i="16"/>
  <c r="I70" i="16"/>
  <c r="E85" i="16"/>
  <c r="E86" i="16"/>
  <c r="E90" i="16"/>
  <c r="E94" i="16"/>
  <c r="G68" i="16"/>
  <c r="E87" i="16"/>
  <c r="E88" i="16"/>
  <c r="I7" i="13"/>
  <c r="D94" i="16"/>
  <c r="E7" i="13"/>
  <c r="E11" i="12"/>
  <c r="G13" i="13"/>
  <c r="G14" i="13"/>
  <c r="I13" i="13"/>
  <c r="I10" i="13"/>
  <c r="E14" i="13"/>
  <c r="E13" i="13"/>
  <c r="E10" i="13"/>
  <c r="E14" i="12"/>
</calcChain>
</file>

<file path=xl/sharedStrings.xml><?xml version="1.0" encoding="utf-8"?>
<sst xmlns="http://schemas.openxmlformats.org/spreadsheetml/2006/main" count="147" uniqueCount="103">
  <si>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</si>
  <si>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</si>
  <si>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</si>
  <si>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</si>
  <si>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</si>
  <si>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</si>
  <si>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</si>
  <si>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</si>
  <si>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</si>
  <si>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</si>
  <si>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</si>
  <si>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</si>
  <si>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</si>
  <si>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</si>
  <si>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</si>
  <si>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</si>
  <si>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</si>
  <si>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</si>
  <si>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</si>
  <si>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</si>
  <si>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</si>
  <si>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</si>
  <si>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</si>
  <si>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</si>
  <si>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</si>
  <si>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</si>
  <si>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</si>
  <si>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</si>
  <si>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</si>
  <si>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</si>
  <si>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</si>
  <si>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</si>
  <si>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</si>
  <si>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</si>
  <si>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</si>
  <si>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</si>
  <si>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</si>
  <si>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</si>
  <si>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</si>
  <si>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</si>
  <si>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</si>
  <si>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</si>
  <si>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</si>
  <si>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</si>
  <si>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</si>
  <si>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</si>
  <si>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</si>
  <si>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</si>
  <si>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</si>
  <si>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</si>
  <si>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</si>
  <si>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</si>
  <si>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</si>
  <si>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</si>
  <si>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</si>
  <si>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</si>
  <si>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Comments</t>
  </si>
  <si>
    <t>Subject year</t>
  </si>
  <si>
    <t>Notes</t>
  </si>
  <si>
    <t>p.87</t>
  </si>
  <si>
    <t>yr</t>
  </si>
  <si>
    <t>p.85</t>
  </si>
  <si>
    <t>p.92</t>
  </si>
  <si>
    <t>euro/yr</t>
  </si>
  <si>
    <t>ETM Library URL</t>
  </si>
  <si>
    <t>http://refman.et-model.com/publications/1934</t>
  </si>
  <si>
    <t>http://refman.et-model.com/publications/1928</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</si>
  <si>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</si>
  <si>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</si>
  <si>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</si>
  <si>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</si>
  <si>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</si>
  <si>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</si>
  <si>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</si>
  <si>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</si>
  <si>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</si>
  <si>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</si>
  <si>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</si>
  <si>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</si>
  <si>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</si>
  <si>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</si>
  <si>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</si>
  <si>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truck kms</t>
  </si>
  <si>
    <t>mj/km</t>
  </si>
  <si>
    <t>truck</t>
  </si>
  <si>
    <t>van</t>
  </si>
  <si>
    <t>truck tonne kms</t>
  </si>
  <si>
    <t>van kms</t>
  </si>
  <si>
    <t>van tonne kms</t>
  </si>
  <si>
    <t>mln</t>
  </si>
  <si>
    <t>CBS</t>
  </si>
  <si>
    <t>Note: Eurostat freight transport excludes all vehicles &lt; 3.5 tonne. Since vans are included in the truck category in the ETM, we calculated the weighted efficiency</t>
  </si>
  <si>
    <t>Note: used 2016 data since tonne kms is only available for 2016</t>
  </si>
  <si>
    <t xml:space="preserve">Note: used 2016 data since tonne kms is only available for 2016. Used van vehicle kms from different Statline than tonne kms since we are interested in all vehicle kms, not just loaded </t>
  </si>
  <si>
    <t>vehicle kms (see below)</t>
  </si>
  <si>
    <t>km/mj</t>
  </si>
  <si>
    <t>weighted avg</t>
  </si>
  <si>
    <t>Tonne km trucks</t>
  </si>
  <si>
    <t>Vehicle km trucks</t>
  </si>
  <si>
    <t>http://statline.cbs.nl/Statweb/publication/?DM=SLNL&amp;PA=80353ned&amp;D1=a&amp;D2=a&amp;D3=0&amp;D4=25-26&amp;HDR=T&amp;STB=G1,G2,G3&amp;VW=T</t>
  </si>
  <si>
    <t>Vehicle km vans</t>
  </si>
  <si>
    <t>http://statline.cbs.nl/Statweb/publication/?DM=SLNL&amp;PA=82836ned&amp;D1=1-2&amp;D2=0&amp;D3=0&amp;D4=l&amp;HDR=T&amp;STB=G1,G2,G3&amp;VW=T</t>
  </si>
  <si>
    <t>Tonne km vans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</si>
</sst>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b/>
      <sz val="12"/>
      <color theme="1"/>
      <name val="Lettertype hoofdtekst"/>
    </font>
    <font>
      <sz val="13"/>
      <color theme="1"/>
      <name val="Helvetica Neue"/>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40">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18" xfId="0" applyFont="1" applyFill="1" applyBorder="1"/>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18" xfId="0" applyNumberFormat="1" applyFont="1" applyFill="1" applyBorder="1" applyAlignment="1" applyProtection="1">
      <alignment horizontal="right" vertical="center"/>
    </xf>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1" fontId="19" fillId="2" borderId="18" xfId="0" applyNumberFormat="1" applyFont="1" applyFill="1" applyBorder="1" applyAlignment="1" applyProtection="1">
      <alignment horizontal="right" vertical="center"/>
    </xf>
    <xf numFmtId="2" fontId="19" fillId="2" borderId="18" xfId="0" applyNumberFormat="1" applyFont="1" applyFill="1" applyBorder="1"/>
    <xf numFmtId="2" fontId="19" fillId="2" borderId="0" xfId="0" applyNumberFormat="1" applyFont="1" applyFill="1" applyBorder="1"/>
    <xf numFmtId="0" fontId="18" fillId="0" borderId="0" xfId="0" applyFont="1" applyFill="1"/>
    <xf numFmtId="0" fontId="17" fillId="0" borderId="0" xfId="0" applyFont="1" applyFill="1"/>
    <xf numFmtId="0" fontId="16" fillId="0" borderId="0" xfId="0" applyNumberFormat="1" applyFont="1" applyFill="1" applyBorder="1" applyAlignment="1" applyProtection="1">
      <alignment horizontal="left" vertical="center"/>
    </xf>
    <xf numFmtId="0" fontId="14" fillId="0" borderId="0" xfId="0" applyFont="1" applyFill="1"/>
    <xf numFmtId="0" fontId="12" fillId="0" borderId="0" xfId="0" applyFont="1" applyFill="1" applyBorder="1"/>
    <xf numFmtId="0" fontId="11" fillId="0" borderId="0" xfId="0" applyFont="1" applyFill="1"/>
    <xf numFmtId="0" fontId="24" fillId="2" borderId="17" xfId="0" applyFont="1" applyFill="1" applyBorder="1"/>
    <xf numFmtId="0" fontId="10" fillId="2" borderId="2" xfId="0" applyFont="1" applyFill="1" applyBorder="1"/>
    <xf numFmtId="0" fontId="24" fillId="2" borderId="7" xfId="0" applyFont="1" applyFill="1" applyBorder="1"/>
    <xf numFmtId="0" fontId="10" fillId="2" borderId="0" xfId="0" applyFont="1" applyFill="1" applyBorder="1"/>
    <xf numFmtId="0" fontId="30"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4" fillId="2" borderId="16" xfId="0" applyFont="1" applyFill="1" applyBorder="1"/>
    <xf numFmtId="0" fontId="24" fillId="2" borderId="9" xfId="0" applyFont="1" applyFill="1" applyBorder="1"/>
    <xf numFmtId="0" fontId="26" fillId="2" borderId="9" xfId="0" applyFont="1" applyFill="1" applyBorder="1"/>
    <xf numFmtId="0" fontId="24" fillId="2" borderId="19" xfId="0" applyFont="1" applyFill="1" applyBorder="1"/>
    <xf numFmtId="0" fontId="25" fillId="2" borderId="0" xfId="0" applyFont="1" applyFill="1" applyBorder="1"/>
    <xf numFmtId="164" fontId="29" fillId="2" borderId="0" xfId="0" applyNumberFormat="1" applyFont="1" applyFill="1" applyBorder="1"/>
    <xf numFmtId="0" fontId="13" fillId="2" borderId="0" xfId="0" applyFont="1" applyFill="1" applyBorder="1"/>
    <xf numFmtId="0" fontId="20" fillId="2" borderId="5" xfId="0" applyFont="1" applyFill="1" applyBorder="1"/>
    <xf numFmtId="165" fontId="10" fillId="0" borderId="0" xfId="0" applyNumberFormat="1" applyFont="1" applyFill="1" applyBorder="1" applyAlignment="1" applyProtection="1">
      <alignment vertical="center"/>
    </xf>
    <xf numFmtId="165" fontId="15"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24" fillId="2" borderId="9" xfId="0" applyNumberFormat="1" applyFont="1" applyFill="1" applyBorder="1" applyAlignment="1" applyProtection="1">
      <alignment vertical="center"/>
    </xf>
    <xf numFmtId="0" fontId="9" fillId="0" borderId="0" xfId="0" applyFont="1" applyFill="1"/>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49" fontId="24" fillId="2" borderId="0" xfId="0" applyNumberFormat="1"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49" fontId="24" fillId="2" borderId="9" xfId="0" applyNumberFormat="1" applyFont="1" applyFill="1" applyBorder="1"/>
    <xf numFmtId="0" fontId="9" fillId="2" borderId="0" xfId="0" applyFont="1" applyFill="1" applyBorder="1" applyAlignment="1">
      <alignment vertical="top"/>
    </xf>
    <xf numFmtId="0" fontId="9" fillId="2" borderId="0" xfId="0" applyFont="1" applyFill="1" applyBorder="1" applyAlignment="1">
      <alignment horizontal="right"/>
    </xf>
    <xf numFmtId="0" fontId="9" fillId="0" borderId="0" xfId="0" applyFont="1" applyFill="1" applyBorder="1" applyAlignment="1">
      <alignment vertical="top"/>
    </xf>
    <xf numFmtId="1" fontId="19" fillId="2" borderId="0" xfId="0" applyNumberFormat="1" applyFont="1" applyFill="1" applyBorder="1" applyAlignment="1" applyProtection="1">
      <alignment horizontal="right" vertical="center"/>
    </xf>
    <xf numFmtId="0" fontId="8" fillId="2" borderId="18"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6" fillId="0" borderId="0" xfId="177" applyFont="1" applyAlignment="1" applyProtection="1"/>
    <xf numFmtId="0" fontId="5" fillId="2" borderId="0" xfId="0" applyFont="1" applyFill="1" applyBorder="1"/>
    <xf numFmtId="0" fontId="4"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19" fillId="2" borderId="18" xfId="0" applyFont="1" applyFill="1" applyBorder="1"/>
    <xf numFmtId="0" fontId="3" fillId="0" borderId="0" xfId="0" applyFont="1" applyFill="1" applyBorder="1"/>
    <xf numFmtId="0" fontId="3" fillId="2" borderId="18" xfId="0" applyFont="1" applyFill="1" applyBorder="1"/>
    <xf numFmtId="0" fontId="3" fillId="0" borderId="0" xfId="0" applyFont="1" applyFill="1" applyBorder="1" applyAlignment="1">
      <alignment vertical="top"/>
    </xf>
    <xf numFmtId="0" fontId="2" fillId="2" borderId="0" xfId="0" applyFont="1" applyFill="1"/>
    <xf numFmtId="49" fontId="2" fillId="2" borderId="0" xfId="0" applyNumberFormat="1" applyFont="1" applyFill="1"/>
    <xf numFmtId="0" fontId="0" fillId="2" borderId="0" xfId="0" applyFill="1"/>
    <xf numFmtId="0" fontId="32" fillId="2" borderId="0" xfId="0" applyFont="1" applyFill="1"/>
    <xf numFmtId="0" fontId="29" fillId="2" borderId="0" xfId="0" applyFont="1" applyFill="1"/>
    <xf numFmtId="0" fontId="0" fillId="0" borderId="18" xfId="0" applyBorder="1"/>
    <xf numFmtId="0" fontId="29" fillId="2" borderId="18" xfId="0" applyFont="1" applyFill="1" applyBorder="1"/>
    <xf numFmtId="2" fontId="29" fillId="2" borderId="0" xfId="0" applyNumberFormat="1" applyFont="1" applyFill="1"/>
    <xf numFmtId="165" fontId="29"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33" fillId="2" borderId="0" xfId="0" applyFont="1" applyFill="1"/>
    <xf numFmtId="0" fontId="1" fillId="2" borderId="0" xfId="0" applyFont="1" applyFill="1"/>
    <xf numFmtId="0" fontId="34" fillId="0" borderId="0" xfId="0" applyFont="1"/>
    <xf numFmtId="0" fontId="0" fillId="0" borderId="0" xfId="0" applyBorder="1"/>
    <xf numFmtId="49" fontId="1" fillId="2" borderId="0" xfId="0" applyNumberFormat="1" applyFont="1" applyFill="1"/>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8</xdr:col>
      <xdr:colOff>584200</xdr:colOff>
      <xdr:row>20</xdr:row>
      <xdr:rowOff>101600</xdr:rowOff>
    </xdr:to>
    <xdr:pic>
      <xdr:nvPicPr>
        <xdr:cNvPr id="2" name="Picture 1"/>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9</xdr:col>
      <xdr:colOff>63500</xdr:colOff>
      <xdr:row>39</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8</xdr:col>
      <xdr:colOff>698500</xdr:colOff>
      <xdr:row>61</xdr:row>
      <xdr:rowOff>50800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10</xdr:col>
      <xdr:colOff>457200</xdr:colOff>
      <xdr:row>48</xdr:row>
      <xdr:rowOff>127000</xdr:rowOff>
    </xdr:from>
    <xdr:to>
      <xdr:col>19</xdr:col>
      <xdr:colOff>393700</xdr:colOff>
      <xdr:row>65</xdr:row>
      <xdr:rowOff>76200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648700" y="9893300"/>
          <a:ext cx="7302500" cy="3403600"/>
        </a:xfrm>
        <a:prstGeom prst="rect">
          <a:avLst/>
        </a:prstGeom>
      </xdr:spPr>
    </xdr:pic>
    <xdr:clientData/>
  </xdr:twoCellAnchor>
  <xdr:twoCellAnchor editAs="oneCell">
    <xdr:from>
      <xdr:col>10</xdr:col>
      <xdr:colOff>457200</xdr:colOff>
      <xdr:row>84</xdr:row>
      <xdr:rowOff>50800</xdr:rowOff>
    </xdr:from>
    <xdr:to>
      <xdr:col>27</xdr:col>
      <xdr:colOff>0</xdr:colOff>
      <xdr:row>101</xdr:row>
      <xdr:rowOff>101600</xdr:rowOff>
    </xdr:to>
    <xdr:pic>
      <xdr:nvPicPr>
        <xdr:cNvPr id="6" name="Picture 5"/>
        <xdr:cNvPicPr>
          <a:picLocks noChangeAspect="1"/>
        </xdr:cNvPicPr>
      </xdr:nvPicPr>
      <xdr:blipFill>
        <a:blip xmlns:r="http://schemas.openxmlformats.org/officeDocument/2006/relationships" r:embed="rId5"/>
        <a:stretch>
          <a:fillRect/>
        </a:stretch>
      </xdr:blipFill>
      <xdr:spPr>
        <a:xfrm>
          <a:off x="9728200" y="23710900"/>
          <a:ext cx="13512800" cy="3543300"/>
        </a:xfrm>
        <a:prstGeom prst="rect">
          <a:avLst/>
        </a:prstGeom>
      </xdr:spPr>
    </xdr:pic>
    <xdr:clientData/>
  </xdr:twoCellAnchor>
  <xdr:twoCellAnchor editAs="oneCell">
    <xdr:from>
      <xdr:col>10</xdr:col>
      <xdr:colOff>457200</xdr:colOff>
      <xdr:row>101</xdr:row>
      <xdr:rowOff>101600</xdr:rowOff>
    </xdr:from>
    <xdr:to>
      <xdr:col>26</xdr:col>
      <xdr:colOff>685800</xdr:colOff>
      <xdr:row>118</xdr:row>
      <xdr:rowOff>88900</xdr:rowOff>
    </xdr:to>
    <xdr:pic>
      <xdr:nvPicPr>
        <xdr:cNvPr id="7" name="Picture 6"/>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10</xdr:col>
      <xdr:colOff>558800</xdr:colOff>
      <xdr:row>64</xdr:row>
      <xdr:rowOff>165100</xdr:rowOff>
    </xdr:from>
    <xdr:to>
      <xdr:col>20</xdr:col>
      <xdr:colOff>190500</xdr:colOff>
      <xdr:row>74</xdr:row>
      <xdr:rowOff>114300</xdr:rowOff>
    </xdr:to>
    <xdr:pic>
      <xdr:nvPicPr>
        <xdr:cNvPr id="8" name="Picture 7"/>
        <xdr:cNvPicPr>
          <a:picLocks noChangeAspect="1"/>
        </xdr:cNvPicPr>
      </xdr:nvPicPr>
      <xdr:blipFill>
        <a:blip xmlns:r="http://schemas.openxmlformats.org/officeDocument/2006/relationships" r:embed="rId7"/>
        <a:stretch>
          <a:fillRect/>
        </a:stretch>
      </xdr:blipFill>
      <xdr:spPr>
        <a:xfrm>
          <a:off x="8750300" y="13182600"/>
          <a:ext cx="7823200" cy="2044700"/>
        </a:xfrm>
        <a:prstGeom prst="rect">
          <a:avLst/>
        </a:prstGeom>
      </xdr:spPr>
    </xdr:pic>
    <xdr:clientData/>
  </xdr:twoCellAnchor>
  <xdr:twoCellAnchor editAs="oneCell">
    <xdr:from>
      <xdr:col>19</xdr:col>
      <xdr:colOff>431800</xdr:colOff>
      <xdr:row>73</xdr:row>
      <xdr:rowOff>165100</xdr:rowOff>
    </xdr:from>
    <xdr:to>
      <xdr:col>25</xdr:col>
      <xdr:colOff>528864</xdr:colOff>
      <xdr:row>83</xdr:row>
      <xdr:rowOff>0</xdr:rowOff>
    </xdr:to>
    <xdr:pic>
      <xdr:nvPicPr>
        <xdr:cNvPr id="9" name="Picture 8"/>
        <xdr:cNvPicPr>
          <a:picLocks noChangeAspect="1"/>
        </xdr:cNvPicPr>
      </xdr:nvPicPr>
      <xdr:blipFill>
        <a:blip xmlns:r="http://schemas.openxmlformats.org/officeDocument/2006/relationships" r:embed="rId8"/>
        <a:stretch>
          <a:fillRect/>
        </a:stretch>
      </xdr:blipFill>
      <xdr:spPr>
        <a:xfrm>
          <a:off x="15989300" y="15062200"/>
          <a:ext cx="5050064" cy="1930400"/>
        </a:xfrm>
        <a:prstGeom prst="rect">
          <a:avLst/>
        </a:prstGeom>
      </xdr:spPr>
    </xdr:pic>
    <xdr:clientData/>
  </xdr:twoCellAnchor>
  <xdr:twoCellAnchor editAs="oneCell">
    <xdr:from>
      <xdr:col>19</xdr:col>
      <xdr:colOff>711200</xdr:colOff>
      <xdr:row>60</xdr:row>
      <xdr:rowOff>152400</xdr:rowOff>
    </xdr:from>
    <xdr:to>
      <xdr:col>27</xdr:col>
      <xdr:colOff>127000</xdr:colOff>
      <xdr:row>73</xdr:row>
      <xdr:rowOff>154697</xdr:rowOff>
    </xdr:to>
    <xdr:pic>
      <xdr:nvPicPr>
        <xdr:cNvPr id="10" name="Picture 9"/>
        <xdr:cNvPicPr>
          <a:picLocks noChangeAspect="1"/>
        </xdr:cNvPicPr>
      </xdr:nvPicPr>
      <xdr:blipFill>
        <a:blip xmlns:r="http://schemas.openxmlformats.org/officeDocument/2006/relationships" r:embed="rId9"/>
        <a:stretch>
          <a:fillRect/>
        </a:stretch>
      </xdr:blipFill>
      <xdr:spPr>
        <a:xfrm>
          <a:off x="16268700" y="12357100"/>
          <a:ext cx="6019800" cy="27073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640625" style="23" customWidth="1"/>
    <col min="2" max="2" width="11.5" style="15" customWidth="1"/>
    <col min="3" max="3" width="38.5" style="15" customWidth="1"/>
    <col min="4" max="16384" width="10.83203125" style="15"/>
  </cols>
  <sheetData>
    <row r="1" spans="1:3" s="21" customFormat="1" x14ac:dyDescent="0.2">
      <c r="A1" s="19"/>
      <c r="B1" s="20"/>
      <c r="C1" s="20"/>
    </row>
    <row r="2" spans="1:3" ht="21" x14ac:dyDescent="0.25">
      <c r="A2" s="1"/>
      <c r="B2" s="22" t="s">
        <v>11</v>
      </c>
      <c r="C2" s="22"/>
    </row>
    <row r="3" spans="1:3" x14ac:dyDescent="0.2">
      <c r="A3" s="1"/>
      <c r="B3" s="8"/>
      <c r="C3" s="8"/>
    </row>
    <row r="4" spans="1:3" x14ac:dyDescent="0.2">
      <c r="A4" s="1"/>
      <c r="B4" s="2" t="s">
        <v>12</v>
      </c>
      <c r="C4" s="3" t="s">
        <v>50</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58" t="s">
        <v>30</v>
      </c>
      <c r="C9" s="59"/>
    </row>
    <row r="10" spans="1:3" x14ac:dyDescent="0.2">
      <c r="A10" s="1"/>
      <c r="B10" s="60"/>
      <c r="C10" s="61"/>
    </row>
    <row r="11" spans="1:3" x14ac:dyDescent="0.2">
      <c r="A11" s="1"/>
      <c r="B11" s="60" t="s">
        <v>31</v>
      </c>
      <c r="C11" s="62" t="s">
        <v>32</v>
      </c>
    </row>
    <row r="12" spans="1:3" ht="17" thickBot="1" x14ac:dyDescent="0.25">
      <c r="A12" s="1"/>
      <c r="B12" s="60"/>
      <c r="C12" s="12" t="s">
        <v>33</v>
      </c>
    </row>
    <row r="13" spans="1:3" ht="17" thickBot="1" x14ac:dyDescent="0.25">
      <c r="A13" s="1"/>
      <c r="B13" s="60"/>
      <c r="C13" s="63" t="s">
        <v>34</v>
      </c>
    </row>
    <row r="14" spans="1:3" x14ac:dyDescent="0.2">
      <c r="A14" s="1"/>
      <c r="B14" s="60"/>
      <c r="C14" s="61" t="s">
        <v>35</v>
      </c>
    </row>
    <row r="15" spans="1:3" x14ac:dyDescent="0.2">
      <c r="A15" s="1"/>
      <c r="B15" s="60"/>
      <c r="C15" s="61"/>
    </row>
    <row r="16" spans="1:3" x14ac:dyDescent="0.2">
      <c r="A16" s="1"/>
      <c r="B16" s="60" t="s">
        <v>36</v>
      </c>
      <c r="C16" s="64" t="s">
        <v>37</v>
      </c>
    </row>
    <row r="17" spans="1:3" x14ac:dyDescent="0.2">
      <c r="A17" s="1"/>
      <c r="B17" s="60"/>
      <c r="C17" s="65" t="s">
        <v>38</v>
      </c>
    </row>
    <row r="18" spans="1:3" x14ac:dyDescent="0.2">
      <c r="A18" s="1"/>
      <c r="B18" s="60"/>
      <c r="C18" s="66" t="s">
        <v>39</v>
      </c>
    </row>
    <row r="19" spans="1:3" x14ac:dyDescent="0.2">
      <c r="A19" s="1"/>
      <c r="B19" s="60"/>
      <c r="C19" s="67" t="s">
        <v>40</v>
      </c>
    </row>
    <row r="20" spans="1:3" x14ac:dyDescent="0.2">
      <c r="A20" s="1"/>
      <c r="B20" s="68"/>
      <c r="C20" s="69" t="s">
        <v>41</v>
      </c>
    </row>
    <row r="21" spans="1:3" x14ac:dyDescent="0.2">
      <c r="A21" s="1"/>
      <c r="B21" s="68"/>
      <c r="C21" s="70" t="s">
        <v>42</v>
      </c>
    </row>
    <row r="22" spans="1:3" x14ac:dyDescent="0.2">
      <c r="A22" s="1"/>
      <c r="B22" s="68"/>
      <c r="C22" s="71" t="s">
        <v>43</v>
      </c>
    </row>
    <row r="23" spans="1:3" x14ac:dyDescent="0.2">
      <c r="B23" s="68"/>
      <c r="C23" s="72"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workbookViewId="0">
      <selection activeCell="C11" sqref="C11:D11"/>
    </sheetView>
  </sheetViews>
  <sheetFormatPr baseColWidth="10" defaultRowHeight="16" x14ac:dyDescent="0.2"/>
  <cols>
    <col min="1" max="1" width="3.1640625" style="28" customWidth="1"/>
    <col min="2" max="2" width="3.5" style="28" customWidth="1"/>
    <col min="3" max="3" width="33.83203125" style="28" customWidth="1"/>
    <col min="4" max="4" width="12.5" style="28" customWidth="1"/>
    <col min="5" max="5" width="17.5" style="28" customWidth="1"/>
    <col min="6" max="6" width="4.5" style="28" customWidth="1"/>
    <col min="7" max="7" width="44.1640625" style="28" customWidth="1"/>
    <col min="8" max="8" width="2.5" style="28" customWidth="1"/>
    <col min="9" max="9" width="42.5" style="28" customWidth="1"/>
    <col min="10" max="10" width="3.5" style="28" customWidth="1"/>
    <col min="11" max="16384" width="10.83203125" style="28"/>
  </cols>
  <sheetData>
    <row r="1" spans="2:10" x14ac:dyDescent="0.2">
      <c r="D1" s="29"/>
      <c r="E1" s="29"/>
      <c r="F1" s="29"/>
      <c r="G1" s="29"/>
    </row>
    <row r="2" spans="2:10" x14ac:dyDescent="0.2">
      <c r="B2" s="126" t="s">
        <v>70</v>
      </c>
      <c r="C2" s="127"/>
      <c r="D2" s="127"/>
      <c r="E2" s="128"/>
      <c r="F2" s="29"/>
      <c r="G2" s="29"/>
    </row>
    <row r="3" spans="2:10" x14ac:dyDescent="0.2">
      <c r="B3" s="129"/>
      <c r="C3" s="130"/>
      <c r="D3" s="130"/>
      <c r="E3" s="131"/>
      <c r="F3" s="29"/>
      <c r="G3" s="29"/>
    </row>
    <row r="4" spans="2:10" x14ac:dyDescent="0.2">
      <c r="B4" s="129"/>
      <c r="C4" s="130"/>
      <c r="D4" s="130"/>
      <c r="E4" s="131"/>
      <c r="F4" s="29"/>
      <c r="G4" s="29"/>
    </row>
    <row r="5" spans="2:10" ht="42" customHeight="1" x14ac:dyDescent="0.2">
      <c r="B5" s="132"/>
      <c r="C5" s="133"/>
      <c r="D5" s="133"/>
      <c r="E5" s="134"/>
      <c r="F5" s="29"/>
      <c r="G5" s="29"/>
    </row>
    <row r="6" spans="2:10" ht="17" thickBot="1" x14ac:dyDescent="0.25">
      <c r="D6" s="29"/>
    </row>
    <row r="7" spans="2:10" x14ac:dyDescent="0.2">
      <c r="B7" s="30"/>
      <c r="C7" s="14"/>
      <c r="D7" s="14"/>
      <c r="E7" s="14"/>
      <c r="F7" s="14"/>
      <c r="G7" s="14"/>
      <c r="H7" s="14"/>
      <c r="I7" s="14"/>
      <c r="J7" s="31"/>
    </row>
    <row r="8" spans="2:10" s="18" customFormat="1" x14ac:dyDescent="0.2">
      <c r="B8" s="73"/>
      <c r="C8" s="74" t="s">
        <v>20</v>
      </c>
      <c r="D8" s="75" t="s">
        <v>9</v>
      </c>
      <c r="E8" s="74" t="s">
        <v>4</v>
      </c>
      <c r="F8" s="74"/>
      <c r="G8" s="74" t="s">
        <v>8</v>
      </c>
      <c r="H8" s="74"/>
      <c r="I8" s="74" t="s">
        <v>0</v>
      </c>
      <c r="J8" s="76"/>
    </row>
    <row r="9" spans="2:10" s="18" customFormat="1" x14ac:dyDescent="0.2">
      <c r="B9" s="17"/>
      <c r="C9" s="12"/>
      <c r="D9" s="25"/>
      <c r="E9" s="12"/>
      <c r="F9" s="12"/>
      <c r="G9" s="12"/>
      <c r="H9" s="12"/>
      <c r="I9" s="12"/>
      <c r="J9" s="13"/>
    </row>
    <row r="10" spans="2:10" s="18" customFormat="1" ht="17" thickBot="1" x14ac:dyDescent="0.25">
      <c r="B10" s="17"/>
      <c r="C10" s="12" t="s">
        <v>45</v>
      </c>
      <c r="D10" s="25"/>
      <c r="E10" s="12"/>
      <c r="F10" s="12"/>
      <c r="G10" s="12"/>
      <c r="H10" s="12"/>
      <c r="I10" s="12"/>
      <c r="J10" s="13"/>
    </row>
    <row r="11" spans="2:10" s="18" customFormat="1" ht="17" thickBot="1" x14ac:dyDescent="0.25">
      <c r="B11" s="17"/>
      <c r="C11" s="109" t="s">
        <v>71</v>
      </c>
      <c r="D11" s="16" t="s">
        <v>72</v>
      </c>
      <c r="E11" s="27">
        <f>'Research data'!E7</f>
        <v>0.65614556139239466</v>
      </c>
      <c r="F11" s="32"/>
      <c r="G11" s="114" t="s">
        <v>68</v>
      </c>
      <c r="H11" s="24"/>
      <c r="I11" s="115" t="s">
        <v>52</v>
      </c>
      <c r="J11" s="13"/>
    </row>
    <row r="12" spans="2:10" x14ac:dyDescent="0.2">
      <c r="B12" s="33"/>
      <c r="C12" s="29"/>
      <c r="D12" s="77"/>
      <c r="E12" s="78"/>
      <c r="F12" s="29"/>
      <c r="G12" s="29"/>
      <c r="H12" s="29"/>
      <c r="I12" s="79"/>
      <c r="J12" s="80"/>
    </row>
    <row r="13" spans="2:10" ht="17" thickBot="1" x14ac:dyDescent="0.25">
      <c r="B13" s="33"/>
      <c r="C13" s="12" t="s">
        <v>5</v>
      </c>
      <c r="D13" s="77"/>
      <c r="E13" s="78"/>
      <c r="F13" s="29"/>
      <c r="G13" s="29"/>
      <c r="H13" s="29"/>
      <c r="I13" s="79"/>
      <c r="J13" s="80"/>
    </row>
    <row r="14" spans="2:10" ht="17" thickBot="1" x14ac:dyDescent="0.25">
      <c r="B14" s="33"/>
      <c r="C14" s="32" t="s">
        <v>23</v>
      </c>
      <c r="D14" s="16" t="s">
        <v>1</v>
      </c>
      <c r="E14" s="34">
        <f>'Research data'!E10</f>
        <v>12</v>
      </c>
      <c r="F14" s="32"/>
      <c r="G14" s="56" t="s">
        <v>26</v>
      </c>
      <c r="H14" s="32"/>
      <c r="I14" s="101" t="s">
        <v>52</v>
      </c>
      <c r="J14" s="80"/>
    </row>
    <row r="15" spans="2:10" ht="17" thickBot="1" x14ac:dyDescent="0.25">
      <c r="B15" s="33"/>
      <c r="C15" s="32" t="s">
        <v>22</v>
      </c>
      <c r="D15" s="16" t="s">
        <v>2</v>
      </c>
      <c r="E15" s="34">
        <v>0</v>
      </c>
      <c r="F15" s="32"/>
      <c r="G15" s="32"/>
      <c r="H15" s="32"/>
      <c r="I15" s="27" t="s">
        <v>25</v>
      </c>
      <c r="J15" s="80"/>
    </row>
    <row r="16" spans="2:10" ht="17" thickBot="1" x14ac:dyDescent="0.25">
      <c r="B16" s="35"/>
      <c r="C16" s="36"/>
      <c r="D16" s="36"/>
      <c r="E16" s="36"/>
      <c r="F16" s="36"/>
      <c r="G16" s="36"/>
      <c r="H16" s="36"/>
      <c r="I16" s="36"/>
      <c r="J16" s="37"/>
    </row>
    <row r="20"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4"/>
  <sheetViews>
    <sheetView workbookViewId="0">
      <selection activeCell="I8" sqref="I8"/>
    </sheetView>
  </sheetViews>
  <sheetFormatPr baseColWidth="10" defaultRowHeight="16" x14ac:dyDescent="0.2"/>
  <cols>
    <col min="1" max="2" width="4.5" style="38" customWidth="1"/>
    <col min="3" max="3" width="33.1640625" style="38" customWidth="1"/>
    <col min="4" max="4" width="11.5" style="38" customWidth="1"/>
    <col min="5" max="5" width="9.5" style="38" customWidth="1"/>
    <col min="6" max="6" width="2.5" style="38" customWidth="1"/>
    <col min="7" max="7" width="10.5" style="38" customWidth="1"/>
    <col min="8" max="8" width="2.1640625" style="38" customWidth="1"/>
    <col min="9" max="9" width="9.1640625" style="38" customWidth="1"/>
    <col min="10" max="10" width="2.83203125" style="38" customWidth="1"/>
    <col min="11" max="11" width="59.1640625" style="38" customWidth="1"/>
    <col min="12" max="16384" width="10.83203125" style="38"/>
  </cols>
  <sheetData>
    <row r="2" spans="2:11" ht="17" thickBot="1" x14ac:dyDescent="0.25"/>
    <row r="3" spans="2:11" x14ac:dyDescent="0.2">
      <c r="B3" s="39"/>
      <c r="C3" s="40"/>
      <c r="D3" s="40"/>
      <c r="E3" s="40"/>
      <c r="F3" s="40"/>
      <c r="G3" s="40"/>
      <c r="H3" s="40"/>
      <c r="I3" s="40"/>
      <c r="J3" s="40"/>
      <c r="K3" s="40"/>
    </row>
    <row r="4" spans="2:11" s="18" customFormat="1" x14ac:dyDescent="0.2">
      <c r="B4" s="17"/>
      <c r="C4" s="84" t="s">
        <v>46</v>
      </c>
      <c r="D4" s="84" t="s">
        <v>9</v>
      </c>
      <c r="E4" s="84" t="s">
        <v>41</v>
      </c>
      <c r="F4" s="84"/>
      <c r="G4" s="84" t="s">
        <v>53</v>
      </c>
      <c r="H4" s="84"/>
      <c r="I4" s="84" t="s">
        <v>52</v>
      </c>
      <c r="J4" s="84"/>
      <c r="K4" s="84" t="s">
        <v>56</v>
      </c>
    </row>
    <row r="5" spans="2:11" ht="18" customHeight="1" x14ac:dyDescent="0.2">
      <c r="B5" s="41"/>
      <c r="C5" s="47"/>
      <c r="D5" s="42"/>
      <c r="E5" s="45"/>
      <c r="F5" s="45"/>
      <c r="G5" s="45"/>
      <c r="K5" s="53"/>
    </row>
    <row r="6" spans="2:11" ht="18" customHeight="1" thickBot="1" x14ac:dyDescent="0.25">
      <c r="B6" s="41"/>
      <c r="C6" s="11" t="s">
        <v>45</v>
      </c>
      <c r="D6" s="11"/>
      <c r="E6" s="9"/>
      <c r="F6" s="9"/>
      <c r="G6" s="9"/>
      <c r="H6" s="42"/>
      <c r="J6" s="42"/>
      <c r="K6" s="52"/>
    </row>
    <row r="7" spans="2:11" ht="17" thickBot="1" x14ac:dyDescent="0.25">
      <c r="B7" s="41"/>
      <c r="C7" s="111" t="s">
        <v>71</v>
      </c>
      <c r="D7" s="112" t="s">
        <v>72</v>
      </c>
      <c r="E7" s="113">
        <f>I7</f>
        <v>0.65614556139239466</v>
      </c>
      <c r="F7" s="45"/>
      <c r="G7" s="100"/>
      <c r="H7" s="42"/>
      <c r="I7" s="113">
        <f>Notes!E94</f>
        <v>0.65614556139239466</v>
      </c>
      <c r="J7" s="42"/>
      <c r="K7" s="55"/>
    </row>
    <row r="8" spans="2:11" x14ac:dyDescent="0.2">
      <c r="B8" s="41"/>
      <c r="C8" s="47"/>
      <c r="D8" s="42"/>
      <c r="E8" s="45"/>
      <c r="F8" s="45"/>
      <c r="G8" s="45"/>
      <c r="K8" s="53"/>
    </row>
    <row r="9" spans="2:11" ht="17" thickBot="1" x14ac:dyDescent="0.25">
      <c r="B9" s="41"/>
      <c r="C9" s="11" t="s">
        <v>5</v>
      </c>
      <c r="D9" s="11"/>
      <c r="E9" s="9"/>
      <c r="F9" s="9"/>
      <c r="G9" s="9"/>
      <c r="H9" s="42"/>
      <c r="I9" s="42"/>
      <c r="J9" s="42"/>
      <c r="K9" s="52"/>
    </row>
    <row r="10" spans="2:11" ht="17" thickBot="1" x14ac:dyDescent="0.25">
      <c r="B10" s="41"/>
      <c r="C10" s="48" t="s">
        <v>3</v>
      </c>
      <c r="D10" s="43" t="s">
        <v>1</v>
      </c>
      <c r="E10" s="49">
        <f>ROUND(12,0)</f>
        <v>12</v>
      </c>
      <c r="F10" s="45"/>
      <c r="G10" s="100"/>
      <c r="H10" s="42"/>
      <c r="I10" s="49">
        <f>Notes!C12</f>
        <v>12</v>
      </c>
      <c r="J10" s="42"/>
      <c r="K10" s="55"/>
    </row>
    <row r="11" spans="2:11" x14ac:dyDescent="0.2">
      <c r="B11" s="41"/>
      <c r="C11" s="26"/>
      <c r="D11" s="26"/>
      <c r="E11" s="10"/>
      <c r="F11" s="10"/>
      <c r="G11" s="10"/>
      <c r="H11" s="42"/>
      <c r="I11" s="42"/>
      <c r="J11" s="42"/>
      <c r="K11" s="44"/>
    </row>
    <row r="12" spans="2:11" ht="17" thickBot="1" x14ac:dyDescent="0.25">
      <c r="C12" s="11" t="s">
        <v>47</v>
      </c>
      <c r="D12" s="11"/>
      <c r="E12" s="10"/>
      <c r="F12" s="10"/>
      <c r="G12" s="10"/>
      <c r="H12" s="42"/>
      <c r="I12" s="42"/>
      <c r="J12" s="42"/>
      <c r="K12" s="57"/>
    </row>
    <row r="13" spans="2:11" ht="17" thickBot="1" x14ac:dyDescent="0.25">
      <c r="C13" s="83" t="s">
        <v>48</v>
      </c>
      <c r="D13" s="54" t="s">
        <v>21</v>
      </c>
      <c r="E13" s="46">
        <f>ROUND(AVERAGE(G13,I13),2)</f>
        <v>86176</v>
      </c>
      <c r="F13" s="10"/>
      <c r="G13" s="82">
        <f>Notes!C47</f>
        <v>74052</v>
      </c>
      <c r="H13" s="42"/>
      <c r="I13" s="46">
        <f>Notes!C29</f>
        <v>98300</v>
      </c>
      <c r="J13" s="42"/>
      <c r="K13" s="85"/>
    </row>
    <row r="14" spans="2:11" ht="17" thickBot="1" x14ac:dyDescent="0.25">
      <c r="C14" s="83" t="s">
        <v>49</v>
      </c>
      <c r="D14" s="81" t="s">
        <v>24</v>
      </c>
      <c r="E14" s="50">
        <f>ROUND(3640,2)</f>
        <v>3640</v>
      </c>
      <c r="F14" s="51"/>
      <c r="G14" s="50">
        <f>Notes!C54+Notes!C55</f>
        <v>3640</v>
      </c>
      <c r="H14" s="42"/>
      <c r="I14" s="45"/>
      <c r="J14" s="42"/>
      <c r="K14" s="85" t="s">
        <v>54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8"/>
  <sheetViews>
    <sheetView tabSelected="1" workbookViewId="0">
      <selection activeCell="C18" sqref="C18"/>
    </sheetView>
  </sheetViews>
  <sheetFormatPr baseColWidth="10" defaultColWidth="33.1640625" defaultRowHeight="16" x14ac:dyDescent="0.2"/>
  <cols>
    <col min="1" max="1" width="3.1640625" style="86" customWidth="1"/>
    <col min="2" max="2" width="4" style="86" customWidth="1"/>
    <col min="3" max="3" width="27.83203125" style="86" customWidth="1"/>
    <col min="4" max="4" width="16.1640625" style="86" customWidth="1"/>
    <col min="5" max="5" width="10.1640625" style="86" customWidth="1"/>
    <col min="6" max="7" width="13.1640625" style="86" customWidth="1"/>
    <col min="8" max="8" width="12.5" style="87" customWidth="1"/>
    <col min="9" max="9" width="32.5" style="87" customWidth="1"/>
    <col min="10" max="10" width="98.5" style="86" customWidth="1"/>
    <col min="11" max="16384" width="33.1640625" style="86"/>
  </cols>
  <sheetData>
    <row r="1" spans="2:10" ht="17" thickBot="1" x14ac:dyDescent="0.25"/>
    <row r="2" spans="2:10" x14ac:dyDescent="0.2">
      <c r="B2" s="88"/>
      <c r="C2" s="89"/>
      <c r="D2" s="89"/>
      <c r="E2" s="89"/>
      <c r="F2" s="89"/>
      <c r="G2" s="89"/>
      <c r="H2" s="90"/>
      <c r="I2" s="90"/>
      <c r="J2" s="89"/>
    </row>
    <row r="3" spans="2:10" x14ac:dyDescent="0.2">
      <c r="B3" s="91"/>
      <c r="C3" s="12" t="s">
        <v>16</v>
      </c>
      <c r="D3" s="12"/>
      <c r="E3" s="12"/>
      <c r="F3" s="12"/>
      <c r="G3" s="12"/>
      <c r="H3" s="92"/>
      <c r="I3" s="92"/>
      <c r="J3" s="93"/>
    </row>
    <row r="4" spans="2:10" x14ac:dyDescent="0.2">
      <c r="B4" s="91"/>
      <c r="C4" s="93"/>
      <c r="D4" s="93"/>
      <c r="E4" s="93"/>
      <c r="F4" s="93"/>
      <c r="G4" s="93"/>
      <c r="H4" s="94"/>
      <c r="I4" s="94"/>
      <c r="J4" s="93"/>
    </row>
    <row r="5" spans="2:10" x14ac:dyDescent="0.2">
      <c r="B5" s="95"/>
      <c r="C5" s="74" t="s">
        <v>17</v>
      </c>
      <c r="D5" s="74" t="s">
        <v>0</v>
      </c>
      <c r="E5" s="74" t="s">
        <v>13</v>
      </c>
      <c r="F5" s="74" t="s">
        <v>18</v>
      </c>
      <c r="G5" s="74" t="s">
        <v>57</v>
      </c>
      <c r="H5" s="96" t="s">
        <v>19</v>
      </c>
      <c r="I5" s="96" t="s">
        <v>64</v>
      </c>
      <c r="J5" s="74" t="s">
        <v>10</v>
      </c>
    </row>
    <row r="6" spans="2:10" x14ac:dyDescent="0.2">
      <c r="B6" s="91"/>
      <c r="C6" s="12"/>
      <c r="D6" s="12"/>
      <c r="E6" s="12"/>
      <c r="F6" s="12"/>
      <c r="G6" s="12"/>
      <c r="H6" s="92"/>
      <c r="I6" s="92"/>
      <c r="J6" s="12"/>
    </row>
    <row r="7" spans="2:10" x14ac:dyDescent="0.2">
      <c r="B7" s="91"/>
      <c r="C7" s="97"/>
      <c r="D7" s="93" t="s">
        <v>53</v>
      </c>
      <c r="E7" s="93" t="s">
        <v>7</v>
      </c>
      <c r="F7" s="93">
        <v>2013</v>
      </c>
      <c r="G7" s="93">
        <v>2012</v>
      </c>
      <c r="H7" s="98"/>
      <c r="I7" s="108" t="s">
        <v>65</v>
      </c>
      <c r="J7" s="107" t="s">
        <v>55</v>
      </c>
    </row>
    <row r="8" spans="2:10" x14ac:dyDescent="0.2">
      <c r="B8" s="91"/>
      <c r="C8" s="99" t="s">
        <v>6</v>
      </c>
      <c r="D8" s="93"/>
      <c r="E8" s="93"/>
      <c r="F8" s="93"/>
      <c r="G8" s="93"/>
      <c r="H8" s="98"/>
      <c r="I8" s="93"/>
      <c r="J8" s="93"/>
    </row>
    <row r="9" spans="2:10" x14ac:dyDescent="0.2">
      <c r="B9" s="91"/>
      <c r="C9" s="97" t="s">
        <v>51</v>
      </c>
      <c r="D9" s="93"/>
      <c r="E9" s="93"/>
      <c r="F9" s="93"/>
      <c r="G9" s="93"/>
      <c r="H9" s="93"/>
      <c r="I9" s="93"/>
      <c r="J9" s="93"/>
    </row>
    <row r="10" spans="2:10" x14ac:dyDescent="0.2">
      <c r="B10" s="91"/>
      <c r="C10" s="97"/>
      <c r="D10" s="93"/>
      <c r="E10" s="93"/>
      <c r="F10" s="93"/>
      <c r="G10" s="93"/>
      <c r="H10" s="93"/>
      <c r="I10" s="93"/>
      <c r="J10" s="93"/>
    </row>
    <row r="11" spans="2:10" x14ac:dyDescent="0.2">
      <c r="B11" s="91"/>
      <c r="C11" s="116" t="s">
        <v>69</v>
      </c>
      <c r="D11" s="93" t="s">
        <v>52</v>
      </c>
      <c r="E11" s="93" t="s">
        <v>7</v>
      </c>
      <c r="F11" s="93">
        <v>2013</v>
      </c>
      <c r="G11" s="93">
        <v>2012</v>
      </c>
      <c r="H11" s="93"/>
      <c r="I11" s="108" t="s">
        <v>66</v>
      </c>
      <c r="J11" s="93" t="s">
        <v>27</v>
      </c>
    </row>
    <row r="12" spans="2:10" x14ac:dyDescent="0.2">
      <c r="B12" s="91"/>
      <c r="C12" s="97" t="s">
        <v>6</v>
      </c>
      <c r="D12" s="93"/>
      <c r="E12" s="93"/>
      <c r="F12" s="93"/>
      <c r="G12" s="93"/>
      <c r="H12" s="93"/>
      <c r="I12" s="93"/>
      <c r="J12" s="93"/>
    </row>
    <row r="13" spans="2:10" x14ac:dyDescent="0.2">
      <c r="B13" s="91"/>
      <c r="C13" s="97" t="s">
        <v>3</v>
      </c>
      <c r="D13" s="93"/>
      <c r="E13" s="93"/>
      <c r="F13" s="93"/>
      <c r="G13" s="93"/>
      <c r="H13" s="93"/>
      <c r="I13" s="93"/>
      <c r="J13" s="93"/>
    </row>
    <row r="15" spans="2:10" s="117" customFormat="1" x14ac:dyDescent="0.2">
      <c r="C15" s="136" t="s">
        <v>97</v>
      </c>
      <c r="D15" s="117" t="s">
        <v>73</v>
      </c>
      <c r="E15" s="136" t="s">
        <v>7</v>
      </c>
      <c r="G15" s="117">
        <v>2015</v>
      </c>
      <c r="H15" s="118" t="s">
        <v>74</v>
      </c>
      <c r="I15" s="118" t="s">
        <v>75</v>
      </c>
    </row>
    <row r="16" spans="2:10" s="117" customFormat="1" x14ac:dyDescent="0.2">
      <c r="C16" s="136" t="s">
        <v>98</v>
      </c>
      <c r="D16" s="117" t="s">
        <v>73</v>
      </c>
      <c r="E16" s="136" t="s">
        <v>7</v>
      </c>
      <c r="G16" s="117">
        <v>2015</v>
      </c>
      <c r="H16" s="118" t="s">
        <v>74</v>
      </c>
      <c r="I16" s="118" t="s">
        <v>75</v>
      </c>
    </row>
    <row r="17" spans="3:9" x14ac:dyDescent="0.2">
      <c r="C17" s="136" t="s">
        <v>102</v>
      </c>
      <c r="D17" s="136" t="s">
        <v>90</v>
      </c>
      <c r="E17" s="136" t="s">
        <v>7</v>
      </c>
      <c r="G17" s="86">
        <v>2016</v>
      </c>
      <c r="H17" s="139" t="s">
        <v>74</v>
      </c>
      <c r="I17" s="87" t="s">
        <v>101</v>
      </c>
    </row>
    <row r="18" spans="3:9" x14ac:dyDescent="0.2">
      <c r="C18" s="136" t="s">
        <v>100</v>
      </c>
      <c r="D18" s="136" t="s">
        <v>90</v>
      </c>
      <c r="E18" s="136" t="s">
        <v>7</v>
      </c>
      <c r="G18" s="86">
        <v>2016</v>
      </c>
      <c r="H18" s="139" t="s">
        <v>74</v>
      </c>
      <c r="I18" s="87" t="s">
        <v>99</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37"/>
  <sheetViews>
    <sheetView topLeftCell="A45" workbookViewId="0">
      <selection activeCell="E94" sqref="E94"/>
    </sheetView>
  </sheetViews>
  <sheetFormatPr baseColWidth="10" defaultRowHeight="16" x14ac:dyDescent="0.2"/>
  <cols>
    <col min="1" max="1" width="5.5" style="102" customWidth="1"/>
    <col min="2" max="2" width="4.5" style="102" customWidth="1"/>
    <col min="3" max="3" width="12.5" style="102" customWidth="1"/>
    <col min="4" max="4" width="10.83203125" style="102"/>
    <col min="5" max="5" width="17.1640625" style="102" customWidth="1"/>
    <col min="6" max="6" width="12.1640625" style="102" bestFit="1" customWidth="1"/>
    <col min="7" max="7" width="21.1640625" style="102" customWidth="1"/>
    <col min="8" max="10" width="10.83203125" style="102"/>
    <col min="11" max="11" width="10" style="102" customWidth="1"/>
    <col min="12" max="16384" width="10.83203125" style="102"/>
  </cols>
  <sheetData>
    <row r="1" spans="2:11" ht="17" thickBot="1" x14ac:dyDescent="0.25"/>
    <row r="2" spans="2:11" x14ac:dyDescent="0.2">
      <c r="B2" s="103"/>
      <c r="C2" s="104"/>
      <c r="D2" s="104"/>
      <c r="E2" s="104"/>
      <c r="F2" s="104"/>
      <c r="G2" s="104"/>
      <c r="H2" s="104"/>
      <c r="I2" s="104"/>
      <c r="J2" s="104"/>
      <c r="K2" s="104"/>
    </row>
    <row r="3" spans="2:11" s="18" customFormat="1" x14ac:dyDescent="0.2">
      <c r="B3" s="73"/>
      <c r="C3" s="74" t="s">
        <v>40</v>
      </c>
      <c r="D3" s="74" t="s">
        <v>58</v>
      </c>
      <c r="E3" s="74"/>
      <c r="F3" s="74"/>
      <c r="G3" s="74"/>
      <c r="H3" s="74"/>
      <c r="I3" s="74"/>
      <c r="J3" s="74"/>
      <c r="K3" s="74"/>
    </row>
    <row r="4" spans="2:11" x14ac:dyDescent="0.2">
      <c r="B4" s="105"/>
      <c r="C4" s="106"/>
      <c r="D4" s="106"/>
      <c r="E4" s="106"/>
      <c r="F4" s="106"/>
      <c r="G4" s="106"/>
      <c r="H4" s="106"/>
      <c r="I4" s="106"/>
      <c r="J4" s="106"/>
      <c r="K4" s="106"/>
    </row>
    <row r="5" spans="2:11" x14ac:dyDescent="0.2">
      <c r="B5" s="105"/>
      <c r="C5" s="106"/>
      <c r="D5" s="106"/>
      <c r="E5" s="106"/>
      <c r="F5" s="106"/>
      <c r="G5" s="106"/>
      <c r="H5" s="106"/>
      <c r="I5" s="106"/>
      <c r="J5" s="106"/>
      <c r="K5" s="106"/>
    </row>
    <row r="6" spans="2:11" x14ac:dyDescent="0.2">
      <c r="B6" s="105"/>
      <c r="C6" s="106" t="s">
        <v>52</v>
      </c>
      <c r="D6" s="106"/>
      <c r="E6" s="106"/>
      <c r="F6" s="106"/>
      <c r="G6" s="106"/>
      <c r="H6" s="106"/>
      <c r="I6" s="106"/>
      <c r="J6" s="106"/>
      <c r="K6" s="106"/>
    </row>
    <row r="7" spans="2:11" x14ac:dyDescent="0.2">
      <c r="B7" s="105"/>
      <c r="C7" s="106" t="s">
        <v>59</v>
      </c>
      <c r="D7" s="106"/>
      <c r="E7" s="106"/>
      <c r="F7" s="106"/>
      <c r="G7" s="106"/>
      <c r="H7" s="106"/>
      <c r="I7" s="106"/>
      <c r="J7" s="106"/>
      <c r="K7" s="106"/>
    </row>
    <row r="8" spans="2:11" x14ac:dyDescent="0.2">
      <c r="B8" s="105"/>
      <c r="C8" s="106"/>
      <c r="D8" s="106"/>
      <c r="E8" s="106"/>
      <c r="F8" s="106"/>
      <c r="G8" s="106"/>
      <c r="H8" s="106"/>
      <c r="I8" s="106"/>
      <c r="J8" s="106"/>
      <c r="K8" s="106"/>
    </row>
    <row r="9" spans="2:11" x14ac:dyDescent="0.2">
      <c r="B9" s="105"/>
      <c r="C9" s="106"/>
      <c r="D9" s="106"/>
      <c r="E9" s="106"/>
      <c r="F9" s="106"/>
      <c r="G9" s="106"/>
      <c r="H9" s="106"/>
      <c r="I9" s="106"/>
      <c r="J9" s="106"/>
      <c r="K9" s="106"/>
    </row>
    <row r="10" spans="2:11" x14ac:dyDescent="0.2">
      <c r="B10" s="105"/>
      <c r="C10" s="106"/>
      <c r="D10" s="106"/>
      <c r="E10" s="106"/>
      <c r="F10" s="106"/>
      <c r="G10" s="106"/>
      <c r="H10" s="106"/>
      <c r="I10" s="106"/>
      <c r="J10" s="106"/>
      <c r="K10" s="106"/>
    </row>
    <row r="11" spans="2:11" x14ac:dyDescent="0.2">
      <c r="B11" s="105"/>
      <c r="C11" s="106"/>
      <c r="D11" s="106"/>
      <c r="E11" s="106"/>
      <c r="F11" s="106"/>
      <c r="G11" s="106"/>
      <c r="H11" s="106"/>
      <c r="I11" s="106"/>
      <c r="J11" s="106"/>
      <c r="K11" s="106"/>
    </row>
    <row r="12" spans="2:11" x14ac:dyDescent="0.2">
      <c r="B12" s="105"/>
      <c r="C12" s="106">
        <v>12</v>
      </c>
      <c r="D12" s="106" t="s">
        <v>60</v>
      </c>
      <c r="E12" s="106"/>
      <c r="F12" s="106"/>
      <c r="G12" s="106"/>
      <c r="H12" s="106"/>
      <c r="I12" s="106"/>
      <c r="J12" s="106"/>
      <c r="K12" s="106"/>
    </row>
    <row r="13" spans="2:11" x14ac:dyDescent="0.2">
      <c r="B13" s="105"/>
      <c r="C13" s="106"/>
      <c r="D13" s="106"/>
      <c r="E13" s="106"/>
      <c r="F13" s="106"/>
      <c r="G13" s="106"/>
      <c r="H13" s="106"/>
      <c r="I13" s="106"/>
      <c r="J13" s="106"/>
      <c r="K13" s="106"/>
    </row>
    <row r="14" spans="2:11" x14ac:dyDescent="0.2">
      <c r="B14" s="105"/>
      <c r="C14" s="106"/>
      <c r="D14" s="106"/>
      <c r="E14" s="106"/>
      <c r="F14" s="106"/>
      <c r="G14" s="106"/>
      <c r="H14" s="106"/>
      <c r="I14" s="106"/>
      <c r="J14" s="106"/>
      <c r="K14" s="106"/>
    </row>
    <row r="15" spans="2:11" x14ac:dyDescent="0.2">
      <c r="B15" s="105"/>
      <c r="C15" s="106"/>
      <c r="D15" s="106"/>
      <c r="E15" s="106"/>
      <c r="F15" s="106"/>
      <c r="G15" s="106"/>
      <c r="H15" s="106"/>
      <c r="I15" s="106"/>
      <c r="J15" s="106"/>
      <c r="K15" s="106"/>
    </row>
    <row r="16" spans="2:11" x14ac:dyDescent="0.2">
      <c r="B16" s="105"/>
      <c r="C16" s="106"/>
      <c r="D16" s="106"/>
      <c r="E16" s="106"/>
      <c r="F16" s="106"/>
      <c r="G16" s="106"/>
      <c r="H16" s="106"/>
      <c r="I16" s="106"/>
      <c r="J16" s="106"/>
      <c r="K16" s="106"/>
    </row>
    <row r="17" spans="2:11" x14ac:dyDescent="0.2">
      <c r="B17" s="105"/>
      <c r="C17" s="106"/>
      <c r="D17" s="106"/>
      <c r="E17" s="106"/>
      <c r="F17" s="106"/>
      <c r="G17" s="106"/>
      <c r="H17" s="106"/>
      <c r="I17" s="106"/>
      <c r="J17" s="106"/>
      <c r="K17" s="106"/>
    </row>
    <row r="18" spans="2:11" x14ac:dyDescent="0.2">
      <c r="B18" s="105"/>
      <c r="C18" s="106"/>
      <c r="D18" s="106"/>
      <c r="E18" s="106"/>
      <c r="F18" s="106"/>
      <c r="G18" s="106"/>
      <c r="H18" s="106"/>
      <c r="I18" s="106"/>
      <c r="J18" s="106"/>
      <c r="K18" s="106"/>
    </row>
    <row r="19" spans="2:11" x14ac:dyDescent="0.2">
      <c r="B19" s="105"/>
      <c r="C19" s="106"/>
      <c r="D19" s="106"/>
      <c r="E19" s="106"/>
      <c r="F19" s="106"/>
      <c r="G19" s="106"/>
      <c r="H19" s="106"/>
      <c r="I19" s="106"/>
      <c r="J19" s="106"/>
      <c r="K19" s="106"/>
    </row>
    <row r="20" spans="2:11" x14ac:dyDescent="0.2">
      <c r="B20" s="105"/>
      <c r="C20" s="106"/>
      <c r="D20" s="106"/>
      <c r="E20" s="106"/>
      <c r="F20" s="106"/>
      <c r="G20" s="106"/>
      <c r="H20" s="106"/>
      <c r="I20" s="106"/>
      <c r="J20" s="106"/>
      <c r="K20" s="106"/>
    </row>
    <row r="21" spans="2:11" x14ac:dyDescent="0.2">
      <c r="B21" s="105"/>
      <c r="C21" s="106"/>
      <c r="D21" s="106"/>
      <c r="E21" s="106"/>
      <c r="F21" s="106"/>
      <c r="G21" s="106"/>
      <c r="H21" s="106"/>
      <c r="I21" s="106"/>
      <c r="J21" s="106"/>
      <c r="K21" s="106"/>
    </row>
    <row r="22" spans="2:11" x14ac:dyDescent="0.2">
      <c r="B22" s="105"/>
      <c r="C22" s="106" t="s">
        <v>61</v>
      </c>
      <c r="D22" s="106"/>
      <c r="E22" s="106"/>
      <c r="F22" s="106"/>
      <c r="G22" s="106"/>
      <c r="H22" s="106"/>
      <c r="I22" s="106"/>
      <c r="J22" s="106"/>
      <c r="K22" s="106"/>
    </row>
    <row r="23" spans="2:11" x14ac:dyDescent="0.2">
      <c r="B23" s="105"/>
      <c r="C23" s="106"/>
      <c r="D23" s="106"/>
      <c r="E23" s="106"/>
      <c r="F23" s="106"/>
      <c r="G23" s="106"/>
      <c r="H23" s="106"/>
      <c r="I23" s="106"/>
      <c r="J23" s="106"/>
      <c r="K23" s="106"/>
    </row>
    <row r="24" spans="2:11" x14ac:dyDescent="0.2">
      <c r="B24" s="105"/>
      <c r="C24" s="106"/>
      <c r="D24" s="106"/>
      <c r="E24" s="106"/>
      <c r="F24" s="106"/>
      <c r="G24" s="106"/>
      <c r="H24" s="106"/>
      <c r="I24" s="106"/>
      <c r="J24" s="106"/>
      <c r="K24" s="106"/>
    </row>
    <row r="25" spans="2:11" x14ac:dyDescent="0.2">
      <c r="B25" s="105"/>
      <c r="C25" s="106"/>
      <c r="D25" s="106"/>
      <c r="E25" s="106"/>
      <c r="F25" s="106"/>
      <c r="G25" s="106"/>
      <c r="H25" s="106"/>
      <c r="I25" s="106"/>
      <c r="J25" s="106"/>
      <c r="K25" s="106"/>
    </row>
    <row r="26" spans="2:11" x14ac:dyDescent="0.2">
      <c r="B26" s="105"/>
      <c r="C26" s="106"/>
      <c r="D26" s="106"/>
      <c r="E26" s="106"/>
      <c r="F26" s="106"/>
      <c r="G26" s="106"/>
      <c r="H26" s="106"/>
      <c r="I26" s="106"/>
      <c r="J26" s="106"/>
      <c r="K26" s="106"/>
    </row>
    <row r="27" spans="2:11" x14ac:dyDescent="0.2">
      <c r="B27" s="105"/>
      <c r="C27" s="106"/>
      <c r="D27" s="106"/>
      <c r="E27" s="106"/>
      <c r="F27" s="106"/>
      <c r="G27" s="106"/>
      <c r="H27" s="106"/>
      <c r="I27" s="106"/>
      <c r="J27" s="106"/>
      <c r="K27" s="106"/>
    </row>
    <row r="28" spans="2:11" x14ac:dyDescent="0.2">
      <c r="B28" s="105"/>
      <c r="C28" s="106"/>
      <c r="D28" s="106"/>
      <c r="E28" s="106"/>
      <c r="F28" s="106"/>
      <c r="G28" s="106"/>
      <c r="H28" s="106"/>
      <c r="I28" s="106"/>
      <c r="J28" s="106"/>
      <c r="K28" s="106"/>
    </row>
    <row r="29" spans="2:11" x14ac:dyDescent="0.2">
      <c r="B29" s="105"/>
      <c r="C29" s="106">
        <v>98300</v>
      </c>
      <c r="D29" s="106" t="s">
        <v>21</v>
      </c>
      <c r="E29" s="106"/>
      <c r="F29" s="106"/>
      <c r="G29" s="106"/>
      <c r="H29" s="106"/>
      <c r="I29" s="106"/>
      <c r="J29" s="106"/>
      <c r="K29" s="106"/>
    </row>
    <row r="30" spans="2:11" x14ac:dyDescent="0.2">
      <c r="B30" s="105"/>
      <c r="C30" s="106"/>
      <c r="D30" s="106"/>
      <c r="E30" s="106"/>
      <c r="F30" s="106"/>
      <c r="G30" s="106"/>
      <c r="H30" s="106"/>
      <c r="I30" s="106"/>
      <c r="J30" s="106"/>
      <c r="K30" s="106"/>
    </row>
    <row r="31" spans="2:11" x14ac:dyDescent="0.2">
      <c r="B31" s="105"/>
      <c r="C31" s="106"/>
      <c r="D31" s="106"/>
      <c r="E31" s="106"/>
      <c r="F31" s="106"/>
      <c r="G31" s="106"/>
      <c r="H31" s="106"/>
      <c r="I31" s="106"/>
      <c r="J31" s="106"/>
      <c r="K31" s="106"/>
    </row>
    <row r="32" spans="2:11" x14ac:dyDescent="0.2">
      <c r="B32" s="105"/>
      <c r="C32" s="106"/>
      <c r="D32" s="106"/>
      <c r="E32" s="106"/>
      <c r="F32" s="106"/>
      <c r="G32" s="106"/>
      <c r="H32" s="106"/>
      <c r="I32" s="106"/>
      <c r="J32" s="106"/>
      <c r="K32" s="106"/>
    </row>
    <row r="33" spans="2:11" x14ac:dyDescent="0.2">
      <c r="B33" s="105"/>
      <c r="C33" s="106"/>
      <c r="D33" s="106"/>
      <c r="E33" s="106"/>
      <c r="F33" s="106"/>
      <c r="G33" s="106"/>
      <c r="H33" s="106"/>
      <c r="I33" s="106"/>
      <c r="J33" s="106"/>
      <c r="K33" s="106"/>
    </row>
    <row r="34" spans="2:11" x14ac:dyDescent="0.2">
      <c r="B34" s="105"/>
      <c r="C34" s="106"/>
      <c r="D34" s="106"/>
      <c r="E34" s="106"/>
      <c r="F34" s="106"/>
      <c r="G34" s="106"/>
      <c r="H34" s="106"/>
      <c r="I34" s="106"/>
      <c r="J34" s="106"/>
      <c r="K34" s="106"/>
    </row>
    <row r="35" spans="2:11" x14ac:dyDescent="0.2">
      <c r="B35" s="105"/>
      <c r="C35" s="106"/>
      <c r="D35" s="106"/>
      <c r="E35" s="106"/>
      <c r="F35" s="106"/>
      <c r="G35" s="106"/>
      <c r="H35" s="106"/>
      <c r="I35" s="106"/>
      <c r="J35" s="106"/>
      <c r="K35" s="106"/>
    </row>
    <row r="36" spans="2:11" x14ac:dyDescent="0.2">
      <c r="B36" s="105"/>
      <c r="C36" s="106"/>
      <c r="D36" s="106"/>
      <c r="E36" s="106"/>
      <c r="F36" s="106"/>
      <c r="G36" s="106"/>
      <c r="H36" s="106"/>
      <c r="I36" s="106"/>
      <c r="J36" s="106"/>
      <c r="K36" s="106"/>
    </row>
    <row r="37" spans="2:11" x14ac:dyDescent="0.2">
      <c r="B37" s="105"/>
      <c r="C37" s="106"/>
      <c r="D37" s="106"/>
      <c r="E37" s="106"/>
      <c r="F37" s="106"/>
      <c r="G37" s="106"/>
      <c r="H37" s="106"/>
      <c r="I37" s="106"/>
      <c r="J37" s="106"/>
      <c r="K37" s="106"/>
    </row>
    <row r="38" spans="2:11" x14ac:dyDescent="0.2">
      <c r="B38" s="105"/>
      <c r="C38" s="106"/>
      <c r="D38" s="106"/>
      <c r="E38" s="106"/>
      <c r="F38" s="106"/>
      <c r="G38" s="106"/>
      <c r="H38" s="106"/>
      <c r="I38" s="106"/>
      <c r="J38" s="106"/>
      <c r="K38" s="106"/>
    </row>
    <row r="39" spans="2:11" x14ac:dyDescent="0.2">
      <c r="B39" s="105"/>
      <c r="C39" s="106"/>
      <c r="D39" s="106"/>
      <c r="E39" s="106"/>
      <c r="F39" s="106"/>
      <c r="G39" s="106"/>
      <c r="H39" s="106"/>
      <c r="I39" s="106"/>
      <c r="J39" s="106"/>
      <c r="K39" s="106"/>
    </row>
    <row r="40" spans="2:11" x14ac:dyDescent="0.2">
      <c r="B40" s="105"/>
      <c r="C40" s="106"/>
      <c r="D40" s="106"/>
      <c r="E40" s="106"/>
      <c r="F40" s="106"/>
      <c r="G40" s="106"/>
      <c r="H40" s="106"/>
      <c r="I40" s="106"/>
      <c r="J40" s="106"/>
      <c r="K40" s="106"/>
    </row>
    <row r="41" spans="2:11" x14ac:dyDescent="0.2">
      <c r="B41" s="105"/>
      <c r="C41" s="106" t="s">
        <v>53</v>
      </c>
      <c r="D41" s="106"/>
      <c r="E41" s="106"/>
      <c r="F41" s="106"/>
      <c r="G41" s="106"/>
      <c r="H41" s="106"/>
      <c r="I41" s="106"/>
      <c r="J41" s="106"/>
      <c r="K41" s="106"/>
    </row>
    <row r="42" spans="2:11" x14ac:dyDescent="0.2">
      <c r="B42" s="105"/>
      <c r="C42" s="106" t="s">
        <v>62</v>
      </c>
      <c r="D42" s="106"/>
      <c r="E42" s="106"/>
      <c r="F42" s="106"/>
      <c r="G42" s="106"/>
      <c r="H42" s="106"/>
      <c r="I42" s="106"/>
      <c r="J42" s="106"/>
      <c r="K42" s="106"/>
    </row>
    <row r="43" spans="2:11" x14ac:dyDescent="0.2">
      <c r="B43" s="105"/>
      <c r="C43" s="106"/>
      <c r="D43" s="106"/>
      <c r="E43" s="106"/>
      <c r="F43" s="106"/>
      <c r="G43" s="106"/>
      <c r="H43" s="106"/>
      <c r="I43" s="106"/>
      <c r="J43" s="106"/>
      <c r="K43" s="106"/>
    </row>
    <row r="44" spans="2:11" x14ac:dyDescent="0.2">
      <c r="B44" s="105"/>
      <c r="C44" s="106"/>
      <c r="D44" s="106"/>
      <c r="E44" s="106"/>
      <c r="F44" s="106"/>
      <c r="G44" s="106"/>
      <c r="H44" s="106"/>
      <c r="I44" s="106"/>
      <c r="J44" s="106"/>
      <c r="K44" s="106"/>
    </row>
    <row r="45" spans="2:11" x14ac:dyDescent="0.2">
      <c r="B45" s="105"/>
      <c r="C45" s="106"/>
      <c r="D45" s="106"/>
      <c r="E45" s="106"/>
      <c r="F45" s="106"/>
      <c r="G45" s="106"/>
      <c r="H45" s="106"/>
      <c r="I45" s="106"/>
      <c r="J45" s="106"/>
      <c r="K45" s="106"/>
    </row>
    <row r="46" spans="2:11" x14ac:dyDescent="0.2">
      <c r="B46" s="105"/>
      <c r="C46" s="106"/>
      <c r="D46" s="106"/>
      <c r="E46" s="106"/>
      <c r="F46" s="106"/>
      <c r="G46" s="106"/>
      <c r="H46" s="106"/>
      <c r="I46" s="106"/>
      <c r="J46" s="106"/>
      <c r="K46" s="106"/>
    </row>
    <row r="47" spans="2:11" x14ac:dyDescent="0.2">
      <c r="B47" s="105"/>
      <c r="C47" s="106">
        <v>74052</v>
      </c>
      <c r="D47" s="106" t="s">
        <v>21</v>
      </c>
      <c r="E47" s="106"/>
      <c r="F47" s="106"/>
      <c r="G47" s="106"/>
      <c r="H47" s="106"/>
      <c r="I47" s="106"/>
      <c r="J47" s="106"/>
      <c r="K47" s="106"/>
    </row>
    <row r="48" spans="2:11" x14ac:dyDescent="0.2">
      <c r="B48" s="105"/>
      <c r="C48" s="106"/>
      <c r="D48" s="106"/>
      <c r="E48" s="106"/>
      <c r="F48" s="106"/>
      <c r="G48" s="106"/>
      <c r="H48" s="106"/>
      <c r="I48" s="106"/>
      <c r="J48" s="106"/>
      <c r="K48" s="106"/>
    </row>
    <row r="49" spans="2:11" x14ac:dyDescent="0.2">
      <c r="B49" s="105"/>
      <c r="C49" s="106"/>
      <c r="D49" s="106"/>
      <c r="E49" s="106"/>
      <c r="F49" s="106"/>
      <c r="G49" s="106"/>
      <c r="H49" s="106"/>
      <c r="I49" s="106"/>
      <c r="J49" s="106"/>
      <c r="K49" s="106"/>
    </row>
    <row r="50" spans="2:11" x14ac:dyDescent="0.2">
      <c r="B50" s="105"/>
      <c r="C50" s="106"/>
      <c r="D50" s="106"/>
      <c r="E50" s="106"/>
      <c r="F50" s="106"/>
      <c r="G50" s="106"/>
      <c r="H50" s="106"/>
      <c r="I50" s="106"/>
      <c r="J50" s="106"/>
      <c r="K50" s="106"/>
    </row>
    <row r="51" spans="2:11" x14ac:dyDescent="0.2">
      <c r="B51" s="105"/>
      <c r="C51" s="106"/>
      <c r="D51" s="106"/>
      <c r="E51" s="106"/>
      <c r="F51" s="106"/>
      <c r="G51" s="106"/>
      <c r="H51" s="106"/>
      <c r="I51" s="106"/>
      <c r="J51" s="106"/>
      <c r="K51" s="106"/>
    </row>
    <row r="52" spans="2:11" x14ac:dyDescent="0.2">
      <c r="B52" s="105"/>
      <c r="C52" s="106"/>
      <c r="D52" s="106"/>
      <c r="E52" s="106"/>
      <c r="F52" s="106"/>
      <c r="G52" s="106"/>
      <c r="H52" s="106"/>
      <c r="I52" s="106"/>
      <c r="J52" s="106"/>
      <c r="K52" s="106"/>
    </row>
    <row r="53" spans="2:11" x14ac:dyDescent="0.2">
      <c r="B53" s="105"/>
      <c r="C53" s="106"/>
      <c r="D53" s="106"/>
      <c r="E53" s="106"/>
      <c r="F53" s="106"/>
      <c r="G53" s="106"/>
      <c r="H53" s="106"/>
      <c r="I53" s="106"/>
      <c r="J53" s="106"/>
      <c r="K53" s="106"/>
    </row>
    <row r="54" spans="2:11" x14ac:dyDescent="0.2">
      <c r="B54" s="105"/>
      <c r="C54" s="106">
        <v>3120</v>
      </c>
      <c r="D54" s="106" t="s">
        <v>63</v>
      </c>
      <c r="E54" s="106"/>
      <c r="F54" s="106"/>
      <c r="G54" s="106"/>
      <c r="H54" s="106"/>
      <c r="I54" s="106"/>
      <c r="J54" s="106"/>
      <c r="K54" s="106"/>
    </row>
    <row r="55" spans="2:11" x14ac:dyDescent="0.2">
      <c r="B55" s="105"/>
      <c r="C55" s="106">
        <v>520</v>
      </c>
      <c r="D55" s="106" t="s">
        <v>63</v>
      </c>
      <c r="E55" s="106"/>
      <c r="F55" s="106"/>
      <c r="G55" s="106"/>
      <c r="H55" s="106"/>
      <c r="I55" s="106"/>
      <c r="J55" s="106"/>
      <c r="K55" s="106"/>
    </row>
    <row r="56" spans="2:11" x14ac:dyDescent="0.2">
      <c r="B56" s="105"/>
      <c r="C56" s="106"/>
      <c r="D56" s="106"/>
      <c r="E56" s="106"/>
      <c r="F56" s="106"/>
      <c r="G56" s="106"/>
      <c r="H56" s="106"/>
      <c r="I56" s="106"/>
      <c r="J56" s="106"/>
      <c r="K56" s="106"/>
    </row>
    <row r="57" spans="2:11" x14ac:dyDescent="0.2">
      <c r="B57" s="105"/>
      <c r="C57" s="106"/>
      <c r="D57" s="106"/>
      <c r="E57" s="106"/>
      <c r="F57" s="106"/>
      <c r="G57" s="106"/>
      <c r="H57" s="106"/>
      <c r="I57" s="106"/>
      <c r="J57" s="106"/>
      <c r="K57" s="106"/>
    </row>
    <row r="58" spans="2:11" x14ac:dyDescent="0.2">
      <c r="B58" s="105"/>
      <c r="C58" s="106"/>
      <c r="D58" s="106"/>
      <c r="E58" s="106"/>
      <c r="F58" s="106"/>
      <c r="G58" s="106"/>
      <c r="H58" s="106"/>
      <c r="I58" s="106"/>
      <c r="J58" s="106"/>
      <c r="K58" s="106"/>
    </row>
    <row r="59" spans="2:11" x14ac:dyDescent="0.2">
      <c r="B59" s="105"/>
      <c r="C59" s="106"/>
      <c r="D59" s="106"/>
      <c r="E59" s="106"/>
      <c r="F59" s="106"/>
      <c r="G59" s="106"/>
      <c r="H59" s="106"/>
      <c r="I59" s="106"/>
      <c r="J59" s="106"/>
      <c r="K59" s="106"/>
    </row>
    <row r="60" spans="2:11" x14ac:dyDescent="0.2">
      <c r="B60" s="105"/>
      <c r="C60" s="106"/>
      <c r="D60" s="106"/>
      <c r="E60" s="106"/>
      <c r="F60" s="106"/>
      <c r="G60" s="106"/>
      <c r="H60" s="106"/>
      <c r="I60" s="106"/>
      <c r="J60" s="106"/>
      <c r="K60" s="106"/>
    </row>
    <row r="61" spans="2:11" x14ac:dyDescent="0.2">
      <c r="B61" s="105"/>
      <c r="C61" s="106"/>
      <c r="D61" s="106"/>
      <c r="E61" s="106"/>
      <c r="F61" s="106"/>
      <c r="G61" s="106"/>
      <c r="H61" s="106"/>
      <c r="I61" s="106"/>
      <c r="J61" s="106"/>
      <c r="K61" s="106"/>
    </row>
    <row r="62" spans="2:11" x14ac:dyDescent="0.2">
      <c r="B62" s="105"/>
      <c r="C62" s="106"/>
      <c r="D62" s="106"/>
      <c r="E62" s="106"/>
      <c r="F62" s="106"/>
      <c r="G62" s="106"/>
      <c r="H62" s="106"/>
      <c r="I62" s="106"/>
      <c r="J62" s="106"/>
      <c r="K62" s="106"/>
    </row>
    <row r="63" spans="2:11" x14ac:dyDescent="0.2">
      <c r="B63" s="105"/>
    </row>
    <row r="64" spans="2:11" x14ac:dyDescent="0.2">
      <c r="B64" s="105"/>
    </row>
    <row r="65" spans="2:12" x14ac:dyDescent="0.2">
      <c r="B65" s="105"/>
    </row>
    <row r="66" spans="2:12" x14ac:dyDescent="0.2">
      <c r="B66" s="105"/>
    </row>
    <row r="67" spans="2:12" ht="17" thickBot="1" x14ac:dyDescent="0.25">
      <c r="B67" s="105"/>
      <c r="G67" s="136" t="s">
        <v>94</v>
      </c>
      <c r="H67" s="136" t="s">
        <v>83</v>
      </c>
      <c r="I67" s="136" t="s">
        <v>95</v>
      </c>
    </row>
    <row r="68" spans="2:12" ht="18" thickBot="1" x14ac:dyDescent="0.25">
      <c r="B68" s="105"/>
      <c r="C68" s="136" t="s">
        <v>68</v>
      </c>
      <c r="F68" s="136" t="s">
        <v>84</v>
      </c>
      <c r="G68" s="102">
        <f>G76</f>
        <v>7546</v>
      </c>
      <c r="H68" s="122">
        <v>9.4</v>
      </c>
      <c r="I68" s="137"/>
    </row>
    <row r="69" spans="2:12" ht="18" thickBot="1" x14ac:dyDescent="0.25">
      <c r="B69" s="105"/>
      <c r="C69" s="110" t="s">
        <v>52</v>
      </c>
      <c r="F69" s="136" t="s">
        <v>85</v>
      </c>
      <c r="G69" s="102">
        <f>G78</f>
        <v>17292.2</v>
      </c>
      <c r="H69" s="122">
        <v>2.1</v>
      </c>
      <c r="I69" s="137"/>
    </row>
    <row r="70" spans="2:12" x14ac:dyDescent="0.2">
      <c r="B70" s="105"/>
      <c r="C70" s="110" t="s">
        <v>67</v>
      </c>
      <c r="F70" s="136" t="s">
        <v>96</v>
      </c>
      <c r="H70" s="102">
        <f>((H69*G69)+(H68*G68))/(G68+G69)</f>
        <v>4.3177855078065246</v>
      </c>
      <c r="I70" s="102">
        <f>1/H70</f>
        <v>0.23160020297256714</v>
      </c>
    </row>
    <row r="71" spans="2:12" x14ac:dyDescent="0.2">
      <c r="B71" s="105"/>
    </row>
    <row r="72" spans="2:12" x14ac:dyDescent="0.2">
      <c r="B72" s="105"/>
    </row>
    <row r="73" spans="2:12" x14ac:dyDescent="0.2">
      <c r="B73" s="105"/>
    </row>
    <row r="74" spans="2:12" x14ac:dyDescent="0.2">
      <c r="B74" s="105"/>
    </row>
    <row r="75" spans="2:12" ht="17" thickBot="1" x14ac:dyDescent="0.25">
      <c r="B75" s="105"/>
    </row>
    <row r="76" spans="2:12" ht="17" thickBot="1" x14ac:dyDescent="0.25">
      <c r="B76" s="105"/>
      <c r="F76" s="136" t="s">
        <v>82</v>
      </c>
      <c r="G76" s="122">
        <v>7546</v>
      </c>
      <c r="H76" s="136" t="s">
        <v>89</v>
      </c>
      <c r="J76" s="136" t="s">
        <v>73</v>
      </c>
      <c r="L76" s="136" t="s">
        <v>91</v>
      </c>
    </row>
    <row r="77" spans="2:12" ht="17" thickBot="1" x14ac:dyDescent="0.25">
      <c r="B77" s="105"/>
      <c r="F77" s="136" t="s">
        <v>86</v>
      </c>
      <c r="G77" s="122">
        <v>68900</v>
      </c>
      <c r="H77" s="136" t="s">
        <v>89</v>
      </c>
      <c r="J77" s="136" t="s">
        <v>73</v>
      </c>
    </row>
    <row r="78" spans="2:12" ht="17" thickBot="1" x14ac:dyDescent="0.25">
      <c r="B78" s="105"/>
      <c r="F78" s="136" t="s">
        <v>87</v>
      </c>
      <c r="G78" s="122">
        <v>17292.2</v>
      </c>
      <c r="H78" s="136" t="s">
        <v>89</v>
      </c>
      <c r="J78" s="136" t="s">
        <v>90</v>
      </c>
      <c r="L78" s="136" t="s">
        <v>93</v>
      </c>
    </row>
    <row r="79" spans="2:12" ht="17" thickBot="1" x14ac:dyDescent="0.25">
      <c r="B79" s="105"/>
      <c r="F79" s="136" t="s">
        <v>88</v>
      </c>
      <c r="G79" s="122">
        <v>1469</v>
      </c>
      <c r="H79" s="136" t="s">
        <v>89</v>
      </c>
      <c r="J79" s="136" t="s">
        <v>90</v>
      </c>
      <c r="L79" s="136" t="s">
        <v>92</v>
      </c>
    </row>
    <row r="80" spans="2:12" x14ac:dyDescent="0.2">
      <c r="B80" s="106"/>
      <c r="F80" s="136"/>
      <c r="G80" s="138"/>
    </row>
    <row r="81" spans="2:9" x14ac:dyDescent="0.2">
      <c r="B81" s="106"/>
      <c r="F81" s="136"/>
      <c r="G81" s="138"/>
    </row>
    <row r="82" spans="2:9" x14ac:dyDescent="0.2">
      <c r="B82" s="106"/>
      <c r="F82" s="136"/>
      <c r="G82" s="138"/>
    </row>
    <row r="83" spans="2:9" x14ac:dyDescent="0.2">
      <c r="B83" s="106"/>
      <c r="F83" s="136"/>
      <c r="G83" s="138"/>
    </row>
    <row r="84" spans="2:9" ht="17" thickBot="1" x14ac:dyDescent="0.25">
      <c r="B84" s="106"/>
      <c r="F84" s="136"/>
      <c r="G84" s="138"/>
    </row>
    <row r="85" spans="2:9" s="119" customFormat="1" ht="17" thickBot="1" x14ac:dyDescent="0.25">
      <c r="C85" s="120" t="s">
        <v>73</v>
      </c>
      <c r="D85" s="121" t="s">
        <v>76</v>
      </c>
      <c r="E85" s="122">
        <f>G76+G78</f>
        <v>24838.2</v>
      </c>
      <c r="F85" s="121" t="s">
        <v>77</v>
      </c>
      <c r="G85" s="121"/>
      <c r="H85" s="121"/>
      <c r="I85" s="121"/>
    </row>
    <row r="86" spans="2:9" s="119" customFormat="1" ht="17" thickBot="1" x14ac:dyDescent="0.25">
      <c r="C86" s="121"/>
      <c r="D86" s="121"/>
      <c r="E86" s="121">
        <f>E85*1000000</f>
        <v>24838200000</v>
      </c>
      <c r="F86" s="121" t="s">
        <v>76</v>
      </c>
      <c r="G86" s="121"/>
      <c r="H86" s="121"/>
      <c r="I86" s="121"/>
    </row>
    <row r="87" spans="2:9" s="119" customFormat="1" ht="17" thickBot="1" x14ac:dyDescent="0.25">
      <c r="C87" s="121"/>
      <c r="D87" s="121" t="s">
        <v>78</v>
      </c>
      <c r="E87" s="123">
        <f>G77+G79</f>
        <v>70369</v>
      </c>
      <c r="F87" s="121" t="s">
        <v>79</v>
      </c>
      <c r="G87" s="121"/>
      <c r="H87" s="121"/>
      <c r="I87" s="121"/>
    </row>
    <row r="88" spans="2:9" s="119" customFormat="1" x14ac:dyDescent="0.2">
      <c r="C88" s="121"/>
      <c r="D88" s="121"/>
      <c r="E88" s="124">
        <f>E87*1000000</f>
        <v>70369000000</v>
      </c>
      <c r="F88" s="121" t="s">
        <v>78</v>
      </c>
      <c r="G88" s="121"/>
      <c r="H88" s="121"/>
      <c r="I88" s="121"/>
    </row>
    <row r="89" spans="2:9" s="119" customFormat="1" x14ac:dyDescent="0.2">
      <c r="C89" s="121"/>
      <c r="D89" s="121"/>
      <c r="E89" s="121"/>
      <c r="F89" s="121"/>
      <c r="G89" s="121"/>
      <c r="H89" s="121"/>
      <c r="I89" s="121"/>
    </row>
    <row r="90" spans="2:9" s="119" customFormat="1" x14ac:dyDescent="0.2">
      <c r="C90" s="121"/>
      <c r="D90" s="121"/>
      <c r="E90" s="125">
        <f>E88/E86</f>
        <v>2.8330957959916581</v>
      </c>
      <c r="F90" s="121" t="s">
        <v>80</v>
      </c>
      <c r="G90" s="121"/>
      <c r="H90" s="121"/>
      <c r="I90" s="121"/>
    </row>
    <row r="91" spans="2:9" s="119" customFormat="1" x14ac:dyDescent="0.2">
      <c r="C91" s="121"/>
      <c r="D91" s="121"/>
      <c r="E91" s="121"/>
      <c r="F91" s="121"/>
      <c r="G91" s="121"/>
      <c r="H91" s="121"/>
      <c r="I91" s="121"/>
    </row>
    <row r="92" spans="2:9" s="119" customFormat="1" x14ac:dyDescent="0.2">
      <c r="C92" s="121"/>
      <c r="D92" s="121"/>
      <c r="E92" s="121"/>
      <c r="F92" s="121"/>
      <c r="G92" s="121"/>
      <c r="H92" s="121"/>
      <c r="I92" s="121"/>
    </row>
    <row r="93" spans="2:9" s="119" customFormat="1" x14ac:dyDescent="0.2">
      <c r="C93" s="121"/>
      <c r="D93" s="121"/>
      <c r="E93" s="121"/>
      <c r="F93" s="121"/>
      <c r="G93" s="121"/>
      <c r="H93" s="121"/>
      <c r="I93" s="121"/>
    </row>
    <row r="94" spans="2:9" s="119" customFormat="1" x14ac:dyDescent="0.2">
      <c r="C94" s="121"/>
      <c r="D94" s="121" t="str">
        <f>Dashboard!C11</f>
        <v>output.freight_tonne_kms</v>
      </c>
      <c r="E94" s="121">
        <f>I70*E90</f>
        <v>0.65614556139239466</v>
      </c>
      <c r="F94" s="121" t="s">
        <v>81</v>
      </c>
      <c r="G94" s="121"/>
      <c r="H94" s="110" t="s">
        <v>52</v>
      </c>
      <c r="I94" s="121"/>
    </row>
    <row r="95" spans="2:9" s="119" customFormat="1" x14ac:dyDescent="0.2">
      <c r="C95" s="121"/>
      <c r="D95" s="121"/>
      <c r="E95" s="121"/>
      <c r="F95" s="121"/>
      <c r="G95" s="121"/>
      <c r="H95" s="84"/>
      <c r="I95" s="121"/>
    </row>
    <row r="96" spans="2:9" s="119" customFormat="1" x14ac:dyDescent="0.2">
      <c r="C96" s="121"/>
      <c r="D96" s="121"/>
      <c r="E96" s="121"/>
      <c r="F96" s="121"/>
      <c r="G96" s="121"/>
      <c r="H96" s="84"/>
      <c r="I96" s="121"/>
    </row>
    <row r="97" spans="3:9" s="119" customFormat="1" x14ac:dyDescent="0.2">
      <c r="C97" s="121"/>
      <c r="D97" s="121"/>
      <c r="E97" s="121"/>
      <c r="F97" s="121"/>
      <c r="G97" s="121"/>
      <c r="H97" s="121"/>
      <c r="I97" s="121"/>
    </row>
    <row r="98" spans="3:9" s="119" customFormat="1" x14ac:dyDescent="0.2"/>
    <row r="99" spans="3:9" s="119" customFormat="1" x14ac:dyDescent="0.2"/>
    <row r="100" spans="3:9" s="119" customFormat="1" x14ac:dyDescent="0.2"/>
    <row r="101" spans="3:9" s="119" customFormat="1" x14ac:dyDescent="0.2"/>
    <row r="102" spans="3:9" s="119" customFormat="1" x14ac:dyDescent="0.2"/>
    <row r="103" spans="3:9" s="119" customFormat="1" x14ac:dyDescent="0.2"/>
    <row r="104" spans="3:9" s="119" customFormat="1" x14ac:dyDescent="0.2">
      <c r="G104" s="135"/>
    </row>
    <row r="105" spans="3:9" s="119" customFormat="1" x14ac:dyDescent="0.2"/>
    <row r="106" spans="3:9" s="119" customFormat="1" x14ac:dyDescent="0.2"/>
    <row r="107" spans="3:9" s="119" customFormat="1" x14ac:dyDescent="0.2"/>
    <row r="108" spans="3:9" s="119" customFormat="1" x14ac:dyDescent="0.2"/>
    <row r="109" spans="3:9" s="119" customFormat="1" x14ac:dyDescent="0.2"/>
    <row r="110" spans="3:9" s="119" customFormat="1" x14ac:dyDescent="0.2">
      <c r="G110" s="135"/>
    </row>
    <row r="111" spans="3:9" s="119" customFormat="1" x14ac:dyDescent="0.2"/>
    <row r="112" spans="3:9" s="119" customFormat="1" x14ac:dyDescent="0.2"/>
    <row r="113" spans="2:2" s="119" customFormat="1" x14ac:dyDescent="0.2"/>
    <row r="114" spans="2:2" s="119" customFormat="1" x14ac:dyDescent="0.2"/>
    <row r="115" spans="2:2" s="119" customFormat="1" x14ac:dyDescent="0.2"/>
    <row r="116" spans="2:2" s="119" customFormat="1" x14ac:dyDescent="0.2"/>
    <row r="117" spans="2:2" s="119" customFormat="1" x14ac:dyDescent="0.2"/>
    <row r="118" spans="2:2" s="119" customFormat="1" x14ac:dyDescent="0.2"/>
    <row r="119" spans="2:2" s="119" customFormat="1" x14ac:dyDescent="0.2"/>
    <row r="120" spans="2:2" x14ac:dyDescent="0.2">
      <c r="B120" s="105"/>
    </row>
    <row r="121" spans="2:2" x14ac:dyDescent="0.2">
      <c r="B121" s="105"/>
    </row>
    <row r="122" spans="2:2" x14ac:dyDescent="0.2">
      <c r="B122" s="105"/>
    </row>
    <row r="123" spans="2:2" x14ac:dyDescent="0.2">
      <c r="B123" s="105"/>
    </row>
    <row r="124" spans="2:2" x14ac:dyDescent="0.2">
      <c r="B124" s="105"/>
    </row>
    <row r="125" spans="2:2" x14ac:dyDescent="0.2">
      <c r="B125" s="105"/>
    </row>
    <row r="126" spans="2:2" x14ac:dyDescent="0.2">
      <c r="B126" s="105"/>
    </row>
    <row r="127" spans="2:2" x14ac:dyDescent="0.2">
      <c r="B127" s="105"/>
    </row>
    <row r="128" spans="2:2" x14ac:dyDescent="0.2">
      <c r="B128" s="105"/>
    </row>
    <row r="129" spans="2:2" x14ac:dyDescent="0.2">
      <c r="B129" s="105"/>
    </row>
    <row r="130" spans="2:2" x14ac:dyDescent="0.2">
      <c r="B130" s="105"/>
    </row>
    <row r="131" spans="2:2" x14ac:dyDescent="0.2">
      <c r="B131" s="105"/>
    </row>
    <row r="132" spans="2:2" x14ac:dyDescent="0.2">
      <c r="B132" s="105"/>
    </row>
    <row r="133" spans="2:2" x14ac:dyDescent="0.2">
      <c r="B133" s="105"/>
    </row>
    <row r="134" spans="2:2" x14ac:dyDescent="0.2">
      <c r="B134" s="105"/>
    </row>
    <row r="135" spans="2:2" x14ac:dyDescent="0.2">
      <c r="B135" s="105"/>
    </row>
    <row r="136" spans="2:2" x14ac:dyDescent="0.2">
      <c r="B136" s="105"/>
    </row>
    <row r="137" spans="2:2" x14ac:dyDescent="0.2">
      <c r="B137" s="10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2017-11-22T11:14:43Z</dcterms:modified>
</cp:coreProperties>
</file>