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5600" yWindow="460" windowWidth="25600" windowHeight="2690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16" i="16" l="1"/>
  <c r="F107" i="16"/>
  <c r="E106" i="16"/>
  <c r="H115" i="16"/>
  <c r="H117" i="16"/>
  <c r="I117" i="16"/>
  <c r="E138" i="16"/>
  <c r="G116" i="16"/>
  <c r="G115" i="16"/>
  <c r="E134" i="16"/>
  <c r="E131" i="16"/>
  <c r="E129" i="16"/>
  <c r="E7" i="13"/>
  <c r="D108" i="16"/>
  <c r="C82" i="16"/>
  <c r="D98" i="16"/>
  <c r="D99" i="16"/>
  <c r="E103" i="16"/>
  <c r="D97" i="16"/>
  <c r="F88" i="16"/>
  <c r="F104" i="16"/>
  <c r="E11" i="12"/>
  <c r="G10" i="13"/>
  <c r="I10" i="13"/>
  <c r="E10" i="13"/>
  <c r="G13" i="13"/>
  <c r="G14" i="13"/>
  <c r="I13" i="13"/>
  <c r="E14" i="13"/>
  <c r="E13" i="13"/>
  <c r="E14" i="12"/>
</calcChain>
</file>

<file path=xl/sharedStrings.xml><?xml version="1.0" encoding="utf-8"?>
<sst xmlns="http://schemas.openxmlformats.org/spreadsheetml/2006/main" count="187" uniqueCount="132">
  <si>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</si>
  <si>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</si>
  <si>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</si>
  <si>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</si>
  <si>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</si>
  <si>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</si>
  <si>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</si>
  <si>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</si>
  <si>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</si>
  <si>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</si>
  <si>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</si>
  <si>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</si>
  <si>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</si>
  <si>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</si>
  <si>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</si>
  <si>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</si>
  <si>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</si>
  <si>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</si>
  <si>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</si>
  <si>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</si>
  <si>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</si>
  <si>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</si>
  <si>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</si>
  <si>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</si>
  <si>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</si>
  <si>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</si>
  <si>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</si>
  <si>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</si>
  <si>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</si>
  <si>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</si>
  <si>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</si>
  <si>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</si>
  <si>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</si>
  <si>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</si>
  <si>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</si>
  <si>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</si>
  <si>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</si>
  <si>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</si>
  <si>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</si>
  <si>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</si>
  <si>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</si>
  <si>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</si>
  <si>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</si>
  <si>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</si>
  <si>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</si>
  <si>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</si>
  <si>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</si>
  <si>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</si>
  <si>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</si>
  <si>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</si>
  <si>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</si>
  <si>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</si>
  <si>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</si>
  <si>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</si>
  <si>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</si>
  <si>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</si>
  <si>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</si>
  <si>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t>to be the same with ''transport_truck_using_diesel''</t>
  </si>
  <si>
    <t xml:space="preserve">The initial investment costs as well as the fixed opearational and maintenance costs are assumed </t>
  </si>
  <si>
    <t>Comments</t>
  </si>
  <si>
    <t>Notes</t>
  </si>
  <si>
    <t>p.87</t>
  </si>
  <si>
    <t>yr</t>
  </si>
  <si>
    <t>p.85</t>
  </si>
  <si>
    <t>p.92</t>
  </si>
  <si>
    <t>euro/yr</t>
  </si>
  <si>
    <t>Subject year</t>
  </si>
  <si>
    <t>ETM Library URL</t>
  </si>
  <si>
    <t>http://refman.et-model.com/publications/1934</t>
  </si>
  <si>
    <t>http://refman.et-model.com/publications/1928</t>
  </si>
  <si>
    <t>km/MJ</t>
  </si>
  <si>
    <t>http://www.nap.edu/read/12845/chapter/6#63</t>
  </si>
  <si>
    <t>p.63</t>
  </si>
  <si>
    <t>Diesel truck efficiency</t>
  </si>
  <si>
    <t>12% is energy content difference</t>
  </si>
  <si>
    <t>7 - 12% higher thermal efficiency</t>
  </si>
  <si>
    <t>Average</t>
  </si>
  <si>
    <t>%</t>
  </si>
  <si>
    <t>In ETM</t>
  </si>
  <si>
    <t>MJ/kg</t>
  </si>
  <si>
    <t>diesel</t>
  </si>
  <si>
    <t>gasoline</t>
  </si>
  <si>
    <t>(implicit assumption that the changes in other factors are so small they can be ignored</t>
  </si>
  <si>
    <t>Efficiency</t>
  </si>
  <si>
    <t>output.truck_kms</t>
  </si>
  <si>
    <t>National Research Council</t>
  </si>
  <si>
    <t>US</t>
  </si>
  <si>
    <t>http://www.nap.edu/read/12845/chapter/1</t>
  </si>
  <si>
    <t>http://refman.et-model.com/publications/2007</t>
  </si>
  <si>
    <t>17.11.2015</t>
  </si>
  <si>
    <t>MJ/km</t>
  </si>
  <si>
    <t>from carrier</t>
  </si>
  <si>
    <t>lower fuel consumption for diesel trucks</t>
  </si>
  <si>
    <t>from transport_truck_using_diesel_mix_converter</t>
  </si>
  <si>
    <t>Fuel consumption</t>
  </si>
  <si>
    <t>Diesel trucks 19-24% lower fuel consumption than gasoline trucks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</si>
  <si>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</si>
  <si>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vehicle km</t>
  </si>
  <si>
    <t>mln vehicle km</t>
  </si>
  <si>
    <t>Eurostat</t>
  </si>
  <si>
    <t>tonne km</t>
  </si>
  <si>
    <t>mln tonne km</t>
  </si>
  <si>
    <t>2017</t>
  </si>
  <si>
    <t>http://ec.europa.eu/eurostat/web/transport/data/main-tables?p_p_id=NavTreeportletprod_WAR_NavTreeportletprod_INSTANCE_BXN01QNK1Jk7&amp;p_p_lifecycle=0&amp;p_p_state=normal&amp;p_p_mode=view&amp;p_p_col_id=column-2&amp;p_p_col_count=1</t>
  </si>
  <si>
    <t>tonne km/vehicle km</t>
  </si>
  <si>
    <t>tonne km/MJ</t>
  </si>
  <si>
    <t>output.freight_tonne_kms</t>
  </si>
  <si>
    <t>tkm/MJ</t>
  </si>
  <si>
    <t>vehicle kms (see below)</t>
  </si>
  <si>
    <t>mj/km</t>
  </si>
  <si>
    <t>km/mj</t>
  </si>
  <si>
    <t>truck</t>
  </si>
  <si>
    <t>van</t>
  </si>
  <si>
    <t>p.66</t>
  </si>
  <si>
    <t>weighted avg</t>
  </si>
  <si>
    <t>truck kms</t>
  </si>
  <si>
    <t>mln</t>
  </si>
  <si>
    <t>Note: Eurostat freight transport excludes all vehicles &lt; 3.5 tonne. Since vans are included in the truck category in the ETM, we calculated the weighted efficiency</t>
  </si>
  <si>
    <t>truck tonne kms</t>
  </si>
  <si>
    <t>van kms</t>
  </si>
  <si>
    <t>CBS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</si>
  <si>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</si>
  <si>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</si>
  <si>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</si>
  <si>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trucks</t>
  </si>
  <si>
    <t>vans</t>
  </si>
  <si>
    <t>Tonne km trucks</t>
  </si>
  <si>
    <t>Vehicle km trucks</t>
  </si>
  <si>
    <t>Tonne km vans</t>
  </si>
  <si>
    <t>http://statline.cbs.nl/Statweb/publication/?DM=SLNL&amp;PA=82836ned&amp;D1=1-2&amp;D2=0&amp;D3=0&amp;D4=l&amp;HDR=T&amp;STB=G1,G2,G3&amp;VW=T</t>
  </si>
  <si>
    <t>Vehicle km vans</t>
  </si>
  <si>
    <t>http://statline.cbs.nl/Statweb/publication/?DM=SLNL&amp;PA=80353ned&amp;D1=a&amp;D2=a&amp;D3=0&amp;D4=25-26&amp;HDR=T&amp;STB=G1,G2,G3&amp;VW=T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</si>
</sst>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color rgb="FF000000"/>
      <name val="Calibri"/>
      <family val="2"/>
    </font>
    <font>
      <sz val="12"/>
      <color rgb="FF000000"/>
      <name val="Lettertype hoofdtekst"/>
      <family val="2"/>
    </font>
    <font>
      <sz val="17"/>
      <color rgb="FF000000"/>
      <name val="Cambria"/>
      <family val="1"/>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40">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0" fillId="2" borderId="0" xfId="0" applyFill="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18"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2" fontId="16" fillId="2" borderId="18" xfId="0" applyNumberFormat="1" applyFont="1" applyFill="1" applyBorder="1"/>
    <xf numFmtId="2" fontId="16" fillId="2" borderId="0" xfId="0" applyNumberFormat="1" applyFont="1" applyFill="1" applyBorder="1"/>
    <xf numFmtId="0" fontId="15" fillId="0" borderId="0" xfId="0" applyFont="1" applyFill="1"/>
    <xf numFmtId="0" fontId="14" fillId="0" borderId="0" xfId="0" applyNumberFormat="1" applyFont="1" applyFill="1" applyBorder="1" applyAlignment="1" applyProtection="1">
      <alignment horizontal="left" vertical="center"/>
    </xf>
    <xf numFmtId="0" fontId="11" fillId="0" borderId="0" xfId="0" applyFont="1" applyFill="1" applyBorder="1"/>
    <xf numFmtId="0" fontId="10" fillId="0" borderId="0" xfId="0" applyFont="1" applyFill="1"/>
    <xf numFmtId="0" fontId="21" fillId="2" borderId="17" xfId="0" applyFont="1" applyFill="1" applyBorder="1"/>
    <xf numFmtId="0" fontId="9" fillId="2" borderId="2" xfId="0" applyFont="1" applyFill="1" applyBorder="1"/>
    <xf numFmtId="0" fontId="21"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1" fillId="2" borderId="16" xfId="0" applyFont="1" applyFill="1" applyBorder="1"/>
    <xf numFmtId="0" fontId="21" fillId="2" borderId="9" xfId="0" applyFont="1" applyFill="1" applyBorder="1"/>
    <xf numFmtId="0" fontId="23" fillId="2" borderId="9" xfId="0" applyFont="1" applyFill="1" applyBorder="1"/>
    <xf numFmtId="0" fontId="21" fillId="2" borderId="19" xfId="0" applyFont="1" applyFill="1" applyBorder="1"/>
    <xf numFmtId="0" fontId="22" fillId="2" borderId="0" xfId="0" applyFont="1" applyFill="1" applyBorder="1"/>
    <xf numFmtId="164" fontId="26" fillId="2" borderId="0" xfId="0" applyNumberFormat="1" applyFont="1" applyFill="1" applyBorder="1"/>
    <xf numFmtId="0" fontId="12" fillId="2" borderId="0" xfId="0" applyFont="1" applyFill="1" applyBorder="1"/>
    <xf numFmtId="0" fontId="17" fillId="2" borderId="5" xfId="0" applyFont="1" applyFill="1" applyBorder="1"/>
    <xf numFmtId="165" fontId="9"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8" fillId="0" borderId="0" xfId="0" applyFont="1" applyFill="1"/>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21"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21" fillId="2" borderId="9" xfId="0" applyNumberFormat="1" applyFont="1" applyFill="1" applyBorder="1"/>
    <xf numFmtId="0" fontId="8" fillId="2" borderId="0" xfId="0" applyFont="1" applyFill="1" applyBorder="1" applyAlignment="1">
      <alignment vertical="top"/>
    </xf>
    <xf numFmtId="0" fontId="8" fillId="2" borderId="0" xfId="0" applyFont="1" applyFill="1" applyBorder="1" applyAlignment="1">
      <alignment horizontal="right"/>
    </xf>
    <xf numFmtId="0" fontId="8" fillId="0" borderId="0" xfId="0" applyFont="1" applyFill="1" applyBorder="1" applyAlignment="1">
      <alignment vertical="top"/>
    </xf>
    <xf numFmtId="0" fontId="7" fillId="0" borderId="0" xfId="0" applyFont="1" applyFill="1"/>
    <xf numFmtId="0" fontId="28" fillId="3" borderId="0" xfId="0" applyFont="1" applyFill="1"/>
    <xf numFmtId="0" fontId="28" fillId="3" borderId="3" xfId="0" applyFont="1" applyFill="1" applyBorder="1"/>
    <xf numFmtId="0" fontId="28" fillId="3" borderId="4" xfId="0" applyFont="1" applyFill="1" applyBorder="1"/>
    <xf numFmtId="0" fontId="29" fillId="3" borderId="0" xfId="0" applyFont="1" applyFill="1"/>
    <xf numFmtId="0" fontId="29" fillId="3" borderId="16" xfId="0" applyFont="1" applyFill="1" applyBorder="1"/>
    <xf numFmtId="0" fontId="29" fillId="3" borderId="9" xfId="0" applyFont="1" applyFill="1" applyBorder="1"/>
    <xf numFmtId="0" fontId="28" fillId="3" borderId="6" xfId="0" applyFont="1" applyFill="1" applyBorder="1"/>
    <xf numFmtId="0" fontId="6" fillId="2" borderId="18" xfId="0" applyFont="1" applyFill="1" applyBorder="1"/>
    <xf numFmtId="0" fontId="5" fillId="2" borderId="0" xfId="0" applyFont="1" applyFill="1" applyBorder="1"/>
    <xf numFmtId="0" fontId="5" fillId="0" borderId="0" xfId="177" applyFont="1" applyAlignment="1" applyProtection="1"/>
    <xf numFmtId="0" fontId="4" fillId="2" borderId="0" xfId="0" applyFont="1" applyFill="1" applyBorder="1"/>
    <xf numFmtId="0" fontId="28" fillId="12" borderId="0" xfId="0" applyFont="1" applyFill="1"/>
    <xf numFmtId="0" fontId="30" fillId="12" borderId="0" xfId="0" applyFont="1" applyFill="1"/>
    <xf numFmtId="0" fontId="3" fillId="2" borderId="0" xfId="0" applyFont="1" applyFill="1"/>
    <xf numFmtId="2" fontId="3" fillId="2" borderId="18" xfId="0" applyNumberFormat="1"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6" fontId="16" fillId="2" borderId="18" xfId="0" applyNumberFormat="1" applyFont="1" applyFill="1" applyBorder="1" applyAlignment="1" applyProtection="1">
      <alignment horizontal="right" vertical="center"/>
    </xf>
    <xf numFmtId="0" fontId="3" fillId="0" borderId="0" xfId="0" applyFont="1" applyFill="1" applyBorder="1"/>
    <xf numFmtId="49" fontId="3" fillId="2" borderId="0" xfId="0" applyNumberFormat="1" applyFont="1" applyFill="1"/>
    <xf numFmtId="0" fontId="31" fillId="0" borderId="0" xfId="0" applyFont="1"/>
    <xf numFmtId="0" fontId="32" fillId="2" borderId="0" xfId="0" applyFont="1" applyFill="1"/>
    <xf numFmtId="0" fontId="26" fillId="2" borderId="0" xfId="0" applyFont="1" applyFill="1"/>
    <xf numFmtId="0" fontId="0" fillId="0" borderId="18" xfId="0" applyBorder="1"/>
    <xf numFmtId="0" fontId="26" fillId="2" borderId="18" xfId="0" applyFont="1" applyFill="1" applyBorder="1"/>
    <xf numFmtId="165" fontId="26" fillId="2" borderId="0" xfId="0" applyNumberFormat="1" applyFont="1" applyFill="1"/>
    <xf numFmtId="2" fontId="26" fillId="2" borderId="0" xfId="0" applyNumberFormat="1" applyFont="1" applyFill="1"/>
    <xf numFmtId="0" fontId="2" fillId="0" borderId="0"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3</xdr:row>
      <xdr:rowOff>177800</xdr:rowOff>
    </xdr:from>
    <xdr:to>
      <xdr:col>7</xdr:col>
      <xdr:colOff>774700</xdr:colOff>
      <xdr:row>19</xdr:row>
      <xdr:rowOff>101600</xdr:rowOff>
    </xdr:to>
    <xdr:pic>
      <xdr:nvPicPr>
        <xdr:cNvPr id="3073" name="Picture 1" descr="clip_image001.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425"/>
        <a:stretch/>
      </xdr:blipFill>
      <xdr:spPr bwMode="auto">
        <a:xfrm>
          <a:off x="2120900" y="800100"/>
          <a:ext cx="7442200" cy="3175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914400</xdr:colOff>
      <xdr:row>20</xdr:row>
      <xdr:rowOff>152400</xdr:rowOff>
    </xdr:from>
    <xdr:to>
      <xdr:col>8</xdr:col>
      <xdr:colOff>393700</xdr:colOff>
      <xdr:row>38</xdr:row>
      <xdr:rowOff>63500</xdr:rowOff>
    </xdr:to>
    <xdr:pic>
      <xdr:nvPicPr>
        <xdr:cNvPr id="3074" name="Picture 2" descr="clip_image0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4229100"/>
          <a:ext cx="7086600" cy="3568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825500</xdr:colOff>
      <xdr:row>38</xdr:row>
      <xdr:rowOff>101600</xdr:rowOff>
    </xdr:from>
    <xdr:to>
      <xdr:col>8</xdr:col>
      <xdr:colOff>571500</xdr:colOff>
      <xdr:row>59</xdr:row>
      <xdr:rowOff>152400</xdr:rowOff>
    </xdr:to>
    <xdr:pic>
      <xdr:nvPicPr>
        <xdr:cNvPr id="3075" name="Picture 3" descr="clip_image003.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21000" y="7835900"/>
          <a:ext cx="7353300" cy="4318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457200</xdr:colOff>
      <xdr:row>64</xdr:row>
      <xdr:rowOff>177800</xdr:rowOff>
    </xdr:from>
    <xdr:to>
      <xdr:col>18</xdr:col>
      <xdr:colOff>12700</xdr:colOff>
      <xdr:row>114</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10109200" y="13195300"/>
          <a:ext cx="8191500" cy="10248900"/>
        </a:xfrm>
        <a:prstGeom prst="rect">
          <a:avLst/>
        </a:prstGeom>
      </xdr:spPr>
    </xdr:pic>
    <xdr:clientData/>
  </xdr:twoCellAnchor>
  <xdr:twoCellAnchor editAs="oneCell">
    <xdr:from>
      <xdr:col>10</xdr:col>
      <xdr:colOff>457200</xdr:colOff>
      <xdr:row>116</xdr:row>
      <xdr:rowOff>50800</xdr:rowOff>
    </xdr:from>
    <xdr:to>
      <xdr:col>26</xdr:col>
      <xdr:colOff>762000</xdr:colOff>
      <xdr:row>133</xdr:row>
      <xdr:rowOff>25400</xdr:rowOff>
    </xdr:to>
    <xdr:pic>
      <xdr:nvPicPr>
        <xdr:cNvPr id="2" name="Picture 1"/>
        <xdr:cNvPicPr>
          <a:picLocks noChangeAspect="1"/>
        </xdr:cNvPicPr>
      </xdr:nvPicPr>
      <xdr:blipFill>
        <a:blip xmlns:r="http://schemas.openxmlformats.org/officeDocument/2006/relationships" r:embed="rId5"/>
        <a:stretch>
          <a:fillRect/>
        </a:stretch>
      </xdr:blipFill>
      <xdr:spPr>
        <a:xfrm>
          <a:off x="8026400" y="23698200"/>
          <a:ext cx="13512800" cy="3543300"/>
        </a:xfrm>
        <a:prstGeom prst="rect">
          <a:avLst/>
        </a:prstGeom>
      </xdr:spPr>
    </xdr:pic>
    <xdr:clientData/>
  </xdr:twoCellAnchor>
  <xdr:twoCellAnchor editAs="oneCell">
    <xdr:from>
      <xdr:col>10</xdr:col>
      <xdr:colOff>457200</xdr:colOff>
      <xdr:row>133</xdr:row>
      <xdr:rowOff>101600</xdr:rowOff>
    </xdr:from>
    <xdr:to>
      <xdr:col>26</xdr:col>
      <xdr:colOff>622300</xdr:colOff>
      <xdr:row>150</xdr:row>
      <xdr:rowOff>88900</xdr:rowOff>
    </xdr:to>
    <xdr:pic>
      <xdr:nvPicPr>
        <xdr:cNvPr id="4" name="Picture 3"/>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17</xdr:col>
      <xdr:colOff>215900</xdr:colOff>
      <xdr:row>102</xdr:row>
      <xdr:rowOff>50800</xdr:rowOff>
    </xdr:from>
    <xdr:to>
      <xdr:col>26</xdr:col>
      <xdr:colOff>609600</xdr:colOff>
      <xdr:row>112</xdr:row>
      <xdr:rowOff>25400</xdr:rowOff>
    </xdr:to>
    <xdr:pic>
      <xdr:nvPicPr>
        <xdr:cNvPr id="8" name="Picture 7"/>
        <xdr:cNvPicPr>
          <a:picLocks noChangeAspect="1"/>
        </xdr:cNvPicPr>
      </xdr:nvPicPr>
      <xdr:blipFill>
        <a:blip xmlns:r="http://schemas.openxmlformats.org/officeDocument/2006/relationships" r:embed="rId7"/>
        <a:stretch>
          <a:fillRect/>
        </a:stretch>
      </xdr:blipFill>
      <xdr:spPr>
        <a:xfrm>
          <a:off x="15265400" y="208407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640625" style="24" customWidth="1"/>
    <col min="2" max="2" width="11.5" style="16" customWidth="1"/>
    <col min="3" max="3" width="38.5" style="16" customWidth="1"/>
    <col min="4" max="16384" width="10.8320312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56</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7" t="s">
        <v>30</v>
      </c>
      <c r="C9" s="58"/>
    </row>
    <row r="10" spans="1:3" x14ac:dyDescent="0.2">
      <c r="A10" s="1"/>
      <c r="B10" s="59"/>
      <c r="C10" s="60"/>
    </row>
    <row r="11" spans="1:3" x14ac:dyDescent="0.2">
      <c r="A11" s="1"/>
      <c r="B11" s="59" t="s">
        <v>31</v>
      </c>
      <c r="C11" s="61" t="s">
        <v>32</v>
      </c>
    </row>
    <row r="12" spans="1:3" ht="17" thickBot="1" x14ac:dyDescent="0.25">
      <c r="A12" s="1"/>
      <c r="B12" s="59"/>
      <c r="C12" s="13" t="s">
        <v>33</v>
      </c>
    </row>
    <row r="13" spans="1:3" ht="17" thickBot="1" x14ac:dyDescent="0.25">
      <c r="A13" s="1"/>
      <c r="B13" s="59"/>
      <c r="C13" s="62" t="s">
        <v>34</v>
      </c>
    </row>
    <row r="14" spans="1:3" x14ac:dyDescent="0.2">
      <c r="A14" s="1"/>
      <c r="B14" s="59"/>
      <c r="C14" s="60" t="s">
        <v>35</v>
      </c>
    </row>
    <row r="15" spans="1:3" x14ac:dyDescent="0.2">
      <c r="A15" s="1"/>
      <c r="B15" s="59"/>
      <c r="C15" s="60"/>
    </row>
    <row r="16" spans="1:3" x14ac:dyDescent="0.2">
      <c r="A16" s="1"/>
      <c r="B16" s="59" t="s">
        <v>36</v>
      </c>
      <c r="C16" s="63" t="s">
        <v>37</v>
      </c>
    </row>
    <row r="17" spans="1:3" x14ac:dyDescent="0.2">
      <c r="A17" s="1"/>
      <c r="B17" s="59"/>
      <c r="C17" s="64" t="s">
        <v>38</v>
      </c>
    </row>
    <row r="18" spans="1:3" x14ac:dyDescent="0.2">
      <c r="A18" s="1"/>
      <c r="B18" s="59"/>
      <c r="C18" s="65" t="s">
        <v>39</v>
      </c>
    </row>
    <row r="19" spans="1:3" x14ac:dyDescent="0.2">
      <c r="A19" s="1"/>
      <c r="B19" s="59"/>
      <c r="C19" s="66" t="s">
        <v>40</v>
      </c>
    </row>
    <row r="20" spans="1:3" x14ac:dyDescent="0.2">
      <c r="A20" s="1"/>
      <c r="B20" s="67"/>
      <c r="C20" s="68" t="s">
        <v>41</v>
      </c>
    </row>
    <row r="21" spans="1:3" x14ac:dyDescent="0.2">
      <c r="A21" s="1"/>
      <c r="B21" s="67"/>
      <c r="C21" s="69" t="s">
        <v>42</v>
      </c>
    </row>
    <row r="22" spans="1:3" x14ac:dyDescent="0.2">
      <c r="A22" s="1"/>
      <c r="B22" s="67"/>
      <c r="C22" s="70" t="s">
        <v>43</v>
      </c>
    </row>
    <row r="23" spans="1:3" x14ac:dyDescent="0.2">
      <c r="B23" s="67"/>
      <c r="C23" s="71"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workbookViewId="0">
      <selection activeCell="D11" sqref="D11"/>
    </sheetView>
  </sheetViews>
  <sheetFormatPr baseColWidth="10" defaultRowHeight="16" x14ac:dyDescent="0.2"/>
  <cols>
    <col min="1" max="1" width="3.33203125" style="29" customWidth="1"/>
    <col min="2" max="2" width="3.6640625" style="29" customWidth="1"/>
    <col min="3" max="3" width="33.83203125" style="29" customWidth="1"/>
    <col min="4" max="4" width="12.5" style="29" customWidth="1"/>
    <col min="5" max="5" width="17.5" style="29" customWidth="1"/>
    <col min="6" max="6" width="4.5" style="29" customWidth="1"/>
    <col min="7" max="7" width="44.33203125" style="29" customWidth="1"/>
    <col min="8" max="8" width="2.5" style="29" customWidth="1"/>
    <col min="9" max="9" width="42.5" style="29" customWidth="1"/>
    <col min="10" max="10" width="3.6640625" style="29" customWidth="1"/>
    <col min="11" max="16384" width="10.83203125" style="29"/>
  </cols>
  <sheetData>
    <row r="1" spans="2:10" x14ac:dyDescent="0.2">
      <c r="D1" s="30"/>
      <c r="E1" s="30"/>
      <c r="F1" s="30"/>
      <c r="G1" s="30"/>
    </row>
    <row r="2" spans="2:10" ht="16" customHeight="1" x14ac:dyDescent="0.2">
      <c r="B2" s="129" t="s">
        <v>96</v>
      </c>
      <c r="C2" s="130"/>
      <c r="D2" s="130"/>
      <c r="E2" s="130"/>
      <c r="F2" s="130"/>
      <c r="G2" s="131"/>
    </row>
    <row r="3" spans="2:10" x14ac:dyDescent="0.2">
      <c r="B3" s="132"/>
      <c r="C3" s="133"/>
      <c r="D3" s="133"/>
      <c r="E3" s="133"/>
      <c r="F3" s="133"/>
      <c r="G3" s="134"/>
    </row>
    <row r="4" spans="2:10" x14ac:dyDescent="0.2">
      <c r="B4" s="132"/>
      <c r="C4" s="133"/>
      <c r="D4" s="133"/>
      <c r="E4" s="133"/>
      <c r="F4" s="133"/>
      <c r="G4" s="134"/>
    </row>
    <row r="5" spans="2:10" x14ac:dyDescent="0.2">
      <c r="B5" s="135"/>
      <c r="C5" s="136"/>
      <c r="D5" s="136"/>
      <c r="E5" s="136"/>
      <c r="F5" s="136"/>
      <c r="G5" s="137"/>
    </row>
    <row r="6" spans="2:10" ht="17" thickBot="1" x14ac:dyDescent="0.25">
      <c r="D6" s="30"/>
    </row>
    <row r="7" spans="2:10" x14ac:dyDescent="0.2">
      <c r="B7" s="31"/>
      <c r="C7" s="15"/>
      <c r="D7" s="15"/>
      <c r="E7" s="15"/>
      <c r="F7" s="15"/>
      <c r="G7" s="15"/>
      <c r="H7" s="15"/>
      <c r="I7" s="15"/>
      <c r="J7" s="32"/>
    </row>
    <row r="8" spans="2:10" s="19" customFormat="1" x14ac:dyDescent="0.2">
      <c r="B8" s="72"/>
      <c r="C8" s="73" t="s">
        <v>20</v>
      </c>
      <c r="D8" s="74" t="s">
        <v>9</v>
      </c>
      <c r="E8" s="73" t="s">
        <v>4</v>
      </c>
      <c r="F8" s="73"/>
      <c r="G8" s="73" t="s">
        <v>8</v>
      </c>
      <c r="H8" s="73"/>
      <c r="I8" s="73" t="s">
        <v>0</v>
      </c>
      <c r="J8" s="75"/>
    </row>
    <row r="9" spans="2:10" s="19" customFormat="1" x14ac:dyDescent="0.2">
      <c r="B9" s="18"/>
      <c r="C9" s="13"/>
      <c r="D9" s="26"/>
      <c r="E9" s="13"/>
      <c r="F9" s="13"/>
      <c r="G9" s="13"/>
      <c r="H9" s="13"/>
      <c r="I9" s="13"/>
      <c r="J9" s="14"/>
    </row>
    <row r="10" spans="2:10" s="19" customFormat="1" ht="17" thickBot="1" x14ac:dyDescent="0.25">
      <c r="B10" s="18"/>
      <c r="C10" s="13" t="s">
        <v>45</v>
      </c>
      <c r="D10" s="26"/>
      <c r="E10" s="13"/>
      <c r="F10" s="13"/>
      <c r="G10" s="13"/>
      <c r="H10" s="13"/>
      <c r="I10" s="13"/>
      <c r="J10" s="14"/>
    </row>
    <row r="11" spans="2:10" s="19" customFormat="1" ht="17" thickBot="1" x14ac:dyDescent="0.25">
      <c r="B11" s="18"/>
      <c r="C11" s="128" t="s">
        <v>106</v>
      </c>
      <c r="D11" s="17" t="s">
        <v>107</v>
      </c>
      <c r="E11" s="28">
        <f>'Research data'!E7</f>
        <v>0.59533058852630349</v>
      </c>
      <c r="F11" s="33"/>
      <c r="G11" s="119" t="s">
        <v>83</v>
      </c>
      <c r="H11" s="25"/>
      <c r="I11" s="115" t="s">
        <v>85</v>
      </c>
      <c r="J11" s="14"/>
    </row>
    <row r="12" spans="2:10" x14ac:dyDescent="0.2">
      <c r="B12" s="34"/>
      <c r="C12" s="30"/>
      <c r="D12" s="76"/>
      <c r="E12" s="77"/>
      <c r="F12" s="30"/>
      <c r="G12" s="30"/>
      <c r="H12" s="30"/>
      <c r="I12" s="78"/>
      <c r="J12" s="79"/>
    </row>
    <row r="13" spans="2:10" ht="17" thickBot="1" x14ac:dyDescent="0.25">
      <c r="B13" s="34"/>
      <c r="C13" s="13" t="s">
        <v>5</v>
      </c>
      <c r="D13" s="76"/>
      <c r="E13" s="77"/>
      <c r="F13" s="30"/>
      <c r="G13" s="30"/>
      <c r="H13" s="30"/>
      <c r="I13" s="78"/>
      <c r="J13" s="79"/>
    </row>
    <row r="14" spans="2:10" ht="17" thickBot="1" x14ac:dyDescent="0.25">
      <c r="B14" s="34"/>
      <c r="C14" s="33" t="s">
        <v>23</v>
      </c>
      <c r="D14" s="17" t="s">
        <v>1</v>
      </c>
      <c r="E14" s="35">
        <f>'Research data'!E10</f>
        <v>11</v>
      </c>
      <c r="F14" s="33"/>
      <c r="G14" s="55" t="s">
        <v>26</v>
      </c>
      <c r="H14" s="33"/>
      <c r="I14" s="107" t="s">
        <v>55</v>
      </c>
      <c r="J14" s="79"/>
    </row>
    <row r="15" spans="2:10" ht="17" thickBot="1" x14ac:dyDescent="0.25">
      <c r="B15" s="34"/>
      <c r="C15" s="33" t="s">
        <v>22</v>
      </c>
      <c r="D15" s="17" t="s">
        <v>2</v>
      </c>
      <c r="E15" s="35">
        <v>0</v>
      </c>
      <c r="F15" s="33"/>
      <c r="G15" s="33"/>
      <c r="H15" s="33"/>
      <c r="I15" s="28" t="s">
        <v>25</v>
      </c>
      <c r="J15" s="79"/>
    </row>
    <row r="16" spans="2:10" ht="17" thickBot="1" x14ac:dyDescent="0.25">
      <c r="B16" s="36"/>
      <c r="C16" s="37"/>
      <c r="D16" s="37"/>
      <c r="E16" s="37"/>
      <c r="F16" s="37"/>
      <c r="G16" s="37"/>
      <c r="H16" s="37"/>
      <c r="I16" s="37"/>
      <c r="J16" s="38"/>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M14"/>
  <sheetViews>
    <sheetView workbookViewId="0">
      <selection activeCell="E8" sqref="E8"/>
    </sheetView>
  </sheetViews>
  <sheetFormatPr baseColWidth="10" defaultRowHeight="16" x14ac:dyDescent="0.2"/>
  <cols>
    <col min="1" max="2" width="4.5" style="40" customWidth="1"/>
    <col min="3" max="3" width="33.1640625" style="40" customWidth="1"/>
    <col min="4" max="4" width="11.5" style="40" customWidth="1"/>
    <col min="5" max="5" width="9.5" style="40" customWidth="1"/>
    <col min="6" max="6" width="2.5" style="40" customWidth="1"/>
    <col min="7" max="7" width="10.5" style="40" customWidth="1"/>
    <col min="8" max="8" width="2.1640625" style="40" customWidth="1"/>
    <col min="9" max="9" width="9.33203125" style="40" customWidth="1"/>
    <col min="10" max="10" width="2.83203125" style="40" customWidth="1"/>
    <col min="11" max="11" width="59.1640625" style="40" customWidth="1"/>
    <col min="12" max="16384" width="10.83203125" style="40"/>
  </cols>
  <sheetData>
    <row r="2" spans="1:13" ht="17" thickBot="1" x14ac:dyDescent="0.25"/>
    <row r="3" spans="1:13" x14ac:dyDescent="0.2">
      <c r="B3" s="41"/>
      <c r="C3" s="42"/>
      <c r="D3" s="42"/>
      <c r="E3" s="42"/>
      <c r="F3" s="42"/>
      <c r="G3" s="42"/>
      <c r="H3" s="42"/>
      <c r="I3" s="42"/>
      <c r="J3" s="42"/>
      <c r="K3" s="42"/>
    </row>
    <row r="4" spans="1:13" s="19" customFormat="1" x14ac:dyDescent="0.2">
      <c r="B4" s="18"/>
      <c r="C4" s="83" t="s">
        <v>46</v>
      </c>
      <c r="D4" s="83" t="s">
        <v>9</v>
      </c>
      <c r="E4" s="83" t="s">
        <v>41</v>
      </c>
      <c r="F4" s="83"/>
      <c r="G4" s="83" t="s">
        <v>52</v>
      </c>
      <c r="H4" s="83"/>
      <c r="I4" s="83" t="s">
        <v>51</v>
      </c>
      <c r="J4" s="83"/>
      <c r="K4" s="83" t="s">
        <v>59</v>
      </c>
    </row>
    <row r="5" spans="1:13" ht="18" customHeight="1" x14ac:dyDescent="0.2">
      <c r="A5" s="19"/>
      <c r="B5" s="18"/>
      <c r="C5" s="9"/>
      <c r="D5" s="9"/>
      <c r="E5" s="9"/>
      <c r="F5" s="9"/>
      <c r="G5" s="9"/>
      <c r="H5" s="9"/>
      <c r="I5" s="9"/>
      <c r="J5" s="9"/>
      <c r="K5" s="9"/>
      <c r="L5" s="19"/>
      <c r="M5" s="19"/>
    </row>
    <row r="6" spans="1:13" ht="18" customHeight="1" thickBot="1" x14ac:dyDescent="0.25">
      <c r="A6" s="19"/>
      <c r="B6" s="18"/>
      <c r="C6" s="12" t="s">
        <v>45</v>
      </c>
      <c r="D6" s="12"/>
      <c r="E6" s="10"/>
      <c r="F6" s="10"/>
      <c r="G6" s="10"/>
      <c r="H6" s="44"/>
      <c r="I6" s="44"/>
      <c r="J6" s="9"/>
      <c r="K6" s="9"/>
      <c r="L6" s="19"/>
      <c r="M6" s="19"/>
    </row>
    <row r="7" spans="1:13" ht="17" thickBot="1" x14ac:dyDescent="0.25">
      <c r="A7" s="19"/>
      <c r="B7" s="18"/>
      <c r="C7" s="116" t="s">
        <v>106</v>
      </c>
      <c r="D7" s="117" t="s">
        <v>107</v>
      </c>
      <c r="E7" s="118">
        <f>Notes!E138</f>
        <v>0.59533058852630349</v>
      </c>
      <c r="F7" s="47"/>
      <c r="G7" s="9"/>
      <c r="H7" s="9"/>
      <c r="I7" s="9"/>
      <c r="K7" s="53"/>
      <c r="L7" s="19"/>
    </row>
    <row r="8" spans="1:13" x14ac:dyDescent="0.2">
      <c r="B8" s="43"/>
    </row>
    <row r="9" spans="1:13" ht="17" thickBot="1" x14ac:dyDescent="0.25">
      <c r="B9" s="43"/>
      <c r="C9" s="12" t="s">
        <v>5</v>
      </c>
      <c r="D9" s="12"/>
      <c r="E9" s="10"/>
      <c r="F9" s="10"/>
      <c r="G9" s="10"/>
      <c r="H9" s="44"/>
      <c r="I9" s="44"/>
      <c r="J9" s="44"/>
      <c r="K9" s="99" t="s">
        <v>58</v>
      </c>
    </row>
    <row r="10" spans="1:13" ht="17" thickBot="1" x14ac:dyDescent="0.25">
      <c r="B10" s="43"/>
      <c r="C10" s="49" t="s">
        <v>3</v>
      </c>
      <c r="D10" s="45" t="s">
        <v>1</v>
      </c>
      <c r="E10" s="50">
        <f>ROUND(AVERAGE(G10,I10),0)</f>
        <v>11</v>
      </c>
      <c r="F10" s="47"/>
      <c r="G10" s="50">
        <f>Notes!C45</f>
        <v>10</v>
      </c>
      <c r="H10" s="44"/>
      <c r="I10" s="50">
        <f>Notes!$C$12</f>
        <v>12</v>
      </c>
      <c r="J10" s="44"/>
      <c r="K10" s="99" t="s">
        <v>57</v>
      </c>
    </row>
    <row r="11" spans="1:13" x14ac:dyDescent="0.2">
      <c r="B11" s="43"/>
      <c r="C11" s="27"/>
      <c r="D11" s="27"/>
      <c r="E11" s="11"/>
      <c r="F11" s="11"/>
      <c r="G11" s="11"/>
      <c r="H11" s="44"/>
      <c r="I11" s="44"/>
      <c r="J11" s="44"/>
      <c r="K11" s="46"/>
    </row>
    <row r="12" spans="1:13" ht="17" thickBot="1" x14ac:dyDescent="0.25">
      <c r="B12" s="43"/>
      <c r="C12" s="12" t="s">
        <v>47</v>
      </c>
      <c r="D12" s="12"/>
      <c r="E12" s="11"/>
      <c r="F12" s="11"/>
      <c r="G12" s="11"/>
      <c r="H12" s="44"/>
      <c r="I12" s="44"/>
      <c r="J12" s="44"/>
      <c r="K12" s="56"/>
    </row>
    <row r="13" spans="1:13" ht="17" thickBot="1" x14ac:dyDescent="0.25">
      <c r="B13" s="43"/>
      <c r="C13" s="82" t="s">
        <v>48</v>
      </c>
      <c r="D13" s="54" t="s">
        <v>21</v>
      </c>
      <c r="E13" s="48">
        <f>ROUND(AVERAGE(G13,I13),2)</f>
        <v>86176</v>
      </c>
      <c r="F13" s="11"/>
      <c r="G13" s="81">
        <f>Notes!$C$47</f>
        <v>74052</v>
      </c>
      <c r="H13" s="44"/>
      <c r="I13" s="48">
        <f>Notes!$C$29</f>
        <v>98300</v>
      </c>
      <c r="J13" s="44"/>
      <c r="K13" s="84"/>
    </row>
    <row r="14" spans="1:13" ht="17" thickBot="1" x14ac:dyDescent="0.25">
      <c r="B14" s="43"/>
      <c r="C14" s="82" t="s">
        <v>49</v>
      </c>
      <c r="D14" s="80" t="s">
        <v>24</v>
      </c>
      <c r="E14" s="51">
        <f>ROUND(3640,2)</f>
        <v>3640</v>
      </c>
      <c r="F14" s="52"/>
      <c r="G14" s="51">
        <f>Notes!$C$54+Notes!$C$55</f>
        <v>3640</v>
      </c>
      <c r="H14" s="44"/>
      <c r="I14" s="47"/>
      <c r="J14" s="44"/>
      <c r="K14" s="84" t="s">
        <v>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abSelected="1" workbookViewId="0">
      <selection activeCell="A19" sqref="A19:XFD22"/>
    </sheetView>
  </sheetViews>
  <sheetFormatPr baseColWidth="10" defaultColWidth="33.1640625" defaultRowHeight="16" x14ac:dyDescent="0.2"/>
  <cols>
    <col min="1" max="1" width="3.33203125" style="85" customWidth="1"/>
    <col min="2" max="2" width="4" style="85" customWidth="1"/>
    <col min="3" max="3" width="27.83203125" style="85" customWidth="1"/>
    <col min="4" max="4" width="16.1640625" style="85" customWidth="1"/>
    <col min="5" max="5" width="10.33203125" style="85" customWidth="1"/>
    <col min="6" max="7" width="13.33203125" style="85" customWidth="1"/>
    <col min="8" max="8" width="12.6640625" style="86" customWidth="1"/>
    <col min="9" max="9" width="33.33203125" style="86" customWidth="1"/>
    <col min="10" max="10" width="98.5" style="85" customWidth="1"/>
    <col min="11" max="16384" width="33.1640625" style="85"/>
  </cols>
  <sheetData>
    <row r="1" spans="2:10" ht="17" thickBot="1" x14ac:dyDescent="0.25"/>
    <row r="2" spans="2:10" x14ac:dyDescent="0.2">
      <c r="B2" s="87"/>
      <c r="C2" s="88"/>
      <c r="D2" s="88"/>
      <c r="E2" s="88"/>
      <c r="F2" s="88"/>
      <c r="G2" s="88"/>
      <c r="H2" s="89"/>
      <c r="I2" s="89"/>
      <c r="J2" s="88"/>
    </row>
    <row r="3" spans="2:10" x14ac:dyDescent="0.2">
      <c r="B3" s="90"/>
      <c r="C3" s="13" t="s">
        <v>16</v>
      </c>
      <c r="D3" s="13"/>
      <c r="E3" s="13"/>
      <c r="F3" s="13"/>
      <c r="G3" s="13"/>
      <c r="H3" s="91"/>
      <c r="I3" s="91"/>
      <c r="J3" s="92"/>
    </row>
    <row r="4" spans="2:10" x14ac:dyDescent="0.2">
      <c r="B4" s="90"/>
      <c r="C4" s="92"/>
      <c r="D4" s="92"/>
      <c r="E4" s="92"/>
      <c r="F4" s="92"/>
      <c r="G4" s="92"/>
      <c r="H4" s="93"/>
      <c r="I4" s="93"/>
      <c r="J4" s="92"/>
    </row>
    <row r="5" spans="2:10" x14ac:dyDescent="0.2">
      <c r="B5" s="94"/>
      <c r="C5" s="73" t="s">
        <v>17</v>
      </c>
      <c r="D5" s="73" t="s">
        <v>0</v>
      </c>
      <c r="E5" s="73" t="s">
        <v>13</v>
      </c>
      <c r="F5" s="73" t="s">
        <v>18</v>
      </c>
      <c r="G5" s="73" t="s">
        <v>66</v>
      </c>
      <c r="H5" s="95" t="s">
        <v>19</v>
      </c>
      <c r="I5" s="95" t="s">
        <v>67</v>
      </c>
      <c r="J5" s="73" t="s">
        <v>10</v>
      </c>
    </row>
    <row r="6" spans="2:10" x14ac:dyDescent="0.2">
      <c r="B6" s="90"/>
      <c r="C6" s="13"/>
      <c r="D6" s="13"/>
      <c r="E6" s="13"/>
      <c r="F6" s="13"/>
      <c r="G6" s="13"/>
      <c r="H6" s="91"/>
      <c r="I6" s="91"/>
      <c r="J6" s="13"/>
    </row>
    <row r="7" spans="2:10" x14ac:dyDescent="0.2">
      <c r="B7" s="90"/>
      <c r="C7" s="96"/>
      <c r="D7" s="92" t="s">
        <v>52</v>
      </c>
      <c r="E7" s="92" t="s">
        <v>7</v>
      </c>
      <c r="F7" s="92">
        <v>2013</v>
      </c>
      <c r="G7" s="92">
        <v>2012</v>
      </c>
      <c r="H7" s="97"/>
      <c r="I7" s="110" t="s">
        <v>68</v>
      </c>
      <c r="J7" s="109" t="s">
        <v>54</v>
      </c>
    </row>
    <row r="8" spans="2:10" x14ac:dyDescent="0.2">
      <c r="B8" s="90"/>
      <c r="C8" s="98" t="s">
        <v>6</v>
      </c>
      <c r="D8" s="92"/>
      <c r="E8" s="92"/>
      <c r="F8" s="92"/>
      <c r="G8" s="92"/>
      <c r="H8" s="97"/>
      <c r="I8" s="92"/>
      <c r="J8" s="92"/>
    </row>
    <row r="9" spans="2:10" x14ac:dyDescent="0.2">
      <c r="B9" s="90"/>
      <c r="C9" s="96" t="s">
        <v>50</v>
      </c>
      <c r="D9" s="92"/>
      <c r="E9" s="92"/>
      <c r="F9" s="92"/>
      <c r="G9" s="92"/>
      <c r="H9" s="92"/>
      <c r="I9" s="92"/>
      <c r="J9" s="92"/>
    </row>
    <row r="10" spans="2:10" x14ac:dyDescent="0.2">
      <c r="B10" s="90"/>
      <c r="C10" s="96" t="s">
        <v>3</v>
      </c>
      <c r="D10" s="92"/>
      <c r="E10" s="92"/>
      <c r="F10" s="92"/>
      <c r="G10" s="92"/>
      <c r="H10" s="92"/>
      <c r="I10" s="92"/>
      <c r="J10" s="92"/>
    </row>
    <row r="11" spans="2:10" x14ac:dyDescent="0.2">
      <c r="B11" s="90"/>
      <c r="C11" s="96"/>
      <c r="D11" s="92"/>
      <c r="E11" s="92"/>
      <c r="F11" s="92"/>
      <c r="G11" s="92"/>
      <c r="H11" s="92"/>
      <c r="I11" s="92"/>
      <c r="J11" s="92"/>
    </row>
    <row r="12" spans="2:10" x14ac:dyDescent="0.2">
      <c r="B12" s="90"/>
      <c r="C12" s="98"/>
      <c r="D12" s="92" t="s">
        <v>51</v>
      </c>
      <c r="E12" s="92" t="s">
        <v>7</v>
      </c>
      <c r="F12" s="92">
        <v>2013</v>
      </c>
      <c r="G12" s="92">
        <v>2012</v>
      </c>
      <c r="H12" s="92"/>
      <c r="I12" s="110" t="s">
        <v>69</v>
      </c>
      <c r="J12" s="108" t="s">
        <v>27</v>
      </c>
    </row>
    <row r="13" spans="2:10" x14ac:dyDescent="0.2">
      <c r="B13" s="90"/>
      <c r="C13" s="96" t="s">
        <v>6</v>
      </c>
      <c r="D13" s="92"/>
      <c r="E13" s="92"/>
      <c r="F13" s="92"/>
      <c r="G13" s="92"/>
      <c r="H13" s="92"/>
      <c r="I13" s="92"/>
      <c r="J13" s="92"/>
    </row>
    <row r="14" spans="2:10" x14ac:dyDescent="0.2">
      <c r="B14" s="90"/>
      <c r="C14" s="96" t="s">
        <v>3</v>
      </c>
      <c r="D14" s="92"/>
      <c r="E14" s="92"/>
      <c r="F14" s="92"/>
      <c r="G14" s="92"/>
      <c r="H14" s="92"/>
      <c r="I14" s="92"/>
      <c r="J14" s="92"/>
    </row>
    <row r="17" spans="3:10" ht="22" x14ac:dyDescent="0.25">
      <c r="C17" s="113" t="s">
        <v>83</v>
      </c>
      <c r="D17" s="113" t="s">
        <v>85</v>
      </c>
      <c r="E17" s="113" t="s">
        <v>86</v>
      </c>
      <c r="F17" s="85">
        <v>2010</v>
      </c>
      <c r="G17" s="85">
        <v>2010</v>
      </c>
      <c r="H17" s="120" t="s">
        <v>89</v>
      </c>
      <c r="I17" s="86" t="s">
        <v>88</v>
      </c>
      <c r="J17" s="121" t="s">
        <v>87</v>
      </c>
    </row>
    <row r="19" spans="3:10" s="138" customFormat="1" x14ac:dyDescent="0.2">
      <c r="C19" s="138" t="s">
        <v>126</v>
      </c>
      <c r="D19" s="138" t="s">
        <v>99</v>
      </c>
      <c r="E19" s="138" t="s">
        <v>7</v>
      </c>
      <c r="G19" s="138">
        <v>2015</v>
      </c>
      <c r="H19" s="139" t="s">
        <v>102</v>
      </c>
      <c r="I19" s="139" t="s">
        <v>103</v>
      </c>
    </row>
    <row r="20" spans="3:10" s="138" customFormat="1" x14ac:dyDescent="0.2">
      <c r="C20" s="138" t="s">
        <v>127</v>
      </c>
      <c r="D20" s="138" t="s">
        <v>99</v>
      </c>
      <c r="E20" s="138" t="s">
        <v>7</v>
      </c>
      <c r="G20" s="138">
        <v>2015</v>
      </c>
      <c r="H20" s="139" t="s">
        <v>102</v>
      </c>
      <c r="I20" s="139" t="s">
        <v>103</v>
      </c>
    </row>
    <row r="21" spans="3:10" s="138" customFormat="1" x14ac:dyDescent="0.2">
      <c r="C21" s="138" t="s">
        <v>128</v>
      </c>
      <c r="D21" s="138" t="s">
        <v>120</v>
      </c>
      <c r="E21" s="138" t="s">
        <v>7</v>
      </c>
      <c r="G21" s="138">
        <v>2016</v>
      </c>
      <c r="H21" s="139" t="s">
        <v>102</v>
      </c>
      <c r="I21" s="139" t="s">
        <v>129</v>
      </c>
    </row>
    <row r="22" spans="3:10" s="138" customFormat="1" x14ac:dyDescent="0.2">
      <c r="C22" s="138" t="s">
        <v>130</v>
      </c>
      <c r="D22" s="138" t="s">
        <v>120</v>
      </c>
      <c r="E22" s="138" t="s">
        <v>7</v>
      </c>
      <c r="G22" s="138">
        <v>2016</v>
      </c>
      <c r="H22" s="139" t="s">
        <v>102</v>
      </c>
      <c r="I22" s="139" t="s">
        <v>131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
  <sheetViews>
    <sheetView topLeftCell="A77" workbookViewId="0">
      <selection activeCell="H117" sqref="H117"/>
    </sheetView>
  </sheetViews>
  <sheetFormatPr baseColWidth="10" defaultRowHeight="16" x14ac:dyDescent="0.2"/>
  <cols>
    <col min="1" max="1" width="5.1640625" style="39" customWidth="1"/>
    <col min="2" max="2" width="4.83203125" style="39" customWidth="1"/>
    <col min="3" max="3" width="13.5" style="39" customWidth="1"/>
    <col min="4" max="4" width="10.83203125" style="39"/>
    <col min="5" max="5" width="33.1640625" style="39" customWidth="1"/>
    <col min="6" max="16384" width="10.83203125" style="39"/>
  </cols>
  <sheetData>
    <row r="1" spans="1:11" ht="17" thickBot="1" x14ac:dyDescent="0.25">
      <c r="A1" s="100"/>
      <c r="B1" s="100"/>
      <c r="C1" s="100"/>
      <c r="D1" s="100"/>
      <c r="E1" s="100"/>
      <c r="F1" s="100"/>
      <c r="G1" s="100"/>
      <c r="H1" s="100"/>
      <c r="I1" s="100"/>
      <c r="J1" s="100"/>
      <c r="K1" s="100"/>
    </row>
    <row r="2" spans="1:11" x14ac:dyDescent="0.2">
      <c r="A2" s="100"/>
      <c r="B2" s="101"/>
      <c r="C2" s="102"/>
      <c r="D2" s="102"/>
      <c r="E2" s="102"/>
      <c r="F2" s="102"/>
      <c r="G2" s="102"/>
      <c r="H2" s="102"/>
      <c r="I2" s="102"/>
      <c r="J2" s="102"/>
      <c r="K2" s="102"/>
    </row>
    <row r="3" spans="1:11" x14ac:dyDescent="0.2">
      <c r="A3" s="103"/>
      <c r="B3" s="104"/>
      <c r="C3" s="105" t="s">
        <v>40</v>
      </c>
      <c r="D3" s="105" t="s">
        <v>60</v>
      </c>
      <c r="E3" s="105"/>
      <c r="F3" s="105"/>
      <c r="G3" s="105"/>
      <c r="H3" s="105"/>
      <c r="I3" s="105"/>
      <c r="J3" s="105"/>
      <c r="K3" s="105"/>
    </row>
    <row r="4" spans="1:11" x14ac:dyDescent="0.2">
      <c r="A4" s="100"/>
      <c r="B4" s="106"/>
      <c r="C4" s="100"/>
      <c r="D4" s="100"/>
      <c r="E4" s="100"/>
      <c r="F4" s="100"/>
      <c r="G4" s="100"/>
      <c r="H4" s="100"/>
      <c r="I4" s="100"/>
      <c r="J4" s="100"/>
      <c r="K4" s="100"/>
    </row>
    <row r="5" spans="1:11" x14ac:dyDescent="0.2">
      <c r="A5" s="100"/>
      <c r="B5" s="106"/>
      <c r="C5" s="100"/>
      <c r="D5" s="100"/>
      <c r="E5" s="100"/>
      <c r="F5" s="100"/>
      <c r="G5" s="100"/>
      <c r="H5" s="100"/>
      <c r="I5" s="100"/>
      <c r="J5" s="100"/>
      <c r="K5" s="100"/>
    </row>
    <row r="6" spans="1:11" x14ac:dyDescent="0.2">
      <c r="A6" s="100"/>
      <c r="B6" s="106"/>
      <c r="C6" s="100" t="s">
        <v>51</v>
      </c>
      <c r="D6" s="100"/>
      <c r="E6" s="100"/>
      <c r="F6" s="100"/>
      <c r="G6" s="100"/>
      <c r="H6" s="100"/>
      <c r="I6" s="100"/>
      <c r="J6" s="100"/>
      <c r="K6" s="100"/>
    </row>
    <row r="7" spans="1:11" x14ac:dyDescent="0.2">
      <c r="A7" s="100"/>
      <c r="B7" s="106"/>
      <c r="C7" s="100" t="s">
        <v>61</v>
      </c>
      <c r="D7" s="100"/>
      <c r="E7" s="100"/>
      <c r="F7" s="100"/>
      <c r="G7" s="100"/>
      <c r="H7" s="100"/>
      <c r="I7" s="100"/>
      <c r="J7" s="100"/>
      <c r="K7" s="100"/>
    </row>
    <row r="8" spans="1:11" x14ac:dyDescent="0.2">
      <c r="A8" s="100"/>
      <c r="B8" s="106"/>
      <c r="C8" s="100"/>
      <c r="D8" s="100"/>
      <c r="E8" s="100"/>
      <c r="F8" s="100"/>
      <c r="G8" s="100"/>
      <c r="H8" s="100"/>
      <c r="I8" s="100"/>
      <c r="J8" s="100"/>
      <c r="K8" s="100"/>
    </row>
    <row r="9" spans="1:11" x14ac:dyDescent="0.2">
      <c r="A9" s="100"/>
      <c r="B9" s="106"/>
      <c r="C9" s="100"/>
      <c r="D9" s="100"/>
      <c r="E9" s="100"/>
      <c r="F9" s="100"/>
      <c r="G9" s="100"/>
      <c r="H9" s="100"/>
      <c r="I9" s="100"/>
      <c r="J9" s="100"/>
      <c r="K9" s="100"/>
    </row>
    <row r="10" spans="1:11" x14ac:dyDescent="0.2">
      <c r="A10" s="100"/>
      <c r="B10" s="106"/>
      <c r="C10" s="100"/>
      <c r="D10" s="100"/>
      <c r="E10" s="100"/>
      <c r="F10" s="100"/>
      <c r="G10" s="100"/>
      <c r="H10" s="100"/>
      <c r="I10" s="100"/>
      <c r="J10" s="100"/>
      <c r="K10" s="100"/>
    </row>
    <row r="11" spans="1:11" x14ac:dyDescent="0.2">
      <c r="A11" s="100"/>
      <c r="B11" s="106"/>
      <c r="C11" s="100"/>
      <c r="D11" s="100"/>
      <c r="E11" s="100"/>
      <c r="F11" s="100"/>
      <c r="G11" s="100"/>
      <c r="H11" s="100"/>
      <c r="I11" s="100"/>
      <c r="J11" s="100"/>
      <c r="K11" s="100"/>
    </row>
    <row r="12" spans="1:11" x14ac:dyDescent="0.2">
      <c r="A12" s="100"/>
      <c r="B12" s="106"/>
      <c r="C12" s="100">
        <v>12</v>
      </c>
      <c r="D12" s="100" t="s">
        <v>62</v>
      </c>
      <c r="E12" s="100"/>
      <c r="F12" s="100"/>
      <c r="G12" s="100"/>
      <c r="H12" s="100"/>
      <c r="I12" s="100"/>
      <c r="J12" s="100"/>
      <c r="K12" s="100"/>
    </row>
    <row r="13" spans="1:11" x14ac:dyDescent="0.2">
      <c r="A13" s="100"/>
      <c r="B13" s="106"/>
      <c r="C13" s="100"/>
      <c r="D13" s="100"/>
      <c r="E13" s="100"/>
      <c r="F13" s="100"/>
      <c r="G13" s="100"/>
      <c r="H13" s="100"/>
      <c r="I13" s="100"/>
      <c r="J13" s="100"/>
      <c r="K13" s="100"/>
    </row>
    <row r="14" spans="1:11" x14ac:dyDescent="0.2">
      <c r="A14" s="100"/>
      <c r="B14" s="106"/>
      <c r="C14" s="100"/>
      <c r="D14" s="100"/>
      <c r="E14" s="100"/>
      <c r="F14" s="100"/>
      <c r="G14" s="100"/>
      <c r="H14" s="100"/>
      <c r="I14" s="100"/>
      <c r="J14" s="100"/>
      <c r="K14" s="100"/>
    </row>
    <row r="15" spans="1:11" x14ac:dyDescent="0.2">
      <c r="A15" s="100"/>
      <c r="B15" s="106"/>
      <c r="C15" s="100"/>
      <c r="D15" s="100"/>
      <c r="E15" s="100"/>
      <c r="F15" s="100"/>
      <c r="G15" s="100"/>
      <c r="H15" s="100"/>
      <c r="I15" s="100"/>
      <c r="J15" s="100"/>
      <c r="K15" s="100"/>
    </row>
    <row r="16" spans="1:11" x14ac:dyDescent="0.2">
      <c r="A16" s="100"/>
      <c r="B16" s="106"/>
      <c r="C16" s="100"/>
      <c r="D16" s="100"/>
      <c r="E16" s="100"/>
      <c r="F16" s="100"/>
      <c r="G16" s="100"/>
      <c r="H16" s="100"/>
      <c r="I16" s="100"/>
      <c r="J16" s="100"/>
      <c r="K16" s="100"/>
    </row>
    <row r="17" spans="1:11" x14ac:dyDescent="0.2">
      <c r="A17" s="100"/>
      <c r="B17" s="106"/>
      <c r="C17" s="100"/>
      <c r="D17" s="100"/>
      <c r="E17" s="100"/>
      <c r="F17" s="100"/>
      <c r="G17" s="100"/>
      <c r="H17" s="100"/>
      <c r="I17" s="100"/>
      <c r="J17" s="100"/>
      <c r="K17" s="100"/>
    </row>
    <row r="18" spans="1:11" x14ac:dyDescent="0.2">
      <c r="A18" s="100"/>
      <c r="B18" s="106"/>
      <c r="C18" s="100"/>
      <c r="D18" s="100"/>
      <c r="E18" s="100"/>
      <c r="F18" s="100"/>
      <c r="G18" s="100"/>
      <c r="H18" s="100"/>
      <c r="I18" s="100"/>
      <c r="J18" s="100"/>
      <c r="K18" s="100"/>
    </row>
    <row r="19" spans="1:11" x14ac:dyDescent="0.2">
      <c r="A19" s="100"/>
      <c r="B19" s="106"/>
      <c r="C19" s="100"/>
      <c r="D19" s="100"/>
      <c r="E19" s="100"/>
      <c r="F19" s="100"/>
      <c r="G19" s="100"/>
      <c r="H19" s="100"/>
      <c r="I19" s="100"/>
      <c r="J19" s="100"/>
      <c r="K19" s="100"/>
    </row>
    <row r="20" spans="1:11" x14ac:dyDescent="0.2">
      <c r="A20" s="100"/>
      <c r="B20" s="106"/>
      <c r="C20" s="100"/>
      <c r="D20" s="100"/>
      <c r="E20" s="100"/>
      <c r="F20" s="100"/>
      <c r="G20" s="100"/>
      <c r="H20" s="100"/>
      <c r="I20" s="100"/>
      <c r="J20" s="100"/>
      <c r="K20" s="100"/>
    </row>
    <row r="21" spans="1:11" x14ac:dyDescent="0.2">
      <c r="A21" s="100"/>
      <c r="B21" s="106"/>
      <c r="C21" s="100"/>
      <c r="D21" s="100"/>
      <c r="E21" s="100"/>
      <c r="F21" s="100"/>
      <c r="G21" s="100"/>
      <c r="H21" s="100"/>
      <c r="I21" s="100"/>
      <c r="J21" s="100"/>
      <c r="K21" s="100"/>
    </row>
    <row r="22" spans="1:11" x14ac:dyDescent="0.2">
      <c r="A22" s="100"/>
      <c r="B22" s="106"/>
      <c r="C22" s="100" t="s">
        <v>63</v>
      </c>
      <c r="D22" s="100"/>
      <c r="E22" s="100"/>
      <c r="F22" s="100"/>
      <c r="G22" s="100"/>
      <c r="H22" s="100"/>
      <c r="I22" s="100"/>
      <c r="J22" s="100"/>
      <c r="K22" s="100"/>
    </row>
    <row r="23" spans="1:11" x14ac:dyDescent="0.2">
      <c r="A23" s="100"/>
      <c r="B23" s="106"/>
      <c r="C23" s="100"/>
      <c r="D23" s="100"/>
      <c r="E23" s="100"/>
      <c r="F23" s="100"/>
      <c r="G23" s="100"/>
      <c r="H23" s="100"/>
      <c r="I23" s="100"/>
      <c r="J23" s="100"/>
      <c r="K23" s="100"/>
    </row>
    <row r="24" spans="1:11" x14ac:dyDescent="0.2">
      <c r="A24" s="100"/>
      <c r="B24" s="106"/>
      <c r="C24" s="100"/>
      <c r="D24" s="100"/>
      <c r="E24" s="100"/>
      <c r="F24" s="100"/>
      <c r="G24" s="100"/>
      <c r="H24" s="100"/>
      <c r="I24" s="100"/>
      <c r="J24" s="100"/>
      <c r="K24" s="100"/>
    </row>
    <row r="25" spans="1:11" x14ac:dyDescent="0.2">
      <c r="A25" s="100"/>
      <c r="B25" s="106"/>
      <c r="C25" s="100"/>
      <c r="D25" s="100"/>
      <c r="E25" s="100"/>
      <c r="F25" s="100"/>
      <c r="G25" s="100"/>
      <c r="H25" s="100"/>
      <c r="I25" s="100"/>
      <c r="J25" s="100"/>
      <c r="K25" s="100"/>
    </row>
    <row r="26" spans="1:11" x14ac:dyDescent="0.2">
      <c r="A26" s="100"/>
      <c r="B26" s="106"/>
      <c r="C26" s="100"/>
      <c r="D26" s="100"/>
      <c r="E26" s="100"/>
      <c r="F26" s="100"/>
      <c r="G26" s="100"/>
      <c r="H26" s="100"/>
      <c r="I26" s="100"/>
      <c r="J26" s="100"/>
      <c r="K26" s="100"/>
    </row>
    <row r="27" spans="1:11" x14ac:dyDescent="0.2">
      <c r="A27" s="100"/>
      <c r="B27" s="106"/>
      <c r="C27" s="100"/>
      <c r="D27" s="100"/>
      <c r="E27" s="100"/>
      <c r="F27" s="100"/>
      <c r="G27" s="100"/>
      <c r="H27" s="100"/>
      <c r="I27" s="100"/>
      <c r="J27" s="100"/>
      <c r="K27" s="100"/>
    </row>
    <row r="28" spans="1:11" x14ac:dyDescent="0.2">
      <c r="A28" s="100"/>
      <c r="B28" s="106"/>
      <c r="C28" s="100"/>
      <c r="D28" s="100"/>
      <c r="E28" s="100"/>
      <c r="F28" s="100"/>
      <c r="G28" s="100"/>
      <c r="H28" s="100"/>
      <c r="I28" s="100"/>
      <c r="J28" s="100"/>
      <c r="K28" s="100"/>
    </row>
    <row r="29" spans="1:11" x14ac:dyDescent="0.2">
      <c r="A29" s="100"/>
      <c r="B29" s="106"/>
      <c r="C29" s="100">
        <v>98300</v>
      </c>
      <c r="D29" s="100" t="s">
        <v>21</v>
      </c>
      <c r="E29" s="100"/>
      <c r="F29" s="100"/>
      <c r="G29" s="100"/>
      <c r="H29" s="100"/>
      <c r="I29" s="100"/>
      <c r="J29" s="100"/>
      <c r="K29" s="100"/>
    </row>
    <row r="30" spans="1:11" x14ac:dyDescent="0.2">
      <c r="A30" s="100"/>
      <c r="B30" s="106"/>
      <c r="C30" s="100"/>
      <c r="D30" s="100"/>
      <c r="E30" s="100"/>
      <c r="F30" s="100"/>
      <c r="G30" s="100"/>
      <c r="H30" s="100"/>
      <c r="I30" s="100"/>
      <c r="J30" s="100"/>
      <c r="K30" s="100"/>
    </row>
    <row r="31" spans="1:11" x14ac:dyDescent="0.2">
      <c r="A31" s="100"/>
      <c r="B31" s="106"/>
      <c r="C31" s="100"/>
      <c r="D31" s="100"/>
      <c r="E31" s="100"/>
      <c r="F31" s="100"/>
      <c r="G31" s="100"/>
      <c r="H31" s="100"/>
      <c r="I31" s="100"/>
      <c r="J31" s="100"/>
      <c r="K31" s="100"/>
    </row>
    <row r="32" spans="1:11" x14ac:dyDescent="0.2">
      <c r="A32" s="100"/>
      <c r="B32" s="106"/>
      <c r="C32" s="100"/>
      <c r="D32" s="100"/>
      <c r="E32" s="100"/>
      <c r="F32" s="100"/>
      <c r="G32" s="100"/>
      <c r="H32" s="100"/>
      <c r="I32" s="100"/>
      <c r="J32" s="100"/>
      <c r="K32" s="100"/>
    </row>
    <row r="33" spans="1:11" x14ac:dyDescent="0.2">
      <c r="A33" s="100"/>
      <c r="B33" s="106"/>
      <c r="C33" s="100"/>
      <c r="D33" s="100"/>
      <c r="E33" s="100"/>
      <c r="F33" s="100"/>
      <c r="G33" s="100"/>
      <c r="H33" s="100"/>
      <c r="I33" s="100"/>
      <c r="J33" s="100"/>
      <c r="K33" s="100"/>
    </row>
    <row r="34" spans="1:11" x14ac:dyDescent="0.2">
      <c r="A34" s="100"/>
      <c r="B34" s="106"/>
      <c r="C34" s="100"/>
      <c r="D34" s="100"/>
      <c r="E34" s="100"/>
      <c r="F34" s="100"/>
      <c r="G34" s="100"/>
      <c r="H34" s="100"/>
      <c r="I34" s="100"/>
      <c r="J34" s="100"/>
      <c r="K34" s="100"/>
    </row>
    <row r="35" spans="1:11" x14ac:dyDescent="0.2">
      <c r="A35" s="100"/>
      <c r="B35" s="106"/>
      <c r="C35" s="100"/>
      <c r="D35" s="100"/>
      <c r="E35" s="100"/>
      <c r="F35" s="100"/>
      <c r="G35" s="100"/>
      <c r="H35" s="100"/>
      <c r="I35" s="100"/>
      <c r="J35" s="100"/>
      <c r="K35" s="100"/>
    </row>
    <row r="36" spans="1:11" x14ac:dyDescent="0.2">
      <c r="A36" s="100"/>
      <c r="B36" s="106"/>
      <c r="C36" s="100"/>
      <c r="D36" s="100"/>
      <c r="E36" s="100"/>
      <c r="F36" s="100"/>
      <c r="G36" s="100"/>
      <c r="H36" s="100"/>
      <c r="I36" s="100"/>
      <c r="J36" s="100"/>
      <c r="K36" s="100"/>
    </row>
    <row r="37" spans="1:11" x14ac:dyDescent="0.2">
      <c r="A37" s="100"/>
      <c r="B37" s="106"/>
      <c r="C37" s="100"/>
      <c r="D37" s="100"/>
      <c r="E37" s="100"/>
      <c r="F37" s="100"/>
      <c r="G37" s="100"/>
      <c r="H37" s="100"/>
      <c r="I37" s="100"/>
      <c r="J37" s="100"/>
      <c r="K37" s="100"/>
    </row>
    <row r="38" spans="1:11" x14ac:dyDescent="0.2">
      <c r="A38" s="100"/>
      <c r="B38" s="106"/>
      <c r="C38" s="100"/>
      <c r="D38" s="100"/>
      <c r="E38" s="100"/>
      <c r="F38" s="100"/>
      <c r="G38" s="100"/>
      <c r="H38" s="100"/>
      <c r="I38" s="100"/>
      <c r="J38" s="100"/>
      <c r="K38" s="100"/>
    </row>
    <row r="39" spans="1:11" x14ac:dyDescent="0.2">
      <c r="A39" s="100"/>
      <c r="B39" s="106"/>
      <c r="C39" s="100"/>
      <c r="D39" s="100"/>
      <c r="E39" s="100"/>
      <c r="F39" s="100"/>
      <c r="G39" s="100"/>
      <c r="H39" s="100"/>
      <c r="I39" s="100"/>
      <c r="J39" s="100"/>
      <c r="K39" s="100"/>
    </row>
    <row r="40" spans="1:11" x14ac:dyDescent="0.2">
      <c r="A40" s="100"/>
      <c r="B40" s="106"/>
      <c r="C40" s="100"/>
      <c r="D40" s="100"/>
      <c r="E40" s="100"/>
      <c r="F40" s="100"/>
      <c r="G40" s="100"/>
      <c r="H40" s="100"/>
      <c r="I40" s="100"/>
      <c r="J40" s="100"/>
      <c r="K40" s="100"/>
    </row>
    <row r="41" spans="1:11" x14ac:dyDescent="0.2">
      <c r="A41" s="100"/>
      <c r="B41" s="106"/>
      <c r="C41" s="100" t="s">
        <v>52</v>
      </c>
      <c r="D41" s="100"/>
      <c r="E41" s="100"/>
      <c r="F41" s="100"/>
      <c r="G41" s="100"/>
      <c r="H41" s="100"/>
      <c r="I41" s="100"/>
      <c r="J41" s="100"/>
      <c r="K41" s="100"/>
    </row>
    <row r="42" spans="1:11" x14ac:dyDescent="0.2">
      <c r="A42" s="100"/>
      <c r="B42" s="106"/>
      <c r="C42" s="100" t="s">
        <v>64</v>
      </c>
      <c r="D42" s="100"/>
      <c r="E42" s="100"/>
      <c r="F42" s="100"/>
      <c r="G42" s="100"/>
      <c r="H42" s="100"/>
      <c r="I42" s="100"/>
      <c r="J42" s="100"/>
      <c r="K42" s="100"/>
    </row>
    <row r="43" spans="1:11" x14ac:dyDescent="0.2">
      <c r="A43" s="100"/>
      <c r="B43" s="106"/>
      <c r="C43" s="100"/>
      <c r="D43" s="100"/>
      <c r="E43" s="100"/>
      <c r="F43" s="100"/>
      <c r="G43" s="100"/>
      <c r="H43" s="100"/>
      <c r="I43" s="100"/>
      <c r="J43" s="100"/>
      <c r="K43" s="100"/>
    </row>
    <row r="44" spans="1:11" x14ac:dyDescent="0.2">
      <c r="A44" s="100"/>
      <c r="B44" s="106"/>
      <c r="C44" s="100"/>
      <c r="D44" s="100"/>
      <c r="E44" s="100"/>
      <c r="F44" s="100"/>
      <c r="G44" s="100"/>
      <c r="H44" s="100"/>
      <c r="I44" s="100"/>
      <c r="J44" s="100"/>
      <c r="K44" s="100"/>
    </row>
    <row r="45" spans="1:11" x14ac:dyDescent="0.2">
      <c r="A45" s="100"/>
      <c r="B45" s="106"/>
      <c r="C45" s="100">
        <v>10</v>
      </c>
      <c r="D45" s="100" t="s">
        <v>62</v>
      </c>
      <c r="E45" s="100"/>
      <c r="F45" s="100"/>
      <c r="G45" s="100"/>
      <c r="H45" s="100"/>
      <c r="I45" s="100"/>
      <c r="J45" s="100"/>
      <c r="K45" s="100"/>
    </row>
    <row r="46" spans="1:11" x14ac:dyDescent="0.2">
      <c r="A46" s="100"/>
      <c r="B46" s="106"/>
      <c r="C46" s="100"/>
      <c r="D46" s="100"/>
      <c r="E46" s="100"/>
      <c r="F46" s="100"/>
      <c r="G46" s="100"/>
      <c r="H46" s="100"/>
      <c r="I46" s="100"/>
      <c r="J46" s="100"/>
      <c r="K46" s="100"/>
    </row>
    <row r="47" spans="1:11" x14ac:dyDescent="0.2">
      <c r="A47" s="100"/>
      <c r="B47" s="106"/>
      <c r="C47" s="100">
        <v>74052</v>
      </c>
      <c r="D47" s="100" t="s">
        <v>21</v>
      </c>
      <c r="E47" s="100"/>
      <c r="F47" s="100"/>
      <c r="G47" s="100"/>
      <c r="H47" s="100"/>
      <c r="I47" s="100"/>
      <c r="J47" s="100"/>
      <c r="K47" s="100"/>
    </row>
    <row r="48" spans="1:11" x14ac:dyDescent="0.2">
      <c r="A48" s="100"/>
      <c r="B48" s="106"/>
      <c r="C48" s="100"/>
      <c r="D48" s="100"/>
      <c r="E48" s="100"/>
      <c r="F48" s="100"/>
      <c r="G48" s="100"/>
      <c r="H48" s="100"/>
      <c r="I48" s="100"/>
      <c r="J48" s="100"/>
      <c r="K48" s="100"/>
    </row>
    <row r="49" spans="1:11" x14ac:dyDescent="0.2">
      <c r="A49" s="100"/>
      <c r="B49" s="106"/>
      <c r="C49" s="100"/>
      <c r="D49" s="100"/>
      <c r="E49" s="100"/>
      <c r="F49" s="100"/>
      <c r="G49" s="100"/>
      <c r="H49" s="100"/>
      <c r="I49" s="100"/>
      <c r="J49" s="100"/>
      <c r="K49" s="100"/>
    </row>
    <row r="50" spans="1:11" x14ac:dyDescent="0.2">
      <c r="A50" s="100"/>
      <c r="B50" s="106"/>
      <c r="C50" s="100"/>
      <c r="D50" s="100"/>
      <c r="E50" s="100"/>
      <c r="F50" s="100"/>
      <c r="G50" s="100"/>
      <c r="H50" s="100"/>
      <c r="I50" s="100"/>
      <c r="J50" s="100"/>
      <c r="K50" s="100"/>
    </row>
    <row r="51" spans="1:11" x14ac:dyDescent="0.2">
      <c r="A51" s="100"/>
      <c r="B51" s="106"/>
      <c r="C51" s="100"/>
      <c r="D51" s="100"/>
      <c r="E51" s="100"/>
      <c r="F51" s="100"/>
      <c r="G51" s="100"/>
      <c r="H51" s="100"/>
      <c r="I51" s="100"/>
      <c r="J51" s="100"/>
      <c r="K51" s="100"/>
    </row>
    <row r="52" spans="1:11" x14ac:dyDescent="0.2">
      <c r="A52" s="100"/>
      <c r="B52" s="106"/>
      <c r="C52" s="100"/>
      <c r="D52" s="100"/>
      <c r="E52" s="100"/>
      <c r="F52" s="100"/>
      <c r="G52" s="100"/>
      <c r="H52" s="100"/>
      <c r="I52" s="100"/>
      <c r="J52" s="100"/>
      <c r="K52" s="100"/>
    </row>
    <row r="53" spans="1:11" x14ac:dyDescent="0.2">
      <c r="A53" s="100"/>
      <c r="B53" s="106"/>
      <c r="C53" s="100"/>
      <c r="D53" s="100"/>
      <c r="E53" s="100"/>
      <c r="F53" s="100"/>
      <c r="G53" s="100"/>
      <c r="H53" s="100"/>
      <c r="I53" s="100"/>
      <c r="J53" s="100"/>
      <c r="K53" s="100"/>
    </row>
    <row r="54" spans="1:11" x14ac:dyDescent="0.2">
      <c r="A54" s="100"/>
      <c r="B54" s="106"/>
      <c r="C54" s="100">
        <v>3120</v>
      </c>
      <c r="D54" s="100" t="s">
        <v>65</v>
      </c>
      <c r="E54" s="100"/>
      <c r="F54" s="100"/>
      <c r="G54" s="100"/>
      <c r="H54" s="100"/>
      <c r="I54" s="100"/>
      <c r="J54" s="100"/>
      <c r="K54" s="100"/>
    </row>
    <row r="55" spans="1:11" x14ac:dyDescent="0.2">
      <c r="A55" s="100"/>
      <c r="B55" s="106"/>
      <c r="C55" s="100">
        <v>520</v>
      </c>
      <c r="D55" s="100" t="s">
        <v>65</v>
      </c>
      <c r="E55" s="100"/>
      <c r="F55" s="100"/>
      <c r="G55" s="100"/>
      <c r="H55" s="100"/>
      <c r="I55" s="100"/>
      <c r="J55" s="100"/>
      <c r="K55" s="100"/>
    </row>
    <row r="56" spans="1:11" x14ac:dyDescent="0.2">
      <c r="A56" s="100"/>
      <c r="B56" s="106"/>
      <c r="C56" s="100"/>
      <c r="D56" s="100"/>
      <c r="E56" s="100"/>
      <c r="F56" s="100"/>
      <c r="G56" s="100"/>
      <c r="H56" s="100"/>
      <c r="I56" s="100"/>
      <c r="J56" s="100"/>
      <c r="K56" s="100"/>
    </row>
    <row r="57" spans="1:11" x14ac:dyDescent="0.2">
      <c r="A57" s="100"/>
      <c r="B57" s="106"/>
      <c r="C57" s="100"/>
      <c r="D57" s="100"/>
      <c r="E57" s="100"/>
      <c r="F57" s="100"/>
      <c r="G57" s="100"/>
      <c r="H57" s="100"/>
      <c r="I57" s="100"/>
      <c r="J57" s="100"/>
      <c r="K57" s="100"/>
    </row>
    <row r="58" spans="1:11" x14ac:dyDescent="0.2">
      <c r="A58" s="111"/>
      <c r="B58" s="106"/>
      <c r="C58" s="100"/>
      <c r="D58" s="100"/>
      <c r="E58" s="100"/>
      <c r="F58" s="100"/>
      <c r="G58" s="100"/>
      <c r="H58" s="100"/>
      <c r="I58" s="100"/>
      <c r="J58" s="100"/>
      <c r="K58" s="100"/>
    </row>
    <row r="59" spans="1:11" x14ac:dyDescent="0.2">
      <c r="A59" s="100"/>
      <c r="B59" s="106"/>
      <c r="C59" s="100"/>
      <c r="D59" s="100"/>
      <c r="E59" s="100"/>
      <c r="F59" s="100"/>
      <c r="G59" s="100"/>
      <c r="H59" s="100"/>
      <c r="I59" s="100"/>
      <c r="J59" s="100"/>
      <c r="K59" s="100"/>
    </row>
    <row r="60" spans="1:11" x14ac:dyDescent="0.2">
      <c r="A60" s="100"/>
      <c r="B60" s="106"/>
      <c r="C60" s="100"/>
      <c r="D60" s="100"/>
      <c r="E60" s="100"/>
      <c r="F60" s="100"/>
      <c r="G60" s="100"/>
      <c r="H60" s="100"/>
      <c r="I60" s="100"/>
      <c r="J60" s="100"/>
      <c r="K60" s="100"/>
    </row>
    <row r="61" spans="1:11" x14ac:dyDescent="0.2">
      <c r="A61" s="100"/>
      <c r="B61" s="106"/>
    </row>
    <row r="62" spans="1:11" x14ac:dyDescent="0.2">
      <c r="A62" s="100"/>
      <c r="B62" s="106"/>
    </row>
    <row r="63" spans="1:11" x14ac:dyDescent="0.2">
      <c r="A63" s="100"/>
      <c r="B63" s="106"/>
    </row>
    <row r="64" spans="1:11" x14ac:dyDescent="0.2">
      <c r="A64" s="100"/>
      <c r="B64" s="106"/>
    </row>
    <row r="65" spans="1:3" x14ac:dyDescent="0.2">
      <c r="A65" s="100"/>
      <c r="B65" s="106"/>
    </row>
    <row r="66" spans="1:3" x14ac:dyDescent="0.2">
      <c r="A66" s="100"/>
      <c r="B66" s="106"/>
      <c r="C66" s="112" t="s">
        <v>71</v>
      </c>
    </row>
    <row r="67" spans="1:3" x14ac:dyDescent="0.2">
      <c r="A67" s="100"/>
      <c r="B67" s="106"/>
    </row>
    <row r="68" spans="1:3" x14ac:dyDescent="0.2">
      <c r="A68" s="100"/>
      <c r="B68" s="106"/>
      <c r="C68" s="39" t="s">
        <v>72</v>
      </c>
    </row>
    <row r="69" spans="1:3" x14ac:dyDescent="0.2">
      <c r="A69" s="100"/>
      <c r="B69" s="106"/>
    </row>
    <row r="70" spans="1:3" x14ac:dyDescent="0.2">
      <c r="A70" s="111"/>
      <c r="B70" s="106"/>
    </row>
    <row r="71" spans="1:3" x14ac:dyDescent="0.2">
      <c r="A71" s="100"/>
      <c r="B71" s="106"/>
    </row>
    <row r="72" spans="1:3" x14ac:dyDescent="0.2">
      <c r="A72" s="100"/>
      <c r="B72" s="106"/>
    </row>
    <row r="73" spans="1:3" x14ac:dyDescent="0.2">
      <c r="A73" s="100"/>
      <c r="B73" s="106"/>
    </row>
    <row r="74" spans="1:3" x14ac:dyDescent="0.2">
      <c r="A74" s="100"/>
      <c r="B74" s="106"/>
    </row>
    <row r="75" spans="1:3" x14ac:dyDescent="0.2">
      <c r="A75" s="100"/>
      <c r="B75" s="106"/>
    </row>
    <row r="76" spans="1:3" x14ac:dyDescent="0.2">
      <c r="A76" s="100"/>
      <c r="B76" s="106"/>
    </row>
    <row r="77" spans="1:3" x14ac:dyDescent="0.2">
      <c r="A77" s="100"/>
      <c r="B77" s="106"/>
    </row>
    <row r="78" spans="1:3" x14ac:dyDescent="0.2">
      <c r="A78" s="100"/>
      <c r="B78" s="106"/>
    </row>
    <row r="79" spans="1:3" x14ac:dyDescent="0.2">
      <c r="A79" s="100"/>
      <c r="B79" s="106"/>
    </row>
    <row r="80" spans="1:3" x14ac:dyDescent="0.2">
      <c r="A80" s="100"/>
      <c r="B80" s="106"/>
      <c r="C80" s="39" t="s">
        <v>73</v>
      </c>
    </row>
    <row r="81" spans="1:7" x14ac:dyDescent="0.2">
      <c r="A81" s="100"/>
      <c r="B81" s="106"/>
    </row>
    <row r="82" spans="1:7" x14ac:dyDescent="0.2">
      <c r="A82" s="111"/>
      <c r="B82" s="106"/>
      <c r="C82" s="39">
        <f>1/9.4</f>
        <v>0.10638297872340426</v>
      </c>
      <c r="D82" s="39" t="s">
        <v>70</v>
      </c>
    </row>
    <row r="83" spans="1:7" x14ac:dyDescent="0.2">
      <c r="A83" s="100"/>
      <c r="B83" s="106"/>
    </row>
    <row r="84" spans="1:7" x14ac:dyDescent="0.2">
      <c r="A84" s="100"/>
      <c r="B84" s="106"/>
      <c r="C84" s="39" t="s">
        <v>95</v>
      </c>
    </row>
    <row r="85" spans="1:7" x14ac:dyDescent="0.2">
      <c r="A85" s="100"/>
      <c r="B85" s="106"/>
      <c r="D85" s="39" t="s">
        <v>74</v>
      </c>
    </row>
    <row r="86" spans="1:7" x14ac:dyDescent="0.2">
      <c r="A86" s="100"/>
      <c r="B86" s="106"/>
      <c r="D86" s="39" t="s">
        <v>75</v>
      </c>
    </row>
    <row r="87" spans="1:7" x14ac:dyDescent="0.2">
      <c r="A87" s="111"/>
      <c r="B87" s="106"/>
      <c r="E87" s="39" t="s">
        <v>76</v>
      </c>
      <c r="F87" s="39">
        <v>9.5</v>
      </c>
      <c r="G87" s="39" t="s">
        <v>77</v>
      </c>
    </row>
    <row r="88" spans="1:7" x14ac:dyDescent="0.2">
      <c r="A88" s="100"/>
      <c r="B88" s="106"/>
      <c r="F88" s="39">
        <f>F87/100</f>
        <v>9.5000000000000001E-2</v>
      </c>
    </row>
    <row r="89" spans="1:7" x14ac:dyDescent="0.2">
      <c r="A89" s="100"/>
      <c r="B89" s="106"/>
      <c r="C89" s="39" t="s">
        <v>78</v>
      </c>
      <c r="D89" s="39">
        <v>43.1</v>
      </c>
    </row>
    <row r="90" spans="1:7" x14ac:dyDescent="0.2">
      <c r="A90" s="100"/>
      <c r="B90" s="106"/>
      <c r="D90" s="39">
        <v>43.2</v>
      </c>
    </row>
    <row r="91" spans="1:7" x14ac:dyDescent="0.2">
      <c r="A91" s="100"/>
      <c r="B91" s="106"/>
    </row>
    <row r="92" spans="1:7" x14ac:dyDescent="0.2">
      <c r="A92" s="100"/>
      <c r="B92" s="106"/>
    </row>
    <row r="93" spans="1:7" ht="17" thickBot="1" x14ac:dyDescent="0.25">
      <c r="A93" s="100"/>
      <c r="B93" s="106"/>
      <c r="D93" s="113"/>
    </row>
    <row r="94" spans="1:7" ht="17" thickBot="1" x14ac:dyDescent="0.25">
      <c r="A94" s="100"/>
      <c r="B94" s="106"/>
      <c r="C94" s="39" t="s">
        <v>91</v>
      </c>
      <c r="D94" s="114">
        <v>43.1</v>
      </c>
      <c r="E94" s="39" t="s">
        <v>79</v>
      </c>
      <c r="F94" s="39" t="s">
        <v>80</v>
      </c>
    </row>
    <row r="95" spans="1:7" ht="17" thickBot="1" x14ac:dyDescent="0.25">
      <c r="A95" s="100"/>
      <c r="B95" s="106"/>
      <c r="D95" s="114">
        <v>43.2</v>
      </c>
      <c r="E95" s="39" t="s">
        <v>79</v>
      </c>
      <c r="F95" s="39" t="s">
        <v>81</v>
      </c>
    </row>
    <row r="96" spans="1:7" x14ac:dyDescent="0.2">
      <c r="A96" s="100"/>
      <c r="B96" s="106"/>
    </row>
    <row r="97" spans="1:8" x14ac:dyDescent="0.2">
      <c r="A97" s="100"/>
      <c r="B97" s="106"/>
      <c r="D97" s="39">
        <f>D94/D95-1</f>
        <v>-2.3148148148148806E-3</v>
      </c>
    </row>
    <row r="98" spans="1:8" x14ac:dyDescent="0.2">
      <c r="A98" s="100"/>
      <c r="B98" s="106"/>
      <c r="D98" s="39">
        <f>F88</f>
        <v>9.5000000000000001E-2</v>
      </c>
    </row>
    <row r="99" spans="1:8" x14ac:dyDescent="0.2">
      <c r="A99" s="111"/>
      <c r="B99" s="106"/>
      <c r="D99" s="39">
        <f>D97+D98</f>
        <v>9.2685185185185121E-2</v>
      </c>
      <c r="E99" s="39" t="s">
        <v>92</v>
      </c>
    </row>
    <row r="100" spans="1:8" x14ac:dyDescent="0.2">
      <c r="A100" s="100"/>
      <c r="B100" s="106"/>
    </row>
    <row r="101" spans="1:8" x14ac:dyDescent="0.2">
      <c r="E101" s="39" t="s">
        <v>82</v>
      </c>
    </row>
    <row r="102" spans="1:8" ht="17" thickBot="1" x14ac:dyDescent="0.25"/>
    <row r="103" spans="1:8" ht="17" thickBot="1" x14ac:dyDescent="0.25">
      <c r="C103" s="39" t="s">
        <v>124</v>
      </c>
      <c r="D103" s="39" t="s">
        <v>80</v>
      </c>
      <c r="E103" s="39">
        <f>1-D99</f>
        <v>0.90731481481481491</v>
      </c>
      <c r="F103" s="115">
        <v>9.4</v>
      </c>
      <c r="G103" s="39" t="s">
        <v>93</v>
      </c>
    </row>
    <row r="104" spans="1:8" x14ac:dyDescent="0.2">
      <c r="D104" s="39" t="s">
        <v>81</v>
      </c>
      <c r="E104" s="39">
        <v>1</v>
      </c>
      <c r="F104" s="39">
        <f>F103*E104/E103</f>
        <v>10.360240840902133</v>
      </c>
      <c r="G104" s="39" t="s">
        <v>90</v>
      </c>
      <c r="H104" s="39" t="s">
        <v>94</v>
      </c>
    </row>
    <row r="105" spans="1:8" ht="17" thickBot="1" x14ac:dyDescent="0.25"/>
    <row r="106" spans="1:8" ht="17" thickBot="1" x14ac:dyDescent="0.25">
      <c r="C106" s="39" t="s">
        <v>125</v>
      </c>
      <c r="D106" s="39" t="s">
        <v>80</v>
      </c>
      <c r="E106" s="39">
        <f>1-D99</f>
        <v>0.90731481481481491</v>
      </c>
      <c r="F106" s="115">
        <v>2.1</v>
      </c>
      <c r="G106" s="39" t="s">
        <v>93</v>
      </c>
    </row>
    <row r="107" spans="1:8" x14ac:dyDescent="0.2">
      <c r="D107" s="39" t="s">
        <v>81</v>
      </c>
      <c r="E107" s="39">
        <v>1</v>
      </c>
      <c r="F107" s="39">
        <f>E107/E106*F106</f>
        <v>2.3145218899887743</v>
      </c>
      <c r="G107" s="39" t="s">
        <v>90</v>
      </c>
    </row>
    <row r="108" spans="1:8" x14ac:dyDescent="0.2">
      <c r="C108" s="39" t="s">
        <v>84</v>
      </c>
      <c r="D108" s="39">
        <f>1/F104</f>
        <v>9.652285263987391E-2</v>
      </c>
      <c r="E108" s="39" t="s">
        <v>70</v>
      </c>
    </row>
    <row r="114" spans="3:12" ht="17" thickBot="1" x14ac:dyDescent="0.25">
      <c r="G114" s="39" t="s">
        <v>108</v>
      </c>
      <c r="H114" s="39" t="s">
        <v>109</v>
      </c>
      <c r="I114" s="39" t="s">
        <v>110</v>
      </c>
    </row>
    <row r="115" spans="3:12" ht="17" thickBot="1" x14ac:dyDescent="0.25">
      <c r="C115" s="39" t="s">
        <v>83</v>
      </c>
      <c r="F115" s="39" t="s">
        <v>111</v>
      </c>
      <c r="G115" s="39">
        <f>G123</f>
        <v>7546</v>
      </c>
      <c r="H115" s="124">
        <f>F104</f>
        <v>10.360240840902133</v>
      </c>
    </row>
    <row r="116" spans="3:12" ht="17" thickBot="1" x14ac:dyDescent="0.25">
      <c r="C116" s="39" t="s">
        <v>51</v>
      </c>
      <c r="F116" s="39" t="s">
        <v>112</v>
      </c>
      <c r="G116" s="39">
        <f>G125</f>
        <v>17292.2</v>
      </c>
      <c r="H116" s="124">
        <f>F107</f>
        <v>2.3145218899887743</v>
      </c>
    </row>
    <row r="117" spans="3:12" x14ac:dyDescent="0.2">
      <c r="C117" s="39" t="s">
        <v>113</v>
      </c>
      <c r="F117" s="39" t="s">
        <v>114</v>
      </c>
      <c r="H117" s="39">
        <f>((H115*G115)+(H116*G116))/(G115+G116)</f>
        <v>4.7588614638545215</v>
      </c>
      <c r="I117" s="39">
        <f>1/H117</f>
        <v>0.21013429527112834</v>
      </c>
    </row>
    <row r="122" spans="3:12" ht="17" thickBot="1" x14ac:dyDescent="0.25"/>
    <row r="123" spans="3:12" ht="17" thickBot="1" x14ac:dyDescent="0.25">
      <c r="F123" s="39" t="s">
        <v>115</v>
      </c>
      <c r="G123" s="124">
        <v>7546</v>
      </c>
      <c r="H123" s="39" t="s">
        <v>116</v>
      </c>
      <c r="J123" s="39" t="s">
        <v>99</v>
      </c>
      <c r="L123" s="39" t="s">
        <v>117</v>
      </c>
    </row>
    <row r="124" spans="3:12" ht="17" thickBot="1" x14ac:dyDescent="0.25">
      <c r="F124" s="39" t="s">
        <v>118</v>
      </c>
      <c r="G124" s="124">
        <v>68900</v>
      </c>
      <c r="H124" s="39" t="s">
        <v>116</v>
      </c>
      <c r="J124" s="39" t="s">
        <v>99</v>
      </c>
    </row>
    <row r="125" spans="3:12" ht="17" thickBot="1" x14ac:dyDescent="0.25">
      <c r="F125" s="39" t="s">
        <v>119</v>
      </c>
      <c r="G125" s="124">
        <v>17292.2</v>
      </c>
      <c r="H125" s="39" t="s">
        <v>116</v>
      </c>
      <c r="J125" s="39" t="s">
        <v>120</v>
      </c>
      <c r="L125" s="39" t="s">
        <v>121</v>
      </c>
    </row>
    <row r="126" spans="3:12" ht="17" thickBot="1" x14ac:dyDescent="0.25">
      <c r="F126" s="39" t="s">
        <v>122</v>
      </c>
      <c r="G126" s="124">
        <v>1469</v>
      </c>
      <c r="H126" s="39" t="s">
        <v>116</v>
      </c>
      <c r="J126" s="39" t="s">
        <v>120</v>
      </c>
      <c r="L126" s="39" t="s">
        <v>123</v>
      </c>
    </row>
    <row r="128" spans="3:12" ht="17" thickBot="1" x14ac:dyDescent="0.25"/>
    <row r="129" spans="3:9" ht="17" thickBot="1" x14ac:dyDescent="0.25">
      <c r="C129" s="122" t="s">
        <v>99</v>
      </c>
      <c r="D129" s="123" t="s">
        <v>97</v>
      </c>
      <c r="E129" s="124">
        <f>G123+G125</f>
        <v>24838.2</v>
      </c>
      <c r="F129" s="123" t="s">
        <v>98</v>
      </c>
      <c r="G129" s="123"/>
      <c r="H129" s="123"/>
      <c r="I129" s="123"/>
    </row>
    <row r="130" spans="3:9" ht="17" thickBot="1" x14ac:dyDescent="0.25">
      <c r="C130" s="123"/>
      <c r="D130" s="123"/>
      <c r="E130" s="123">
        <v>24838200000</v>
      </c>
      <c r="F130" s="123" t="s">
        <v>97</v>
      </c>
      <c r="G130" s="123"/>
      <c r="H130" s="123"/>
      <c r="I130" s="123"/>
    </row>
    <row r="131" spans="3:9" ht="17" thickBot="1" x14ac:dyDescent="0.25">
      <c r="C131" s="123"/>
      <c r="D131" s="123" t="s">
        <v>100</v>
      </c>
      <c r="E131" s="125">
        <f>G124+G126</f>
        <v>70369</v>
      </c>
      <c r="F131" s="123" t="s">
        <v>101</v>
      </c>
      <c r="G131" s="123"/>
      <c r="H131" s="123"/>
      <c r="I131" s="123"/>
    </row>
    <row r="132" spans="3:9" x14ac:dyDescent="0.2">
      <c r="C132" s="123"/>
      <c r="D132" s="123"/>
      <c r="E132" s="127">
        <v>70369000000</v>
      </c>
      <c r="F132" s="123" t="s">
        <v>100</v>
      </c>
      <c r="G132" s="123"/>
      <c r="H132" s="123"/>
      <c r="I132" s="123"/>
    </row>
    <row r="133" spans="3:9" x14ac:dyDescent="0.2">
      <c r="C133" s="123"/>
      <c r="D133" s="123"/>
      <c r="E133" s="123"/>
      <c r="F133" s="123"/>
      <c r="G133" s="123"/>
      <c r="H133" s="123"/>
      <c r="I133" s="123"/>
    </row>
    <row r="134" spans="3:9" x14ac:dyDescent="0.2">
      <c r="C134" s="123"/>
      <c r="D134" s="123"/>
      <c r="E134" s="126">
        <f>E132/E130</f>
        <v>2.8330957959916581</v>
      </c>
      <c r="F134" s="123" t="s">
        <v>104</v>
      </c>
      <c r="G134" s="123"/>
      <c r="H134" s="123"/>
      <c r="I134" s="123"/>
    </row>
    <row r="135" spans="3:9" x14ac:dyDescent="0.2">
      <c r="C135" s="123"/>
      <c r="D135" s="123"/>
      <c r="E135" s="123"/>
      <c r="F135" s="123"/>
      <c r="G135" s="123"/>
      <c r="H135" s="123"/>
      <c r="I135" s="123"/>
    </row>
    <row r="136" spans="3:9" x14ac:dyDescent="0.2">
      <c r="C136" s="123"/>
      <c r="D136" s="123"/>
      <c r="E136" s="123"/>
      <c r="F136" s="123"/>
      <c r="G136" s="123"/>
      <c r="H136" s="123"/>
      <c r="I136" s="123"/>
    </row>
    <row r="137" spans="3:9" x14ac:dyDescent="0.2">
      <c r="C137" s="123"/>
      <c r="D137" s="123"/>
      <c r="E137" s="123"/>
      <c r="F137" s="123"/>
      <c r="G137" s="123"/>
      <c r="H137" s="123"/>
      <c r="I137" s="123"/>
    </row>
    <row r="138" spans="3:9" x14ac:dyDescent="0.2">
      <c r="C138" s="123"/>
      <c r="D138" s="123" t="s">
        <v>106</v>
      </c>
      <c r="E138" s="123">
        <f>E134*I117</f>
        <v>0.59533058852630349</v>
      </c>
      <c r="F138" s="123" t="s">
        <v>105</v>
      </c>
      <c r="G138" s="123"/>
      <c r="H138" s="83" t="s">
        <v>51</v>
      </c>
      <c r="I138" s="123"/>
    </row>
    <row r="139" spans="3:9" x14ac:dyDescent="0.2">
      <c r="C139" s="123"/>
      <c r="D139" s="123"/>
      <c r="E139" s="123"/>
      <c r="F139" s="123"/>
      <c r="G139" s="123"/>
      <c r="H139" s="83"/>
      <c r="I139" s="123"/>
    </row>
    <row r="140" spans="3:9" x14ac:dyDescent="0.2">
      <c r="C140" s="123"/>
      <c r="D140" s="123"/>
      <c r="E140" s="123"/>
      <c r="F140" s="123"/>
      <c r="G140" s="123"/>
      <c r="H140" s="83"/>
      <c r="I140" s="123"/>
    </row>
    <row r="141" spans="3:9" x14ac:dyDescent="0.2">
      <c r="C141" s="123"/>
      <c r="D141" s="123"/>
      <c r="E141" s="123"/>
      <c r="F141" s="123"/>
      <c r="G141" s="123"/>
      <c r="H141" s="123"/>
      <c r="I141" s="12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2017-11-22T11:24:30Z</dcterms:modified>
</cp:coreProperties>
</file>