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5660" tabRatio="500" activeTab="1"/>
  </bookViews>
  <sheets>
    <sheet name="Application split" sheetId="2" r:id="rId1"/>
    <sheet name="Lighting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D16" i="1"/>
  <c r="D10" i="2"/>
  <c r="E10" i="2"/>
  <c r="D11" i="2"/>
  <c r="E11" i="2"/>
  <c r="D12" i="2"/>
  <c r="E12" i="2"/>
  <c r="D13" i="2"/>
  <c r="E13" i="2"/>
  <c r="D14" i="2"/>
  <c r="E14" i="2"/>
  <c r="D15" i="2"/>
  <c r="E15" i="2"/>
  <c r="D18" i="1"/>
  <c r="D17" i="1"/>
</calcChain>
</file>

<file path=xl/sharedStrings.xml><?xml version="1.0" encoding="utf-8"?>
<sst xmlns="http://schemas.openxmlformats.org/spreadsheetml/2006/main" count="41" uniqueCount="39">
  <si>
    <t>Rapportage marktverwachting lampenverkoop in Nederland</t>
  </si>
  <si>
    <t>Onderzoek in opdracht van Stichting LightRec</t>
  </si>
  <si>
    <t>http://lightrec.nl/nieuws/publicaties-en-rapporten.html</t>
  </si>
  <si>
    <t>Lamps in use</t>
  </si>
  <si>
    <t>* met name gloeilampen en halogeen lampen</t>
  </si>
  <si>
    <t>LED lamps</t>
  </si>
  <si>
    <t>Total</t>
  </si>
  <si>
    <t>We assumed that the share of useful demand is equal to the share of lamps.</t>
  </si>
  <si>
    <t>http://www.odyssee-mure.eu/publications/efficiency-by-sector/household/</t>
  </si>
  <si>
    <t>Source:</t>
  </si>
  <si>
    <t>GJ</t>
  </si>
  <si>
    <t>toe</t>
  </si>
  <si>
    <t>Applicances</t>
  </si>
  <si>
    <t>Lighting</t>
  </si>
  <si>
    <t>Cooking</t>
  </si>
  <si>
    <t>Cooling (AC)</t>
  </si>
  <si>
    <t>Water heating</t>
  </si>
  <si>
    <t>Space heating</t>
  </si>
  <si>
    <t>End-use (PJ)</t>
  </si>
  <si>
    <t>End-use (GJ/dwelling)</t>
  </si>
  <si>
    <t>End-use (toe/dwelling)</t>
  </si>
  <si>
    <t>Application</t>
  </si>
  <si>
    <t># dwellings</t>
  </si>
  <si>
    <t>NL</t>
  </si>
  <si>
    <t>Country</t>
  </si>
  <si>
    <t>Application split</t>
  </si>
  <si>
    <t>Not used for NL 2012 dataset yet</t>
  </si>
  <si>
    <t>Enerdata_2014_Energy efficiency trends for households in the EU (http://refman.et-model.com/publications/1868)</t>
  </si>
  <si>
    <t>Other*</t>
  </si>
  <si>
    <t>CFL</t>
  </si>
  <si>
    <t>Fluorescent</t>
  </si>
  <si>
    <t>LED</t>
  </si>
  <si>
    <t>Share</t>
  </si>
  <si>
    <t>Average number of lamps per HH in NL in 2011</t>
  </si>
  <si>
    <t>Number of lamps per HH in NL</t>
  </si>
  <si>
    <t>Lighting technologies in ETM</t>
  </si>
  <si>
    <t>Incandescent lamps</t>
  </si>
  <si>
    <t>Low energy light bulbs</t>
  </si>
  <si>
    <t>http://refman.et-model.com/publications/1879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</si>
</sst>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6" fillId="0" borderId="0" xfId="0" applyFont="1"/>
    <xf numFmtId="2" fontId="0" fillId="0" borderId="0" xfId="0" applyNumberFormat="1"/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0" xfId="0" applyFont="1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1" fillId="0" borderId="0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C20" sqref="C20"/>
    </sheetView>
  </sheetViews>
  <sheetFormatPr baseColWidth="10" defaultRowHeight="15" x14ac:dyDescent="0"/>
  <cols>
    <col min="1" max="1" width="3.83203125" customWidth="1"/>
    <col min="2" max="5" width="13.33203125" customWidth="1"/>
  </cols>
  <sheetData>
    <row r="2" spans="2:5" ht="20">
      <c r="B2" s="1" t="s">
        <v>25</v>
      </c>
    </row>
    <row r="4" spans="2:5">
      <c r="B4" s="2" t="s">
        <v>26</v>
      </c>
    </row>
    <row r="6" spans="2:5">
      <c r="B6" s="3" t="s">
        <v>24</v>
      </c>
      <c r="C6" s="11" t="s">
        <v>23</v>
      </c>
    </row>
    <row r="7" spans="2:5">
      <c r="B7" s="3" t="s">
        <v>22</v>
      </c>
      <c r="C7" s="11">
        <v>7386743</v>
      </c>
    </row>
    <row r="9" spans="2:5" ht="30">
      <c r="B9" s="10" t="s">
        <v>21</v>
      </c>
      <c r="C9" s="10" t="s">
        <v>20</v>
      </c>
      <c r="D9" s="10" t="s">
        <v>19</v>
      </c>
      <c r="E9" s="10" t="s">
        <v>18</v>
      </c>
    </row>
    <row r="10" spans="2:5">
      <c r="B10" t="s">
        <v>17</v>
      </c>
      <c r="C10" s="8">
        <v>0.8</v>
      </c>
      <c r="D10" s="5">
        <f t="shared" ref="D10:D15" si="0">C10*$C$17</f>
        <v>33.494400000000006</v>
      </c>
      <c r="E10" s="5">
        <f t="shared" ref="E10:E15" si="1">D10*$C$7/1000000</f>
        <v>247.41452473920006</v>
      </c>
    </row>
    <row r="11" spans="2:5">
      <c r="B11" t="s">
        <v>16</v>
      </c>
      <c r="C11" s="8">
        <v>0.25</v>
      </c>
      <c r="D11" s="5">
        <f t="shared" si="0"/>
        <v>10.467000000000001</v>
      </c>
      <c r="E11" s="5">
        <f t="shared" si="1"/>
        <v>77.31703898100001</v>
      </c>
    </row>
    <row r="12" spans="2:5">
      <c r="B12" t="s">
        <v>15</v>
      </c>
      <c r="C12" s="8">
        <v>0</v>
      </c>
      <c r="D12" s="5">
        <f t="shared" si="0"/>
        <v>0</v>
      </c>
      <c r="E12" s="5">
        <f t="shared" si="1"/>
        <v>0</v>
      </c>
    </row>
    <row r="13" spans="2:5">
      <c r="B13" t="s">
        <v>14</v>
      </c>
      <c r="C13" s="8">
        <v>0.05</v>
      </c>
      <c r="D13" s="5">
        <f t="shared" si="0"/>
        <v>2.0934000000000004</v>
      </c>
      <c r="E13" s="5">
        <f t="shared" si="1"/>
        <v>15.463407796200004</v>
      </c>
    </row>
    <row r="14" spans="2:5">
      <c r="B14" t="s">
        <v>13</v>
      </c>
      <c r="C14" s="8">
        <v>0.05</v>
      </c>
      <c r="D14" s="5">
        <f t="shared" si="0"/>
        <v>2.0934000000000004</v>
      </c>
      <c r="E14" s="5">
        <f t="shared" si="1"/>
        <v>15.463407796200004</v>
      </c>
    </row>
    <row r="15" spans="2:5">
      <c r="B15" s="4" t="s">
        <v>12</v>
      </c>
      <c r="C15" s="9">
        <v>0.2</v>
      </c>
      <c r="D15" s="6">
        <f t="shared" si="0"/>
        <v>8.3736000000000015</v>
      </c>
      <c r="E15" s="6">
        <f t="shared" si="1"/>
        <v>61.853631184800015</v>
      </c>
    </row>
    <row r="17" spans="2:4">
      <c r="B17" t="s">
        <v>11</v>
      </c>
      <c r="C17">
        <v>41.868000000000002</v>
      </c>
      <c r="D17" t="s">
        <v>10</v>
      </c>
    </row>
    <row r="20" spans="2:4">
      <c r="B20" t="s">
        <v>9</v>
      </c>
      <c r="C20" s="7" t="s">
        <v>27</v>
      </c>
    </row>
    <row r="21" spans="2:4">
      <c r="C21" s="7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tabSelected="1" workbookViewId="0">
      <selection activeCell="F27" sqref="F27"/>
    </sheetView>
  </sheetViews>
  <sheetFormatPr baseColWidth="10" defaultRowHeight="15" x14ac:dyDescent="0"/>
  <cols>
    <col min="1" max="1" width="3.83203125" customWidth="1"/>
    <col min="2" max="3" width="20.83203125" customWidth="1"/>
  </cols>
  <sheetData>
    <row r="2" spans="2:4" ht="20">
      <c r="B2" s="1" t="s">
        <v>13</v>
      </c>
    </row>
    <row r="4" spans="2:4">
      <c r="B4" t="s">
        <v>7</v>
      </c>
    </row>
    <row r="6" spans="2:4" ht="45">
      <c r="B6" s="18"/>
      <c r="C6" s="13" t="s">
        <v>33</v>
      </c>
    </row>
    <row r="7" spans="2:4">
      <c r="B7" s="19" t="s">
        <v>3</v>
      </c>
      <c r="C7" s="20">
        <v>44</v>
      </c>
    </row>
    <row r="8" spans="2:4">
      <c r="B8" s="21" t="s">
        <v>29</v>
      </c>
      <c r="C8" s="20">
        <v>9</v>
      </c>
    </row>
    <row r="9" spans="2:4">
      <c r="B9" s="21" t="s">
        <v>30</v>
      </c>
      <c r="C9" s="20">
        <v>5</v>
      </c>
    </row>
    <row r="10" spans="2:4">
      <c r="B10" s="21" t="s">
        <v>31</v>
      </c>
      <c r="C10" s="20">
        <v>2</v>
      </c>
    </row>
    <row r="11" spans="2:4">
      <c r="B11" s="22" t="s">
        <v>28</v>
      </c>
      <c r="C11" s="23">
        <v>29</v>
      </c>
    </row>
    <row r="13" spans="2:4">
      <c r="B13" t="s">
        <v>4</v>
      </c>
    </row>
    <row r="15" spans="2:4" ht="30">
      <c r="B15" s="13" t="s">
        <v>35</v>
      </c>
      <c r="C15" s="13" t="s">
        <v>34</v>
      </c>
      <c r="D15" s="14" t="s">
        <v>32</v>
      </c>
    </row>
    <row r="16" spans="2:4">
      <c r="B16" s="15" t="s">
        <v>36</v>
      </c>
      <c r="C16" s="16">
        <f>C11</f>
        <v>29</v>
      </c>
      <c r="D16" s="24">
        <f>C16/C19</f>
        <v>0.64444444444444449</v>
      </c>
    </row>
    <row r="17" spans="2:4">
      <c r="B17" s="15" t="s">
        <v>37</v>
      </c>
      <c r="C17" s="16">
        <f>C8+C9</f>
        <v>14</v>
      </c>
      <c r="D17" s="24">
        <f>C17/C19</f>
        <v>0.31111111111111112</v>
      </c>
    </row>
    <row r="18" spans="2:4">
      <c r="B18" s="15" t="s">
        <v>5</v>
      </c>
      <c r="C18" s="16">
        <f>C10</f>
        <v>2</v>
      </c>
      <c r="D18" s="24">
        <f>C18/C19</f>
        <v>4.4444444444444446E-2</v>
      </c>
    </row>
    <row r="19" spans="2:4">
      <c r="B19" s="17" t="s">
        <v>6</v>
      </c>
      <c r="C19" s="18">
        <f>SUM(C16:C18)</f>
        <v>45</v>
      </c>
      <c r="D19" s="18"/>
    </row>
    <row r="20" spans="2:4">
      <c r="B20" s="25"/>
      <c r="C20" s="16"/>
      <c r="D20" s="16"/>
    </row>
    <row r="22" spans="2:4">
      <c r="B22" s="12" t="s">
        <v>9</v>
      </c>
      <c r="C22" t="s">
        <v>0</v>
      </c>
    </row>
    <row r="23" spans="2:4">
      <c r="C23" t="s">
        <v>1</v>
      </c>
    </row>
    <row r="24" spans="2:4">
      <c r="C24" t="s">
        <v>2</v>
      </c>
    </row>
    <row r="25" spans="2:4">
      <c r="C25" t="s">
        <v>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 split</vt:lpstr>
      <vt:lpstr>Lighting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Wouter Terlouw</cp:lastModifiedBy>
  <dcterms:created xsi:type="dcterms:W3CDTF">2014-06-13T13:54:12Z</dcterms:created>
  <dcterms:modified xsi:type="dcterms:W3CDTF">2014-07-14T07:14:11Z</dcterms:modified>
</cp:coreProperties>
</file>