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rend/Dropbox (Quintel)/Quintel/Projects/201707_Flevoland/Dataset/"/>
    </mc:Choice>
  </mc:AlternateContent>
  <bookViews>
    <workbookView xWindow="0" yWindow="460" windowWidth="28800" windowHeight="20040" tabRatio="500" activeTab="1"/>
  </bookViews>
  <sheets>
    <sheet name="Dashboard" sheetId="1" r:id="rId1"/>
    <sheet name=".a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21" i="1"/>
  <c r="F29" i="1"/>
  <c r="D70" i="2"/>
  <c r="F24" i="1"/>
  <c r="D73" i="2"/>
  <c r="F22" i="1"/>
  <c r="D81" i="2"/>
  <c r="B3" i="2"/>
  <c r="B4" i="2"/>
  <c r="B5" i="2"/>
  <c r="B6" i="2"/>
  <c r="C3" i="2"/>
  <c r="C4" i="2"/>
  <c r="C5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E3" i="2"/>
  <c r="E59" i="2"/>
  <c r="E60" i="2"/>
  <c r="E61" i="2"/>
  <c r="E62" i="2"/>
  <c r="E63" i="2"/>
  <c r="E64" i="2"/>
  <c r="E65" i="2"/>
  <c r="E66" i="2"/>
  <c r="D67" i="2"/>
  <c r="E67" i="2"/>
  <c r="E68" i="2"/>
  <c r="E69" i="2"/>
  <c r="E70" i="2"/>
  <c r="E71" i="2"/>
  <c r="E72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E80" i="2"/>
  <c r="E81" i="2"/>
  <c r="D82" i="2"/>
  <c r="E82" i="2"/>
  <c r="D83" i="2"/>
  <c r="E83" i="2"/>
  <c r="E84" i="2"/>
  <c r="E85" i="2"/>
  <c r="E86" i="2"/>
  <c r="E87" i="2"/>
  <c r="E88" i="2"/>
  <c r="E89" i="2"/>
  <c r="E90" i="2"/>
  <c r="E5" i="2"/>
  <c r="E6" i="2"/>
  <c r="E7" i="2"/>
  <c r="D8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4" i="2"/>
</calcChain>
</file>

<file path=xl/sharedStrings.xml><?xml version="1.0" encoding="utf-8"?>
<sst xmlns="http://schemas.openxmlformats.org/spreadsheetml/2006/main" count="142" uniqueCount="129">
  <si>
    <t>Inwoners (#)</t>
  </si>
  <si>
    <t>Woningen (#)</t>
  </si>
  <si>
    <t>Personenauto's (#)</t>
  </si>
  <si>
    <t>Gebouwen (#)</t>
  </si>
  <si>
    <t>Landbouwareaal (km2)</t>
  </si>
  <si>
    <t>Kustlijn</t>
  </si>
  <si>
    <t>Concentratiegebied wind land (km2)</t>
  </si>
  <si>
    <t>Concentratiegebied wind zee (km2)</t>
  </si>
  <si>
    <t>Concentratiegebied zon (km2)</t>
  </si>
  <si>
    <t>Daken beschikbaar voor zon PV woningen (km2)</t>
  </si>
  <si>
    <t>Daken beschikbaar voor zon PV gebouwen (km2)</t>
  </si>
  <si>
    <t>CO2 emissie 1990 (Mton)</t>
  </si>
  <si>
    <t>area = flevoland</t>
  </si>
  <si>
    <t xml:space="preserve"> id = 17</t>
  </si>
  <si>
    <t xml:space="preserve"> parent_id = 17</t>
  </si>
  <si>
    <t xml:space="preserve"> enabled.etengine = true</t>
  </si>
  <si>
    <t xml:space="preserve"> enabled.etmodel = true</t>
  </si>
  <si>
    <t xml:space="preserve"> analysis_year = 2013</t>
  </si>
  <si>
    <t xml:space="preserve"> has_agriculture = true</t>
  </si>
  <si>
    <t xml:space="preserve"> has_buildings = true</t>
  </si>
  <si>
    <t xml:space="preserve"> has_climate = true</t>
  </si>
  <si>
    <t xml:space="preserve"> has_coastline = true</t>
  </si>
  <si>
    <t xml:space="preserve"> has_cold_network = false</t>
  </si>
  <si>
    <t xml:space="preserve"> has_electricity_storage = true</t>
  </si>
  <si>
    <t xml:space="preserve"> has_employment = true</t>
  </si>
  <si>
    <t xml:space="preserve"> has_fce = true</t>
  </si>
  <si>
    <t xml:space="preserve"> has_industry = true</t>
  </si>
  <si>
    <t xml:space="preserve"> has_lignite = false</t>
  </si>
  <si>
    <t xml:space="preserve"> has_merit_order = true</t>
  </si>
  <si>
    <t xml:space="preserve"> has_metal = true</t>
  </si>
  <si>
    <t xml:space="preserve"> has_mountains = false</t>
  </si>
  <si>
    <t xml:space="preserve"> has_old_technologies = true</t>
  </si>
  <si>
    <t xml:space="preserve"> has_other = true</t>
  </si>
  <si>
    <t xml:space="preserve"> has_solar_csp = false</t>
  </si>
  <si>
    <t xml:space="preserve"> has_import_export = true</t>
  </si>
  <si>
    <t xml:space="preserve"> use_network_calculations = true</t>
  </si>
  <si>
    <t xml:space="preserve"> use_merit_order_demands = true</t>
  </si>
  <si>
    <t xml:space="preserve"> has_aggregated_chemical_industry = false</t>
  </si>
  <si>
    <t xml:space="preserve"> has_detailed_chemical_industry = true</t>
  </si>
  <si>
    <t xml:space="preserve"> has_aggregated_other_industry = false</t>
  </si>
  <si>
    <t xml:space="preserve"> has_detailed_other_industry = true</t>
  </si>
  <si>
    <t xml:space="preserve"> buildings_insulation_constant_1 = 0.73</t>
  </si>
  <si>
    <t xml:space="preserve"> buildings_insulation_constant_2 = 0.13</t>
  </si>
  <si>
    <t xml:space="preserve"> buildings_insulation_cost_constant = 39402.4</t>
  </si>
  <si>
    <t xml:space="preserve"> buildings_insulation_employment_constant = 0.0093</t>
  </si>
  <si>
    <t xml:space="preserve"> co2_percentage_free = 0.85</t>
  </si>
  <si>
    <t xml:space="preserve"> co2_price = 0.005</t>
  </si>
  <si>
    <t xml:space="preserve"> economic_multiplier = 1.0</t>
  </si>
  <si>
    <t xml:space="preserve"> employment_fraction_production = 0.5</t>
  </si>
  <si>
    <t xml:space="preserve"> employment_local_fraction = 0.2</t>
  </si>
  <si>
    <t xml:space="preserve"> export_electricity_primary_demand_factor = 1.0</t>
  </si>
  <si>
    <t xml:space="preserve"> import_electricity_primary_demand_factor = 1.82</t>
  </si>
  <si>
    <t xml:space="preserve"> insulation_level_buildings_max = 3.0</t>
  </si>
  <si>
    <t xml:space="preserve"> insulation_level_buildings_min = 0.6</t>
  </si>
  <si>
    <t xml:space="preserve"> insulation_level_new_houses_max = 3.0</t>
  </si>
  <si>
    <t xml:space="preserve"> insulation_level_new_houses_min = 1.8</t>
  </si>
  <si>
    <t xml:space="preserve"> insulation_level_old_houses_max = 3.0</t>
  </si>
  <si>
    <t xml:space="preserve"> insulation_level_old_houses_min = 0.5</t>
  </si>
  <si>
    <t xml:space="preserve"> new_houses_insulation_constant_1 = 1.85</t>
  </si>
  <si>
    <t xml:space="preserve"> new_houses_insulation_constant_2 = 0.05</t>
  </si>
  <si>
    <t xml:space="preserve"> new_houses_insulation_cost_constant = 7071.0</t>
  </si>
  <si>
    <t xml:space="preserve"> new_houses_insulation_employment_constant = 0.014</t>
  </si>
  <si>
    <t xml:space="preserve"> old_houses_insulation_constant_1 = 0.66</t>
  </si>
  <si>
    <t xml:space="preserve"> old_houses_insulation_constant_2 = 0.16</t>
  </si>
  <si>
    <t xml:space="preserve"> old_houses_insulation_cost_constant = 5962.7</t>
  </si>
  <si>
    <t xml:space="preserve"> old_houses_insulation_employment_constant = 0.014</t>
  </si>
  <si>
    <t xml:space="preserve"> man_hours_per_man_year = 1800.0</t>
  </si>
  <si>
    <t xml:space="preserve"> technical_lifetime_insulation = 30.0</t>
  </si>
  <si>
    <t xml:space="preserve"> investment_hv_net_low = 0.2</t>
  </si>
  <si>
    <t xml:space="preserve"> investment_hv_net_high = 0.25</t>
  </si>
  <si>
    <t xml:space="preserve"> investment_hv_net_per_turbine = 1.2</t>
  </si>
  <si>
    <t xml:space="preserve"> electric_vehicle_profile_1_share = 1.0</t>
  </si>
  <si>
    <t xml:space="preserve"> electric_vehicle_profile_2_share = 0.0</t>
  </si>
  <si>
    <t xml:space="preserve"> electric_vehicle_profile_3_share = 0.0</t>
  </si>
  <si>
    <t xml:space="preserve"> annual_infrastructure_cost_electricity = 40.138649306283625</t>
  </si>
  <si>
    <t xml:space="preserve"> annual_infrastructure_cost_gas = 32.19962364238885</t>
  </si>
  <si>
    <t xml:space="preserve"> areable_land = 409.71803480005764</t>
  </si>
  <si>
    <t xml:space="preserve"> capacity_buffer_decentral_in_mj_s = 443.52098680976377</t>
  </si>
  <si>
    <t xml:space="preserve"> capacity_buffer_in_mj_s = 35.4816789447811</t>
  </si>
  <si>
    <t xml:space="preserve"> co2_emission_1990 = 3.391773080588264</t>
  </si>
  <si>
    <t xml:space="preserve"> coast_line = 10.001398252560174</t>
  </si>
  <si>
    <t xml:space="preserve"> interconnector_capacity = 129.72988864185592</t>
  </si>
  <si>
    <t xml:space="preserve"> land_available_for_solar = 409.7183452647484</t>
  </si>
  <si>
    <t xml:space="preserve"> number_of_buildings = 8700.950367135265</t>
  </si>
  <si>
    <t xml:space="preserve"> number_of_cars = 175537.02444820973</t>
  </si>
  <si>
    <t xml:space="preserve"> number_of_residences = 165196.0</t>
  </si>
  <si>
    <t xml:space="preserve"> number_of_inhabitants = 372104.6831124221</t>
  </si>
  <si>
    <t xml:space="preserve"> number_of_new_residences = 36838.709020098264</t>
  </si>
  <si>
    <t xml:space="preserve"> number_of_old_residences = 128357.29097990172</t>
  </si>
  <si>
    <t xml:space="preserve"> offshore_suitable_for_wind = 1099.6881107454687</t>
  </si>
  <si>
    <t xml:space="preserve"> onshore_suitable_for_wind = 610.7062227877043</t>
  </si>
  <si>
    <t xml:space="preserve"> residences_roof_surface_available_for_pv = 3.222179969172934</t>
  </si>
  <si>
    <t xml:space="preserve"> buildings_roof_surface_available_for_pv = 1.6121987870534915</t>
  </si>
  <si>
    <t xml:space="preserve"> base_dataset = nl</t>
  </si>
  <si>
    <t xml:space="preserve"> scaling.area_attribute = number_of_residences</t>
  </si>
  <si>
    <t xml:space="preserve"> scaling.base_value = 7449298</t>
  </si>
  <si>
    <t xml:space="preserve"> scaling.has_agriculture = </t>
  </si>
  <si>
    <t xml:space="preserve"> scaling.has_energy = </t>
  </si>
  <si>
    <t xml:space="preserve"> scaling.has_industry = </t>
  </si>
  <si>
    <t xml:space="preserve"> scaling.value = 165196</t>
  </si>
  <si>
    <t>Area attributes</t>
  </si>
  <si>
    <t>Scaled value</t>
  </si>
  <si>
    <t>Determined value</t>
  </si>
  <si>
    <t xml:space="preserve">Scaled ad file </t>
  </si>
  <si>
    <t xml:space="preserve">New .ad file </t>
  </si>
  <si>
    <t>Percentage oude huizen (&lt; 1992)</t>
  </si>
  <si>
    <t>Percentage nieuwe huizen (&gt;1991)</t>
  </si>
  <si>
    <t>CBS: http://statline.cbs.nl/Statweb/publication/?DM=SLNL&amp;PA=70072NED&amp;D1=0,81,97,199,254&amp;D2=9&amp;D3=20&amp;VW=T</t>
  </si>
  <si>
    <t>CBS: http://statline.cbs.nl/Statweb/publication/?DM=SLNL&amp;PA=81955ned&amp;D1=0,6&amp;D2=1-2&amp;D3=0,9&amp;D4=67&amp;HDR=G1,T&amp;STB=G2,G3&amp;VW=T</t>
  </si>
  <si>
    <t>CBS: http://statline.cbs.nl/Statweb/publication/?DM=SLNL&amp;PA=70262NED&amp;D1=24&amp;D2=0,9&amp;D3=6-7&amp;VW=T</t>
  </si>
  <si>
    <t>Wachten op beleid provincie</t>
  </si>
  <si>
    <t>DOCUVITP-#2104193-v1-Annemarie_Rook_-_data_over_woningen_Flevoland_2015</t>
  </si>
  <si>
    <t>POSAD_Eindrapport-Ruimte_voor_energie_in_Flevoland-web_PASS-XS: 1570 ha geprojecteerd oppervlak, 50% geschikt, 30 graden helling</t>
  </si>
  <si>
    <t xml:space="preserve">146 km voor Flevopolder, 56.4 voor de Noordoostpolder en 26.5 km voor de Houtribdijk (met google maps route gemaakt) </t>
  </si>
  <si>
    <t>Houden we geschaald</t>
  </si>
  <si>
    <t>Zie file emissies 1990: geschaald (1.46%) vanaf ETM totaal van 152.9, omdat totale emissies uit de file niet optellen tot ETM totaal</t>
  </si>
  <si>
    <t xml:space="preserve">Data </t>
  </si>
  <si>
    <t>Sector</t>
  </si>
  <si>
    <t>Unit</t>
  </si>
  <si>
    <t>Value</t>
  </si>
  <si>
    <t>Source</t>
  </si>
  <si>
    <t>Data</t>
  </si>
  <si>
    <t>#</t>
  </si>
  <si>
    <t>km2</t>
  </si>
  <si>
    <t>km</t>
  </si>
  <si>
    <t>%</t>
  </si>
  <si>
    <t>Mton</t>
  </si>
  <si>
    <t>Analyse jaar</t>
  </si>
  <si>
    <t>POSAD_Eindrapport-Ruimte_voor_energie_in_Flevoland-web_PASS-XS: 1503 ha geprojecteerd oppervlak, 50% geschikt, 15 graden helling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</si>
</sst>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0"/>
      <name val="Arial"/>
    </font>
    <font>
      <sz val="10"/>
      <name val="Verdana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3" borderId="0" xfId="0" applyFill="1" applyBorder="1"/>
    <xf numFmtId="0" fontId="0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5" fillId="3" borderId="2" xfId="0" applyFont="1" applyFill="1" applyBorder="1"/>
    <xf numFmtId="0" fontId="0" fillId="3" borderId="3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/>
    <xf numFmtId="0" fontId="0" fillId="3" borderId="5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8" xfId="0" applyFill="1" applyBorder="1"/>
    <xf numFmtId="0" fontId="2" fillId="3" borderId="0" xfId="0" applyFont="1" applyFill="1" applyBorder="1"/>
    <xf numFmtId="0" fontId="6" fillId="4" borderId="5" xfId="0" applyFont="1" applyFill="1" applyBorder="1"/>
    <xf numFmtId="0" fontId="6" fillId="3" borderId="0" xfId="0" applyFont="1" applyFill="1" applyBorder="1"/>
    <xf numFmtId="0" fontId="6" fillId="3" borderId="0" xfId="0" applyFont="1" applyFill="1" applyBorder="1" applyAlignment="1">
      <alignment horizontal="left"/>
    </xf>
    <xf numFmtId="0" fontId="6" fillId="3" borderId="6" xfId="0" applyFont="1" applyFill="1" applyBorder="1"/>
    <xf numFmtId="0" fontId="7" fillId="3" borderId="11" xfId="0" applyFont="1" applyFill="1" applyBorder="1"/>
    <xf numFmtId="0" fontId="5" fillId="3" borderId="12" xfId="0" applyFont="1" applyFill="1" applyBorder="1"/>
    <xf numFmtId="0" fontId="5" fillId="3" borderId="1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/>
    <xf numFmtId="0" fontId="3" fillId="3" borderId="7" xfId="0" applyFont="1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" fillId="3" borderId="7" xfId="1" applyFill="1" applyBorder="1"/>
    <xf numFmtId="1" fontId="1" fillId="3" borderId="7" xfId="1" applyNumberFormat="1" applyFill="1" applyBorder="1"/>
    <xf numFmtId="2" fontId="1" fillId="3" borderId="7" xfId="1" applyNumberFormat="1" applyFill="1" applyBorder="1"/>
    <xf numFmtId="164" fontId="1" fillId="3" borderId="7" xfId="1" applyNumberFormat="1" applyFill="1" applyBorder="1"/>
    <xf numFmtId="0" fontId="0" fillId="3" borderId="7" xfId="0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64"/>
  <sheetViews>
    <sheetView workbookViewId="0">
      <selection activeCell="F27" sqref="F27"/>
    </sheetView>
  </sheetViews>
  <sheetFormatPr baseColWidth="10" defaultRowHeight="16" x14ac:dyDescent="0.2"/>
  <cols>
    <col min="2" max="2" width="15.33203125" bestFit="1" customWidth="1"/>
    <col min="3" max="3" width="46.1640625" customWidth="1"/>
    <col min="4" max="4" width="29" customWidth="1"/>
    <col min="5" max="5" width="8.83203125" customWidth="1"/>
    <col min="6" max="6" width="24.83203125" customWidth="1"/>
    <col min="7" max="7" width="12.1640625" customWidth="1"/>
    <col min="8" max="8" width="116.5" customWidth="1"/>
    <col min="9" max="9" width="9" bestFit="1" customWidth="1"/>
  </cols>
  <sheetData>
    <row r="1" spans="1:12" x14ac:dyDescent="0.2">
      <c r="A1" s="4"/>
      <c r="B1" s="1"/>
      <c r="C1" s="1"/>
      <c r="D1" s="1"/>
      <c r="E1" s="1"/>
      <c r="F1" s="1"/>
      <c r="G1" s="1"/>
      <c r="H1" s="2"/>
      <c r="I1" s="2"/>
      <c r="J1" s="4"/>
      <c r="K1" s="4"/>
      <c r="L1" s="4"/>
    </row>
    <row r="2" spans="1:12" x14ac:dyDescent="0.2">
      <c r="A2" s="4"/>
      <c r="B2" s="1"/>
      <c r="C2" s="1"/>
      <c r="D2" s="1"/>
      <c r="E2" s="1"/>
      <c r="F2" s="1"/>
      <c r="G2" s="1"/>
      <c r="H2" s="2"/>
      <c r="I2" s="2"/>
      <c r="J2" s="4"/>
      <c r="K2" s="4"/>
      <c r="L2" s="4"/>
    </row>
    <row r="3" spans="1:12" x14ac:dyDescent="0.2">
      <c r="A3" s="4"/>
      <c r="B3" s="1"/>
      <c r="C3" s="1"/>
      <c r="D3" s="1"/>
      <c r="E3" s="1"/>
      <c r="F3" s="1"/>
      <c r="G3" s="1"/>
      <c r="H3" s="2"/>
      <c r="I3" s="2"/>
      <c r="J3" s="4"/>
      <c r="K3" s="4"/>
      <c r="L3" s="4"/>
    </row>
    <row r="4" spans="1:12" x14ac:dyDescent="0.2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</row>
    <row r="5" spans="1:12" x14ac:dyDescent="0.2">
      <c r="A5" s="4"/>
      <c r="B5" s="4"/>
      <c r="C5" s="4"/>
      <c r="D5" s="4"/>
      <c r="E5" s="4"/>
      <c r="F5" s="4"/>
      <c r="G5" s="5"/>
      <c r="H5" s="4"/>
      <c r="I5" s="4"/>
      <c r="J5" s="4"/>
      <c r="K5" s="4"/>
      <c r="L5" s="4"/>
    </row>
    <row r="6" spans="1:12" x14ac:dyDescent="0.2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4"/>
    </row>
    <row r="7" spans="1:12" ht="17" thickBot="1" x14ac:dyDescent="0.25">
      <c r="A7" s="4"/>
      <c r="B7" s="4"/>
      <c r="C7" s="4"/>
      <c r="D7" s="4"/>
      <c r="E7" s="4"/>
      <c r="F7" s="4"/>
      <c r="G7" s="5"/>
      <c r="H7" s="4"/>
      <c r="I7" s="4"/>
      <c r="J7" s="4"/>
      <c r="K7" s="4"/>
      <c r="L7" s="4"/>
    </row>
    <row r="8" spans="1:12" x14ac:dyDescent="0.2">
      <c r="A8" s="4"/>
      <c r="B8" s="6" t="s">
        <v>116</v>
      </c>
      <c r="C8" s="7"/>
      <c r="D8" s="7"/>
      <c r="E8" s="7"/>
      <c r="F8" s="8"/>
      <c r="G8" s="9"/>
      <c r="H8" s="10"/>
      <c r="I8" s="11"/>
      <c r="J8" s="11"/>
      <c r="K8" s="12"/>
      <c r="L8" s="4"/>
    </row>
    <row r="9" spans="1:12" x14ac:dyDescent="0.2">
      <c r="A9" s="4"/>
      <c r="B9" s="13"/>
      <c r="C9" s="14"/>
      <c r="D9" s="14"/>
      <c r="E9" s="14"/>
      <c r="F9" s="15"/>
      <c r="G9" s="16"/>
      <c r="H9" s="17"/>
      <c r="I9" s="1"/>
      <c r="J9" s="1"/>
      <c r="K9" s="18"/>
      <c r="L9" s="4"/>
    </row>
    <row r="10" spans="1:12" x14ac:dyDescent="0.2">
      <c r="A10" s="4"/>
      <c r="B10" s="25" t="s">
        <v>117</v>
      </c>
      <c r="C10" s="26"/>
      <c r="D10" s="26" t="s">
        <v>118</v>
      </c>
      <c r="E10" s="27"/>
      <c r="F10" s="26" t="s">
        <v>119</v>
      </c>
      <c r="G10" s="26"/>
      <c r="H10" s="26" t="s">
        <v>120</v>
      </c>
      <c r="I10" s="4"/>
      <c r="J10" s="4"/>
      <c r="K10" s="28"/>
      <c r="L10" s="4"/>
    </row>
    <row r="11" spans="1:12" x14ac:dyDescent="0.2">
      <c r="A11" s="4"/>
      <c r="B11" s="29" t="s">
        <v>121</v>
      </c>
      <c r="C11" s="30"/>
      <c r="D11" s="30"/>
      <c r="E11" s="30"/>
      <c r="F11" s="31"/>
      <c r="G11" s="32"/>
      <c r="H11" s="33"/>
      <c r="I11" s="30"/>
      <c r="J11" s="30"/>
      <c r="K11" s="34"/>
      <c r="L11" s="4"/>
    </row>
    <row r="12" spans="1:12" ht="17" thickBot="1" x14ac:dyDescent="0.25">
      <c r="A12" s="4"/>
      <c r="B12" s="22"/>
      <c r="C12" s="1"/>
      <c r="D12" s="1"/>
      <c r="E12" s="1"/>
      <c r="F12" s="1"/>
      <c r="G12" s="1"/>
      <c r="H12" s="1"/>
      <c r="I12" s="1"/>
      <c r="J12" s="1"/>
      <c r="K12" s="18"/>
      <c r="L12" s="4"/>
    </row>
    <row r="13" spans="1:12" ht="17" thickBot="1" x14ac:dyDescent="0.25">
      <c r="A13" s="4"/>
      <c r="B13" s="22"/>
      <c r="C13" s="1" t="s">
        <v>127</v>
      </c>
      <c r="D13" s="1"/>
      <c r="E13" s="1"/>
      <c r="F13" s="19">
        <v>2015</v>
      </c>
      <c r="G13" s="1"/>
      <c r="H13" s="24"/>
      <c r="I13" s="1"/>
      <c r="J13" s="4"/>
      <c r="K13" s="18"/>
      <c r="L13" s="4"/>
    </row>
    <row r="14" spans="1:12" x14ac:dyDescent="0.2">
      <c r="A14" s="4"/>
      <c r="B14" s="22"/>
      <c r="C14" s="1"/>
      <c r="D14" s="1"/>
      <c r="E14" s="1"/>
      <c r="F14" s="1"/>
      <c r="G14" s="1"/>
      <c r="H14" s="24"/>
      <c r="I14" s="1"/>
      <c r="J14" s="4"/>
      <c r="K14" s="18"/>
      <c r="L14" s="4"/>
    </row>
    <row r="15" spans="1:12" ht="17" thickBot="1" x14ac:dyDescent="0.25">
      <c r="A15" s="4"/>
      <c r="B15" s="22"/>
      <c r="C15" s="1"/>
      <c r="D15" s="1"/>
      <c r="E15" s="1"/>
      <c r="F15" s="1"/>
      <c r="G15" s="1"/>
      <c r="H15" s="24"/>
      <c r="I15" s="1"/>
      <c r="J15" s="4"/>
      <c r="K15" s="18"/>
      <c r="L15" s="4"/>
    </row>
    <row r="16" spans="1:12" ht="17" thickBot="1" x14ac:dyDescent="0.25">
      <c r="A16" s="4"/>
      <c r="B16" s="22"/>
      <c r="C16" s="1" t="s">
        <v>0</v>
      </c>
      <c r="D16" s="1" t="s">
        <v>122</v>
      </c>
      <c r="E16" s="1"/>
      <c r="F16" s="19">
        <v>401791</v>
      </c>
      <c r="G16" s="1"/>
      <c r="H16" s="19" t="s">
        <v>107</v>
      </c>
      <c r="I16" s="1"/>
      <c r="J16" s="4"/>
      <c r="K16" s="18"/>
      <c r="L16" s="4"/>
    </row>
    <row r="17" spans="1:12" ht="17" thickBot="1" x14ac:dyDescent="0.25">
      <c r="A17" s="4"/>
      <c r="B17" s="22"/>
      <c r="C17" s="1" t="s">
        <v>1</v>
      </c>
      <c r="D17" s="1" t="s">
        <v>122</v>
      </c>
      <c r="E17" s="1"/>
      <c r="F17" s="35">
        <v>165196</v>
      </c>
      <c r="G17" s="1"/>
      <c r="H17" s="19" t="s">
        <v>107</v>
      </c>
      <c r="I17" s="3"/>
      <c r="J17" s="4"/>
      <c r="K17" s="18"/>
      <c r="L17" s="4"/>
    </row>
    <row r="18" spans="1:12" ht="17" thickBot="1" x14ac:dyDescent="0.25">
      <c r="A18" s="4"/>
      <c r="B18" s="22"/>
      <c r="C18" s="1" t="s">
        <v>2</v>
      </c>
      <c r="D18" s="1" t="s">
        <v>122</v>
      </c>
      <c r="E18" s="1"/>
      <c r="F18" s="19">
        <v>323255</v>
      </c>
      <c r="G18" s="1"/>
      <c r="H18" s="19" t="s">
        <v>107</v>
      </c>
      <c r="I18" s="1"/>
      <c r="J18" s="4"/>
      <c r="K18" s="18"/>
      <c r="L18" s="4"/>
    </row>
    <row r="19" spans="1:12" ht="17" thickBot="1" x14ac:dyDescent="0.25">
      <c r="A19" s="4"/>
      <c r="B19" s="22"/>
      <c r="C19" s="1" t="s">
        <v>3</v>
      </c>
      <c r="D19" s="1" t="s">
        <v>122</v>
      </c>
      <c r="E19" s="1"/>
      <c r="F19" s="36">
        <v>19666</v>
      </c>
      <c r="G19" s="1"/>
      <c r="H19" s="19" t="s">
        <v>108</v>
      </c>
      <c r="I19" s="1"/>
      <c r="J19" s="4"/>
      <c r="K19" s="18"/>
      <c r="L19" s="4"/>
    </row>
    <row r="20" spans="1:12" ht="17" thickBot="1" x14ac:dyDescent="0.25">
      <c r="A20" s="4"/>
      <c r="B20" s="22"/>
      <c r="C20" s="1" t="s">
        <v>4</v>
      </c>
      <c r="D20" s="1" t="s">
        <v>123</v>
      </c>
      <c r="E20" s="1"/>
      <c r="F20" s="19">
        <v>988.5</v>
      </c>
      <c r="G20" s="1"/>
      <c r="H20" s="41" t="s">
        <v>109</v>
      </c>
      <c r="I20" s="1"/>
      <c r="J20" s="4"/>
      <c r="K20" s="18"/>
      <c r="L20" s="4"/>
    </row>
    <row r="21" spans="1:12" ht="17" thickBot="1" x14ac:dyDescent="0.25">
      <c r="A21" s="4"/>
      <c r="B21" s="22"/>
      <c r="C21" s="1" t="s">
        <v>5</v>
      </c>
      <c r="D21" s="1" t="s">
        <v>124</v>
      </c>
      <c r="E21" s="1"/>
      <c r="F21" s="19">
        <f>146+56.4+26.5</f>
        <v>228.9</v>
      </c>
      <c r="G21" s="1"/>
      <c r="H21" s="19" t="s">
        <v>113</v>
      </c>
      <c r="I21" s="1"/>
      <c r="J21" s="4"/>
      <c r="K21" s="18"/>
      <c r="L21" s="4"/>
    </row>
    <row r="22" spans="1:12" ht="17" thickBot="1" x14ac:dyDescent="0.25">
      <c r="A22" s="4"/>
      <c r="B22" s="22"/>
      <c r="C22" s="1" t="s">
        <v>6</v>
      </c>
      <c r="D22" s="1" t="s">
        <v>123</v>
      </c>
      <c r="E22" s="1"/>
      <c r="F22" s="37">
        <f>F20</f>
        <v>988.5</v>
      </c>
      <c r="G22" s="1"/>
      <c r="H22" s="19" t="s">
        <v>110</v>
      </c>
      <c r="I22" s="1"/>
      <c r="J22" s="4"/>
      <c r="K22" s="18"/>
      <c r="L22" s="4"/>
    </row>
    <row r="23" spans="1:12" ht="17" thickBot="1" x14ac:dyDescent="0.25">
      <c r="A23" s="4"/>
      <c r="B23" s="22"/>
      <c r="C23" s="1" t="s">
        <v>7</v>
      </c>
      <c r="D23" s="1" t="s">
        <v>123</v>
      </c>
      <c r="E23" s="1"/>
      <c r="F23" s="38"/>
      <c r="G23" s="1"/>
      <c r="H23" s="19" t="s">
        <v>114</v>
      </c>
      <c r="I23" s="1"/>
      <c r="J23" s="4"/>
      <c r="K23" s="18"/>
      <c r="L23" s="4"/>
    </row>
    <row r="24" spans="1:12" ht="17" thickBot="1" x14ac:dyDescent="0.25">
      <c r="A24" s="4"/>
      <c r="B24" s="22"/>
      <c r="C24" s="1" t="s">
        <v>8</v>
      </c>
      <c r="D24" s="1" t="s">
        <v>123</v>
      </c>
      <c r="E24" s="1"/>
      <c r="F24" s="37">
        <f>F20</f>
        <v>988.5</v>
      </c>
      <c r="G24" s="1"/>
      <c r="H24" s="19" t="s">
        <v>110</v>
      </c>
      <c r="I24" s="1"/>
      <c r="J24" s="4"/>
      <c r="K24" s="18"/>
      <c r="L24" s="4"/>
    </row>
    <row r="25" spans="1:12" ht="17" thickBot="1" x14ac:dyDescent="0.25">
      <c r="A25" s="4"/>
      <c r="B25" s="22"/>
      <c r="C25" s="1" t="s">
        <v>9</v>
      </c>
      <c r="D25" s="1" t="s">
        <v>123</v>
      </c>
      <c r="E25" s="1"/>
      <c r="F25" s="39">
        <f>(1570*0.5)/100</f>
        <v>7.85</v>
      </c>
      <c r="G25" s="1"/>
      <c r="H25" s="19" t="s">
        <v>112</v>
      </c>
      <c r="I25" s="1"/>
      <c r="J25" s="4"/>
      <c r="K25" s="18"/>
      <c r="L25" s="4"/>
    </row>
    <row r="26" spans="1:12" ht="17" thickBot="1" x14ac:dyDescent="0.25">
      <c r="A26" s="4"/>
      <c r="B26" s="22"/>
      <c r="C26" s="1" t="s">
        <v>10</v>
      </c>
      <c r="D26" s="1" t="s">
        <v>123</v>
      </c>
      <c r="E26" s="1"/>
      <c r="F26" s="39">
        <f>(1503*0.5)/100</f>
        <v>7.5149999999999997</v>
      </c>
      <c r="G26" s="1"/>
      <c r="H26" s="19" t="s">
        <v>128</v>
      </c>
      <c r="I26" s="1"/>
      <c r="J26" s="4"/>
      <c r="K26" s="18"/>
      <c r="L26" s="4"/>
    </row>
    <row r="27" spans="1:12" ht="17" thickBot="1" x14ac:dyDescent="0.25">
      <c r="A27" s="4"/>
      <c r="B27" s="22"/>
      <c r="C27" s="1" t="s">
        <v>105</v>
      </c>
      <c r="D27" s="1" t="s">
        <v>125</v>
      </c>
      <c r="E27" s="1"/>
      <c r="F27" s="40">
        <v>0.50698391824544797</v>
      </c>
      <c r="G27" s="1"/>
      <c r="H27" s="19" t="s">
        <v>111</v>
      </c>
      <c r="I27" s="1"/>
      <c r="J27" s="4"/>
      <c r="K27" s="18"/>
      <c r="L27" s="4"/>
    </row>
    <row r="28" spans="1:12" ht="17" thickBot="1" x14ac:dyDescent="0.25">
      <c r="A28" s="4"/>
      <c r="B28" s="22"/>
      <c r="C28" s="1" t="s">
        <v>106</v>
      </c>
      <c r="D28" s="1" t="s">
        <v>125</v>
      </c>
      <c r="E28" s="1"/>
      <c r="F28" s="40">
        <v>0.49301608175455197</v>
      </c>
      <c r="G28" s="1"/>
      <c r="H28" s="19" t="s">
        <v>111</v>
      </c>
      <c r="I28" s="1"/>
      <c r="J28" s="4"/>
      <c r="K28" s="18"/>
      <c r="L28" s="4"/>
    </row>
    <row r="29" spans="1:12" ht="17" thickBot="1" x14ac:dyDescent="0.25">
      <c r="A29" s="4"/>
      <c r="B29" s="22"/>
      <c r="C29" s="1" t="s">
        <v>11</v>
      </c>
      <c r="D29" s="1" t="s">
        <v>126</v>
      </c>
      <c r="E29" s="1"/>
      <c r="F29" s="19">
        <f>152.9*0.0146</f>
        <v>2.2323400000000002</v>
      </c>
      <c r="G29" s="1"/>
      <c r="H29" s="19" t="s">
        <v>115</v>
      </c>
      <c r="I29" s="1"/>
      <c r="J29" s="4"/>
      <c r="K29" s="18"/>
      <c r="L29" s="4"/>
    </row>
    <row r="30" spans="1:12" x14ac:dyDescent="0.2">
      <c r="A30" s="4"/>
      <c r="B30" s="22"/>
      <c r="C30" s="1"/>
      <c r="D30" s="1"/>
      <c r="E30" s="1"/>
      <c r="F30" s="1"/>
      <c r="G30" s="1"/>
      <c r="H30" s="1"/>
      <c r="I30" s="1"/>
      <c r="J30" s="1"/>
      <c r="K30" s="18"/>
      <c r="L30" s="4"/>
    </row>
    <row r="31" spans="1:12" x14ac:dyDescent="0.2">
      <c r="A31" s="4"/>
      <c r="B31" s="22"/>
      <c r="C31" s="1"/>
      <c r="D31" s="1"/>
      <c r="E31" s="1"/>
      <c r="F31" s="1"/>
      <c r="G31" s="1"/>
      <c r="H31" s="1"/>
      <c r="I31" s="1"/>
      <c r="J31" s="1"/>
      <c r="K31" s="18"/>
      <c r="L31" s="4"/>
    </row>
    <row r="32" spans="1:12" x14ac:dyDescent="0.2">
      <c r="A32" s="4"/>
      <c r="B32" s="22"/>
      <c r="C32" s="1"/>
      <c r="D32" s="1"/>
      <c r="E32" s="1"/>
      <c r="F32" s="1"/>
      <c r="G32" s="1"/>
      <c r="H32" s="1"/>
      <c r="I32" s="1"/>
      <c r="J32" s="1"/>
      <c r="K32" s="18"/>
      <c r="L32" s="4"/>
    </row>
    <row r="33" spans="1:12" x14ac:dyDescent="0.2">
      <c r="A33" s="4"/>
      <c r="B33" s="22"/>
      <c r="C33" s="1"/>
      <c r="D33" s="1"/>
      <c r="E33" s="1"/>
      <c r="F33" s="1"/>
      <c r="G33" s="1"/>
      <c r="H33" s="1"/>
      <c r="I33" s="1"/>
      <c r="J33" s="1"/>
      <c r="K33" s="18"/>
      <c r="L33" s="4"/>
    </row>
    <row r="34" spans="1:12" x14ac:dyDescent="0.2">
      <c r="A34" s="4"/>
      <c r="B34" s="22"/>
      <c r="C34" s="1"/>
      <c r="D34" s="1"/>
      <c r="E34" s="1"/>
      <c r="F34" s="1"/>
      <c r="G34" s="1"/>
      <c r="H34" s="1"/>
      <c r="I34" s="1"/>
      <c r="J34" s="1"/>
      <c r="K34" s="18"/>
      <c r="L34" s="4"/>
    </row>
    <row r="35" spans="1:12" x14ac:dyDescent="0.2">
      <c r="A35" s="4"/>
      <c r="B35" s="22"/>
      <c r="C35" s="1"/>
      <c r="D35" s="1"/>
      <c r="E35" s="1"/>
      <c r="F35" s="1"/>
      <c r="G35" s="1"/>
      <c r="H35" s="1"/>
      <c r="I35" s="1"/>
      <c r="J35" s="1"/>
      <c r="K35" s="18"/>
      <c r="L35" s="4"/>
    </row>
    <row r="36" spans="1:12" x14ac:dyDescent="0.2">
      <c r="A36" s="4"/>
      <c r="B36" s="22"/>
      <c r="C36" s="1"/>
      <c r="D36" s="1"/>
      <c r="E36" s="1"/>
      <c r="F36" s="1"/>
      <c r="G36" s="1"/>
      <c r="H36" s="1"/>
      <c r="I36" s="1"/>
      <c r="J36" s="1"/>
      <c r="K36" s="18"/>
      <c r="L36" s="4"/>
    </row>
    <row r="37" spans="1:12" ht="17" thickBot="1" x14ac:dyDescent="0.25">
      <c r="A37" s="4"/>
      <c r="B37" s="23"/>
      <c r="C37" s="20"/>
      <c r="D37" s="20"/>
      <c r="E37" s="20"/>
      <c r="F37" s="20"/>
      <c r="G37" s="20"/>
      <c r="H37" s="20"/>
      <c r="I37" s="20"/>
      <c r="J37" s="20"/>
      <c r="K37" s="21"/>
      <c r="L37" s="4"/>
    </row>
    <row r="38" spans="1:1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E90"/>
  <sheetViews>
    <sheetView tabSelected="1" topLeftCell="D51" workbookViewId="0">
      <selection activeCell="E82" sqref="E82:E83"/>
    </sheetView>
  </sheetViews>
  <sheetFormatPr baseColWidth="10" defaultRowHeight="16" x14ac:dyDescent="0.2"/>
  <cols>
    <col min="1" max="1" width="72.1640625" customWidth="1"/>
    <col min="2" max="2" width="49" customWidth="1"/>
    <col min="3" max="3" width="19.1640625" customWidth="1"/>
    <col min="4" max="4" width="19.83203125" customWidth="1"/>
    <col min="5" max="5" width="66.33203125" customWidth="1"/>
  </cols>
  <sheetData>
    <row r="2" spans="1:5" x14ac:dyDescent="0.2">
      <c r="A2" t="s">
        <v>103</v>
      </c>
      <c r="B2" t="s">
        <v>100</v>
      </c>
      <c r="C2" t="s">
        <v>101</v>
      </c>
      <c r="D2" t="s">
        <v>102</v>
      </c>
      <c r="E2" t="s">
        <v>104</v>
      </c>
    </row>
    <row r="3" spans="1:5" x14ac:dyDescent="0.2">
      <c r="A3" t="s">
        <v>12</v>
      </c>
      <c r="B3" t="str">
        <f>LEFT(A3,FIND("=",A3)-2)</f>
        <v>area</v>
      </c>
      <c r="C3" t="str">
        <f>RIGHT(A3,LEN(A3)-FIND("=",A3))</f>
        <v xml:space="preserve"> flevoland</v>
      </c>
      <c r="E3" t="str">
        <f xml:space="preserve"> "-" &amp; IF(ISBLANK(D3),B3&amp;" ="&amp;C3,B3&amp;" = "&amp;D3)</f>
        <v>-area = flevoland</v>
      </c>
    </row>
    <row r="4" spans="1:5" x14ac:dyDescent="0.2">
      <c r="A4" t="s">
        <v>13</v>
      </c>
      <c r="B4" t="str">
        <f t="shared" ref="B4:B67" si="0">LEFT(A4,FIND("=",A4)-2)</f>
        <v xml:space="preserve"> id</v>
      </c>
      <c r="C4" t="str">
        <f t="shared" ref="C4:C67" si="1">RIGHT(A4,LEN(A4)-FIND("=",A4))</f>
        <v xml:space="preserve"> 17</v>
      </c>
      <c r="E4" t="str">
        <f xml:space="preserve"> "-" &amp; IF(ISBLANK(D4),B4&amp;" ="&amp;C4,B4&amp;" = "&amp;D4)</f>
        <v>- id = 17</v>
      </c>
    </row>
    <row r="5" spans="1:5" x14ac:dyDescent="0.2">
      <c r="A5" t="s">
        <v>14</v>
      </c>
      <c r="B5" t="str">
        <f t="shared" si="0"/>
        <v xml:space="preserve"> parent_id</v>
      </c>
      <c r="C5" t="str">
        <f t="shared" si="1"/>
        <v xml:space="preserve"> 17</v>
      </c>
      <c r="E5" t="str">
        <f t="shared" ref="E5:E68" si="2" xml:space="preserve"> "-" &amp; IF(ISBLANK(D5),B5&amp;" ="&amp;C5,B5&amp;" = "&amp;D5)</f>
        <v>- parent_id = 17</v>
      </c>
    </row>
    <row r="6" spans="1:5" x14ac:dyDescent="0.2">
      <c r="A6" t="s">
        <v>15</v>
      </c>
      <c r="B6" t="str">
        <f t="shared" si="0"/>
        <v xml:space="preserve"> enabled.etengine</v>
      </c>
      <c r="C6" t="str">
        <f t="shared" si="1"/>
        <v xml:space="preserve"> true</v>
      </c>
      <c r="E6" t="str">
        <f t="shared" si="2"/>
        <v>- enabled.etengine = true</v>
      </c>
    </row>
    <row r="7" spans="1:5" x14ac:dyDescent="0.2">
      <c r="A7" t="s">
        <v>16</v>
      </c>
      <c r="B7" t="str">
        <f t="shared" si="0"/>
        <v xml:space="preserve"> enabled.etmodel</v>
      </c>
      <c r="C7" t="str">
        <f t="shared" si="1"/>
        <v xml:space="preserve"> true</v>
      </c>
      <c r="E7" t="str">
        <f t="shared" si="2"/>
        <v>- enabled.etmodel = true</v>
      </c>
    </row>
    <row r="8" spans="1:5" x14ac:dyDescent="0.2">
      <c r="A8" t="s">
        <v>17</v>
      </c>
      <c r="B8" t="str">
        <f t="shared" si="0"/>
        <v xml:space="preserve"> analysis_year</v>
      </c>
      <c r="C8" t="str">
        <f t="shared" si="1"/>
        <v xml:space="preserve"> 2013</v>
      </c>
      <c r="D8">
        <f>IF(ISBLANK(Dashboard!F13),"",Dashboard!F13)</f>
        <v>2015</v>
      </c>
      <c r="E8" t="str">
        <f t="shared" si="2"/>
        <v>- analysis_year = 2015</v>
      </c>
    </row>
    <row r="9" spans="1:5" x14ac:dyDescent="0.2">
      <c r="A9" t="s">
        <v>18</v>
      </c>
      <c r="B9" t="str">
        <f t="shared" si="0"/>
        <v xml:space="preserve"> has_agriculture</v>
      </c>
      <c r="C9" t="str">
        <f t="shared" si="1"/>
        <v xml:space="preserve"> true</v>
      </c>
      <c r="E9" t="str">
        <f t="shared" si="2"/>
        <v>- has_agriculture = true</v>
      </c>
    </row>
    <row r="10" spans="1:5" x14ac:dyDescent="0.2">
      <c r="A10" t="s">
        <v>19</v>
      </c>
      <c r="B10" t="str">
        <f t="shared" si="0"/>
        <v xml:space="preserve"> has_buildings</v>
      </c>
      <c r="C10" t="str">
        <f t="shared" si="1"/>
        <v xml:space="preserve"> true</v>
      </c>
      <c r="E10" t="str">
        <f t="shared" si="2"/>
        <v>- has_buildings = true</v>
      </c>
    </row>
    <row r="11" spans="1:5" x14ac:dyDescent="0.2">
      <c r="A11" t="s">
        <v>20</v>
      </c>
      <c r="B11" t="str">
        <f t="shared" si="0"/>
        <v xml:space="preserve"> has_climate</v>
      </c>
      <c r="C11" t="str">
        <f t="shared" si="1"/>
        <v xml:space="preserve"> true</v>
      </c>
      <c r="E11" t="str">
        <f t="shared" si="2"/>
        <v>- has_climate = true</v>
      </c>
    </row>
    <row r="12" spans="1:5" x14ac:dyDescent="0.2">
      <c r="A12" t="s">
        <v>21</v>
      </c>
      <c r="B12" t="str">
        <f t="shared" si="0"/>
        <v xml:space="preserve"> has_coastline</v>
      </c>
      <c r="C12" t="str">
        <f t="shared" si="1"/>
        <v xml:space="preserve"> true</v>
      </c>
      <c r="E12" t="str">
        <f t="shared" si="2"/>
        <v>- has_coastline = true</v>
      </c>
    </row>
    <row r="13" spans="1:5" x14ac:dyDescent="0.2">
      <c r="A13" t="s">
        <v>22</v>
      </c>
      <c r="B13" t="str">
        <f t="shared" si="0"/>
        <v xml:space="preserve"> has_cold_network</v>
      </c>
      <c r="C13" t="str">
        <f t="shared" si="1"/>
        <v xml:space="preserve"> false</v>
      </c>
      <c r="E13" t="str">
        <f t="shared" si="2"/>
        <v>- has_cold_network = false</v>
      </c>
    </row>
    <row r="14" spans="1:5" x14ac:dyDescent="0.2">
      <c r="A14" t="s">
        <v>23</v>
      </c>
      <c r="B14" t="str">
        <f t="shared" si="0"/>
        <v xml:space="preserve"> has_electricity_storage</v>
      </c>
      <c r="C14" t="str">
        <f t="shared" si="1"/>
        <v xml:space="preserve"> true</v>
      </c>
      <c r="E14" t="str">
        <f t="shared" si="2"/>
        <v>- has_electricity_storage = true</v>
      </c>
    </row>
    <row r="15" spans="1:5" x14ac:dyDescent="0.2">
      <c r="A15" t="s">
        <v>24</v>
      </c>
      <c r="B15" t="str">
        <f t="shared" si="0"/>
        <v xml:space="preserve"> has_employment</v>
      </c>
      <c r="C15" t="str">
        <f t="shared" si="1"/>
        <v xml:space="preserve"> true</v>
      </c>
      <c r="E15" t="str">
        <f t="shared" si="2"/>
        <v>- has_employment = true</v>
      </c>
    </row>
    <row r="16" spans="1:5" x14ac:dyDescent="0.2">
      <c r="A16" t="s">
        <v>25</v>
      </c>
      <c r="B16" t="str">
        <f t="shared" si="0"/>
        <v xml:space="preserve"> has_fce</v>
      </c>
      <c r="C16" t="str">
        <f t="shared" si="1"/>
        <v xml:space="preserve"> true</v>
      </c>
      <c r="E16" t="str">
        <f t="shared" si="2"/>
        <v>- has_fce = true</v>
      </c>
    </row>
    <row r="17" spans="1:5" x14ac:dyDescent="0.2">
      <c r="A17" t="s">
        <v>26</v>
      </c>
      <c r="B17" t="str">
        <f t="shared" si="0"/>
        <v xml:space="preserve"> has_industry</v>
      </c>
      <c r="C17" t="str">
        <f t="shared" si="1"/>
        <v xml:space="preserve"> true</v>
      </c>
      <c r="E17" t="str">
        <f t="shared" si="2"/>
        <v>- has_industry = true</v>
      </c>
    </row>
    <row r="18" spans="1:5" x14ac:dyDescent="0.2">
      <c r="A18" t="s">
        <v>27</v>
      </c>
      <c r="B18" t="str">
        <f t="shared" si="0"/>
        <v xml:space="preserve"> has_lignite</v>
      </c>
      <c r="C18" t="str">
        <f t="shared" si="1"/>
        <v xml:space="preserve"> false</v>
      </c>
      <c r="E18" t="str">
        <f t="shared" si="2"/>
        <v>- has_lignite = false</v>
      </c>
    </row>
    <row r="19" spans="1:5" x14ac:dyDescent="0.2">
      <c r="A19" t="s">
        <v>28</v>
      </c>
      <c r="B19" t="str">
        <f t="shared" si="0"/>
        <v xml:space="preserve"> has_merit_order</v>
      </c>
      <c r="C19" t="str">
        <f t="shared" si="1"/>
        <v xml:space="preserve"> true</v>
      </c>
      <c r="E19" t="str">
        <f t="shared" si="2"/>
        <v>- has_merit_order = true</v>
      </c>
    </row>
    <row r="20" spans="1:5" x14ac:dyDescent="0.2">
      <c r="A20" t="s">
        <v>29</v>
      </c>
      <c r="B20" t="str">
        <f t="shared" si="0"/>
        <v xml:space="preserve"> has_metal</v>
      </c>
      <c r="C20" t="str">
        <f t="shared" si="1"/>
        <v xml:space="preserve"> true</v>
      </c>
      <c r="E20" t="str">
        <f t="shared" si="2"/>
        <v>- has_metal = true</v>
      </c>
    </row>
    <row r="21" spans="1:5" x14ac:dyDescent="0.2">
      <c r="A21" t="s">
        <v>30</v>
      </c>
      <c r="B21" t="str">
        <f t="shared" si="0"/>
        <v xml:space="preserve"> has_mountains</v>
      </c>
      <c r="C21" t="str">
        <f t="shared" si="1"/>
        <v xml:space="preserve"> false</v>
      </c>
      <c r="E21" t="str">
        <f t="shared" si="2"/>
        <v>- has_mountains = false</v>
      </c>
    </row>
    <row r="22" spans="1:5" x14ac:dyDescent="0.2">
      <c r="A22" t="s">
        <v>31</v>
      </c>
      <c r="B22" t="str">
        <f t="shared" si="0"/>
        <v xml:space="preserve"> has_old_technologies</v>
      </c>
      <c r="C22" t="str">
        <f t="shared" si="1"/>
        <v xml:space="preserve"> true</v>
      </c>
      <c r="E22" t="str">
        <f t="shared" si="2"/>
        <v>- has_old_technologies = true</v>
      </c>
    </row>
    <row r="23" spans="1:5" x14ac:dyDescent="0.2">
      <c r="A23" t="s">
        <v>32</v>
      </c>
      <c r="B23" t="str">
        <f t="shared" si="0"/>
        <v xml:space="preserve"> has_other</v>
      </c>
      <c r="C23" t="str">
        <f t="shared" si="1"/>
        <v xml:space="preserve"> true</v>
      </c>
      <c r="E23" t="str">
        <f t="shared" si="2"/>
        <v>- has_other = true</v>
      </c>
    </row>
    <row r="24" spans="1:5" x14ac:dyDescent="0.2">
      <c r="A24" t="s">
        <v>33</v>
      </c>
      <c r="B24" t="str">
        <f t="shared" si="0"/>
        <v xml:space="preserve"> has_solar_csp</v>
      </c>
      <c r="C24" t="str">
        <f t="shared" si="1"/>
        <v xml:space="preserve"> false</v>
      </c>
      <c r="E24" t="str">
        <f t="shared" si="2"/>
        <v>- has_solar_csp = false</v>
      </c>
    </row>
    <row r="25" spans="1:5" x14ac:dyDescent="0.2">
      <c r="A25" t="s">
        <v>34</v>
      </c>
      <c r="B25" t="str">
        <f t="shared" si="0"/>
        <v xml:space="preserve"> has_import_export</v>
      </c>
      <c r="C25" t="str">
        <f t="shared" si="1"/>
        <v xml:space="preserve"> true</v>
      </c>
      <c r="E25" t="str">
        <f t="shared" si="2"/>
        <v>- has_import_export = true</v>
      </c>
    </row>
    <row r="26" spans="1:5" x14ac:dyDescent="0.2">
      <c r="A26" t="s">
        <v>35</v>
      </c>
      <c r="B26" t="str">
        <f t="shared" si="0"/>
        <v xml:space="preserve"> use_network_calculations</v>
      </c>
      <c r="C26" t="str">
        <f t="shared" si="1"/>
        <v xml:space="preserve"> true</v>
      </c>
      <c r="E26" t="str">
        <f t="shared" si="2"/>
        <v>- use_network_calculations = true</v>
      </c>
    </row>
    <row r="27" spans="1:5" x14ac:dyDescent="0.2">
      <c r="A27" t="s">
        <v>36</v>
      </c>
      <c r="B27" t="str">
        <f t="shared" si="0"/>
        <v xml:space="preserve"> use_merit_order_demands</v>
      </c>
      <c r="C27" t="str">
        <f t="shared" si="1"/>
        <v xml:space="preserve"> true</v>
      </c>
      <c r="E27" t="str">
        <f t="shared" si="2"/>
        <v>- use_merit_order_demands = true</v>
      </c>
    </row>
    <row r="28" spans="1:5" x14ac:dyDescent="0.2">
      <c r="A28" t="s">
        <v>37</v>
      </c>
      <c r="B28" t="str">
        <f t="shared" si="0"/>
        <v xml:space="preserve"> has_aggregated_chemical_industry</v>
      </c>
      <c r="C28" t="str">
        <f t="shared" si="1"/>
        <v xml:space="preserve"> false</v>
      </c>
      <c r="E28" t="str">
        <f t="shared" si="2"/>
        <v>- has_aggregated_chemical_industry = false</v>
      </c>
    </row>
    <row r="29" spans="1:5" x14ac:dyDescent="0.2">
      <c r="A29" t="s">
        <v>38</v>
      </c>
      <c r="B29" t="str">
        <f t="shared" si="0"/>
        <v xml:space="preserve"> has_detailed_chemical_industry</v>
      </c>
      <c r="C29" t="str">
        <f t="shared" si="1"/>
        <v xml:space="preserve"> true</v>
      </c>
      <c r="E29" t="str">
        <f t="shared" si="2"/>
        <v>- has_detailed_chemical_industry = true</v>
      </c>
    </row>
    <row r="30" spans="1:5" x14ac:dyDescent="0.2">
      <c r="A30" t="s">
        <v>39</v>
      </c>
      <c r="B30" t="str">
        <f t="shared" si="0"/>
        <v xml:space="preserve"> has_aggregated_other_industry</v>
      </c>
      <c r="C30" t="str">
        <f t="shared" si="1"/>
        <v xml:space="preserve"> false</v>
      </c>
      <c r="E30" t="str">
        <f t="shared" si="2"/>
        <v>- has_aggregated_other_industry = false</v>
      </c>
    </row>
    <row r="31" spans="1:5" x14ac:dyDescent="0.2">
      <c r="A31" t="s">
        <v>40</v>
      </c>
      <c r="B31" t="str">
        <f t="shared" si="0"/>
        <v xml:space="preserve"> has_detailed_other_industry</v>
      </c>
      <c r="C31" t="str">
        <f t="shared" si="1"/>
        <v xml:space="preserve"> true</v>
      </c>
      <c r="E31" t="str">
        <f t="shared" si="2"/>
        <v>- has_detailed_other_industry = true</v>
      </c>
    </row>
    <row r="32" spans="1:5" x14ac:dyDescent="0.2">
      <c r="A32" t="s">
        <v>41</v>
      </c>
      <c r="B32" t="str">
        <f t="shared" si="0"/>
        <v xml:space="preserve"> buildings_insulation_constant_1</v>
      </c>
      <c r="C32" t="str">
        <f t="shared" si="1"/>
        <v xml:space="preserve"> 0.73</v>
      </c>
      <c r="E32" t="str">
        <f t="shared" si="2"/>
        <v>- buildings_insulation_constant_1 = 0.73</v>
      </c>
    </row>
    <row r="33" spans="1:5" x14ac:dyDescent="0.2">
      <c r="A33" t="s">
        <v>42</v>
      </c>
      <c r="B33" t="str">
        <f t="shared" si="0"/>
        <v xml:space="preserve"> buildings_insulation_constant_2</v>
      </c>
      <c r="C33" t="str">
        <f t="shared" si="1"/>
        <v xml:space="preserve"> 0.13</v>
      </c>
      <c r="E33" t="str">
        <f t="shared" si="2"/>
        <v>- buildings_insulation_constant_2 = 0.13</v>
      </c>
    </row>
    <row r="34" spans="1:5" x14ac:dyDescent="0.2">
      <c r="A34" t="s">
        <v>43</v>
      </c>
      <c r="B34" t="str">
        <f t="shared" si="0"/>
        <v xml:space="preserve"> buildings_insulation_cost_constant</v>
      </c>
      <c r="C34" t="str">
        <f t="shared" si="1"/>
        <v xml:space="preserve"> 39402.4</v>
      </c>
      <c r="E34" t="str">
        <f t="shared" si="2"/>
        <v>- buildings_insulation_cost_constant = 39402.4</v>
      </c>
    </row>
    <row r="35" spans="1:5" x14ac:dyDescent="0.2">
      <c r="A35" t="s">
        <v>44</v>
      </c>
      <c r="B35" t="str">
        <f t="shared" si="0"/>
        <v xml:space="preserve"> buildings_insulation_employment_constant</v>
      </c>
      <c r="C35" t="str">
        <f t="shared" si="1"/>
        <v xml:space="preserve"> 0.0093</v>
      </c>
      <c r="E35" t="str">
        <f t="shared" si="2"/>
        <v>- buildings_insulation_employment_constant = 0.0093</v>
      </c>
    </row>
    <row r="36" spans="1:5" x14ac:dyDescent="0.2">
      <c r="A36" t="s">
        <v>45</v>
      </c>
      <c r="B36" t="str">
        <f t="shared" si="0"/>
        <v xml:space="preserve"> co2_percentage_free</v>
      </c>
      <c r="C36" t="str">
        <f t="shared" si="1"/>
        <v xml:space="preserve"> 0.85</v>
      </c>
      <c r="E36" t="str">
        <f t="shared" si="2"/>
        <v>- co2_percentage_free = 0.85</v>
      </c>
    </row>
    <row r="37" spans="1:5" x14ac:dyDescent="0.2">
      <c r="A37" t="s">
        <v>46</v>
      </c>
      <c r="B37" t="str">
        <f t="shared" si="0"/>
        <v xml:space="preserve"> co2_price</v>
      </c>
      <c r="C37" t="str">
        <f t="shared" si="1"/>
        <v xml:space="preserve"> 0.005</v>
      </c>
      <c r="E37" t="str">
        <f t="shared" si="2"/>
        <v>- co2_price = 0.005</v>
      </c>
    </row>
    <row r="38" spans="1:5" x14ac:dyDescent="0.2">
      <c r="A38" t="s">
        <v>47</v>
      </c>
      <c r="B38" t="str">
        <f t="shared" si="0"/>
        <v xml:space="preserve"> economic_multiplier</v>
      </c>
      <c r="C38" t="str">
        <f t="shared" si="1"/>
        <v xml:space="preserve"> 1.0</v>
      </c>
      <c r="E38" t="str">
        <f t="shared" si="2"/>
        <v>- economic_multiplier = 1.0</v>
      </c>
    </row>
    <row r="39" spans="1:5" x14ac:dyDescent="0.2">
      <c r="A39" t="s">
        <v>48</v>
      </c>
      <c r="B39" t="str">
        <f t="shared" si="0"/>
        <v xml:space="preserve"> employment_fraction_production</v>
      </c>
      <c r="C39" t="str">
        <f t="shared" si="1"/>
        <v xml:space="preserve"> 0.5</v>
      </c>
      <c r="E39" t="str">
        <f t="shared" si="2"/>
        <v>- employment_fraction_production = 0.5</v>
      </c>
    </row>
    <row r="40" spans="1:5" x14ac:dyDescent="0.2">
      <c r="A40" t="s">
        <v>49</v>
      </c>
      <c r="B40" t="str">
        <f t="shared" si="0"/>
        <v xml:space="preserve"> employment_local_fraction</v>
      </c>
      <c r="C40" t="str">
        <f t="shared" si="1"/>
        <v xml:space="preserve"> 0.2</v>
      </c>
      <c r="E40" t="str">
        <f t="shared" si="2"/>
        <v>- employment_local_fraction = 0.2</v>
      </c>
    </row>
    <row r="41" spans="1:5" x14ac:dyDescent="0.2">
      <c r="A41" t="s">
        <v>50</v>
      </c>
      <c r="B41" t="str">
        <f t="shared" si="0"/>
        <v xml:space="preserve"> export_electricity_primary_demand_factor</v>
      </c>
      <c r="C41" t="str">
        <f t="shared" si="1"/>
        <v xml:space="preserve"> 1.0</v>
      </c>
      <c r="E41" t="str">
        <f t="shared" si="2"/>
        <v>- export_electricity_primary_demand_factor = 1.0</v>
      </c>
    </row>
    <row r="42" spans="1:5" x14ac:dyDescent="0.2">
      <c r="A42" t="s">
        <v>51</v>
      </c>
      <c r="B42" t="str">
        <f t="shared" si="0"/>
        <v xml:space="preserve"> import_electricity_primary_demand_factor</v>
      </c>
      <c r="C42" t="str">
        <f t="shared" si="1"/>
        <v xml:space="preserve"> 1.82</v>
      </c>
      <c r="E42" t="str">
        <f t="shared" si="2"/>
        <v>- import_electricity_primary_demand_factor = 1.82</v>
      </c>
    </row>
    <row r="43" spans="1:5" x14ac:dyDescent="0.2">
      <c r="A43" t="s">
        <v>52</v>
      </c>
      <c r="B43" t="str">
        <f t="shared" si="0"/>
        <v xml:space="preserve"> insulation_level_buildings_max</v>
      </c>
      <c r="C43" t="str">
        <f t="shared" si="1"/>
        <v xml:space="preserve"> 3.0</v>
      </c>
      <c r="E43" t="str">
        <f t="shared" si="2"/>
        <v>- insulation_level_buildings_max = 3.0</v>
      </c>
    </row>
    <row r="44" spans="1:5" x14ac:dyDescent="0.2">
      <c r="A44" t="s">
        <v>53</v>
      </c>
      <c r="B44" t="str">
        <f t="shared" si="0"/>
        <v xml:space="preserve"> insulation_level_buildings_min</v>
      </c>
      <c r="C44" t="str">
        <f t="shared" si="1"/>
        <v xml:space="preserve"> 0.6</v>
      </c>
      <c r="E44" t="str">
        <f t="shared" si="2"/>
        <v>- insulation_level_buildings_min = 0.6</v>
      </c>
    </row>
    <row r="45" spans="1:5" x14ac:dyDescent="0.2">
      <c r="A45" t="s">
        <v>54</v>
      </c>
      <c r="B45" t="str">
        <f t="shared" si="0"/>
        <v xml:space="preserve"> insulation_level_new_houses_max</v>
      </c>
      <c r="C45" t="str">
        <f t="shared" si="1"/>
        <v xml:space="preserve"> 3.0</v>
      </c>
      <c r="E45" t="str">
        <f t="shared" si="2"/>
        <v>- insulation_level_new_houses_max = 3.0</v>
      </c>
    </row>
    <row r="46" spans="1:5" x14ac:dyDescent="0.2">
      <c r="A46" t="s">
        <v>55</v>
      </c>
      <c r="B46" t="str">
        <f t="shared" si="0"/>
        <v xml:space="preserve"> insulation_level_new_houses_min</v>
      </c>
      <c r="C46" t="str">
        <f t="shared" si="1"/>
        <v xml:space="preserve"> 1.8</v>
      </c>
      <c r="E46" t="str">
        <f t="shared" si="2"/>
        <v>- insulation_level_new_houses_min = 1.8</v>
      </c>
    </row>
    <row r="47" spans="1:5" x14ac:dyDescent="0.2">
      <c r="A47" t="s">
        <v>56</v>
      </c>
      <c r="B47" t="str">
        <f t="shared" si="0"/>
        <v xml:space="preserve"> insulation_level_old_houses_max</v>
      </c>
      <c r="C47" t="str">
        <f t="shared" si="1"/>
        <v xml:space="preserve"> 3.0</v>
      </c>
      <c r="E47" t="str">
        <f t="shared" si="2"/>
        <v>- insulation_level_old_houses_max = 3.0</v>
      </c>
    </row>
    <row r="48" spans="1:5" x14ac:dyDescent="0.2">
      <c r="A48" t="s">
        <v>57</v>
      </c>
      <c r="B48" t="str">
        <f t="shared" si="0"/>
        <v xml:space="preserve"> insulation_level_old_houses_min</v>
      </c>
      <c r="C48" t="str">
        <f t="shared" si="1"/>
        <v xml:space="preserve"> 0.5</v>
      </c>
      <c r="E48" t="str">
        <f t="shared" si="2"/>
        <v>- insulation_level_old_houses_min = 0.5</v>
      </c>
    </row>
    <row r="49" spans="1:5" x14ac:dyDescent="0.2">
      <c r="A49" t="s">
        <v>58</v>
      </c>
      <c r="B49" t="str">
        <f t="shared" si="0"/>
        <v xml:space="preserve"> new_houses_insulation_constant_1</v>
      </c>
      <c r="C49" t="str">
        <f t="shared" si="1"/>
        <v xml:space="preserve"> 1.85</v>
      </c>
      <c r="E49" t="str">
        <f t="shared" si="2"/>
        <v>- new_houses_insulation_constant_1 = 1.85</v>
      </c>
    </row>
    <row r="50" spans="1:5" x14ac:dyDescent="0.2">
      <c r="A50" t="s">
        <v>59</v>
      </c>
      <c r="B50" t="str">
        <f t="shared" si="0"/>
        <v xml:space="preserve"> new_houses_insulation_constant_2</v>
      </c>
      <c r="C50" t="str">
        <f t="shared" si="1"/>
        <v xml:space="preserve"> 0.05</v>
      </c>
      <c r="E50" t="str">
        <f t="shared" si="2"/>
        <v>- new_houses_insulation_constant_2 = 0.05</v>
      </c>
    </row>
    <row r="51" spans="1:5" x14ac:dyDescent="0.2">
      <c r="A51" t="s">
        <v>60</v>
      </c>
      <c r="B51" t="str">
        <f t="shared" si="0"/>
        <v xml:space="preserve"> new_houses_insulation_cost_constant</v>
      </c>
      <c r="C51" t="str">
        <f t="shared" si="1"/>
        <v xml:space="preserve"> 7071.0</v>
      </c>
      <c r="E51" t="str">
        <f t="shared" si="2"/>
        <v>- new_houses_insulation_cost_constant = 7071.0</v>
      </c>
    </row>
    <row r="52" spans="1:5" x14ac:dyDescent="0.2">
      <c r="A52" t="s">
        <v>61</v>
      </c>
      <c r="B52" t="str">
        <f t="shared" si="0"/>
        <v xml:space="preserve"> new_houses_insulation_employment_constant</v>
      </c>
      <c r="C52" t="str">
        <f t="shared" si="1"/>
        <v xml:space="preserve"> 0.014</v>
      </c>
      <c r="E52" t="str">
        <f t="shared" si="2"/>
        <v>- new_houses_insulation_employment_constant = 0.014</v>
      </c>
    </row>
    <row r="53" spans="1:5" x14ac:dyDescent="0.2">
      <c r="A53" t="s">
        <v>62</v>
      </c>
      <c r="B53" t="str">
        <f t="shared" si="0"/>
        <v xml:space="preserve"> old_houses_insulation_constant_1</v>
      </c>
      <c r="C53" t="str">
        <f t="shared" si="1"/>
        <v xml:space="preserve"> 0.66</v>
      </c>
      <c r="E53" t="str">
        <f t="shared" si="2"/>
        <v>- old_houses_insulation_constant_1 = 0.66</v>
      </c>
    </row>
    <row r="54" spans="1:5" x14ac:dyDescent="0.2">
      <c r="A54" t="s">
        <v>63</v>
      </c>
      <c r="B54" t="str">
        <f t="shared" si="0"/>
        <v xml:space="preserve"> old_houses_insulation_constant_2</v>
      </c>
      <c r="C54" t="str">
        <f t="shared" si="1"/>
        <v xml:space="preserve"> 0.16</v>
      </c>
      <c r="E54" t="str">
        <f t="shared" si="2"/>
        <v>- old_houses_insulation_constant_2 = 0.16</v>
      </c>
    </row>
    <row r="55" spans="1:5" x14ac:dyDescent="0.2">
      <c r="A55" t="s">
        <v>64</v>
      </c>
      <c r="B55" t="str">
        <f t="shared" si="0"/>
        <v xml:space="preserve"> old_houses_insulation_cost_constant</v>
      </c>
      <c r="C55" t="str">
        <f t="shared" si="1"/>
        <v xml:space="preserve"> 5962.7</v>
      </c>
      <c r="E55" t="str">
        <f t="shared" si="2"/>
        <v>- old_houses_insulation_cost_constant = 5962.7</v>
      </c>
    </row>
    <row r="56" spans="1:5" x14ac:dyDescent="0.2">
      <c r="A56" t="s">
        <v>65</v>
      </c>
      <c r="B56" t="str">
        <f t="shared" si="0"/>
        <v xml:space="preserve"> old_houses_insulation_employment_constant</v>
      </c>
      <c r="C56" t="str">
        <f t="shared" si="1"/>
        <v xml:space="preserve"> 0.014</v>
      </c>
      <c r="E56" t="str">
        <f t="shared" si="2"/>
        <v>- old_houses_insulation_employment_constant = 0.014</v>
      </c>
    </row>
    <row r="57" spans="1:5" x14ac:dyDescent="0.2">
      <c r="A57" t="s">
        <v>66</v>
      </c>
      <c r="B57" t="str">
        <f t="shared" si="0"/>
        <v xml:space="preserve"> man_hours_per_man_year</v>
      </c>
      <c r="C57" t="str">
        <f t="shared" si="1"/>
        <v xml:space="preserve"> 1800.0</v>
      </c>
      <c r="E57" t="str">
        <f t="shared" si="2"/>
        <v>- man_hours_per_man_year = 1800.0</v>
      </c>
    </row>
    <row r="58" spans="1:5" x14ac:dyDescent="0.2">
      <c r="A58" t="s">
        <v>67</v>
      </c>
      <c r="B58" t="str">
        <f t="shared" si="0"/>
        <v xml:space="preserve"> technical_lifetime_insulation</v>
      </c>
      <c r="C58" t="str">
        <f t="shared" si="1"/>
        <v xml:space="preserve"> 30.0</v>
      </c>
      <c r="E58" t="str">
        <f t="shared" si="2"/>
        <v>- technical_lifetime_insulation = 30.0</v>
      </c>
    </row>
    <row r="59" spans="1:5" x14ac:dyDescent="0.2">
      <c r="A59" t="s">
        <v>68</v>
      </c>
      <c r="B59" t="str">
        <f t="shared" si="0"/>
        <v xml:space="preserve"> investment_hv_net_low</v>
      </c>
      <c r="C59" t="str">
        <f t="shared" si="1"/>
        <v xml:space="preserve"> 0.2</v>
      </c>
      <c r="E59" t="str">
        <f xml:space="preserve"> "-" &amp; IF(ISBLANK(D59),B59&amp;" ="&amp;C59,B59&amp;" = "&amp;D59)</f>
        <v>- investment_hv_net_low = 0.2</v>
      </c>
    </row>
    <row r="60" spans="1:5" x14ac:dyDescent="0.2">
      <c r="A60" t="s">
        <v>69</v>
      </c>
      <c r="B60" t="str">
        <f t="shared" si="0"/>
        <v xml:space="preserve"> investment_hv_net_high</v>
      </c>
      <c r="C60" t="str">
        <f t="shared" si="1"/>
        <v xml:space="preserve"> 0.25</v>
      </c>
      <c r="E60" t="str">
        <f t="shared" si="2"/>
        <v>- investment_hv_net_high = 0.25</v>
      </c>
    </row>
    <row r="61" spans="1:5" x14ac:dyDescent="0.2">
      <c r="A61" t="s">
        <v>70</v>
      </c>
      <c r="B61" t="str">
        <f t="shared" si="0"/>
        <v xml:space="preserve"> investment_hv_net_per_turbine</v>
      </c>
      <c r="C61" t="str">
        <f t="shared" si="1"/>
        <v xml:space="preserve"> 1.2</v>
      </c>
      <c r="E61" t="str">
        <f t="shared" si="2"/>
        <v>- investment_hv_net_per_turbine = 1.2</v>
      </c>
    </row>
    <row r="62" spans="1:5" x14ac:dyDescent="0.2">
      <c r="A62" t="s">
        <v>71</v>
      </c>
      <c r="B62" t="str">
        <f t="shared" si="0"/>
        <v xml:space="preserve"> electric_vehicle_profile_1_share</v>
      </c>
      <c r="C62" t="str">
        <f t="shared" si="1"/>
        <v xml:space="preserve"> 1.0</v>
      </c>
      <c r="E62" t="str">
        <f t="shared" si="2"/>
        <v>- electric_vehicle_profile_1_share = 1.0</v>
      </c>
    </row>
    <row r="63" spans="1:5" x14ac:dyDescent="0.2">
      <c r="A63" t="s">
        <v>72</v>
      </c>
      <c r="B63" t="str">
        <f t="shared" si="0"/>
        <v xml:space="preserve"> electric_vehicle_profile_2_share</v>
      </c>
      <c r="C63" t="str">
        <f t="shared" si="1"/>
        <v xml:space="preserve"> 0.0</v>
      </c>
      <c r="E63" t="str">
        <f t="shared" si="2"/>
        <v>- electric_vehicle_profile_2_share = 0.0</v>
      </c>
    </row>
    <row r="64" spans="1:5" x14ac:dyDescent="0.2">
      <c r="A64" t="s">
        <v>73</v>
      </c>
      <c r="B64" t="str">
        <f t="shared" si="0"/>
        <v xml:space="preserve"> electric_vehicle_profile_3_share</v>
      </c>
      <c r="C64" t="str">
        <f t="shared" si="1"/>
        <v xml:space="preserve"> 0.0</v>
      </c>
      <c r="E64" t="str">
        <f t="shared" si="2"/>
        <v>- electric_vehicle_profile_3_share = 0.0</v>
      </c>
    </row>
    <row r="65" spans="1:5" x14ac:dyDescent="0.2">
      <c r="A65" t="s">
        <v>74</v>
      </c>
      <c r="B65" t="str">
        <f t="shared" si="0"/>
        <v xml:space="preserve"> annual_infrastructure_cost_electricity</v>
      </c>
      <c r="C65" t="str">
        <f t="shared" si="1"/>
        <v xml:space="preserve"> 40.138649306283625</v>
      </c>
      <c r="E65" t="str">
        <f t="shared" si="2"/>
        <v>- annual_infrastructure_cost_electricity = 40.138649306283625</v>
      </c>
    </row>
    <row r="66" spans="1:5" x14ac:dyDescent="0.2">
      <c r="A66" t="s">
        <v>75</v>
      </c>
      <c r="B66" t="str">
        <f t="shared" si="0"/>
        <v xml:space="preserve"> annual_infrastructure_cost_gas</v>
      </c>
      <c r="C66" t="str">
        <f t="shared" si="1"/>
        <v xml:space="preserve"> 32.19962364238885</v>
      </c>
      <c r="E66" t="str">
        <f t="shared" si="2"/>
        <v>- annual_infrastructure_cost_gas = 32.19962364238885</v>
      </c>
    </row>
    <row r="67" spans="1:5" x14ac:dyDescent="0.2">
      <c r="A67" t="s">
        <v>76</v>
      </c>
      <c r="B67" t="str">
        <f t="shared" si="0"/>
        <v xml:space="preserve"> areable_land</v>
      </c>
      <c r="C67" t="str">
        <f t="shared" si="1"/>
        <v xml:space="preserve"> 409.71803480005764</v>
      </c>
      <c r="D67">
        <f>IF(ISBLANK(Dashboard!F20),"",Dashboard!F20)</f>
        <v>988.5</v>
      </c>
      <c r="E67" t="str">
        <f t="shared" si="2"/>
        <v>- areable_land = 988.5</v>
      </c>
    </row>
    <row r="68" spans="1:5" x14ac:dyDescent="0.2">
      <c r="A68" t="s">
        <v>77</v>
      </c>
      <c r="B68" t="str">
        <f t="shared" ref="B68:B90" si="3">LEFT(A68,FIND("=",A68)-2)</f>
        <v xml:space="preserve"> capacity_buffer_decentral_in_mj_s</v>
      </c>
      <c r="C68" t="str">
        <f t="shared" ref="C68:C90" si="4">RIGHT(A68,LEN(A68)-FIND("=",A68))</f>
        <v xml:space="preserve"> 443.52098680976377</v>
      </c>
      <c r="E68" t="str">
        <f t="shared" si="2"/>
        <v>- capacity_buffer_decentral_in_mj_s = 443.52098680976377</v>
      </c>
    </row>
    <row r="69" spans="1:5" x14ac:dyDescent="0.2">
      <c r="A69" t="s">
        <v>78</v>
      </c>
      <c r="B69" t="str">
        <f t="shared" si="3"/>
        <v xml:space="preserve"> capacity_buffer_in_mj_s</v>
      </c>
      <c r="C69" t="str">
        <f t="shared" si="4"/>
        <v xml:space="preserve"> 35.4816789447811</v>
      </c>
      <c r="E69" t="str">
        <f t="shared" ref="E69:E90" si="5" xml:space="preserve"> "-" &amp; IF(ISBLANK(D69),B69&amp;" ="&amp;C69,B69&amp;" = "&amp;D69)</f>
        <v>- capacity_buffer_in_mj_s = 35.4816789447811</v>
      </c>
    </row>
    <row r="70" spans="1:5" x14ac:dyDescent="0.2">
      <c r="A70" t="s">
        <v>79</v>
      </c>
      <c r="B70" t="str">
        <f t="shared" si="3"/>
        <v xml:space="preserve"> co2_emission_1990</v>
      </c>
      <c r="C70" t="str">
        <f t="shared" si="4"/>
        <v xml:space="preserve"> 3.391773080588264</v>
      </c>
      <c r="D70">
        <f>Dashboard!F29</f>
        <v>2.2323400000000002</v>
      </c>
      <c r="E70" t="str">
        <f t="shared" si="5"/>
        <v>- co2_emission_1990 = 2.23234</v>
      </c>
    </row>
    <row r="71" spans="1:5" x14ac:dyDescent="0.2">
      <c r="A71" t="s">
        <v>80</v>
      </c>
      <c r="B71" t="str">
        <f t="shared" si="3"/>
        <v xml:space="preserve"> coast_line</v>
      </c>
      <c r="C71" t="str">
        <f t="shared" si="4"/>
        <v xml:space="preserve"> 10.001398252560174</v>
      </c>
      <c r="E71" t="str">
        <f t="shared" si="5"/>
        <v>- coast_line = 10.001398252560174</v>
      </c>
    </row>
    <row r="72" spans="1:5" x14ac:dyDescent="0.2">
      <c r="A72" t="s">
        <v>81</v>
      </c>
      <c r="B72" t="str">
        <f t="shared" si="3"/>
        <v xml:space="preserve"> interconnector_capacity</v>
      </c>
      <c r="C72" t="str">
        <f t="shared" si="4"/>
        <v xml:space="preserve"> 129.72988864185592</v>
      </c>
      <c r="E72" t="str">
        <f t="shared" si="5"/>
        <v>- interconnector_capacity = 129.72988864185592</v>
      </c>
    </row>
    <row r="73" spans="1:5" x14ac:dyDescent="0.2">
      <c r="A73" t="s">
        <v>82</v>
      </c>
      <c r="B73" t="str">
        <f t="shared" si="3"/>
        <v xml:space="preserve"> land_available_for_solar</v>
      </c>
      <c r="C73" t="str">
        <f t="shared" si="4"/>
        <v xml:space="preserve"> 409.7183452647484</v>
      </c>
      <c r="D73">
        <f>Dashboard!F24</f>
        <v>988.5</v>
      </c>
      <c r="E73" t="str">
        <f t="shared" si="5"/>
        <v>- land_available_for_solar = 988.5</v>
      </c>
    </row>
    <row r="74" spans="1:5" x14ac:dyDescent="0.2">
      <c r="A74" t="s">
        <v>83</v>
      </c>
      <c r="B74" t="str">
        <f t="shared" si="3"/>
        <v xml:space="preserve"> number_of_buildings</v>
      </c>
      <c r="C74" t="str">
        <f t="shared" si="4"/>
        <v xml:space="preserve"> 8700.950367135265</v>
      </c>
      <c r="D74">
        <f>IF(ISBLANK(Dashboard!F19),"",Dashboard!F19)</f>
        <v>19666</v>
      </c>
      <c r="E74" t="str">
        <f t="shared" si="5"/>
        <v>- number_of_buildings = 19666</v>
      </c>
    </row>
    <row r="75" spans="1:5" x14ac:dyDescent="0.2">
      <c r="A75" t="s">
        <v>84</v>
      </c>
      <c r="B75" t="str">
        <f t="shared" si="3"/>
        <v xml:space="preserve"> number_of_cars</v>
      </c>
      <c r="C75" t="str">
        <f t="shared" si="4"/>
        <v xml:space="preserve"> 175537.02444820973</v>
      </c>
      <c r="D75">
        <f>IF(ISBLANK(Dashboard!F18),"",Dashboard!F18)</f>
        <v>323255</v>
      </c>
      <c r="E75" t="str">
        <f t="shared" si="5"/>
        <v>- number_of_cars = 323255</v>
      </c>
    </row>
    <row r="76" spans="1:5" x14ac:dyDescent="0.2">
      <c r="A76" t="s">
        <v>85</v>
      </c>
      <c r="B76" t="str">
        <f t="shared" si="3"/>
        <v xml:space="preserve"> number_of_residences</v>
      </c>
      <c r="C76" t="str">
        <f t="shared" si="4"/>
        <v xml:space="preserve"> 165196.0</v>
      </c>
      <c r="D76">
        <f>IF(ISBLANK(Dashboard!F17),"",Dashboard!F17)</f>
        <v>165196</v>
      </c>
      <c r="E76" t="str">
        <f t="shared" si="5"/>
        <v>- number_of_residences = 165196</v>
      </c>
    </row>
    <row r="77" spans="1:5" x14ac:dyDescent="0.2">
      <c r="A77" t="s">
        <v>86</v>
      </c>
      <c r="B77" t="str">
        <f t="shared" si="3"/>
        <v xml:space="preserve"> number_of_inhabitants</v>
      </c>
      <c r="C77" t="str">
        <f t="shared" si="4"/>
        <v xml:space="preserve"> 372104.6831124221</v>
      </c>
      <c r="D77">
        <f>IF(ISBLANK(Dashboard!F16),"",Dashboard!F16)</f>
        <v>401791</v>
      </c>
      <c r="E77" t="str">
        <f t="shared" si="5"/>
        <v>- number_of_inhabitants = 401791</v>
      </c>
    </row>
    <row r="78" spans="1:5" x14ac:dyDescent="0.2">
      <c r="A78" t="s">
        <v>87</v>
      </c>
      <c r="B78" t="str">
        <f t="shared" si="3"/>
        <v xml:space="preserve"> number_of_new_residences</v>
      </c>
      <c r="C78" t="str">
        <f t="shared" si="4"/>
        <v xml:space="preserve"> 36838.709020098264</v>
      </c>
      <c r="D78">
        <f>IF(ISBLANK(Dashboard!F28),"",Dashboard!F17*Dashboard!F28)</f>
        <v>81444.284641524966</v>
      </c>
      <c r="E78" t="str">
        <f t="shared" si="5"/>
        <v>- number_of_new_residences = 81444.284641525</v>
      </c>
    </row>
    <row r="79" spans="1:5" x14ac:dyDescent="0.2">
      <c r="A79" t="s">
        <v>88</v>
      </c>
      <c r="B79" t="str">
        <f t="shared" si="3"/>
        <v xml:space="preserve"> number_of_old_residences</v>
      </c>
      <c r="C79" t="str">
        <f t="shared" si="4"/>
        <v xml:space="preserve"> 128357.29097990172</v>
      </c>
      <c r="D79">
        <f>IF(ISBLANK(Dashboard!F27),"",Dashboard!F17*Dashboard!F27)</f>
        <v>83751.715358475019</v>
      </c>
      <c r="E79" t="str">
        <f t="shared" si="5"/>
        <v>- number_of_old_residences = 83751.715358475</v>
      </c>
    </row>
    <row r="80" spans="1:5" x14ac:dyDescent="0.2">
      <c r="A80" t="s">
        <v>89</v>
      </c>
      <c r="B80" t="str">
        <f t="shared" si="3"/>
        <v xml:space="preserve"> offshore_suitable_for_wind</v>
      </c>
      <c r="C80" t="str">
        <f t="shared" si="4"/>
        <v xml:space="preserve"> 1099.6881107454687</v>
      </c>
      <c r="E80" t="str">
        <f t="shared" si="5"/>
        <v>- offshore_suitable_for_wind = 1099.6881107454687</v>
      </c>
    </row>
    <row r="81" spans="1:5" x14ac:dyDescent="0.2">
      <c r="A81" t="s">
        <v>90</v>
      </c>
      <c r="B81" t="str">
        <f t="shared" si="3"/>
        <v xml:space="preserve"> onshore_suitable_for_wind</v>
      </c>
      <c r="C81" t="str">
        <f t="shared" si="4"/>
        <v xml:space="preserve"> 610.7062227877043</v>
      </c>
      <c r="D81">
        <f>Dashboard!F22</f>
        <v>988.5</v>
      </c>
      <c r="E81" t="str">
        <f t="shared" si="5"/>
        <v>- onshore_suitable_for_wind = 988.5</v>
      </c>
    </row>
    <row r="82" spans="1:5" x14ac:dyDescent="0.2">
      <c r="A82" t="s">
        <v>91</v>
      </c>
      <c r="B82" t="str">
        <f t="shared" si="3"/>
        <v xml:space="preserve"> residences_roof_surface_available_for_pv</v>
      </c>
      <c r="C82" t="str">
        <f t="shared" si="4"/>
        <v xml:space="preserve"> 3.222179969172934</v>
      </c>
      <c r="D82">
        <f>IF(ISBLANK(Dashboard!F25),"",Dashboard!F25)</f>
        <v>7.85</v>
      </c>
      <c r="E82" t="str">
        <f t="shared" si="5"/>
        <v>- residences_roof_surface_available_for_pv = 7.85</v>
      </c>
    </row>
    <row r="83" spans="1:5" x14ac:dyDescent="0.2">
      <c r="A83" t="s">
        <v>92</v>
      </c>
      <c r="B83" t="str">
        <f t="shared" si="3"/>
        <v xml:space="preserve"> buildings_roof_surface_available_for_pv</v>
      </c>
      <c r="C83" t="str">
        <f t="shared" si="4"/>
        <v xml:space="preserve"> 1.6121987870534915</v>
      </c>
      <c r="D83">
        <f>IF(ISBLANK(Dashboard!F26),"",Dashboard!F26)</f>
        <v>7.5149999999999997</v>
      </c>
      <c r="E83" t="str">
        <f t="shared" si="5"/>
        <v>- buildings_roof_surface_available_for_pv = 7.515</v>
      </c>
    </row>
    <row r="84" spans="1:5" x14ac:dyDescent="0.2">
      <c r="A84" t="s">
        <v>93</v>
      </c>
      <c r="B84" t="str">
        <f t="shared" si="3"/>
        <v xml:space="preserve"> base_dataset</v>
      </c>
      <c r="C84" t="str">
        <f t="shared" si="4"/>
        <v xml:space="preserve"> nl</v>
      </c>
      <c r="E84" t="str">
        <f t="shared" si="5"/>
        <v>- base_dataset = nl</v>
      </c>
    </row>
    <row r="85" spans="1:5" x14ac:dyDescent="0.2">
      <c r="A85" t="s">
        <v>94</v>
      </c>
      <c r="B85" t="str">
        <f t="shared" si="3"/>
        <v xml:space="preserve"> scaling.area_attribute</v>
      </c>
      <c r="C85" t="str">
        <f t="shared" si="4"/>
        <v xml:space="preserve"> number_of_residences</v>
      </c>
      <c r="E85" t="str">
        <f t="shared" si="5"/>
        <v>- scaling.area_attribute = number_of_residences</v>
      </c>
    </row>
    <row r="86" spans="1:5" x14ac:dyDescent="0.2">
      <c r="A86" t="s">
        <v>95</v>
      </c>
      <c r="B86" t="str">
        <f t="shared" si="3"/>
        <v xml:space="preserve"> scaling.base_value</v>
      </c>
      <c r="C86" t="str">
        <f t="shared" si="4"/>
        <v xml:space="preserve"> 7449298</v>
      </c>
      <c r="E86" t="str">
        <f t="shared" si="5"/>
        <v>- scaling.base_value = 7449298</v>
      </c>
    </row>
    <row r="87" spans="1:5" x14ac:dyDescent="0.2">
      <c r="A87" t="s">
        <v>96</v>
      </c>
      <c r="B87" t="str">
        <f t="shared" si="3"/>
        <v xml:space="preserve"> scaling.has_agriculture</v>
      </c>
      <c r="C87" t="str">
        <f t="shared" si="4"/>
        <v xml:space="preserve"> </v>
      </c>
      <c r="E87" t="str">
        <f t="shared" si="5"/>
        <v xml:space="preserve">- scaling.has_agriculture = </v>
      </c>
    </row>
    <row r="88" spans="1:5" x14ac:dyDescent="0.2">
      <c r="A88" t="s">
        <v>97</v>
      </c>
      <c r="B88" t="str">
        <f t="shared" si="3"/>
        <v xml:space="preserve"> scaling.has_energy</v>
      </c>
      <c r="C88" t="str">
        <f t="shared" si="4"/>
        <v xml:space="preserve"> </v>
      </c>
      <c r="E88" t="str">
        <f t="shared" si="5"/>
        <v xml:space="preserve">- scaling.has_energy = </v>
      </c>
    </row>
    <row r="89" spans="1:5" x14ac:dyDescent="0.2">
      <c r="A89" t="s">
        <v>98</v>
      </c>
      <c r="B89" t="str">
        <f t="shared" si="3"/>
        <v xml:space="preserve"> scaling.has_industry</v>
      </c>
      <c r="C89" t="str">
        <f t="shared" si="4"/>
        <v xml:space="preserve"> </v>
      </c>
      <c r="E89" t="str">
        <f t="shared" si="5"/>
        <v xml:space="preserve">- scaling.has_industry = </v>
      </c>
    </row>
    <row r="90" spans="1:5" x14ac:dyDescent="0.2">
      <c r="A90" t="s">
        <v>99</v>
      </c>
      <c r="B90" t="str">
        <f t="shared" si="3"/>
        <v xml:space="preserve"> scaling.value</v>
      </c>
      <c r="C90" t="str">
        <f t="shared" si="4"/>
        <v xml:space="preserve"> 165196</v>
      </c>
      <c r="E90" t="str">
        <f t="shared" si="5"/>
        <v>- scaling.value = 165196</v>
      </c>
    </row>
  </sheetData>
  <pageMargins left="0.7" right="0.7" top="0.75" bottom="0.75" header="0.3" footer="0.3"/>
  <ignoredErrors>
    <ignoredError sqref="D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.ad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2017-07-20T08:07:16Z</dcterms:created>
  <dcterms:modified xsi:type="dcterms:W3CDTF">2017-08-30T13:40:52Z</dcterms:modified>
</cp:coreProperties>
</file>