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erend/Dropbox (Quintel)/Quintel/Projects/201707_Flevoland/Dataset/"/>
    </mc:Choice>
  </mc:AlternateContent>
  <bookViews>
    <workbookView xWindow="0" yWindow="460" windowWidth="28800" windowHeight="16460" tabRatio="500"/>
  </bookViews>
  <sheets>
    <sheet name="Dashboard" sheetId="3" r:id="rId1"/>
    <sheet name="CHP conversie" sheetId="4" r:id="rId2"/>
    <sheet name=".a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4" l="1"/>
  <c r="B32" i="2"/>
  <c r="F13" i="4"/>
  <c r="B31" i="2"/>
  <c r="F12" i="4"/>
  <c r="B30" i="2"/>
  <c r="F11" i="4"/>
  <c r="B26" i="2"/>
  <c r="B19" i="2"/>
  <c r="B20" i="2"/>
  <c r="B21" i="2"/>
  <c r="B18" i="2"/>
  <c r="F50" i="3"/>
  <c r="B4" i="2"/>
  <c r="C4" i="2"/>
  <c r="F49" i="3"/>
  <c r="B5" i="2"/>
  <c r="B9" i="2"/>
  <c r="B10" i="2"/>
  <c r="B11" i="2"/>
  <c r="B12" i="2"/>
  <c r="B13" i="2"/>
  <c r="B14" i="2"/>
  <c r="B15" i="2"/>
  <c r="B16" i="2"/>
  <c r="B8" i="2"/>
  <c r="B34" i="2"/>
  <c r="B35" i="2"/>
  <c r="F13" i="3"/>
  <c r="B36" i="2"/>
  <c r="B7" i="2"/>
  <c r="D16" i="2"/>
  <c r="C16" i="2"/>
  <c r="C18" i="2"/>
  <c r="C19" i="2"/>
  <c r="C20" i="2"/>
  <c r="C21" i="2"/>
  <c r="C26" i="2"/>
  <c r="C30" i="2"/>
  <c r="C31" i="2"/>
  <c r="C32" i="2"/>
  <c r="C34" i="2"/>
  <c r="C35" i="2"/>
  <c r="C36" i="2"/>
  <c r="D12" i="2"/>
  <c r="D13" i="2"/>
  <c r="D14" i="2"/>
  <c r="D15" i="2"/>
  <c r="D7" i="2"/>
  <c r="D8" i="2"/>
  <c r="D9" i="2"/>
  <c r="D10" i="2"/>
  <c r="C15" i="2"/>
  <c r="C14" i="2"/>
  <c r="C13" i="2"/>
  <c r="C12" i="2"/>
  <c r="D11" i="2"/>
  <c r="C11" i="2"/>
  <c r="C10" i="2"/>
  <c r="C9" i="2"/>
  <c r="C8" i="2"/>
  <c r="C7" i="2"/>
  <c r="C5" i="2"/>
</calcChain>
</file>

<file path=xl/sharedStrings.xml><?xml version="1.0" encoding="utf-8"?>
<sst xmlns="http://schemas.openxmlformats.org/spreadsheetml/2006/main" count="138" uniqueCount="90">
  <si>
    <t>Type</t>
  </si>
  <si>
    <t>./supply:</t>
  </si>
  <si>
    <t>co_firing_biocoal_share.ad</t>
  </si>
  <si>
    <t>co_firing_coal_share.ad</t>
  </si>
  <si>
    <t>energy_distribution_woody_biomass.ad</t>
  </si>
  <si>
    <t>energy_extraction_crude_oil.ad</t>
  </si>
  <si>
    <t>energy_extraction_natural_gas.ad</t>
  </si>
  <si>
    <t>energy_production_bio_ethanol.ad</t>
  </si>
  <si>
    <t>energy_production_bio_oil.ad</t>
  </si>
  <si>
    <t>energy_production_biodiesel.ad</t>
  </si>
  <si>
    <t>energy_production_biogas.ad</t>
  </si>
  <si>
    <t>energy_production_wood.ad</t>
  </si>
  <si>
    <t>energy_production_woodpellets.ad</t>
  </si>
  <si>
    <t>energy_production_woody_biomass.ad</t>
  </si>
  <si>
    <t>number_of_energy_chp_combined_cycle_network_gas.ad</t>
  </si>
  <si>
    <t>number_of_energy_chp_supercritical_waste_mix.ad</t>
  </si>
  <si>
    <t>number_of_energy_chp_ultra_supercritical_coal.ad</t>
  </si>
  <si>
    <t>number_of_energy_chp_ultra_supercritical_cofiring_coal.ad</t>
  </si>
  <si>
    <t>number_of_energy_heater_for_heat_network_network_gas.ad</t>
  </si>
  <si>
    <t>number_of_energy_heater_for_heat_network_waste_mix.ad</t>
  </si>
  <si>
    <t>number_of_energy_heater_for_heat_network_wood_pellets.ad</t>
  </si>
  <si>
    <t>number_of_energy_power_combined_cycle_coal.ad</t>
  </si>
  <si>
    <t>number_of_energy_power_combined_cycle_network_gas.ad</t>
  </si>
  <si>
    <t>number_of_energy_power_hydro_river.ad</t>
  </si>
  <si>
    <t>number_of_energy_power_nuclear_gen2_uranium_oxide.ad</t>
  </si>
  <si>
    <t>number_of_energy_power_supercritical_coal.ad</t>
  </si>
  <si>
    <t>number_of_energy_power_supercritical_waste_mix.ad</t>
  </si>
  <si>
    <t>number_of_energy_power_ultra_supercritical_coal.ad</t>
  </si>
  <si>
    <t>number_of_energy_power_ultra_supercritical_cofiring_coal.ad</t>
  </si>
  <si>
    <t>number_of_energy_power_ultra_supercritical_network_gas.ad</t>
  </si>
  <si>
    <t>number_of_energy_power_wind_turbine_coastal.ad</t>
  </si>
  <si>
    <t>number_of_energy_power_wind_turbine_inland.ad</t>
  </si>
  <si>
    <t>number_of_energy_power_wind_turbine_offshore.ad</t>
  </si>
  <si>
    <t xml:space="preserve">Data </t>
  </si>
  <si>
    <t>Sector</t>
  </si>
  <si>
    <t>Unit</t>
  </si>
  <si>
    <t>National UD</t>
  </si>
  <si>
    <t>Value</t>
  </si>
  <si>
    <t>Source</t>
  </si>
  <si>
    <t>TJ</t>
  </si>
  <si>
    <t>Biomass</t>
  </si>
  <si>
    <t>ETM value</t>
  </si>
  <si>
    <t>MW</t>
  </si>
  <si>
    <t>Coal</t>
  </si>
  <si>
    <t>Energy sector</t>
  </si>
  <si>
    <t>Wind capacity on land</t>
  </si>
  <si>
    <t>Wind capacity coastal</t>
  </si>
  <si>
    <t>Wind capacity off shore</t>
  </si>
  <si>
    <t>Solar PV plants capacity</t>
  </si>
  <si>
    <t>Renewables</t>
  </si>
  <si>
    <t>Energy production/extraction</t>
  </si>
  <si>
    <t>Node characterization</t>
  </si>
  <si>
    <t>Wind</t>
  </si>
  <si>
    <t>Turbine power on land</t>
  </si>
  <si>
    <t>Turbine power coastal</t>
  </si>
  <si>
    <t>Turbine power off shore</t>
  </si>
  <si>
    <t>Solar</t>
  </si>
  <si>
    <t>Solar PV plant</t>
  </si>
  <si>
    <t>Geen oliewinning in Flevoland</t>
  </si>
  <si>
    <t>Geen gaswinning in Flevoland</t>
  </si>
  <si>
    <t>Geen bio-olie productie in Flevoland</t>
  </si>
  <si>
    <t>Initializer input</t>
  </si>
  <si>
    <t>Factor voor II</t>
  </si>
  <si>
    <t>Fuels mixes</t>
  </si>
  <si>
    <t xml:space="preserve">Cofiring coal </t>
  </si>
  <si>
    <t xml:space="preserve">Cofiring biocoal </t>
  </si>
  <si>
    <t>National</t>
  </si>
  <si>
    <t>%</t>
  </si>
  <si>
    <t>NL 2013 dataset</t>
  </si>
  <si>
    <t>Oil extraction</t>
  </si>
  <si>
    <t>Gas extraction</t>
  </si>
  <si>
    <t>Bio-ethanol production</t>
  </si>
  <si>
    <t>Bio-oil production</t>
  </si>
  <si>
    <t>Biodiesel production</t>
  </si>
  <si>
    <t>Biogas production</t>
  </si>
  <si>
    <t>Wood</t>
  </si>
  <si>
    <t>Wood pellets</t>
  </si>
  <si>
    <t>http://www.windstats.nl/statistiek.php?p=Flevoland</t>
  </si>
  <si>
    <t>Alle wind op land neergezet (vergeleken met productie uit 2015 klimaatmonitor)</t>
  </si>
  <si>
    <t>Geschaalde off shore capaciteit ETM</t>
  </si>
  <si>
    <t>Klimaatmonitor: totaal van SDE aanvragen organisaties</t>
  </si>
  <si>
    <t>Geen ethanol productie</t>
  </si>
  <si>
    <t>Geen biodiesel productie</t>
  </si>
  <si>
    <t>CHP conversion</t>
  </si>
  <si>
    <t>Power</t>
  </si>
  <si>
    <t xml:space="preserve">New number of </t>
  </si>
  <si>
    <t xml:space="preserve">Scaled number of </t>
  </si>
  <si>
    <t>Opmerking</t>
  </si>
  <si>
    <t>Keeping scaled</t>
  </si>
  <si>
    <t>Geschaald houden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</si>
</sst>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4" fillId="0" borderId="0"/>
    <xf numFmtId="0" fontId="3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5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ont="1" applyFill="1" applyBorder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0" fillId="3" borderId="2" xfId="0" applyFill="1" applyBorder="1"/>
    <xf numFmtId="0" fontId="6" fillId="4" borderId="7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8" xfId="0" applyFont="1" applyFill="1" applyBorder="1"/>
    <xf numFmtId="0" fontId="7" fillId="3" borderId="6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0" fontId="5" fillId="3" borderId="2" xfId="0" applyFont="1" applyFill="1" applyBorder="1"/>
    <xf numFmtId="0" fontId="0" fillId="3" borderId="9" xfId="0" applyFont="1" applyFill="1" applyBorder="1" applyAlignment="1">
      <alignment horizontal="center"/>
    </xf>
    <xf numFmtId="9" fontId="1" fillId="3" borderId="0" xfId="3" applyFont="1" applyFill="1" applyBorder="1" applyAlignment="1">
      <alignment horizontal="right"/>
    </xf>
    <xf numFmtId="0" fontId="8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indent="2"/>
    </xf>
    <xf numFmtId="3" fontId="0" fillId="3" borderId="0" xfId="0" applyNumberFormat="1" applyFont="1" applyFill="1" applyBorder="1" applyAlignment="1">
      <alignment horizontal="center"/>
    </xf>
    <xf numFmtId="3" fontId="0" fillId="3" borderId="2" xfId="0" applyNumberFormat="1" applyFont="1" applyFill="1" applyBorder="1" applyAlignment="1">
      <alignment horizontal="left"/>
    </xf>
    <xf numFmtId="3" fontId="0" fillId="3" borderId="10" xfId="0" applyNumberFormat="1" applyFont="1" applyFill="1" applyBorder="1" applyAlignment="1">
      <alignment horizontal="right"/>
    </xf>
    <xf numFmtId="0" fontId="0" fillId="3" borderId="10" xfId="0" applyFill="1" applyBorder="1"/>
    <xf numFmtId="0" fontId="0" fillId="3" borderId="0" xfId="0" applyFill="1" applyAlignment="1">
      <alignment horizontal="left" indent="2"/>
    </xf>
    <xf numFmtId="3" fontId="0" fillId="3" borderId="0" xfId="0" applyNumberFormat="1" applyFont="1" applyFill="1" applyBorder="1" applyAlignment="1">
      <alignment horizontal="left"/>
    </xf>
    <xf numFmtId="0" fontId="7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164" fontId="9" fillId="3" borderId="12" xfId="3" applyNumberFormat="1" applyFont="1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3" borderId="12" xfId="0" applyFill="1" applyBorder="1"/>
    <xf numFmtId="0" fontId="0" fillId="3" borderId="14" xfId="0" applyFill="1" applyBorder="1"/>
    <xf numFmtId="0" fontId="7" fillId="3" borderId="0" xfId="0" applyFont="1" applyFill="1" applyBorder="1"/>
    <xf numFmtId="0" fontId="0" fillId="3" borderId="0" xfId="0" applyFill="1" applyBorder="1" applyAlignment="1">
      <alignment horizontal="left"/>
    </xf>
    <xf numFmtId="9" fontId="0" fillId="3" borderId="0" xfId="3" applyFont="1" applyFill="1" applyBorder="1" applyAlignment="1">
      <alignment horizontal="right"/>
    </xf>
    <xf numFmtId="10" fontId="0" fillId="3" borderId="0" xfId="0" applyNumberFormat="1" applyFill="1" applyBorder="1" applyAlignment="1">
      <alignment horizontal="left"/>
    </xf>
    <xf numFmtId="10" fontId="0" fillId="3" borderId="10" xfId="0" applyNumberFormat="1" applyFill="1" applyBorder="1" applyAlignment="1">
      <alignment horizontal="left"/>
    </xf>
    <xf numFmtId="2" fontId="0" fillId="3" borderId="10" xfId="0" applyNumberFormat="1" applyFill="1" applyBorder="1" applyAlignment="1">
      <alignment horizontal="left"/>
    </xf>
    <xf numFmtId="0" fontId="7" fillId="3" borderId="7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0" fontId="8" fillId="3" borderId="1" xfId="3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8" xfId="0" applyFill="1" applyBorder="1"/>
    <xf numFmtId="0" fontId="0" fillId="3" borderId="11" xfId="0" applyFill="1" applyBorder="1"/>
    <xf numFmtId="10" fontId="8" fillId="3" borderId="0" xfId="3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left" indent="2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left"/>
    </xf>
    <xf numFmtId="3" fontId="0" fillId="3" borderId="1" xfId="0" applyNumberFormat="1" applyFont="1" applyFill="1" applyBorder="1" applyAlignment="1">
      <alignment horizontal="right"/>
    </xf>
    <xf numFmtId="3" fontId="0" fillId="3" borderId="0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0" fillId="3" borderId="9" xfId="0" applyFont="1" applyFill="1" applyBorder="1" applyAlignment="1">
      <alignment horizontal="left"/>
    </xf>
    <xf numFmtId="0" fontId="0" fillId="0" borderId="10" xfId="0" applyBorder="1"/>
    <xf numFmtId="10" fontId="0" fillId="0" borderId="0" xfId="0" applyNumberFormat="1"/>
    <xf numFmtId="0" fontId="0" fillId="3" borderId="6" xfId="0" applyFill="1" applyBorder="1"/>
    <xf numFmtId="2" fontId="0" fillId="3" borderId="0" xfId="0" applyNumberFormat="1" applyFont="1" applyFill="1" applyBorder="1" applyAlignment="1">
      <alignment horizontal="right"/>
    </xf>
    <xf numFmtId="2" fontId="0" fillId="3" borderId="0" xfId="3" applyNumberFormat="1" applyFon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2" fontId="9" fillId="3" borderId="0" xfId="0" applyNumberFormat="1" applyFont="1" applyFill="1" applyAlignment="1">
      <alignment horizontal="right"/>
    </xf>
    <xf numFmtId="10" fontId="0" fillId="3" borderId="0" xfId="0" applyNumberFormat="1" applyFill="1" applyBorder="1" applyAlignment="1">
      <alignment horizontal="right"/>
    </xf>
  </cellXfs>
  <cellStyles count="4">
    <cellStyle name="40% - Accent2 2" xfId="2"/>
    <cellStyle name="Normal" xfId="0" builtinId="0"/>
    <cellStyle name="Normal 2_Sheet3" xfId="1"/>
    <cellStyle name="Percent" xfId="3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14" workbookViewId="0">
      <selection activeCell="H31" sqref="H31"/>
    </sheetView>
  </sheetViews>
  <sheetFormatPr baseColWidth="10" defaultColWidth="21.5" defaultRowHeight="16" x14ac:dyDescent="0.2"/>
  <cols>
    <col min="3" max="3" width="33.33203125" customWidth="1"/>
    <col min="8" max="8" width="67.6640625" customWidth="1"/>
    <col min="9" max="9" width="65.5" customWidth="1"/>
  </cols>
  <sheetData>
    <row r="1" spans="1:10" x14ac:dyDescent="0.2">
      <c r="A1" s="4" t="s">
        <v>44</v>
      </c>
      <c r="B1" s="4"/>
      <c r="C1" s="4"/>
      <c r="D1" s="4"/>
      <c r="E1" s="5"/>
      <c r="F1" s="4"/>
      <c r="G1" s="4"/>
      <c r="H1" s="4"/>
      <c r="I1" s="4"/>
      <c r="J1" s="4"/>
    </row>
    <row r="2" spans="1:10" x14ac:dyDescent="0.2">
      <c r="A2" s="4"/>
      <c r="B2" s="4"/>
      <c r="C2" s="4"/>
      <c r="D2" s="4"/>
      <c r="E2" s="5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5"/>
      <c r="F3" s="4"/>
      <c r="G3" s="4"/>
      <c r="H3" s="4"/>
      <c r="I3" s="4"/>
      <c r="J3" s="4"/>
    </row>
    <row r="4" spans="1:10" ht="17" thickBot="1" x14ac:dyDescent="0.25">
      <c r="A4" s="4"/>
      <c r="B4" s="4"/>
      <c r="C4" s="4"/>
      <c r="D4" s="4"/>
      <c r="E4" s="5"/>
      <c r="F4" s="4"/>
      <c r="G4" s="4"/>
      <c r="H4" s="4"/>
      <c r="I4" s="4"/>
      <c r="J4" s="4"/>
    </row>
    <row r="5" spans="1:10" x14ac:dyDescent="0.2">
      <c r="A5" s="4"/>
      <c r="B5" s="6" t="s">
        <v>33</v>
      </c>
      <c r="C5" s="7"/>
      <c r="D5" s="8"/>
      <c r="E5" s="9"/>
      <c r="F5" s="10"/>
      <c r="G5" s="11"/>
      <c r="H5" s="11"/>
      <c r="I5" s="12"/>
      <c r="J5" s="4"/>
    </row>
    <row r="6" spans="1:10" x14ac:dyDescent="0.2">
      <c r="A6" s="4"/>
      <c r="B6" s="13"/>
      <c r="C6" s="3"/>
      <c r="D6" s="14"/>
      <c r="E6" s="15"/>
      <c r="F6" s="1"/>
      <c r="G6" s="2"/>
      <c r="H6" s="2"/>
      <c r="I6" s="16"/>
      <c r="J6" s="4"/>
    </row>
    <row r="7" spans="1:10" x14ac:dyDescent="0.2">
      <c r="A7" s="4"/>
      <c r="B7" s="17" t="s">
        <v>34</v>
      </c>
      <c r="C7" s="18"/>
      <c r="D7" s="18" t="s">
        <v>35</v>
      </c>
      <c r="E7" s="19" t="s">
        <v>36</v>
      </c>
      <c r="F7" s="18" t="s">
        <v>37</v>
      </c>
      <c r="G7" s="18"/>
      <c r="H7" s="18" t="s">
        <v>38</v>
      </c>
      <c r="I7" s="20"/>
      <c r="J7" s="4"/>
    </row>
    <row r="8" spans="1:10" x14ac:dyDescent="0.2">
      <c r="A8" s="4"/>
      <c r="B8" s="21" t="s">
        <v>49</v>
      </c>
      <c r="C8" s="22"/>
      <c r="D8" s="23"/>
      <c r="E8" s="24"/>
      <c r="F8" s="25"/>
      <c r="G8" s="22"/>
      <c r="H8" s="22"/>
      <c r="I8" s="26"/>
      <c r="J8" s="4"/>
    </row>
    <row r="9" spans="1:10" x14ac:dyDescent="0.2">
      <c r="A9" s="4"/>
      <c r="B9" s="21"/>
      <c r="C9" s="22"/>
      <c r="D9" s="23"/>
      <c r="E9" s="24"/>
      <c r="F9" s="25"/>
      <c r="G9" s="22"/>
      <c r="H9" s="22"/>
      <c r="I9" s="26"/>
      <c r="J9" s="4"/>
    </row>
    <row r="10" spans="1:10" ht="17" thickBot="1" x14ac:dyDescent="0.25">
      <c r="A10" s="4"/>
      <c r="B10" s="21"/>
      <c r="C10" s="15"/>
      <c r="D10" s="27"/>
      <c r="E10" s="15"/>
      <c r="F10" s="28"/>
      <c r="G10" s="29"/>
      <c r="H10" s="2"/>
      <c r="I10" s="16"/>
      <c r="J10" s="4"/>
    </row>
    <row r="11" spans="1:10" ht="17" thickBot="1" x14ac:dyDescent="0.25">
      <c r="A11" s="4"/>
      <c r="B11" s="21"/>
      <c r="C11" s="30" t="s">
        <v>45</v>
      </c>
      <c r="D11" s="31" t="s">
        <v>42</v>
      </c>
      <c r="E11" s="32"/>
      <c r="F11" s="33">
        <v>1186</v>
      </c>
      <c r="G11" s="29"/>
      <c r="H11" s="34" t="s">
        <v>77</v>
      </c>
      <c r="I11" s="16"/>
      <c r="J11" s="4"/>
    </row>
    <row r="12" spans="1:10" ht="17" thickBot="1" x14ac:dyDescent="0.25">
      <c r="A12" s="4"/>
      <c r="B12" s="21"/>
      <c r="C12" s="30" t="s">
        <v>46</v>
      </c>
      <c r="D12" s="31" t="s">
        <v>42</v>
      </c>
      <c r="E12" s="32"/>
      <c r="F12" s="69">
        <v>0</v>
      </c>
      <c r="G12" s="29"/>
      <c r="H12" s="69" t="s">
        <v>78</v>
      </c>
      <c r="I12" s="16"/>
      <c r="J12" s="4"/>
    </row>
    <row r="13" spans="1:10" ht="17" thickBot="1" x14ac:dyDescent="0.25">
      <c r="A13" s="4"/>
      <c r="B13" s="21"/>
      <c r="C13" s="35" t="s">
        <v>47</v>
      </c>
      <c r="D13" s="31" t="s">
        <v>42</v>
      </c>
      <c r="E13" s="32"/>
      <c r="F13" s="33">
        <f>1.628*3</f>
        <v>4.8839999999999995</v>
      </c>
      <c r="G13" s="29"/>
      <c r="H13" s="34" t="s">
        <v>79</v>
      </c>
      <c r="I13" s="16"/>
      <c r="J13" s="4"/>
    </row>
    <row r="14" spans="1:10" ht="17" thickBot="1" x14ac:dyDescent="0.25">
      <c r="A14" s="4"/>
      <c r="B14" s="21"/>
      <c r="C14" s="35" t="s">
        <v>48</v>
      </c>
      <c r="D14" s="31" t="s">
        <v>42</v>
      </c>
      <c r="E14" s="32"/>
      <c r="F14" s="33">
        <v>22.25</v>
      </c>
      <c r="G14" s="29"/>
      <c r="H14" s="34" t="s">
        <v>80</v>
      </c>
      <c r="I14" s="16"/>
      <c r="J14" s="4"/>
    </row>
    <row r="15" spans="1:10" x14ac:dyDescent="0.2">
      <c r="A15" s="4"/>
      <c r="B15" s="51"/>
      <c r="C15" s="60"/>
      <c r="D15" s="61"/>
      <c r="E15" s="62"/>
      <c r="F15" s="63"/>
      <c r="G15" s="55"/>
      <c r="H15" s="56"/>
      <c r="I15" s="57"/>
      <c r="J15" s="4"/>
    </row>
    <row r="16" spans="1:10" ht="17" thickBot="1" x14ac:dyDescent="0.25">
      <c r="A16" s="4"/>
      <c r="B16" s="21" t="s">
        <v>50</v>
      </c>
      <c r="C16" s="35"/>
      <c r="D16" s="31"/>
      <c r="E16" s="36"/>
      <c r="F16" s="64"/>
      <c r="G16" s="29"/>
      <c r="H16" s="2"/>
      <c r="I16" s="16"/>
      <c r="J16" s="4"/>
    </row>
    <row r="17" spans="1:10" ht="17" thickBot="1" x14ac:dyDescent="0.25">
      <c r="A17" s="4"/>
      <c r="B17" s="21"/>
      <c r="C17" s="35" t="s">
        <v>69</v>
      </c>
      <c r="D17" s="31" t="s">
        <v>39</v>
      </c>
      <c r="E17" s="4"/>
      <c r="F17" s="33">
        <v>0</v>
      </c>
      <c r="G17" s="29"/>
      <c r="H17" s="34" t="s">
        <v>58</v>
      </c>
      <c r="I17" s="16"/>
      <c r="J17" s="4"/>
    </row>
    <row r="18" spans="1:10" ht="17" thickBot="1" x14ac:dyDescent="0.25">
      <c r="A18" s="4"/>
      <c r="B18" s="21"/>
      <c r="C18" s="35" t="s">
        <v>70</v>
      </c>
      <c r="D18" s="31" t="s">
        <v>39</v>
      </c>
      <c r="E18" s="4"/>
      <c r="F18" s="33">
        <v>0</v>
      </c>
      <c r="G18" s="29"/>
      <c r="H18" s="34" t="s">
        <v>59</v>
      </c>
      <c r="I18" s="16"/>
      <c r="J18" s="4"/>
    </row>
    <row r="19" spans="1:10" ht="17" thickBot="1" x14ac:dyDescent="0.25">
      <c r="A19" s="4"/>
      <c r="B19" s="21"/>
      <c r="C19" s="35" t="s">
        <v>71</v>
      </c>
      <c r="D19" s="31" t="s">
        <v>39</v>
      </c>
      <c r="E19" s="4"/>
      <c r="F19" s="33">
        <v>0</v>
      </c>
      <c r="G19" s="29"/>
      <c r="H19" s="34" t="s">
        <v>81</v>
      </c>
      <c r="I19" s="16"/>
      <c r="J19" s="4"/>
    </row>
    <row r="20" spans="1:10" ht="17" thickBot="1" x14ac:dyDescent="0.25">
      <c r="A20" s="4"/>
      <c r="B20" s="21"/>
      <c r="C20" s="35" t="s">
        <v>72</v>
      </c>
      <c r="D20" s="31" t="s">
        <v>39</v>
      </c>
      <c r="E20" s="4"/>
      <c r="F20" s="33">
        <v>0</v>
      </c>
      <c r="G20" s="29"/>
      <c r="H20" s="34" t="s">
        <v>60</v>
      </c>
      <c r="I20" s="16"/>
      <c r="J20" s="4"/>
    </row>
    <row r="21" spans="1:10" ht="17" thickBot="1" x14ac:dyDescent="0.25">
      <c r="A21" s="4"/>
      <c r="B21" s="21"/>
      <c r="C21" s="35" t="s">
        <v>73</v>
      </c>
      <c r="D21" s="31" t="s">
        <v>39</v>
      </c>
      <c r="E21" s="4"/>
      <c r="F21" s="33">
        <v>0</v>
      </c>
      <c r="G21" s="29"/>
      <c r="H21" s="34" t="s">
        <v>82</v>
      </c>
      <c r="I21" s="16"/>
      <c r="J21" s="4"/>
    </row>
    <row r="22" spans="1:10" ht="17" thickBot="1" x14ac:dyDescent="0.25">
      <c r="A22" s="4"/>
      <c r="B22" s="21"/>
      <c r="C22" s="35" t="s">
        <v>74</v>
      </c>
      <c r="D22" s="31" t="s">
        <v>39</v>
      </c>
      <c r="E22" s="4"/>
      <c r="F22" s="33"/>
      <c r="G22" s="29"/>
      <c r="H22" s="34" t="s">
        <v>89</v>
      </c>
      <c r="I22" s="16"/>
      <c r="J22" s="4"/>
    </row>
    <row r="23" spans="1:10" ht="17" thickBot="1" x14ac:dyDescent="0.25">
      <c r="A23" s="4"/>
      <c r="B23" s="21"/>
      <c r="C23" s="35" t="s">
        <v>75</v>
      </c>
      <c r="D23" s="31" t="s">
        <v>39</v>
      </c>
      <c r="E23" s="4"/>
      <c r="F23" s="33"/>
      <c r="G23" s="29"/>
      <c r="H23" s="34" t="s">
        <v>89</v>
      </c>
      <c r="I23" s="16"/>
      <c r="J23" s="4"/>
    </row>
    <row r="24" spans="1:10" ht="17" thickBot="1" x14ac:dyDescent="0.25">
      <c r="A24" s="4"/>
      <c r="B24" s="21"/>
      <c r="C24" s="35" t="s">
        <v>76</v>
      </c>
      <c r="D24" s="31" t="s">
        <v>39</v>
      </c>
      <c r="E24" s="4"/>
      <c r="F24" s="33"/>
      <c r="G24" s="29"/>
      <c r="H24" s="34" t="s">
        <v>89</v>
      </c>
      <c r="I24" s="16"/>
      <c r="J24" s="4"/>
    </row>
    <row r="25" spans="1:10" ht="17" thickBot="1" x14ac:dyDescent="0.25">
      <c r="A25" s="4"/>
      <c r="B25" s="21"/>
      <c r="C25" s="35" t="s">
        <v>40</v>
      </c>
      <c r="D25" s="31" t="s">
        <v>39</v>
      </c>
      <c r="F25" s="33"/>
      <c r="G25" s="29"/>
      <c r="H25" s="34" t="s">
        <v>89</v>
      </c>
      <c r="I25" s="16"/>
      <c r="J25" s="4"/>
    </row>
    <row r="26" spans="1:10" ht="17" thickBot="1" x14ac:dyDescent="0.25">
      <c r="A26" s="4"/>
      <c r="B26" s="37"/>
      <c r="C26" s="38"/>
      <c r="D26" s="39"/>
      <c r="E26" s="40"/>
      <c r="F26" s="41"/>
      <c r="G26" s="42"/>
      <c r="H26" s="43"/>
      <c r="I26" s="44"/>
      <c r="J26" s="4"/>
    </row>
    <row r="27" spans="1:10" x14ac:dyDescent="0.2">
      <c r="A27" s="4"/>
      <c r="B27" s="45"/>
      <c r="C27" s="3"/>
      <c r="D27" s="14"/>
      <c r="E27" s="15"/>
      <c r="F27" s="1"/>
      <c r="G27" s="46"/>
      <c r="H27" s="2"/>
      <c r="I27" s="2"/>
      <c r="J27" s="4"/>
    </row>
    <row r="28" spans="1:10" ht="17" thickBo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">
      <c r="A29" s="4"/>
      <c r="B29" s="6" t="s">
        <v>51</v>
      </c>
      <c r="C29" s="7"/>
      <c r="D29" s="8"/>
      <c r="E29" s="9"/>
      <c r="F29" s="10"/>
      <c r="G29" s="11"/>
      <c r="H29" s="11"/>
      <c r="I29" s="12"/>
      <c r="J29" s="4"/>
    </row>
    <row r="30" spans="1:10" x14ac:dyDescent="0.2">
      <c r="A30" s="4"/>
      <c r="B30" s="13"/>
      <c r="C30" s="3"/>
      <c r="D30" s="14"/>
      <c r="E30" s="15"/>
      <c r="F30" s="1"/>
      <c r="G30" s="2"/>
      <c r="H30" s="2"/>
      <c r="I30" s="16"/>
      <c r="J30" s="4"/>
    </row>
    <row r="31" spans="1:10" x14ac:dyDescent="0.2">
      <c r="A31" s="4"/>
      <c r="B31" s="17" t="s">
        <v>0</v>
      </c>
      <c r="C31" s="18"/>
      <c r="D31" s="18" t="s">
        <v>35</v>
      </c>
      <c r="E31" s="19"/>
      <c r="F31" s="18" t="s">
        <v>37</v>
      </c>
      <c r="G31" s="18"/>
      <c r="H31" s="18" t="s">
        <v>38</v>
      </c>
      <c r="I31" s="20"/>
      <c r="J31" s="4"/>
    </row>
    <row r="32" spans="1:10" x14ac:dyDescent="0.2">
      <c r="A32" s="4"/>
      <c r="B32" s="21"/>
      <c r="C32" s="3"/>
      <c r="D32" s="14"/>
      <c r="E32" s="15"/>
      <c r="F32" s="59"/>
      <c r="G32" s="29"/>
      <c r="H32" s="2"/>
      <c r="I32" s="16"/>
      <c r="J32" s="4"/>
    </row>
    <row r="33" spans="1:10" ht="17" thickBot="1" x14ac:dyDescent="0.25">
      <c r="A33" s="4"/>
      <c r="B33" s="21" t="s">
        <v>56</v>
      </c>
      <c r="C33" s="3"/>
      <c r="D33" s="14"/>
      <c r="E33" s="15"/>
      <c r="F33" s="59"/>
      <c r="G33" s="29"/>
      <c r="H33" s="2"/>
      <c r="I33" s="16"/>
      <c r="J33" s="4"/>
    </row>
    <row r="34" spans="1:10" ht="17" thickBot="1" x14ac:dyDescent="0.25">
      <c r="A34" s="4"/>
      <c r="B34" s="21"/>
      <c r="C34" s="3" t="s">
        <v>57</v>
      </c>
      <c r="D34" s="15" t="s">
        <v>42</v>
      </c>
      <c r="E34" s="15"/>
      <c r="F34" s="50">
        <v>20</v>
      </c>
      <c r="G34" s="46"/>
      <c r="H34" s="34" t="s">
        <v>41</v>
      </c>
      <c r="I34" s="16"/>
      <c r="J34" s="4"/>
    </row>
    <row r="35" spans="1:10" x14ac:dyDescent="0.2">
      <c r="A35" s="4"/>
      <c r="B35" s="51"/>
      <c r="C35" s="52"/>
      <c r="D35" s="65"/>
      <c r="E35" s="53"/>
      <c r="F35" s="54"/>
      <c r="G35" s="55"/>
      <c r="H35" s="56"/>
      <c r="I35" s="57"/>
      <c r="J35" s="4"/>
    </row>
    <row r="36" spans="1:10" x14ac:dyDescent="0.2">
      <c r="A36" s="4"/>
      <c r="B36" s="21"/>
      <c r="C36" s="3"/>
      <c r="D36" s="14"/>
      <c r="E36" s="15"/>
      <c r="F36" s="59"/>
      <c r="G36" s="29"/>
      <c r="H36" s="2"/>
      <c r="I36" s="16"/>
      <c r="J36" s="4"/>
    </row>
    <row r="37" spans="1:10" ht="17" thickBot="1" x14ac:dyDescent="0.25">
      <c r="A37" s="4"/>
      <c r="B37" s="21" t="s">
        <v>52</v>
      </c>
      <c r="C37" s="3"/>
      <c r="D37" s="14"/>
      <c r="E37" s="15"/>
      <c r="F37" s="4"/>
      <c r="G37" s="4"/>
      <c r="H37" s="4"/>
      <c r="I37" s="16"/>
      <c r="J37" s="4"/>
    </row>
    <row r="38" spans="1:10" ht="17" thickBot="1" x14ac:dyDescent="0.25">
      <c r="A38" s="4"/>
      <c r="B38" s="21"/>
      <c r="C38" s="3" t="s">
        <v>53</v>
      </c>
      <c r="D38" s="15" t="s">
        <v>42</v>
      </c>
      <c r="E38" s="15"/>
      <c r="F38" s="50">
        <v>3</v>
      </c>
      <c r="G38" s="29"/>
      <c r="H38" s="34" t="s">
        <v>41</v>
      </c>
      <c r="I38" s="16"/>
      <c r="J38" s="4"/>
    </row>
    <row r="39" spans="1:10" ht="17" thickBot="1" x14ac:dyDescent="0.25">
      <c r="A39" s="4"/>
      <c r="B39" s="21"/>
      <c r="C39" s="3" t="s">
        <v>54</v>
      </c>
      <c r="D39" s="15" t="s">
        <v>42</v>
      </c>
      <c r="E39" s="15"/>
      <c r="F39" s="50">
        <v>3</v>
      </c>
      <c r="G39" s="29"/>
      <c r="H39" s="34" t="s">
        <v>41</v>
      </c>
      <c r="I39" s="16"/>
      <c r="J39" s="4"/>
    </row>
    <row r="40" spans="1:10" ht="17" thickBot="1" x14ac:dyDescent="0.25">
      <c r="A40" s="4"/>
      <c r="B40" s="21"/>
      <c r="C40" s="3" t="s">
        <v>55</v>
      </c>
      <c r="D40" s="15" t="s">
        <v>42</v>
      </c>
      <c r="E40" s="15"/>
      <c r="F40" s="50">
        <v>3</v>
      </c>
      <c r="G40" s="29"/>
      <c r="H40" s="34" t="s">
        <v>41</v>
      </c>
      <c r="I40" s="16"/>
      <c r="J40" s="4"/>
    </row>
    <row r="41" spans="1:10" ht="17" thickBot="1" x14ac:dyDescent="0.25">
      <c r="A41" s="4"/>
      <c r="B41" s="58"/>
      <c r="C41" s="43"/>
      <c r="D41" s="43"/>
      <c r="E41" s="43"/>
      <c r="F41" s="43"/>
      <c r="G41" s="43"/>
      <c r="H41" s="43"/>
      <c r="I41" s="44"/>
      <c r="J41" s="4"/>
    </row>
    <row r="42" spans="1:10" x14ac:dyDescent="0.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7" thickBo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">
      <c r="A44" s="4"/>
      <c r="B44" s="6" t="s">
        <v>63</v>
      </c>
      <c r="C44" s="7"/>
      <c r="D44" s="8"/>
      <c r="E44" s="9"/>
      <c r="F44" s="10"/>
      <c r="G44" s="11"/>
      <c r="H44" s="11"/>
      <c r="I44" s="12"/>
      <c r="J44" s="4"/>
    </row>
    <row r="45" spans="1:10" x14ac:dyDescent="0.2">
      <c r="A45" s="4"/>
      <c r="B45" s="13"/>
      <c r="C45" s="3"/>
      <c r="D45" s="14"/>
      <c r="E45" s="15"/>
      <c r="F45" s="1"/>
      <c r="G45" s="2"/>
      <c r="H45" s="2"/>
      <c r="I45" s="16"/>
      <c r="J45" s="4"/>
    </row>
    <row r="46" spans="1:10" x14ac:dyDescent="0.2">
      <c r="A46" s="4"/>
      <c r="B46" s="17" t="s">
        <v>0</v>
      </c>
      <c r="C46" s="18"/>
      <c r="D46" s="18" t="s">
        <v>35</v>
      </c>
      <c r="E46" s="19" t="s">
        <v>66</v>
      </c>
      <c r="F46" s="18" t="s">
        <v>37</v>
      </c>
      <c r="G46" s="18"/>
      <c r="H46" s="18" t="s">
        <v>38</v>
      </c>
      <c r="I46" s="20"/>
      <c r="J46" s="4"/>
    </row>
    <row r="47" spans="1:10" x14ac:dyDescent="0.2">
      <c r="A47" s="4"/>
      <c r="B47" s="21"/>
      <c r="C47" s="3"/>
      <c r="D47" s="27"/>
      <c r="E47" s="15"/>
      <c r="F47" s="1"/>
      <c r="G47" s="46"/>
      <c r="H47" s="2"/>
      <c r="I47" s="16"/>
      <c r="J47" s="4"/>
    </row>
    <row r="48" spans="1:10" ht="17" thickBot="1" x14ac:dyDescent="0.25">
      <c r="A48" s="4"/>
      <c r="B48" s="21" t="s">
        <v>43</v>
      </c>
      <c r="C48" s="3"/>
      <c r="D48" s="27"/>
      <c r="E48" s="15"/>
      <c r="F48" s="47"/>
      <c r="G48" s="46"/>
      <c r="H48" s="2"/>
      <c r="I48" s="16"/>
      <c r="J48" s="4"/>
    </row>
    <row r="49" spans="1:10" ht="17" thickBot="1" x14ac:dyDescent="0.25">
      <c r="A49" s="4"/>
      <c r="B49" s="21"/>
      <c r="C49" s="30" t="s">
        <v>64</v>
      </c>
      <c r="D49" s="68" t="s">
        <v>67</v>
      </c>
      <c r="E49" s="48">
        <v>1</v>
      </c>
      <c r="F49" s="49">
        <f>E49</f>
        <v>1</v>
      </c>
      <c r="G49" s="46"/>
      <c r="H49" s="34" t="s">
        <v>68</v>
      </c>
      <c r="I49" s="16"/>
      <c r="J49" s="4"/>
    </row>
    <row r="50" spans="1:10" ht="17" thickBot="1" x14ac:dyDescent="0.25">
      <c r="A50" s="4"/>
      <c r="B50" s="21"/>
      <c r="C50" s="30" t="s">
        <v>65</v>
      </c>
      <c r="D50" s="46" t="s">
        <v>67</v>
      </c>
      <c r="E50" s="48">
        <v>0</v>
      </c>
      <c r="F50" s="49">
        <f>E50</f>
        <v>0</v>
      </c>
      <c r="G50" s="46"/>
      <c r="H50" s="34" t="s">
        <v>68</v>
      </c>
      <c r="I50" s="16"/>
      <c r="J50" s="4"/>
    </row>
    <row r="51" spans="1:10" ht="17" thickBot="1" x14ac:dyDescent="0.25">
      <c r="A51" s="4"/>
      <c r="B51" s="58"/>
      <c r="C51" s="43"/>
      <c r="D51" s="43"/>
      <c r="E51" s="43"/>
      <c r="F51" s="43"/>
      <c r="G51" s="43"/>
      <c r="H51" s="43"/>
      <c r="I51" s="44"/>
      <c r="J51" s="4"/>
    </row>
    <row r="73" spans="1:10" x14ac:dyDescent="0.2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</sheetData>
  <dataValidations count="2">
    <dataValidation type="decimal" operator="greaterThanOrEqual" showInputMessage="1" showErrorMessage="1" errorTitle="Number Range" error="You may only add positive numbers. _x000d_" sqref="F35:F36 F32:F33">
      <formula1>0</formula1>
    </dataValidation>
    <dataValidation type="decimal" operator="greaterThanOrEqual" allowBlank="1" showInputMessage="1" showErrorMessage="1" errorTitle="Number Range" error="You may only enter positive numbers here. " sqref="F11 F13:F25">
      <formula1>0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11" sqref="F11"/>
    </sheetView>
  </sheetViews>
  <sheetFormatPr baseColWidth="10" defaultRowHeight="16" x14ac:dyDescent="0.2"/>
  <cols>
    <col min="2" max="2" width="14" bestFit="1" customWidth="1"/>
    <col min="3" max="3" width="65.1640625" customWidth="1"/>
    <col min="4" max="4" width="24.5" customWidth="1"/>
    <col min="5" max="5" width="21.5" customWidth="1"/>
    <col min="6" max="6" width="28.5" customWidth="1"/>
    <col min="8" max="8" width="6.6640625" bestFit="1" customWidth="1"/>
  </cols>
  <sheetData>
    <row r="1" spans="1:10" ht="17" thickBo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">
      <c r="A2" s="4"/>
      <c r="B2" s="6" t="s">
        <v>83</v>
      </c>
      <c r="C2" s="7"/>
      <c r="D2" s="8"/>
      <c r="E2" s="9"/>
      <c r="F2" s="10"/>
      <c r="G2" s="11"/>
      <c r="H2" s="11"/>
      <c r="I2" s="12"/>
      <c r="J2" s="4"/>
    </row>
    <row r="3" spans="1:10" x14ac:dyDescent="0.2">
      <c r="A3" s="4"/>
      <c r="B3" s="13"/>
      <c r="C3" s="3"/>
      <c r="D3" s="14"/>
      <c r="E3" s="15"/>
      <c r="F3" s="1"/>
      <c r="G3" s="2"/>
      <c r="H3" s="2"/>
      <c r="I3" s="16"/>
      <c r="J3" s="4"/>
    </row>
    <row r="4" spans="1:10" x14ac:dyDescent="0.2">
      <c r="A4" s="4"/>
      <c r="B4" s="17" t="s">
        <v>0</v>
      </c>
      <c r="C4" s="18"/>
      <c r="D4" s="18" t="s">
        <v>86</v>
      </c>
      <c r="E4" s="19" t="s">
        <v>84</v>
      </c>
      <c r="F4" s="18" t="s">
        <v>85</v>
      </c>
      <c r="G4" s="18"/>
      <c r="H4" s="18" t="s">
        <v>38</v>
      </c>
      <c r="I4" s="20"/>
      <c r="J4" s="4"/>
    </row>
    <row r="5" spans="1:10" ht="17" thickBot="1" x14ac:dyDescent="0.25">
      <c r="A5" s="4"/>
      <c r="B5" s="21"/>
      <c r="C5" s="3"/>
      <c r="D5" s="27"/>
      <c r="E5" s="15"/>
      <c r="F5" s="72"/>
      <c r="G5" s="46"/>
      <c r="H5" s="2"/>
      <c r="I5" s="16"/>
      <c r="J5" s="4"/>
    </row>
    <row r="6" spans="1:10" ht="17" thickBot="1" x14ac:dyDescent="0.25">
      <c r="A6" s="4"/>
      <c r="B6" s="71"/>
      <c r="C6" s="2" t="s">
        <v>14</v>
      </c>
      <c r="D6" s="77">
        <v>0.74099999999999999</v>
      </c>
      <c r="E6" s="79">
        <v>120</v>
      </c>
      <c r="F6" s="73">
        <v>0</v>
      </c>
      <c r="G6" s="46"/>
      <c r="H6" s="2"/>
      <c r="I6" s="16"/>
      <c r="J6" s="4"/>
    </row>
    <row r="7" spans="1:10" ht="17" thickBot="1" x14ac:dyDescent="0.25">
      <c r="A7" s="4"/>
      <c r="B7" s="71"/>
      <c r="C7" s="2" t="s">
        <v>15</v>
      </c>
      <c r="D7" s="77">
        <v>0.27400000000000002</v>
      </c>
      <c r="E7" s="79">
        <v>60</v>
      </c>
      <c r="F7" s="74">
        <v>0</v>
      </c>
      <c r="G7" s="46"/>
      <c r="H7" s="2"/>
      <c r="I7" s="16"/>
      <c r="J7" s="4"/>
    </row>
    <row r="8" spans="1:10" ht="17" thickBot="1" x14ac:dyDescent="0.25">
      <c r="A8" s="4"/>
      <c r="B8" s="71"/>
      <c r="C8" s="2" t="s">
        <v>16</v>
      </c>
      <c r="D8" s="78">
        <v>2.9000000000000001E-2</v>
      </c>
      <c r="E8" s="79">
        <v>695.7</v>
      </c>
      <c r="F8" s="74">
        <v>0</v>
      </c>
      <c r="G8" s="46"/>
      <c r="H8" s="2"/>
      <c r="I8" s="16"/>
      <c r="J8" s="4"/>
    </row>
    <row r="9" spans="1:10" ht="17" thickBot="1" x14ac:dyDescent="0.25">
      <c r="A9" s="4"/>
      <c r="B9" s="71"/>
      <c r="C9" s="2" t="s">
        <v>17</v>
      </c>
      <c r="D9" s="76">
        <v>1.4999999999999999E-2</v>
      </c>
      <c r="E9" s="79">
        <v>643.5</v>
      </c>
      <c r="F9" s="74">
        <v>0</v>
      </c>
      <c r="G9" s="46"/>
      <c r="H9" s="2"/>
      <c r="I9" s="16"/>
      <c r="J9" s="4"/>
    </row>
    <row r="10" spans="1:10" ht="17" thickBot="1" x14ac:dyDescent="0.25">
      <c r="A10" s="4"/>
      <c r="B10" s="21"/>
      <c r="C10" s="30"/>
      <c r="D10" s="46"/>
      <c r="E10" s="80"/>
      <c r="F10" s="75"/>
      <c r="G10" s="46"/>
      <c r="H10" s="2"/>
      <c r="I10" s="16"/>
      <c r="J10" s="4"/>
    </row>
    <row r="11" spans="1:10" ht="17" thickBot="1" x14ac:dyDescent="0.25">
      <c r="A11" s="4"/>
      <c r="B11" s="21"/>
      <c r="C11" t="s">
        <v>22</v>
      </c>
      <c r="D11" s="78">
        <v>0.221</v>
      </c>
      <c r="E11" s="79">
        <v>800</v>
      </c>
      <c r="F11" s="74">
        <f>(D11*E11+D6*E6)/E11</f>
        <v>0.33215000000000006</v>
      </c>
      <c r="G11" s="46"/>
      <c r="H11" s="2"/>
      <c r="I11" s="16"/>
      <c r="J11" s="4"/>
    </row>
    <row r="12" spans="1:10" ht="17" thickBot="1" x14ac:dyDescent="0.25">
      <c r="A12" s="4"/>
      <c r="B12" s="21"/>
      <c r="C12" t="s">
        <v>26</v>
      </c>
      <c r="D12" s="78">
        <v>0</v>
      </c>
      <c r="E12" s="79">
        <v>55.6</v>
      </c>
      <c r="F12" s="74">
        <f t="shared" ref="F12:F14" si="0">(D12*E12+D7*E7)/E12</f>
        <v>0.29568345323741008</v>
      </c>
      <c r="G12" s="46"/>
      <c r="H12" s="2"/>
      <c r="I12" s="16"/>
      <c r="J12" s="4"/>
    </row>
    <row r="13" spans="1:10" ht="17" thickBot="1" x14ac:dyDescent="0.25">
      <c r="A13" s="4"/>
      <c r="B13" s="21"/>
      <c r="C13" t="s">
        <v>27</v>
      </c>
      <c r="D13" s="78">
        <v>2.9000000000000001E-2</v>
      </c>
      <c r="E13" s="79">
        <v>800</v>
      </c>
      <c r="F13" s="74">
        <f t="shared" si="0"/>
        <v>5.4219125000000014E-2</v>
      </c>
      <c r="G13" s="46"/>
      <c r="H13" s="2"/>
      <c r="I13" s="16"/>
      <c r="J13" s="4"/>
    </row>
    <row r="14" spans="1:10" ht="17" thickBot="1" x14ac:dyDescent="0.25">
      <c r="A14" s="4"/>
      <c r="B14" s="21"/>
      <c r="C14" t="s">
        <v>28</v>
      </c>
      <c r="D14" s="78">
        <v>1.2999999999999999E-2</v>
      </c>
      <c r="E14" s="79">
        <v>730.4</v>
      </c>
      <c r="F14" s="74">
        <f t="shared" si="0"/>
        <v>2.6215361445783132E-2</v>
      </c>
      <c r="G14" s="46"/>
      <c r="H14" s="2"/>
      <c r="I14" s="16"/>
      <c r="J14" s="4"/>
    </row>
    <row r="15" spans="1:10" x14ac:dyDescent="0.2">
      <c r="A15" s="4"/>
      <c r="B15" s="21"/>
      <c r="C15" s="30"/>
      <c r="D15" s="46"/>
      <c r="E15" s="48"/>
      <c r="F15" s="48"/>
      <c r="G15" s="46"/>
      <c r="H15" s="2"/>
      <c r="I15" s="16"/>
      <c r="J15" s="4"/>
    </row>
    <row r="16" spans="1:10" x14ac:dyDescent="0.2">
      <c r="A16" s="4"/>
      <c r="B16" s="21"/>
      <c r="C16" s="30"/>
      <c r="D16" s="46"/>
      <c r="E16" s="48"/>
      <c r="F16" s="48"/>
      <c r="G16" s="46"/>
      <c r="H16" s="2"/>
      <c r="I16" s="16"/>
      <c r="J16" s="4"/>
    </row>
    <row r="17" spans="1:10" x14ac:dyDescent="0.2">
      <c r="A17" s="4"/>
      <c r="B17" s="21"/>
      <c r="C17" s="30"/>
      <c r="D17" s="46"/>
      <c r="E17" s="48"/>
      <c r="F17" s="48"/>
      <c r="G17" s="46"/>
      <c r="H17" s="2"/>
      <c r="I17" s="16"/>
      <c r="J17" s="4"/>
    </row>
    <row r="18" spans="1:10" ht="17" thickBot="1" x14ac:dyDescent="0.25">
      <c r="A18" s="4"/>
      <c r="B18" s="58"/>
      <c r="C18" s="43"/>
      <c r="D18" s="43"/>
      <c r="E18" s="43"/>
      <c r="F18" s="43"/>
      <c r="G18" s="43"/>
      <c r="H18" s="43"/>
      <c r="I18" s="44"/>
      <c r="J18" s="4"/>
    </row>
    <row r="19" spans="1:1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conditionalFormatting sqref="E6:E9">
    <cfRule type="containsText" dxfId="19" priority="16" operator="containsText" text="FALSE">
      <formula>NOT(ISERROR(SEARCH("FALSE",E6)))</formula>
    </cfRule>
    <cfRule type="containsText" dxfId="18" priority="17" operator="containsText" text="TRUE">
      <formula>NOT(ISERROR(SEARCH("TRUE",E6)))</formula>
    </cfRule>
    <cfRule type="containsText" dxfId="17" priority="18" operator="containsText" text="NONE">
      <formula>NOT(ISERROR(SEARCH("NONE",E6)))</formula>
    </cfRule>
    <cfRule type="containsText" dxfId="16" priority="19" operator="containsText" text="Capacity missing">
      <formula>NOT(ISERROR(SEARCH("Capacity missing",E6)))</formula>
    </cfRule>
    <cfRule type="containsText" dxfId="15" priority="20" operator="containsText" text="FALSE">
      <formula>NOT(ISERROR(SEARCH("FALSE",E6)))</formula>
    </cfRule>
  </conditionalFormatting>
  <conditionalFormatting sqref="E11">
    <cfRule type="containsText" dxfId="14" priority="11" operator="containsText" text="FALSE">
      <formula>NOT(ISERROR(SEARCH("FALSE",E11)))</formula>
    </cfRule>
    <cfRule type="containsText" dxfId="13" priority="12" operator="containsText" text="TRUE">
      <formula>NOT(ISERROR(SEARCH("TRUE",E11)))</formula>
    </cfRule>
    <cfRule type="containsText" dxfId="12" priority="13" operator="containsText" text="NONE">
      <formula>NOT(ISERROR(SEARCH("NONE",E11)))</formula>
    </cfRule>
    <cfRule type="containsText" dxfId="11" priority="14" operator="containsText" text="Capacity missing">
      <formula>NOT(ISERROR(SEARCH("Capacity missing",E11)))</formula>
    </cfRule>
    <cfRule type="containsText" dxfId="10" priority="15" operator="containsText" text="FALSE">
      <formula>NOT(ISERROR(SEARCH("FALSE",E11)))</formula>
    </cfRule>
  </conditionalFormatting>
  <conditionalFormatting sqref="E12">
    <cfRule type="containsText" dxfId="9" priority="6" operator="containsText" text="FALSE">
      <formula>NOT(ISERROR(SEARCH("FALSE",E12)))</formula>
    </cfRule>
    <cfRule type="containsText" dxfId="8" priority="7" operator="containsText" text="TRUE">
      <formula>NOT(ISERROR(SEARCH("TRUE",E12)))</formula>
    </cfRule>
    <cfRule type="containsText" dxfId="7" priority="8" operator="containsText" text="NONE">
      <formula>NOT(ISERROR(SEARCH("NONE",E12)))</formula>
    </cfRule>
    <cfRule type="containsText" dxfId="6" priority="9" operator="containsText" text="Capacity missing">
      <formula>NOT(ISERROR(SEARCH("Capacity missing",E12)))</formula>
    </cfRule>
    <cfRule type="containsText" dxfId="5" priority="10" operator="containsText" text="FALSE">
      <formula>NOT(ISERROR(SEARCH("FALSE",E12)))</formula>
    </cfRule>
  </conditionalFormatting>
  <conditionalFormatting sqref="E13:E14">
    <cfRule type="containsText" dxfId="4" priority="1" operator="containsText" text="FALSE">
      <formula>NOT(ISERROR(SEARCH("FALSE",E13)))</formula>
    </cfRule>
    <cfRule type="containsText" dxfId="3" priority="2" operator="containsText" text="TRUE">
      <formula>NOT(ISERROR(SEARCH("TRUE",E13)))</formula>
    </cfRule>
    <cfRule type="containsText" dxfId="2" priority="3" operator="containsText" text="NONE">
      <formula>NOT(ISERROR(SEARCH("NONE",E13)))</formula>
    </cfRule>
    <cfRule type="containsText" dxfId="1" priority="4" operator="containsText" text="Capacity missing">
      <formula>NOT(ISERROR(SEARCH("Capacity missing",E13)))</formula>
    </cfRule>
    <cfRule type="containsText" dxfId="0" priority="5" operator="containsText" text="FALSE">
      <formula>NOT(ISERROR(SEARCH("FALSE",E13)))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opLeftCell="A3" workbookViewId="0">
      <selection activeCell="B22" sqref="B22"/>
    </sheetView>
  </sheetViews>
  <sheetFormatPr baseColWidth="10" defaultRowHeight="16" x14ac:dyDescent="0.2"/>
  <cols>
    <col min="1" max="1" width="82.83203125" customWidth="1"/>
    <col min="2" max="2" width="22.5" customWidth="1"/>
    <col min="3" max="3" width="63.5" customWidth="1"/>
    <col min="4" max="4" width="18.1640625" customWidth="1"/>
    <col min="5" max="8" width="42.83203125" customWidth="1"/>
  </cols>
  <sheetData>
    <row r="2" spans="1:5" x14ac:dyDescent="0.2">
      <c r="B2" t="s">
        <v>37</v>
      </c>
      <c r="C2" t="s">
        <v>61</v>
      </c>
      <c r="D2" t="s">
        <v>62</v>
      </c>
      <c r="E2" t="s">
        <v>87</v>
      </c>
    </row>
    <row r="3" spans="1:5" x14ac:dyDescent="0.2">
      <c r="A3" t="s">
        <v>1</v>
      </c>
    </row>
    <row r="4" spans="1:5" x14ac:dyDescent="0.2">
      <c r="A4" t="s">
        <v>2</v>
      </c>
      <c r="B4" s="70">
        <f>Dashboard!F50</f>
        <v>0</v>
      </c>
      <c r="C4" t="str">
        <f>"- init." &amp; LEFT(A4, LEN(A4)-3)&amp; " " &amp; "=" &amp;" " &amp; B4*D4</f>
        <v>- init.co_firing_biocoal_share = 0</v>
      </c>
      <c r="D4">
        <v>100</v>
      </c>
    </row>
    <row r="5" spans="1:5" x14ac:dyDescent="0.2">
      <c r="A5" t="s">
        <v>3</v>
      </c>
      <c r="B5" s="70">
        <f>Dashboard!F49</f>
        <v>1</v>
      </c>
      <c r="C5" t="str">
        <f>"- init." &amp; LEFT(A5, LEN(A5)-3)&amp; " " &amp; "=" &amp;" " &amp; B5*D5</f>
        <v>- init.co_firing_coal_share = 100</v>
      </c>
      <c r="D5">
        <v>100</v>
      </c>
    </row>
    <row r="7" spans="1:5" x14ac:dyDescent="0.2">
      <c r="A7" t="s">
        <v>4</v>
      </c>
      <c r="B7" s="67">
        <f>Dashboard!F17</f>
        <v>0</v>
      </c>
      <c r="C7" t="str">
        <f t="shared" ref="C7:C36" si="0">"- init." &amp; LEFT(A7, LEN(A7)-3)&amp; " " &amp; "=" &amp;" " &amp; B7*D7</f>
        <v>- init.energy_distribution_woody_biomass = 0</v>
      </c>
      <c r="D7">
        <f t="shared" ref="D7:D15" si="1">10^6</f>
        <v>1000000</v>
      </c>
    </row>
    <row r="8" spans="1:5" x14ac:dyDescent="0.2">
      <c r="A8" t="s">
        <v>5</v>
      </c>
      <c r="B8" s="67">
        <f>Dashboard!F17</f>
        <v>0</v>
      </c>
      <c r="C8" t="str">
        <f t="shared" si="0"/>
        <v>- init.energy_extraction_crude_oil = 0</v>
      </c>
      <c r="D8">
        <f t="shared" si="1"/>
        <v>1000000</v>
      </c>
    </row>
    <row r="9" spans="1:5" x14ac:dyDescent="0.2">
      <c r="A9" t="s">
        <v>6</v>
      </c>
      <c r="B9" s="67">
        <f>Dashboard!F18</f>
        <v>0</v>
      </c>
      <c r="C9" t="str">
        <f t="shared" si="0"/>
        <v>- init.energy_extraction_natural_gas = 0</v>
      </c>
      <c r="D9">
        <f t="shared" si="1"/>
        <v>1000000</v>
      </c>
    </row>
    <row r="10" spans="1:5" x14ac:dyDescent="0.2">
      <c r="A10" t="s">
        <v>7</v>
      </c>
      <c r="B10" s="67">
        <f>Dashboard!F19</f>
        <v>0</v>
      </c>
      <c r="C10" t="str">
        <f t="shared" si="0"/>
        <v>- init.energy_production_bio_ethanol = 0</v>
      </c>
      <c r="D10">
        <f t="shared" si="1"/>
        <v>1000000</v>
      </c>
    </row>
    <row r="11" spans="1:5" x14ac:dyDescent="0.2">
      <c r="A11" t="s">
        <v>8</v>
      </c>
      <c r="B11" s="67">
        <f>Dashboard!F20</f>
        <v>0</v>
      </c>
      <c r="C11" t="str">
        <f>"- init." &amp; LEFT(A11, LEN(A11)-3)&amp; " " &amp; "=" &amp;" " &amp; B11*D11</f>
        <v>- init.energy_production_bio_oil = 0</v>
      </c>
      <c r="D11">
        <f>10^6</f>
        <v>1000000</v>
      </c>
    </row>
    <row r="12" spans="1:5" x14ac:dyDescent="0.2">
      <c r="A12" t="s">
        <v>9</v>
      </c>
      <c r="B12" s="67">
        <f>Dashboard!F21</f>
        <v>0</v>
      </c>
      <c r="C12" t="str">
        <f t="shared" si="0"/>
        <v>- init.energy_production_biodiesel = 0</v>
      </c>
      <c r="D12">
        <f t="shared" si="1"/>
        <v>1000000</v>
      </c>
    </row>
    <row r="13" spans="1:5" x14ac:dyDescent="0.2">
      <c r="A13" t="s">
        <v>10</v>
      </c>
      <c r="B13" s="67">
        <f>Dashboard!F22</f>
        <v>0</v>
      </c>
      <c r="C13" t="str">
        <f t="shared" si="0"/>
        <v>- init.energy_production_biogas = 0</v>
      </c>
      <c r="D13">
        <f t="shared" si="1"/>
        <v>1000000</v>
      </c>
    </row>
    <row r="14" spans="1:5" x14ac:dyDescent="0.2">
      <c r="A14" t="s">
        <v>11</v>
      </c>
      <c r="B14" s="67">
        <f>Dashboard!F23</f>
        <v>0</v>
      </c>
      <c r="C14" t="str">
        <f t="shared" si="0"/>
        <v>- init.energy_production_wood = 0</v>
      </c>
      <c r="D14">
        <f t="shared" si="1"/>
        <v>1000000</v>
      </c>
    </row>
    <row r="15" spans="1:5" x14ac:dyDescent="0.2">
      <c r="A15" t="s">
        <v>12</v>
      </c>
      <c r="B15" s="67">
        <f>Dashboard!F24</f>
        <v>0</v>
      </c>
      <c r="C15" t="str">
        <f t="shared" si="0"/>
        <v>- init.energy_production_woodpellets = 0</v>
      </c>
      <c r="D15">
        <f t="shared" si="1"/>
        <v>1000000</v>
      </c>
    </row>
    <row r="16" spans="1:5" x14ac:dyDescent="0.2">
      <c r="A16" t="s">
        <v>13</v>
      </c>
      <c r="B16" s="67">
        <f>Dashboard!F25</f>
        <v>0</v>
      </c>
      <c r="C16" t="str">
        <f t="shared" si="0"/>
        <v>- init.energy_production_woody_biomass = 0</v>
      </c>
      <c r="D16">
        <f>10^6</f>
        <v>1000000</v>
      </c>
    </row>
    <row r="18" spans="1:5" x14ac:dyDescent="0.2">
      <c r="A18" t="s">
        <v>14</v>
      </c>
      <c r="B18" s="66">
        <f>'CHP conversie'!F6</f>
        <v>0</v>
      </c>
      <c r="C18" t="str">
        <f t="shared" si="0"/>
        <v>- init.number_of_energy_chp_combined_cycle_network_gas = 0</v>
      </c>
      <c r="D18">
        <v>1</v>
      </c>
    </row>
    <row r="19" spans="1:5" x14ac:dyDescent="0.2">
      <c r="A19" t="s">
        <v>15</v>
      </c>
      <c r="B19" s="66">
        <f>'CHP conversie'!F7</f>
        <v>0</v>
      </c>
      <c r="C19" t="str">
        <f t="shared" si="0"/>
        <v>- init.number_of_energy_chp_supercritical_waste_mix = 0</v>
      </c>
      <c r="D19">
        <v>1</v>
      </c>
    </row>
    <row r="20" spans="1:5" x14ac:dyDescent="0.2">
      <c r="A20" t="s">
        <v>16</v>
      </c>
      <c r="B20" s="66">
        <f>'CHP conversie'!F8</f>
        <v>0</v>
      </c>
      <c r="C20" t="str">
        <f t="shared" si="0"/>
        <v>- init.number_of_energy_chp_ultra_supercritical_coal = 0</v>
      </c>
      <c r="D20">
        <v>1</v>
      </c>
    </row>
    <row r="21" spans="1:5" x14ac:dyDescent="0.2">
      <c r="A21" t="s">
        <v>17</v>
      </c>
      <c r="B21" s="66">
        <f>'CHP conversie'!F9</f>
        <v>0</v>
      </c>
      <c r="C21" t="str">
        <f t="shared" si="0"/>
        <v>- init.number_of_energy_chp_ultra_supercritical_cofiring_coal = 0</v>
      </c>
      <c r="D21">
        <v>1</v>
      </c>
    </row>
    <row r="22" spans="1:5" x14ac:dyDescent="0.2">
      <c r="A22" t="s">
        <v>18</v>
      </c>
      <c r="D22">
        <v>1</v>
      </c>
      <c r="E22" t="s">
        <v>88</v>
      </c>
    </row>
    <row r="23" spans="1:5" x14ac:dyDescent="0.2">
      <c r="A23" t="s">
        <v>19</v>
      </c>
      <c r="D23">
        <v>1</v>
      </c>
      <c r="E23" t="s">
        <v>88</v>
      </c>
    </row>
    <row r="24" spans="1:5" x14ac:dyDescent="0.2">
      <c r="A24" t="s">
        <v>20</v>
      </c>
      <c r="D24">
        <v>1</v>
      </c>
      <c r="E24" t="s">
        <v>88</v>
      </c>
    </row>
    <row r="25" spans="1:5" x14ac:dyDescent="0.2">
      <c r="A25" t="s">
        <v>21</v>
      </c>
      <c r="D25">
        <v>1</v>
      </c>
      <c r="E25" t="s">
        <v>88</v>
      </c>
    </row>
    <row r="26" spans="1:5" x14ac:dyDescent="0.2">
      <c r="A26" t="s">
        <v>22</v>
      </c>
      <c r="B26" s="66">
        <f>'CHP conversie'!F11</f>
        <v>0.33215000000000006</v>
      </c>
      <c r="C26" t="str">
        <f t="shared" si="0"/>
        <v>- init.number_of_energy_power_combined_cycle_network_gas = 0.33215</v>
      </c>
      <c r="D26">
        <v>1</v>
      </c>
    </row>
    <row r="27" spans="1:5" x14ac:dyDescent="0.2">
      <c r="A27" t="s">
        <v>23</v>
      </c>
      <c r="D27">
        <v>1</v>
      </c>
      <c r="E27" t="s">
        <v>88</v>
      </c>
    </row>
    <row r="28" spans="1:5" x14ac:dyDescent="0.2">
      <c r="A28" t="s">
        <v>24</v>
      </c>
      <c r="D28">
        <v>1</v>
      </c>
      <c r="E28" t="s">
        <v>88</v>
      </c>
    </row>
    <row r="29" spans="1:5" x14ac:dyDescent="0.2">
      <c r="A29" t="s">
        <v>25</v>
      </c>
      <c r="D29">
        <v>1</v>
      </c>
      <c r="E29" t="s">
        <v>88</v>
      </c>
    </row>
    <row r="30" spans="1:5" x14ac:dyDescent="0.2">
      <c r="A30" t="s">
        <v>26</v>
      </c>
      <c r="B30" s="66">
        <f>'CHP conversie'!F12</f>
        <v>0.29568345323741008</v>
      </c>
      <c r="C30" t="str">
        <f t="shared" si="0"/>
        <v>- init.number_of_energy_power_supercritical_waste_mix = 0.29568345323741</v>
      </c>
      <c r="D30">
        <v>1</v>
      </c>
    </row>
    <row r="31" spans="1:5" x14ac:dyDescent="0.2">
      <c r="A31" t="s">
        <v>27</v>
      </c>
      <c r="B31" s="66">
        <f>'CHP conversie'!F13</f>
        <v>5.4219125000000014E-2</v>
      </c>
      <c r="C31" t="str">
        <f t="shared" si="0"/>
        <v>- init.number_of_energy_power_ultra_supercritical_coal = 0.054219125</v>
      </c>
      <c r="D31">
        <v>1</v>
      </c>
    </row>
    <row r="32" spans="1:5" x14ac:dyDescent="0.2">
      <c r="A32" t="s">
        <v>28</v>
      </c>
      <c r="B32" s="66">
        <f>'CHP conversie'!F14</f>
        <v>2.6215361445783132E-2</v>
      </c>
      <c r="C32" t="str">
        <f t="shared" si="0"/>
        <v>- init.number_of_energy_power_ultra_supercritical_cofiring_coal = 0.0262153614457831</v>
      </c>
      <c r="D32">
        <v>1</v>
      </c>
    </row>
    <row r="33" spans="1:5" x14ac:dyDescent="0.2">
      <c r="A33" t="s">
        <v>29</v>
      </c>
      <c r="D33">
        <v>1</v>
      </c>
      <c r="E33" t="s">
        <v>88</v>
      </c>
    </row>
    <row r="34" spans="1:5" x14ac:dyDescent="0.2">
      <c r="A34" t="s">
        <v>30</v>
      </c>
      <c r="B34">
        <f>Dashboard!F12/Dashboard!F39</f>
        <v>0</v>
      </c>
      <c r="C34" t="str">
        <f t="shared" si="0"/>
        <v>- init.number_of_energy_power_wind_turbine_coastal = 0</v>
      </c>
      <c r="D34">
        <v>1</v>
      </c>
    </row>
    <row r="35" spans="1:5" x14ac:dyDescent="0.2">
      <c r="A35" t="s">
        <v>31</v>
      </c>
      <c r="B35">
        <f>Dashboard!F11/Dashboard!F38</f>
        <v>395.33333333333331</v>
      </c>
      <c r="C35" t="str">
        <f t="shared" si="0"/>
        <v>- init.number_of_energy_power_wind_turbine_inland = 395.333333333333</v>
      </c>
      <c r="D35">
        <v>1</v>
      </c>
    </row>
    <row r="36" spans="1:5" x14ac:dyDescent="0.2">
      <c r="A36" t="s">
        <v>32</v>
      </c>
      <c r="B36">
        <f>Dashboard!F13/Dashboard!F40</f>
        <v>1.6279999999999999</v>
      </c>
      <c r="C36" t="str">
        <f t="shared" si="0"/>
        <v>- init.number_of_energy_power_wind_turbine_offshore = 1.628</v>
      </c>
      <c r="D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CHP conversie</vt:lpstr>
      <vt:lpstr>.ad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2017-07-20T08:10:24Z</dcterms:created>
  <dcterms:modified xsi:type="dcterms:W3CDTF">2017-10-05T16:08:44Z</dcterms:modified>
</cp:coreProperties>
</file>