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B9F96C0F-6F41-8B4B-BE49-305FFD4ACD50}"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 r:id="rId7"/>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4" i="13" l="1"/>
  <c r="I14" i="13"/>
  <c r="E12" i="17"/>
  <c r="E19" i="12" l="1"/>
  <c r="G10" i="13"/>
  <c r="E34" i="12" s="1"/>
  <c r="G9" i="13"/>
  <c r="E33" i="12" s="1"/>
  <c r="G11" i="13"/>
  <c r="E35" i="12" s="1"/>
  <c r="E22" i="12"/>
  <c r="E27" i="12"/>
  <c r="G15" i="13" l="1"/>
  <c r="E26" i="12" s="1"/>
</calcChain>
</file>

<file path=xl/sharedStrings.xml><?xml version="1.0" encoding="utf-8"?>
<sst xmlns="http://schemas.openxmlformats.org/spreadsheetml/2006/main" count="160" uniqueCount="110">
  <si>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</si>
  <si>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</si>
  <si>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</si>
  <si>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</si>
  <si>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</si>
  <si>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</si>
  <si>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</si>
  <si>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</si>
  <si>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</si>
  <si>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</si>
  <si>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</si>
  <si>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</si>
  <si>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</si>
  <si>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</si>
  <si>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</si>
  <si>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</si>
  <si>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</si>
  <si>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</si>
  <si>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</si>
  <si>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</si>
  <si>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</si>
  <si>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</si>
  <si>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</si>
  <si>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</si>
  <si>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</si>
  <si>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</si>
  <si>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</si>
  <si>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</si>
  <si>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</si>
  <si>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</si>
  <si>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</si>
  <si>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</si>
  <si>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</si>
  <si>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</si>
  <si>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</si>
  <si>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</si>
  <si>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</si>
  <si>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</si>
  <si>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</si>
  <si>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</si>
  <si>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</si>
  <si>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</si>
  <si>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</si>
  <si>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</si>
  <si>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</si>
  <si>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</si>
  <si>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</si>
  <si>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</si>
  <si>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</si>
  <si>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</si>
  <si>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</si>
  <si>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</si>
  <si>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</si>
  <si>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</si>
  <si>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</si>
  <si>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</si>
  <si>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</si>
  <si>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</si>
  <si>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</si>
  <si>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</si>
  <si>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</si>
  <si>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</si>
  <si>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</si>
  <si>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</si>
  <si>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</si>
  <si>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</si>
  <si>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</si>
  <si>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</si>
  <si>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</si>
  <si>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</si>
  <si>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</si>
  <si>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</si>
  <si>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</si>
  <si>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</si>
  <si>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</si>
  <si>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</si>
  <si>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</si>
  <si>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</si>
  <si>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</si>
  <si>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</si>
  <si>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</si>
  <si>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</si>
  <si>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</si>
  <si>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</si>
  <si>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</si>
  <si>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</si>
  <si>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</si>
  <si>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</si>
  <si>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</si>
  <si>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</si>
  <si>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</si>
  <si>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</si>
  <si>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</si>
  <si>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network_gas</t>
    </r>
  </si>
  <si>
    <t>buildings_cooling_heatpump_air_water_network_gas.converter.ad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</si>
  <si>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</si>
  <si>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</si>
  <si>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</si>
  <si>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</si>
  <si>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 xml:space="preserve">rake import:node NODE="nodename" </t>
    </r>
    <r>
      <rPr>
        <sz val="12"/>
        <color rgb="FF000000"/>
        <rFont val="Calibri"/>
        <family val="2"/>
      </rPr>
      <t xml:space="preserve">the button to update the node attributes on ETSource. 
</t>
    </r>
  </si>
  <si>
    <t>See https://github.com/quintel/documentation/blob/master/general/cost_calculations.md#weighted-average-cost-of-capital</t>
  </si>
  <si>
    <t>Vesta Functioneel Ontwerp 4.0</t>
  </si>
  <si>
    <t>vaste investeringen</t>
  </si>
  <si>
    <t>euro/aansluiting</t>
  </si>
  <si>
    <t>variable investeringen</t>
  </si>
  <si>
    <t>euro/kW</t>
  </si>
  <si>
    <t>euro/unit</t>
  </si>
  <si>
    <t>Ki_u_LWP_vast_min</t>
  </si>
  <si>
    <t>Ki_u_LWP_var_min</t>
  </si>
  <si>
    <t>Vesta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</si>
</sst>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7" formatCode="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2" fontId="13" fillId="2" borderId="20" xfId="0" applyNumberFormat="1" applyFont="1" applyFill="1" applyBorder="1" applyAlignment="1" applyProtection="1">
      <alignment horizontal="right" vertical="center"/>
    </xf>
    <xf numFmtId="0" fontId="2" fillId="0" borderId="0"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6" fillId="2" borderId="0" xfId="0" applyFont="1" applyFill="1"/>
    <xf numFmtId="49" fontId="26" fillId="2" borderId="0" xfId="0" applyNumberFormat="1" applyFont="1" applyFill="1"/>
    <xf numFmtId="167" fontId="25" fillId="2" borderId="0" xfId="0" applyNumberFormat="1" applyFont="1" applyFill="1"/>
    <xf numFmtId="0" fontId="1" fillId="2" borderId="18" xfId="0" applyFont="1" applyFill="1" applyBorder="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444500</xdr:colOff>
      <xdr:row>8</xdr:row>
      <xdr:rowOff>88900</xdr:rowOff>
    </xdr:from>
    <xdr:to>
      <xdr:col>12</xdr:col>
      <xdr:colOff>1143000</xdr:colOff>
      <xdr:row>29</xdr:row>
      <xdr:rowOff>9779</xdr:rowOff>
    </xdr:to>
    <xdr:pic>
      <xdr:nvPicPr>
        <xdr:cNvPr id="3" name="Picture 2">
          <a:extLst>
            <a:ext uri="{FF2B5EF4-FFF2-40B4-BE49-F238E27FC236}">
              <a16:creationId xmlns:a16="http://schemas.microsoft.com/office/drawing/2014/main" id="{B38A25D8-6018-7A47-98D5-86C460C4E2AE}"/>
            </a:ext>
          </a:extLst>
        </xdr:cNvPr>
        <xdr:cNvPicPr>
          <a:picLocks noChangeAspect="1"/>
        </xdr:cNvPicPr>
      </xdr:nvPicPr>
      <xdr:blipFill>
        <a:blip xmlns:r="http://schemas.openxmlformats.org/officeDocument/2006/relationships" r:embed="rId1"/>
        <a:stretch>
          <a:fillRect/>
        </a:stretch>
      </xdr:blipFill>
      <xdr:spPr>
        <a:xfrm>
          <a:off x="7264400" y="1727200"/>
          <a:ext cx="10058400" cy="4188079"/>
        </a:xfrm>
        <a:prstGeom prst="rect">
          <a:avLst/>
        </a:prstGeom>
      </xdr:spPr>
    </xdr:pic>
    <xdr:clientData/>
  </xdr:twoCellAnchor>
  <xdr:twoCellAnchor editAs="oneCell">
    <xdr:from>
      <xdr:col>8</xdr:col>
      <xdr:colOff>457200</xdr:colOff>
      <xdr:row>29</xdr:row>
      <xdr:rowOff>12700</xdr:rowOff>
    </xdr:from>
    <xdr:to>
      <xdr:col>12</xdr:col>
      <xdr:colOff>1155700</xdr:colOff>
      <xdr:row>48</xdr:row>
      <xdr:rowOff>187569</xdr:rowOff>
    </xdr:to>
    <xdr:pic>
      <xdr:nvPicPr>
        <xdr:cNvPr id="6" name="Picture 5">
          <a:extLst>
            <a:ext uri="{FF2B5EF4-FFF2-40B4-BE49-F238E27FC236}">
              <a16:creationId xmlns:a16="http://schemas.microsoft.com/office/drawing/2014/main" id="{06E52FE4-EB91-764F-8248-803BDE205A53}"/>
            </a:ext>
          </a:extLst>
        </xdr:cNvPr>
        <xdr:cNvPicPr>
          <a:picLocks noChangeAspect="1"/>
        </xdr:cNvPicPr>
      </xdr:nvPicPr>
      <xdr:blipFill>
        <a:blip xmlns:r="http://schemas.openxmlformats.org/officeDocument/2006/relationships" r:embed="rId2"/>
        <a:stretch>
          <a:fillRect/>
        </a:stretch>
      </xdr:blipFill>
      <xdr:spPr>
        <a:xfrm>
          <a:off x="7277100" y="5918200"/>
          <a:ext cx="10058400" cy="4035669"/>
        </a:xfrm>
        <a:prstGeom prst="rect">
          <a:avLst/>
        </a:prstGeom>
      </xdr:spPr>
    </xdr:pic>
    <xdr:clientData/>
  </xdr:twoCellAnchor>
  <xdr:twoCellAnchor editAs="oneCell">
    <xdr:from>
      <xdr:col>8</xdr:col>
      <xdr:colOff>431800</xdr:colOff>
      <xdr:row>50</xdr:row>
      <xdr:rowOff>0</xdr:rowOff>
    </xdr:from>
    <xdr:to>
      <xdr:col>12</xdr:col>
      <xdr:colOff>1130300</xdr:colOff>
      <xdr:row>53</xdr:row>
      <xdr:rowOff>38199</xdr:rowOff>
    </xdr:to>
    <xdr:pic>
      <xdr:nvPicPr>
        <xdr:cNvPr id="7" name="Picture 6">
          <a:extLst>
            <a:ext uri="{FF2B5EF4-FFF2-40B4-BE49-F238E27FC236}">
              <a16:creationId xmlns:a16="http://schemas.microsoft.com/office/drawing/2014/main" id="{F324AD12-AF03-BC42-A656-5B51805818A4}"/>
            </a:ext>
          </a:extLst>
        </xdr:cNvPr>
        <xdr:cNvPicPr>
          <a:picLocks noChangeAspect="1"/>
        </xdr:cNvPicPr>
      </xdr:nvPicPr>
      <xdr:blipFill>
        <a:blip xmlns:r="http://schemas.openxmlformats.org/officeDocument/2006/relationships" r:embed="rId3"/>
        <a:stretch>
          <a:fillRect/>
        </a:stretch>
      </xdr:blipFill>
      <xdr:spPr>
        <a:xfrm>
          <a:off x="7251700" y="10172700"/>
          <a:ext cx="10058400" cy="647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ildings_space_heater_collective_heatpump_water_water_ts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refreshError="1"/>
      <sheetData sheetId="1" refreshError="1"/>
      <sheetData sheetId="2">
        <row r="8">
          <cell r="G8">
            <v>2.25</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G12" sqref="G12"/>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94</v>
      </c>
    </row>
    <row r="5" spans="1:3">
      <c r="A5" s="1"/>
      <c r="B5" s="4" t="s">
        <v>59</v>
      </c>
      <c r="C5" s="5" t="s">
        <v>86</v>
      </c>
    </row>
    <row r="6" spans="1:3">
      <c r="A6" s="1"/>
      <c r="B6" s="6" t="s">
        <v>18</v>
      </c>
      <c r="C6" s="7" t="s">
        <v>19</v>
      </c>
    </row>
    <row r="7" spans="1:3">
      <c r="A7" s="1"/>
      <c r="B7" s="8"/>
      <c r="C7" s="8"/>
    </row>
    <row r="8" spans="1:3">
      <c r="A8" s="1"/>
      <c r="B8" s="8"/>
      <c r="C8" s="8"/>
    </row>
    <row r="9" spans="1:3">
      <c r="A9" s="1"/>
      <c r="B9" s="80" t="s">
        <v>60</v>
      </c>
      <c r="C9" s="81"/>
    </row>
    <row r="10" spans="1:3">
      <c r="A10" s="1"/>
      <c r="B10" s="82"/>
      <c r="C10" s="83"/>
    </row>
    <row r="11" spans="1:3">
      <c r="A11" s="1"/>
      <c r="B11" s="82" t="s">
        <v>61</v>
      </c>
      <c r="C11" s="84" t="s">
        <v>62</v>
      </c>
    </row>
    <row r="12" spans="1:3" ht="17" thickBot="1">
      <c r="A12" s="1"/>
      <c r="B12" s="82"/>
      <c r="C12" s="14" t="s">
        <v>63</v>
      </c>
    </row>
    <row r="13" spans="1:3" ht="17" thickBot="1">
      <c r="A13" s="1"/>
      <c r="B13" s="82"/>
      <c r="C13" s="85" t="s">
        <v>64</v>
      </c>
    </row>
    <row r="14" spans="1:3">
      <c r="A14" s="1"/>
      <c r="B14" s="82"/>
      <c r="C14" s="83" t="s">
        <v>65</v>
      </c>
    </row>
    <row r="15" spans="1:3">
      <c r="A15" s="1"/>
      <c r="B15" s="82"/>
      <c r="C15" s="83"/>
    </row>
    <row r="16" spans="1:3">
      <c r="A16" s="1"/>
      <c r="B16" s="82" t="s">
        <v>66</v>
      </c>
      <c r="C16" s="86" t="s">
        <v>67</v>
      </c>
    </row>
    <row r="17" spans="1:3">
      <c r="A17" s="1"/>
      <c r="B17" s="82"/>
      <c r="C17" s="87" t="s">
        <v>68</v>
      </c>
    </row>
    <row r="18" spans="1:3">
      <c r="A18" s="1"/>
      <c r="B18" s="82"/>
      <c r="C18" s="88" t="s">
        <v>69</v>
      </c>
    </row>
    <row r="19" spans="1:3">
      <c r="A19" s="1"/>
      <c r="B19" s="82"/>
      <c r="C19" s="89" t="s">
        <v>70</v>
      </c>
    </row>
    <row r="20" spans="1:3">
      <c r="A20" s="1"/>
      <c r="B20" s="90"/>
      <c r="C20" s="91" t="s">
        <v>71</v>
      </c>
    </row>
    <row r="21" spans="1:3">
      <c r="A21" s="1"/>
      <c r="B21" s="90"/>
      <c r="C21" s="92" t="s">
        <v>72</v>
      </c>
    </row>
    <row r="22" spans="1:3">
      <c r="A22" s="1"/>
      <c r="B22" s="90"/>
      <c r="C22" s="93" t="s">
        <v>73</v>
      </c>
    </row>
    <row r="23" spans="1:3">
      <c r="B23" s="90"/>
      <c r="C23" s="94"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7"/>
  <sheetViews>
    <sheetView tabSelected="1" workbookViewId="0">
      <selection activeCell="A37" sqref="A37:XFD41"/>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28" t="s">
        <v>99</v>
      </c>
      <c r="C2" s="129"/>
      <c r="D2" s="129"/>
      <c r="E2" s="130"/>
      <c r="F2" s="32"/>
      <c r="G2" s="32"/>
    </row>
    <row r="3" spans="2:11">
      <c r="B3" s="131"/>
      <c r="C3" s="132"/>
      <c r="D3" s="132"/>
      <c r="E3" s="133"/>
      <c r="F3" s="32"/>
      <c r="G3" s="32"/>
    </row>
    <row r="4" spans="2:11" ht="36" customHeight="1">
      <c r="B4" s="134"/>
      <c r="C4" s="135"/>
      <c r="D4" s="135"/>
      <c r="E4" s="136"/>
      <c r="F4" s="32"/>
      <c r="G4" s="32"/>
    </row>
    <row r="5" spans="2:11" ht="17" thickBot="1">
      <c r="D5" s="32"/>
    </row>
    <row r="6" spans="2:11">
      <c r="B6" s="35"/>
      <c r="C6" s="16"/>
      <c r="D6" s="16"/>
      <c r="E6" s="16"/>
      <c r="F6" s="16"/>
      <c r="G6" s="16"/>
      <c r="H6" s="16"/>
      <c r="I6" s="16"/>
      <c r="J6" s="36"/>
    </row>
    <row r="7" spans="2:11" s="41" customFormat="1" ht="19">
      <c r="B7" s="95"/>
      <c r="C7" s="15" t="s">
        <v>29</v>
      </c>
      <c r="D7" s="96" t="s">
        <v>12</v>
      </c>
      <c r="E7" s="15" t="s">
        <v>6</v>
      </c>
      <c r="F7" s="15"/>
      <c r="G7" s="15" t="s">
        <v>11</v>
      </c>
      <c r="H7" s="15"/>
      <c r="I7" s="15" t="s">
        <v>0</v>
      </c>
      <c r="J7" s="102"/>
    </row>
    <row r="8" spans="2:11" s="41" customFormat="1" ht="19">
      <c r="B8" s="20"/>
      <c r="C8" s="14"/>
      <c r="D8" s="28"/>
      <c r="E8" s="14"/>
      <c r="F8" s="14"/>
      <c r="G8" s="14"/>
      <c r="H8" s="14"/>
      <c r="I8" s="14"/>
      <c r="J8" s="42"/>
    </row>
    <row r="9" spans="2:11" s="41" customFormat="1" ht="20" thickBot="1">
      <c r="B9" s="20"/>
      <c r="C9" s="14" t="s">
        <v>87</v>
      </c>
      <c r="D9" s="28"/>
      <c r="E9" s="14"/>
      <c r="F9" s="14"/>
      <c r="G9" s="14"/>
      <c r="H9" s="14"/>
      <c r="I9" s="14"/>
      <c r="J9" s="42"/>
    </row>
    <row r="10" spans="2:11" s="41" customFormat="1" ht="20" thickBot="1">
      <c r="B10" s="20"/>
      <c r="C10" s="127" t="s">
        <v>95</v>
      </c>
      <c r="D10" s="17" t="s">
        <v>4</v>
      </c>
      <c r="E10" s="43">
        <v>0.41176470588235298</v>
      </c>
      <c r="F10" s="33"/>
      <c r="G10" s="33"/>
      <c r="H10" s="27"/>
      <c r="I10" s="31" t="s">
        <v>51</v>
      </c>
      <c r="J10" s="42"/>
    </row>
    <row r="11" spans="2:11" s="41" customFormat="1" ht="20" thickBot="1">
      <c r="B11" s="20"/>
      <c r="C11" s="125" t="s">
        <v>93</v>
      </c>
      <c r="D11" s="17" t="s">
        <v>4</v>
      </c>
      <c r="E11" s="43">
        <v>0.58823529411764697</v>
      </c>
      <c r="F11" s="33"/>
      <c r="G11" s="33"/>
      <c r="H11" s="27"/>
      <c r="I11" s="31" t="s">
        <v>51</v>
      </c>
      <c r="J11" s="42"/>
    </row>
    <row r="12" spans="2:11" s="41" customFormat="1" ht="20" thickBot="1">
      <c r="B12" s="20"/>
      <c r="C12" s="127" t="s">
        <v>96</v>
      </c>
      <c r="D12" s="17" t="s">
        <v>4</v>
      </c>
      <c r="E12" s="43">
        <v>1</v>
      </c>
      <c r="F12" s="33"/>
      <c r="G12" s="33"/>
      <c r="H12" s="27"/>
      <c r="I12" s="31" t="s">
        <v>51</v>
      </c>
      <c r="J12" s="42"/>
    </row>
    <row r="13" spans="2:11" ht="17" thickBot="1">
      <c r="B13" s="37"/>
      <c r="C13" s="33" t="s">
        <v>31</v>
      </c>
      <c r="D13" s="19" t="s">
        <v>4</v>
      </c>
      <c r="E13" s="43">
        <v>0</v>
      </c>
      <c r="F13" s="33"/>
      <c r="G13" s="33"/>
      <c r="H13" s="33"/>
      <c r="I13" s="31" t="s">
        <v>51</v>
      </c>
      <c r="J13" s="103"/>
      <c r="K13" s="32"/>
    </row>
    <row r="14" spans="2:11" ht="17" thickBot="1">
      <c r="B14" s="37"/>
      <c r="C14" s="33" t="s">
        <v>33</v>
      </c>
      <c r="D14" s="19" t="s">
        <v>4</v>
      </c>
      <c r="E14" s="44">
        <v>0</v>
      </c>
      <c r="F14" s="33"/>
      <c r="G14" s="33"/>
      <c r="H14" s="33"/>
      <c r="I14" s="31" t="s">
        <v>51</v>
      </c>
      <c r="J14" s="103"/>
      <c r="K14" s="32"/>
    </row>
    <row r="15" spans="2:11" ht="17" thickBot="1">
      <c r="B15" s="37"/>
      <c r="C15" s="119" t="s">
        <v>89</v>
      </c>
      <c r="D15" s="19" t="s">
        <v>4</v>
      </c>
      <c r="E15" s="44">
        <v>4000</v>
      </c>
      <c r="F15" s="33"/>
      <c r="G15" s="33"/>
      <c r="H15" s="33"/>
      <c r="I15" s="31" t="s">
        <v>51</v>
      </c>
      <c r="J15" s="103"/>
      <c r="K15" s="32"/>
    </row>
    <row r="16" spans="2:11" ht="17" thickBot="1">
      <c r="B16" s="37"/>
      <c r="C16" s="33" t="s">
        <v>36</v>
      </c>
      <c r="D16" s="19" t="s">
        <v>4</v>
      </c>
      <c r="E16" s="31">
        <v>0</v>
      </c>
      <c r="F16" s="33"/>
      <c r="G16" s="33"/>
      <c r="H16" s="33"/>
      <c r="I16" s="31" t="s">
        <v>51</v>
      </c>
      <c r="J16" s="103"/>
      <c r="K16" s="32"/>
    </row>
    <row r="17" spans="2:11" ht="17" thickBot="1">
      <c r="B17" s="37"/>
      <c r="C17" s="33" t="s">
        <v>37</v>
      </c>
      <c r="D17" s="19" t="s">
        <v>4</v>
      </c>
      <c r="E17" s="31">
        <v>0</v>
      </c>
      <c r="F17" s="33"/>
      <c r="G17" s="33"/>
      <c r="H17" s="33"/>
      <c r="I17" s="31" t="s">
        <v>51</v>
      </c>
      <c r="J17" s="103"/>
      <c r="K17" s="32"/>
    </row>
    <row r="18" spans="2:11" ht="17" thickBot="1">
      <c r="B18" s="37"/>
      <c r="C18" s="33" t="s">
        <v>38</v>
      </c>
      <c r="D18" s="19" t="s">
        <v>58</v>
      </c>
      <c r="E18" s="44">
        <v>0</v>
      </c>
      <c r="F18" s="33"/>
      <c r="G18" s="33" t="s">
        <v>26</v>
      </c>
      <c r="H18" s="33"/>
      <c r="I18" s="31" t="s">
        <v>51</v>
      </c>
      <c r="J18" s="103"/>
    </row>
    <row r="19" spans="2:11" ht="17" thickBot="1">
      <c r="B19" s="37"/>
      <c r="C19" s="33" t="s">
        <v>39</v>
      </c>
      <c r="D19" s="19" t="s">
        <v>58</v>
      </c>
      <c r="E19" s="43">
        <f>'Research data'!G6</f>
        <v>2.25</v>
      </c>
      <c r="F19" s="33"/>
      <c r="G19" s="33" t="s">
        <v>52</v>
      </c>
      <c r="H19" s="33"/>
      <c r="I19" s="31" t="s">
        <v>51</v>
      </c>
      <c r="J19" s="103"/>
    </row>
    <row r="20" spans="2:11">
      <c r="B20" s="37"/>
      <c r="C20" s="74"/>
      <c r="D20" s="98"/>
      <c r="E20" s="99"/>
      <c r="F20" s="32"/>
      <c r="G20" s="74"/>
      <c r="H20" s="32"/>
      <c r="I20" s="32"/>
      <c r="J20" s="103"/>
    </row>
    <row r="21" spans="2:11" ht="17" thickBot="1">
      <c r="B21" s="37"/>
      <c r="C21" s="14" t="s">
        <v>75</v>
      </c>
      <c r="D21" s="98"/>
      <c r="E21" s="99"/>
      <c r="F21" s="32"/>
      <c r="G21" s="74"/>
      <c r="H21" s="32"/>
      <c r="I21" s="32"/>
      <c r="J21" s="103"/>
    </row>
    <row r="22" spans="2:11" ht="17" thickBot="1">
      <c r="B22" s="37"/>
      <c r="C22" s="33" t="s">
        <v>40</v>
      </c>
      <c r="D22" s="19" t="s">
        <v>30</v>
      </c>
      <c r="E22" s="44">
        <f>'Research data'!G14</f>
        <v>2479300</v>
      </c>
      <c r="F22" s="33"/>
      <c r="G22" s="33" t="s">
        <v>8</v>
      </c>
      <c r="H22" s="33"/>
      <c r="I22" s="140" t="s">
        <v>109</v>
      </c>
      <c r="J22" s="103"/>
    </row>
    <row r="23" spans="2:11" ht="17" thickBot="1">
      <c r="B23" s="37"/>
      <c r="C23" s="33" t="s">
        <v>41</v>
      </c>
      <c r="D23" s="19" t="s">
        <v>30</v>
      </c>
      <c r="E23" s="44">
        <v>0</v>
      </c>
      <c r="F23" s="33"/>
      <c r="G23" s="33" t="s">
        <v>53</v>
      </c>
      <c r="H23" s="33"/>
      <c r="I23" s="31" t="s">
        <v>51</v>
      </c>
      <c r="J23" s="103"/>
    </row>
    <row r="24" spans="2:11" ht="17" thickBot="1">
      <c r="B24" s="37"/>
      <c r="C24" s="33" t="s">
        <v>10</v>
      </c>
      <c r="D24" s="19" t="s">
        <v>30</v>
      </c>
      <c r="E24" s="44">
        <v>0</v>
      </c>
      <c r="F24" s="33"/>
      <c r="G24" s="33" t="s">
        <v>22</v>
      </c>
      <c r="H24" s="33"/>
      <c r="I24" s="31" t="s">
        <v>51</v>
      </c>
      <c r="J24" s="103"/>
    </row>
    <row r="25" spans="2:11" ht="17" thickBot="1">
      <c r="B25" s="37"/>
      <c r="C25" s="33" t="s">
        <v>42</v>
      </c>
      <c r="D25" s="19" t="s">
        <v>30</v>
      </c>
      <c r="E25" s="44">
        <v>0</v>
      </c>
      <c r="F25" s="33"/>
      <c r="G25" s="33" t="s">
        <v>25</v>
      </c>
      <c r="H25" s="33"/>
      <c r="I25" s="31" t="s">
        <v>51</v>
      </c>
      <c r="J25" s="103"/>
    </row>
    <row r="26" spans="2:11" ht="17" thickBot="1">
      <c r="B26" s="37"/>
      <c r="C26" s="33" t="s">
        <v>43</v>
      </c>
      <c r="D26" s="19" t="s">
        <v>50</v>
      </c>
      <c r="E26" s="97">
        <f>'Research data'!G15</f>
        <v>99296.24</v>
      </c>
      <c r="F26" s="33"/>
      <c r="G26" s="33" t="s">
        <v>54</v>
      </c>
      <c r="H26" s="33"/>
      <c r="I26" s="79" t="s">
        <v>51</v>
      </c>
      <c r="J26" s="103"/>
    </row>
    <row r="27" spans="2:11" ht="17" thickBot="1">
      <c r="B27" s="37"/>
      <c r="C27" s="33" t="s">
        <v>44</v>
      </c>
      <c r="D27" s="19" t="s">
        <v>49</v>
      </c>
      <c r="E27" s="43">
        <f>'Research data'!G17</f>
        <v>0</v>
      </c>
      <c r="F27" s="33"/>
      <c r="G27" s="33" t="s">
        <v>55</v>
      </c>
      <c r="H27" s="33"/>
      <c r="I27" s="79" t="s">
        <v>51</v>
      </c>
      <c r="J27" s="103"/>
    </row>
    <row r="28" spans="2:11" ht="17" thickBot="1">
      <c r="B28" s="37"/>
      <c r="C28" s="33" t="s">
        <v>45</v>
      </c>
      <c r="D28" s="19" t="s">
        <v>49</v>
      </c>
      <c r="E28" s="100">
        <v>0</v>
      </c>
      <c r="F28" s="33"/>
      <c r="G28" s="33" t="s">
        <v>56</v>
      </c>
      <c r="H28" s="33"/>
      <c r="I28" s="110" t="s">
        <v>51</v>
      </c>
      <c r="J28" s="103"/>
    </row>
    <row r="29" spans="2:11" ht="17" thickBot="1">
      <c r="B29" s="37"/>
      <c r="C29" s="33" t="s">
        <v>48</v>
      </c>
      <c r="D29" s="19" t="s">
        <v>2</v>
      </c>
      <c r="E29" s="43">
        <v>0.04</v>
      </c>
      <c r="F29" s="33"/>
      <c r="G29" s="33" t="s">
        <v>21</v>
      </c>
      <c r="H29" s="33"/>
      <c r="I29" s="31" t="s">
        <v>100</v>
      </c>
      <c r="J29" s="103"/>
    </row>
    <row r="30" spans="2:11" ht="17" thickBot="1">
      <c r="B30" s="37"/>
      <c r="C30" s="33" t="s">
        <v>35</v>
      </c>
      <c r="D30" s="19" t="s">
        <v>9</v>
      </c>
      <c r="E30" s="44">
        <v>0</v>
      </c>
      <c r="F30" s="33"/>
      <c r="G30" s="33"/>
      <c r="H30" s="33"/>
      <c r="I30" s="31" t="s">
        <v>51</v>
      </c>
      <c r="J30" s="103"/>
    </row>
    <row r="31" spans="2:11">
      <c r="B31" s="37"/>
      <c r="C31" s="33"/>
      <c r="D31" s="19"/>
      <c r="E31" s="101"/>
      <c r="F31" s="33"/>
      <c r="G31" s="33"/>
      <c r="H31" s="33"/>
      <c r="I31" s="32"/>
      <c r="J31" s="103"/>
    </row>
    <row r="32" spans="2:11" ht="17" thickBot="1">
      <c r="B32" s="37"/>
      <c r="C32" s="14" t="s">
        <v>7</v>
      </c>
      <c r="D32" s="98"/>
      <c r="E32" s="101"/>
      <c r="F32" s="32"/>
      <c r="G32" s="32"/>
      <c r="H32" s="32"/>
      <c r="I32" s="32"/>
      <c r="J32" s="103"/>
    </row>
    <row r="33" spans="2:10" ht="17" thickBot="1">
      <c r="B33" s="37"/>
      <c r="C33" s="33" t="s">
        <v>34</v>
      </c>
      <c r="D33" s="19" t="s">
        <v>3</v>
      </c>
      <c r="E33" s="44">
        <f>'Research data'!G9</f>
        <v>0</v>
      </c>
      <c r="F33" s="33"/>
      <c r="G33" s="33" t="s">
        <v>13</v>
      </c>
      <c r="H33" s="33"/>
      <c r="I33" s="31" t="s">
        <v>51</v>
      </c>
      <c r="J33" s="103"/>
    </row>
    <row r="34" spans="2:10" ht="17" thickBot="1">
      <c r="B34" s="37"/>
      <c r="C34" s="124" t="s">
        <v>46</v>
      </c>
      <c r="D34" s="19" t="s">
        <v>1</v>
      </c>
      <c r="E34" s="97">
        <f>'Research data'!G10</f>
        <v>0</v>
      </c>
      <c r="F34" s="33"/>
      <c r="G34" s="33" t="s">
        <v>24</v>
      </c>
      <c r="H34" s="33"/>
      <c r="I34" s="112" t="s">
        <v>51</v>
      </c>
      <c r="J34" s="103"/>
    </row>
    <row r="35" spans="2:10" ht="17" thickBot="1">
      <c r="B35" s="37"/>
      <c r="C35" s="33" t="s">
        <v>47</v>
      </c>
      <c r="D35" s="19" t="s">
        <v>1</v>
      </c>
      <c r="E35" s="44">
        <f>'Research data'!G11</f>
        <v>15</v>
      </c>
      <c r="F35" s="33"/>
      <c r="G35" s="33" t="s">
        <v>23</v>
      </c>
      <c r="H35" s="33"/>
      <c r="I35" s="113" t="s">
        <v>51</v>
      </c>
      <c r="J35" s="103"/>
    </row>
    <row r="36" spans="2:10" ht="17" thickBot="1">
      <c r="B36" s="37"/>
      <c r="C36" s="33" t="s">
        <v>32</v>
      </c>
      <c r="D36" s="19" t="s">
        <v>4</v>
      </c>
      <c r="E36" s="44">
        <v>0</v>
      </c>
      <c r="F36" s="33"/>
      <c r="G36" s="33"/>
      <c r="H36" s="33"/>
      <c r="I36" s="120" t="s">
        <v>51</v>
      </c>
      <c r="J36" s="103"/>
    </row>
    <row r="37" spans="2:10" ht="20" customHeight="1" thickBot="1">
      <c r="B37" s="38"/>
      <c r="C37" s="39"/>
      <c r="D37" s="39"/>
      <c r="E37" s="39"/>
      <c r="F37" s="39"/>
      <c r="G37" s="39"/>
      <c r="H37" s="39"/>
      <c r="I37" s="39"/>
      <c r="J37"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G15" sqref="G15"/>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8" t="s">
        <v>77</v>
      </c>
      <c r="D3" s="9"/>
      <c r="E3" s="9"/>
      <c r="F3" s="108" t="s">
        <v>12</v>
      </c>
      <c r="G3" s="108" t="s">
        <v>71</v>
      </c>
      <c r="H3" s="108"/>
      <c r="I3" s="108" t="s">
        <v>109</v>
      </c>
      <c r="J3" s="58"/>
      <c r="K3" s="108" t="s">
        <v>85</v>
      </c>
    </row>
    <row r="4" spans="2:11">
      <c r="B4" s="65"/>
      <c r="C4" s="66"/>
      <c r="D4" s="66"/>
      <c r="E4" s="66"/>
      <c r="F4" s="66"/>
      <c r="G4" s="67"/>
      <c r="H4" s="67"/>
      <c r="I4" s="67"/>
      <c r="J4" s="107"/>
      <c r="K4" s="9"/>
    </row>
    <row r="5" spans="2:11" ht="17" thickBot="1">
      <c r="B5" s="65"/>
      <c r="C5" s="29" t="s">
        <v>76</v>
      </c>
      <c r="D5" s="29"/>
      <c r="E5" s="29"/>
      <c r="F5" s="29"/>
      <c r="G5" s="10"/>
      <c r="H5" s="10"/>
      <c r="I5" s="10"/>
      <c r="J5" s="10"/>
      <c r="K5" s="59"/>
    </row>
    <row r="6" spans="2:11" ht="17" thickBot="1">
      <c r="B6" s="65"/>
      <c r="C6" s="121" t="s">
        <v>90</v>
      </c>
      <c r="D6" s="68"/>
      <c r="E6" s="68"/>
      <c r="F6" s="69" t="s">
        <v>58</v>
      </c>
      <c r="G6" s="122">
        <v>2.25</v>
      </c>
      <c r="H6" s="70"/>
      <c r="I6" s="70"/>
      <c r="J6" s="67"/>
      <c r="K6" s="59"/>
    </row>
    <row r="7" spans="2:11">
      <c r="B7" s="65"/>
      <c r="C7" s="73"/>
      <c r="D7" s="73"/>
      <c r="E7" s="73"/>
      <c r="F7" s="74"/>
      <c r="G7" s="71"/>
      <c r="H7" s="71"/>
      <c r="I7" s="71"/>
      <c r="J7" s="71"/>
      <c r="K7" s="109"/>
    </row>
    <row r="8" spans="2:11" ht="17" thickBot="1">
      <c r="B8" s="65"/>
      <c r="C8" s="29" t="s">
        <v>7</v>
      </c>
      <c r="D8" s="29"/>
      <c r="E8" s="29"/>
      <c r="F8" s="29"/>
      <c r="G8" s="11"/>
      <c r="H8" s="11"/>
      <c r="I8" s="11"/>
      <c r="J8" s="12"/>
      <c r="K8" s="30"/>
    </row>
    <row r="9" spans="2:11" ht="17" thickBot="1">
      <c r="B9" s="65"/>
      <c r="C9" s="75" t="s">
        <v>92</v>
      </c>
      <c r="D9" s="29"/>
      <c r="E9" s="29"/>
      <c r="F9" s="123" t="s">
        <v>3</v>
      </c>
      <c r="G9" s="117">
        <f>ROUND(0,0)</f>
        <v>0</v>
      </c>
      <c r="H9" s="11"/>
      <c r="I9" s="11"/>
      <c r="J9" s="12"/>
      <c r="K9" s="30"/>
    </row>
    <row r="10" spans="2:11" ht="17" thickBot="1">
      <c r="B10" s="65"/>
      <c r="C10" s="75" t="s">
        <v>91</v>
      </c>
      <c r="D10" s="29"/>
      <c r="E10" s="29"/>
      <c r="F10" s="69" t="s">
        <v>1</v>
      </c>
      <c r="G10" s="117">
        <f>ROUND(0,0)</f>
        <v>0</v>
      </c>
      <c r="H10" s="11"/>
      <c r="I10" s="11"/>
      <c r="J10" s="12"/>
      <c r="K10" s="30"/>
    </row>
    <row r="11" spans="2:11" ht="17" thickBot="1">
      <c r="B11" s="65"/>
      <c r="C11" s="75" t="s">
        <v>5</v>
      </c>
      <c r="D11" s="75"/>
      <c r="E11" s="75"/>
      <c r="F11" s="69" t="s">
        <v>1</v>
      </c>
      <c r="G11" s="117">
        <f>ROUND(15,0)</f>
        <v>15</v>
      </c>
      <c r="H11" s="71"/>
      <c r="I11" s="71"/>
      <c r="J11" s="72"/>
      <c r="K11" s="114"/>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4" t="s">
        <v>81</v>
      </c>
      <c r="D14" s="13"/>
      <c r="E14" s="13"/>
      <c r="F14" s="104" t="s">
        <v>30</v>
      </c>
      <c r="G14" s="78">
        <f>I14</f>
        <v>2479300</v>
      </c>
      <c r="H14" s="12"/>
      <c r="I14" s="78">
        <f>Notes!E12</f>
        <v>2479300</v>
      </c>
      <c r="J14" s="71"/>
      <c r="K14" s="115"/>
    </row>
    <row r="15" spans="2:11" ht="17" thickBot="1">
      <c r="B15" s="65"/>
      <c r="C15" s="111" t="s">
        <v>82</v>
      </c>
      <c r="D15" s="29"/>
      <c r="E15" s="29"/>
      <c r="F15" s="116" t="s">
        <v>88</v>
      </c>
      <c r="G15" s="126">
        <f>ROUND((G16*G6*1000),2)</f>
        <v>99296.24</v>
      </c>
      <c r="H15" s="12"/>
      <c r="I15" s="12"/>
      <c r="J15" s="71"/>
      <c r="K15" s="118"/>
    </row>
    <row r="16" spans="2:11" ht="17" thickBot="1">
      <c r="B16" s="65"/>
      <c r="C16" s="104" t="s">
        <v>83</v>
      </c>
      <c r="D16" s="29"/>
      <c r="E16" s="29"/>
      <c r="F16" s="106" t="s">
        <v>79</v>
      </c>
      <c r="G16" s="126">
        <v>44.131659999999997</v>
      </c>
      <c r="H16" s="12"/>
      <c r="I16" s="12"/>
      <c r="J16" s="71"/>
      <c r="K16" s="118"/>
    </row>
    <row r="17" spans="2:11" ht="17" thickBot="1">
      <c r="B17" s="65"/>
      <c r="C17" s="111" t="s">
        <v>84</v>
      </c>
      <c r="D17" s="77"/>
      <c r="E17" s="77"/>
      <c r="F17" s="69" t="s">
        <v>49</v>
      </c>
      <c r="G17" s="78">
        <v>0</v>
      </c>
      <c r="H17" s="71"/>
      <c r="I17" s="71"/>
      <c r="J17" s="71"/>
      <c r="K17" s="115"/>
    </row>
    <row r="18" spans="2:11" ht="17" thickBot="1">
      <c r="B18" s="65"/>
      <c r="C18" s="104" t="s">
        <v>84</v>
      </c>
      <c r="D18" s="76"/>
      <c r="E18" s="76"/>
      <c r="F18" s="105" t="s">
        <v>78</v>
      </c>
      <c r="G18" s="78">
        <v>0</v>
      </c>
      <c r="H18" s="71"/>
      <c r="I18" s="71"/>
      <c r="J18" s="71"/>
      <c r="K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C9" sqref="C8:C9"/>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97</v>
      </c>
      <c r="I5" s="56" t="s">
        <v>57</v>
      </c>
      <c r="J5" s="57" t="s">
        <v>98</v>
      </c>
      <c r="K5" s="56" t="s">
        <v>14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E8FF7-9DF0-0345-9EEF-C7C0EDECDF34}">
  <sheetPr>
    <tabColor theme="6" tint="0.79998168889431442"/>
  </sheetPr>
  <dimension ref="B1:K20"/>
  <sheetViews>
    <sheetView workbookViewId="0">
      <selection activeCell="K58" sqref="K58"/>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137"/>
      <c r="D3" s="137"/>
      <c r="E3" s="137"/>
      <c r="F3" s="137"/>
      <c r="G3" s="137"/>
      <c r="H3" s="137"/>
      <c r="I3" s="137"/>
      <c r="J3" s="138"/>
    </row>
    <row r="4" spans="2:11">
      <c r="B4" s="50"/>
    </row>
    <row r="5" spans="2:11">
      <c r="B5" s="55"/>
      <c r="C5" s="56" t="s">
        <v>0</v>
      </c>
      <c r="D5" s="56"/>
      <c r="E5" s="56"/>
      <c r="F5" s="56"/>
      <c r="G5" s="56"/>
      <c r="H5" s="56"/>
      <c r="I5" s="56"/>
      <c r="J5" s="57"/>
      <c r="K5" s="56"/>
    </row>
    <row r="6" spans="2:11">
      <c r="B6" s="53"/>
      <c r="C6" s="53" t="s">
        <v>39</v>
      </c>
      <c r="D6" s="51"/>
      <c r="E6" s="53">
        <v>2.25</v>
      </c>
      <c r="F6" s="53" t="s">
        <v>58</v>
      </c>
      <c r="G6" s="51"/>
      <c r="H6" s="51"/>
      <c r="I6" s="51"/>
      <c r="J6" s="52"/>
      <c r="K6" s="51"/>
    </row>
    <row r="7" spans="2:11">
      <c r="B7" s="53"/>
      <c r="C7" s="51"/>
      <c r="D7" s="51"/>
      <c r="E7" s="51"/>
      <c r="F7" s="51"/>
      <c r="G7" s="51"/>
      <c r="H7" s="51"/>
      <c r="I7" s="51"/>
      <c r="J7" s="52"/>
      <c r="K7" s="51"/>
    </row>
    <row r="8" spans="2:11">
      <c r="C8" s="137" t="s">
        <v>101</v>
      </c>
    </row>
    <row r="10" spans="2:11">
      <c r="C10" s="45" t="s">
        <v>102</v>
      </c>
      <c r="E10" s="45">
        <v>4300</v>
      </c>
      <c r="F10" s="45" t="s">
        <v>103</v>
      </c>
      <c r="H10" s="45" t="s">
        <v>107</v>
      </c>
    </row>
    <row r="11" spans="2:11">
      <c r="C11" s="45" t="s">
        <v>104</v>
      </c>
      <c r="E11" s="45">
        <v>1100</v>
      </c>
      <c r="F11" s="45" t="s">
        <v>105</v>
      </c>
      <c r="H11" s="45" t="s">
        <v>108</v>
      </c>
    </row>
    <row r="12" spans="2:11">
      <c r="C12" s="45" t="s">
        <v>40</v>
      </c>
      <c r="E12" s="45">
        <f>E10+E11*E6*1000</f>
        <v>2479300</v>
      </c>
      <c r="F12" s="45" t="s">
        <v>106</v>
      </c>
    </row>
    <row r="17" spans="3:5">
      <c r="C17" s="137"/>
    </row>
    <row r="19" spans="3:5">
      <c r="E19" s="139"/>
    </row>
    <row r="20" spans="3:5">
      <c r="E20" s="13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2020-01-15T16:34:03Z</dcterms:modified>
</cp:coreProperties>
</file>