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9300" windowHeight="162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7" i="13" l="1"/>
  <c r="H7" i="13"/>
  <c r="E32" i="20"/>
  <c r="E40" i="20"/>
  <c r="E44" i="20"/>
  <c r="E51" i="20"/>
  <c r="E41" i="20"/>
  <c r="E45" i="20"/>
  <c r="E48" i="20"/>
  <c r="E52" i="20"/>
  <c r="E56" i="20"/>
  <c r="E60" i="20"/>
  <c r="E42" i="20"/>
  <c r="E46" i="20"/>
  <c r="E49" i="20"/>
  <c r="E53" i="20"/>
  <c r="E57" i="20"/>
  <c r="E61" i="20"/>
  <c r="E55" i="20"/>
  <c r="E59" i="20"/>
  <c r="E164" i="20"/>
  <c r="E165" i="20"/>
  <c r="E163" i="20"/>
  <c r="E167" i="20"/>
  <c r="E171" i="20"/>
  <c r="D171" i="20"/>
  <c r="E11" i="12"/>
</calcChain>
</file>

<file path=xl/sharedStrings.xml><?xml version="1.0" encoding="utf-8"?>
<sst xmlns="http://schemas.openxmlformats.org/spreadsheetml/2006/main" count="114" uniqueCount="75">
  <si>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</si>
  <si>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</si>
  <si>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</si>
  <si>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</si>
  <si>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</si>
  <si>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</si>
  <si>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</si>
  <si>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</si>
  <si>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</si>
  <si>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</si>
  <si>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</si>
  <si>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</si>
  <si>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</si>
  <si>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</si>
  <si>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</si>
  <si>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Sourcse</t>
  </si>
  <si>
    <t>Notes</t>
  </si>
  <si>
    <t>Results</t>
  </si>
  <si>
    <t>Parameters</t>
  </si>
  <si>
    <t>Technical</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</si>
  <si>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</si>
  <si>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</si>
  <si>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</si>
  <si>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</si>
  <si>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</si>
  <si>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</si>
  <si>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</si>
  <si>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</si>
  <si>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</si>
  <si>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</si>
  <si>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</si>
  <si>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</si>
  <si>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</si>
  <si>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</si>
  <si>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</si>
  <si>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</si>
  <si>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</si>
  <si>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</si>
  <si>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km/MJ</t>
  </si>
  <si>
    <t>Efficiency</t>
  </si>
  <si>
    <t>MJ/km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</si>
  <si>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</si>
  <si>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CBS</t>
  </si>
  <si>
    <t>vehicle km</t>
  </si>
  <si>
    <t>mln vehicle km</t>
  </si>
  <si>
    <t>passenger km</t>
  </si>
  <si>
    <t>mld passenger km</t>
  </si>
  <si>
    <t>passenger km/vehicle km</t>
  </si>
  <si>
    <t>passenger km/MJ</t>
  </si>
  <si>
    <t>output.passenger_kms</t>
  </si>
  <si>
    <t>pkm/MJ</t>
  </si>
  <si>
    <t>CE Delft</t>
  </si>
  <si>
    <t>pkm/vkm</t>
  </si>
  <si>
    <t>Aircraft compare</t>
  </si>
  <si>
    <t>km/litre kerosene</t>
  </si>
  <si>
    <t>Efficiency pkm/vkm</t>
  </si>
  <si>
    <t>http://www.ce.nl/publicatie/stream_personenvervoer_2014/1478</t>
  </si>
  <si>
    <t>https://refman.energytransitionmodel.com/publications/2072</t>
  </si>
  <si>
    <t>Embraer km per liter kerosene</t>
  </si>
  <si>
    <t>https://www.aircraftcompare.com/helicopter-airplane/Embraer-190/116</t>
  </si>
  <si>
    <t>EU</t>
  </si>
  <si>
    <t>World</t>
  </si>
  <si>
    <t>Kerosene</t>
  </si>
  <si>
    <t>Gasoline</t>
  </si>
  <si>
    <t>Bio-ethanol</t>
  </si>
  <si>
    <t>MJ/kg</t>
  </si>
  <si>
    <t>ETSource</t>
  </si>
  <si>
    <t>kg/l</t>
  </si>
  <si>
    <t>MJ/l</t>
  </si>
  <si>
    <t>l/km</t>
  </si>
  <si>
    <t>Efficiency kerosene/gasoline</t>
  </si>
  <si>
    <t>Efficiency kerosene/ethanol</t>
  </si>
  <si>
    <t>Using relative efficiencies of gasoline and bio-ethanol MJ/l compared to kerosene MJ/l to calculate MJ/km for gasoline and bio-ethanol</t>
  </si>
  <si>
    <t>CE Delft / Aircraft Compare</t>
  </si>
  <si>
    <t>CE Delft/Aircraft specs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</si>
</sst>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ck">
        <color auto="1"/>
      </left>
      <right style="thick">
        <color auto="1"/>
      </right>
      <top style="thick">
        <color auto="1"/>
      </top>
      <bottom style="thick">
        <color auto="1"/>
      </bottom>
      <diagonal/>
    </border>
  </borders>
  <cellStyleXfs count="25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26">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49" fontId="16" fillId="2"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5" xfId="0" applyFont="1" applyFill="1" applyBorder="1"/>
    <xf numFmtId="0" fontId="15" fillId="2" borderId="9" xfId="0" applyFont="1" applyFill="1" applyBorder="1"/>
    <xf numFmtId="0" fontId="15" fillId="0" borderId="9" xfId="0" applyFont="1" applyFill="1" applyBorder="1"/>
    <xf numFmtId="0" fontId="17" fillId="0" borderId="9" xfId="0" applyFont="1" applyFill="1" applyBorder="1"/>
    <xf numFmtId="49" fontId="15" fillId="2" borderId="0" xfId="0" applyNumberFormat="1" applyFont="1" applyFill="1" applyBorder="1"/>
    <xf numFmtId="49" fontId="15" fillId="2" borderId="9" xfId="0" applyNumberFormat="1"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0" borderId="16"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0" fontId="10" fillId="2"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0" fontId="9" fillId="0" borderId="0" xfId="0" applyFont="1" applyFill="1"/>
    <xf numFmtId="1" fontId="10" fillId="2" borderId="0" xfId="0" applyNumberFormat="1" applyFont="1" applyFill="1" applyBorder="1" applyAlignment="1" applyProtection="1">
      <alignment horizontal="right" vertical="center"/>
    </xf>
    <xf numFmtId="0" fontId="8" fillId="0" borderId="0" xfId="0" applyFont="1" applyFill="1"/>
    <xf numFmtId="0" fontId="7" fillId="0" borderId="0" xfId="0" applyFont="1" applyFill="1"/>
    <xf numFmtId="0" fontId="6" fillId="0" borderId="0" xfId="0"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15" xfId="0" applyFont="1" applyFill="1" applyBorder="1"/>
    <xf numFmtId="0" fontId="21" fillId="2" borderId="0" xfId="0" applyFont="1" applyFill="1"/>
    <xf numFmtId="0" fontId="20" fillId="2" borderId="9" xfId="0" applyFont="1" applyFill="1" applyBorder="1"/>
    <xf numFmtId="0" fontId="20" fillId="2" borderId="5" xfId="0" applyFont="1" applyFill="1" applyBorder="1"/>
    <xf numFmtId="0" fontId="20" fillId="2" borderId="6" xfId="0" applyFont="1" applyFill="1" applyBorder="1"/>
    <xf numFmtId="0" fontId="20" fillId="2" borderId="0" xfId="0" applyFont="1" applyFill="1" applyBorder="1"/>
    <xf numFmtId="0" fontId="15" fillId="2" borderId="9"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9" xfId="0" applyFont="1" applyFill="1" applyBorder="1"/>
    <xf numFmtId="0" fontId="11" fillId="2" borderId="5" xfId="0" applyFont="1" applyFill="1" applyBorder="1"/>
    <xf numFmtId="0" fontId="16" fillId="2" borderId="0" xfId="0" applyFont="1" applyFill="1" applyBorder="1"/>
    <xf numFmtId="164" fontId="20" fillId="2" borderId="0" xfId="0" applyNumberFormat="1" applyFont="1" applyFill="1" applyBorder="1"/>
    <xf numFmtId="0" fontId="22" fillId="4" borderId="0" xfId="0" applyFont="1" applyFill="1" applyBorder="1" applyAlignment="1">
      <alignment horizontal="left" vertical="top" wrapText="1"/>
    </xf>
    <xf numFmtId="0" fontId="15" fillId="2" borderId="17" xfId="0" applyFont="1" applyFill="1" applyBorder="1"/>
    <xf numFmtId="0" fontId="5" fillId="2" borderId="2" xfId="0" applyFont="1" applyFill="1" applyBorder="1"/>
    <xf numFmtId="0" fontId="15" fillId="2" borderId="7" xfId="0" applyFont="1" applyFill="1" applyBorder="1"/>
    <xf numFmtId="0" fontId="5" fillId="2" borderId="0" xfId="0" applyFont="1" applyFill="1" applyBorder="1"/>
    <xf numFmtId="0" fontId="23"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21" fillId="2" borderId="9" xfId="0" applyFont="1" applyFill="1" applyBorder="1"/>
    <xf numFmtId="0" fontId="20" fillId="2" borderId="19" xfId="0" applyFont="1" applyFill="1" applyBorder="1"/>
    <xf numFmtId="0" fontId="21" fillId="2" borderId="16" xfId="0" applyFont="1" applyFill="1" applyBorder="1"/>
    <xf numFmtId="0" fontId="4" fillId="0" borderId="0" xfId="0" applyFont="1" applyFill="1" applyBorder="1"/>
    <xf numFmtId="0" fontId="24" fillId="4" borderId="0" xfId="0" applyFont="1" applyFill="1"/>
    <xf numFmtId="0" fontId="24" fillId="4" borderId="6" xfId="0" applyFont="1" applyFill="1" applyBorder="1"/>
    <xf numFmtId="165" fontId="10" fillId="2" borderId="18" xfId="0" applyNumberFormat="1" applyFont="1" applyFill="1" applyBorder="1" applyAlignment="1" applyProtection="1">
      <alignment horizontal="right" vertical="center"/>
    </xf>
    <xf numFmtId="0" fontId="24" fillId="0" borderId="0" xfId="0" applyFont="1" applyAlignment="1">
      <alignment vertical="top"/>
    </xf>
    <xf numFmtId="14" fontId="24" fillId="4" borderId="0" xfId="0" applyNumberFormat="1" applyFont="1" applyFill="1"/>
    <xf numFmtId="0" fontId="3" fillId="0" borderId="0" xfId="0" applyFont="1" applyFill="1"/>
    <xf numFmtId="166" fontId="11" fillId="2" borderId="18" xfId="0" applyNumberFormat="1" applyFont="1" applyFill="1" applyBorder="1"/>
    <xf numFmtId="0" fontId="2" fillId="2" borderId="0" xfId="0" applyFont="1" applyFill="1"/>
    <xf numFmtId="49" fontId="2" fillId="2" borderId="0" xfId="0" applyNumberFormat="1" applyFont="1" applyFill="1"/>
    <xf numFmtId="0" fontId="0" fillId="0" borderId="18" xfId="0" applyBorder="1"/>
    <xf numFmtId="0" fontId="20" fillId="2" borderId="18" xfId="0" applyFont="1" applyFill="1" applyBorder="1"/>
    <xf numFmtId="165" fontId="20"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1" fillId="2" borderId="0" xfId="0" applyFont="1" applyFill="1"/>
    <xf numFmtId="0" fontId="20" fillId="2" borderId="20" xfId="0" applyFont="1" applyFill="1" applyBorder="1"/>
    <xf numFmtId="0" fontId="1" fillId="2"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316173</xdr:colOff>
      <xdr:row>160</xdr:row>
      <xdr:rowOff>158467</xdr:rowOff>
    </xdr:from>
    <xdr:to>
      <xdr:col>25</xdr:col>
      <xdr:colOff>36350</xdr:colOff>
      <xdr:row>182</xdr:row>
      <xdr:rowOff>4113</xdr:rowOff>
    </xdr:to>
    <xdr:grpSp>
      <xdr:nvGrpSpPr>
        <xdr:cNvPr id="9" name="Group 8"/>
        <xdr:cNvGrpSpPr/>
      </xdr:nvGrpSpPr>
      <xdr:grpSpPr>
        <a:xfrm>
          <a:off x="9383973" y="32987967"/>
          <a:ext cx="10997777" cy="4366846"/>
          <a:chOff x="9231573" y="32137067"/>
          <a:chExt cx="12902777" cy="4417646"/>
        </a:xfrm>
      </xdr:grpSpPr>
      <xdr:pic>
        <xdr:nvPicPr>
          <xdr:cNvPr id="10" name="Picture 9"/>
          <xdr:cNvPicPr>
            <a:picLocks noChangeAspect="1"/>
          </xdr:cNvPicPr>
        </xdr:nvPicPr>
        <xdr:blipFill>
          <a:blip xmlns:r="http://schemas.openxmlformats.org/officeDocument/2006/relationships" r:embed="rId1"/>
          <a:stretch>
            <a:fillRect/>
          </a:stretch>
        </xdr:blipFill>
        <xdr:spPr>
          <a:xfrm>
            <a:off x="9231573" y="32137067"/>
            <a:ext cx="12902777" cy="4417646"/>
          </a:xfrm>
          <a:prstGeom prst="rect">
            <a:avLst/>
          </a:prstGeom>
        </xdr:spPr>
      </xdr:pic>
      <xdr:sp macro="" textlink="">
        <xdr:nvSpPr>
          <xdr:cNvPr id="11" name="Rectangle 10"/>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186</xdr:row>
      <xdr:rowOff>50800</xdr:rowOff>
    </xdr:from>
    <xdr:to>
      <xdr:col>29</xdr:col>
      <xdr:colOff>1</xdr:colOff>
      <xdr:row>206</xdr:row>
      <xdr:rowOff>139700</xdr:rowOff>
    </xdr:to>
    <xdr:grpSp>
      <xdr:nvGrpSpPr>
        <xdr:cNvPr id="12" name="Group 11"/>
        <xdr:cNvGrpSpPr/>
      </xdr:nvGrpSpPr>
      <xdr:grpSpPr>
        <a:xfrm>
          <a:off x="9321800" y="38214300"/>
          <a:ext cx="14325601" cy="4152900"/>
          <a:chOff x="9702800" y="37896800"/>
          <a:chExt cx="16776701" cy="4152900"/>
        </a:xfrm>
      </xdr:grpSpPr>
      <xdr:pic>
        <xdr:nvPicPr>
          <xdr:cNvPr id="13" name="Picture 12"/>
          <xdr:cNvPicPr>
            <a:picLocks noChangeAspect="1"/>
          </xdr:cNvPicPr>
        </xdr:nvPicPr>
        <xdr:blipFill>
          <a:blip xmlns:r="http://schemas.openxmlformats.org/officeDocument/2006/relationships" r:embed="rId2"/>
          <a:stretch>
            <a:fillRect/>
          </a:stretch>
        </xdr:blipFill>
        <xdr:spPr>
          <a:xfrm>
            <a:off x="9702800" y="37896800"/>
            <a:ext cx="16776701" cy="4152900"/>
          </a:xfrm>
          <a:prstGeom prst="rect">
            <a:avLst/>
          </a:prstGeom>
        </xdr:spPr>
      </xdr:pic>
      <xdr:sp macro="" textlink="">
        <xdr:nvSpPr>
          <xdr:cNvPr id="14" name="Rectangle 13"/>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762000</xdr:colOff>
      <xdr:row>0</xdr:row>
      <xdr:rowOff>165844</xdr:rowOff>
    </xdr:from>
    <xdr:to>
      <xdr:col>15</xdr:col>
      <xdr:colOff>469900</xdr:colOff>
      <xdr:row>26</xdr:row>
      <xdr:rowOff>76199</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279900" y="165844"/>
          <a:ext cx="6858000" cy="5257055"/>
        </a:xfrm>
        <a:prstGeom prst="rect">
          <a:avLst/>
        </a:prstGeom>
      </xdr:spPr>
    </xdr:pic>
    <xdr:clientData/>
  </xdr:twoCellAnchor>
  <xdr:twoCellAnchor editAs="oneCell">
    <xdr:from>
      <xdr:col>7</xdr:col>
      <xdr:colOff>139700</xdr:colOff>
      <xdr:row>28</xdr:row>
      <xdr:rowOff>152401</xdr:rowOff>
    </xdr:from>
    <xdr:to>
      <xdr:col>11</xdr:col>
      <xdr:colOff>546100</xdr:colOff>
      <xdr:row>49</xdr:row>
      <xdr:rowOff>42245</xdr:rowOff>
    </xdr:to>
    <xdr:pic>
      <xdr:nvPicPr>
        <xdr:cNvPr id="17" name="Picture 16"/>
        <xdr:cNvPicPr>
          <a:picLocks noChangeAspect="1"/>
        </xdr:cNvPicPr>
      </xdr:nvPicPr>
      <xdr:blipFill>
        <a:blip xmlns:r="http://schemas.openxmlformats.org/officeDocument/2006/relationships" r:embed="rId4"/>
        <a:stretch>
          <a:fillRect/>
        </a:stretch>
      </xdr:blipFill>
      <xdr:spPr>
        <a:xfrm>
          <a:off x="5905500" y="5905501"/>
          <a:ext cx="3708400" cy="44110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4.1640625" style="29" customWidth="1"/>
    <col min="2" max="2" width="11.5" style="20" customWidth="1"/>
    <col min="3" max="3" width="38.5" style="20" customWidth="1"/>
    <col min="4" max="16384" width="10.83203125" style="20"/>
  </cols>
  <sheetData>
    <row r="1" spans="1:3" s="27" customFormat="1" x14ac:dyDescent="0.2">
      <c r="A1" s="25"/>
      <c r="B1" s="26"/>
      <c r="C1" s="26"/>
    </row>
    <row r="2" spans="1:3" ht="21" x14ac:dyDescent="0.25">
      <c r="A2" s="1"/>
      <c r="B2" s="28" t="s">
        <v>5</v>
      </c>
      <c r="C2" s="28"/>
    </row>
    <row r="3" spans="1:3" x14ac:dyDescent="0.2">
      <c r="A3" s="1"/>
      <c r="B3" s="8"/>
      <c r="C3" s="8"/>
    </row>
    <row r="4" spans="1:3" x14ac:dyDescent="0.2">
      <c r="A4" s="1"/>
      <c r="B4" s="2" t="s">
        <v>6</v>
      </c>
      <c r="C4" s="3"/>
    </row>
    <row r="5" spans="1:3" x14ac:dyDescent="0.2">
      <c r="A5" s="1"/>
      <c r="B5" s="4" t="s">
        <v>20</v>
      </c>
      <c r="C5" s="5"/>
    </row>
    <row r="6" spans="1:3" x14ac:dyDescent="0.2">
      <c r="A6" s="1"/>
      <c r="B6" s="6" t="s">
        <v>8</v>
      </c>
      <c r="C6" s="7" t="s">
        <v>9</v>
      </c>
    </row>
    <row r="7" spans="1:3" x14ac:dyDescent="0.2">
      <c r="A7" s="1"/>
      <c r="B7" s="8"/>
      <c r="C7" s="8"/>
    </row>
    <row r="8" spans="1:3" x14ac:dyDescent="0.2">
      <c r="A8" s="1"/>
      <c r="B8" s="8"/>
      <c r="C8" s="8"/>
    </row>
    <row r="9" spans="1:3" x14ac:dyDescent="0.2">
      <c r="A9" s="1"/>
      <c r="B9" s="81" t="s">
        <v>21</v>
      </c>
      <c r="C9" s="82"/>
    </row>
    <row r="10" spans="1:3" x14ac:dyDescent="0.2">
      <c r="A10" s="1"/>
      <c r="B10" s="83"/>
      <c r="C10" s="84"/>
    </row>
    <row r="11" spans="1:3" x14ac:dyDescent="0.2">
      <c r="A11" s="1"/>
      <c r="B11" s="83" t="s">
        <v>22</v>
      </c>
      <c r="C11" s="85" t="s">
        <v>23</v>
      </c>
    </row>
    <row r="12" spans="1:3" ht="17" thickBot="1" x14ac:dyDescent="0.25">
      <c r="A12" s="1"/>
      <c r="B12" s="83"/>
      <c r="C12" s="12" t="s">
        <v>24</v>
      </c>
    </row>
    <row r="13" spans="1:3" ht="17" thickBot="1" x14ac:dyDescent="0.25">
      <c r="A13" s="1"/>
      <c r="B13" s="83"/>
      <c r="C13" s="86" t="s">
        <v>25</v>
      </c>
    </row>
    <row r="14" spans="1:3" x14ac:dyDescent="0.2">
      <c r="A14" s="1"/>
      <c r="B14" s="83"/>
      <c r="C14" s="84" t="s">
        <v>26</v>
      </c>
    </row>
    <row r="15" spans="1:3" x14ac:dyDescent="0.2">
      <c r="A15" s="1"/>
      <c r="B15" s="83"/>
      <c r="C15" s="84"/>
    </row>
    <row r="16" spans="1:3" x14ac:dyDescent="0.2">
      <c r="A16" s="1"/>
      <c r="B16" s="83" t="s">
        <v>27</v>
      </c>
      <c r="C16" s="87" t="s">
        <v>28</v>
      </c>
    </row>
    <row r="17" spans="1:3" x14ac:dyDescent="0.2">
      <c r="A17" s="1"/>
      <c r="B17" s="83"/>
      <c r="C17" s="88" t="s">
        <v>29</v>
      </c>
    </row>
    <row r="18" spans="1:3" x14ac:dyDescent="0.2">
      <c r="A18" s="1"/>
      <c r="B18" s="83"/>
      <c r="C18" s="89" t="s">
        <v>30</v>
      </c>
    </row>
    <row r="19" spans="1:3" x14ac:dyDescent="0.2">
      <c r="A19" s="1"/>
      <c r="B19" s="83"/>
      <c r="C19" s="90" t="s">
        <v>31</v>
      </c>
    </row>
    <row r="20" spans="1:3" x14ac:dyDescent="0.2">
      <c r="A20" s="1"/>
      <c r="B20" s="91"/>
      <c r="C20" s="92" t="s">
        <v>17</v>
      </c>
    </row>
    <row r="21" spans="1:3" x14ac:dyDescent="0.2">
      <c r="A21" s="1"/>
      <c r="B21" s="91"/>
      <c r="C21" s="93" t="s">
        <v>32</v>
      </c>
    </row>
    <row r="22" spans="1:3" x14ac:dyDescent="0.2">
      <c r="A22" s="1"/>
      <c r="B22" s="91"/>
      <c r="C22" s="94" t="s">
        <v>33</v>
      </c>
    </row>
    <row r="23" spans="1:3" x14ac:dyDescent="0.2">
      <c r="B23" s="91"/>
      <c r="C23" s="95" t="s">
        <v>34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7"/>
  <sheetViews>
    <sheetView tabSelected="1" workbookViewId="0">
      <selection activeCell="C13" sqref="C13"/>
    </sheetView>
  </sheetViews>
  <sheetFormatPr baseColWidth="10" defaultRowHeight="16" x14ac:dyDescent="0.2"/>
  <cols>
    <col min="1" max="1" width="3.33203125" style="33" customWidth="1"/>
    <col min="2" max="2" width="2.6640625" style="33" customWidth="1"/>
    <col min="3" max="3" width="36.1640625" style="33" customWidth="1"/>
    <col min="4" max="4" width="12.5" style="33" customWidth="1"/>
    <col min="5" max="5" width="17.5" style="33" customWidth="1"/>
    <col min="6" max="6" width="4.5" style="33" customWidth="1"/>
    <col min="7" max="7" width="39.5" style="33" customWidth="1"/>
    <col min="8" max="8" width="5.1640625" style="33" customWidth="1"/>
    <col min="9" max="9" width="42.5" style="33" customWidth="1"/>
    <col min="10" max="10" width="5.5" style="33" customWidth="1"/>
    <col min="11" max="16384" width="10.83203125" style="33"/>
  </cols>
  <sheetData>
    <row r="1" spans="2:10" x14ac:dyDescent="0.2">
      <c r="D1" s="34"/>
    </row>
    <row r="2" spans="2:10" ht="16" customHeight="1" x14ac:dyDescent="0.2">
      <c r="B2" s="117" t="s">
        <v>41</v>
      </c>
      <c r="C2" s="118"/>
      <c r="D2" s="118"/>
      <c r="E2" s="118"/>
      <c r="F2" s="119"/>
      <c r="G2" s="34"/>
    </row>
    <row r="3" spans="2:10" x14ac:dyDescent="0.2">
      <c r="B3" s="120"/>
      <c r="C3" s="121"/>
      <c r="D3" s="121"/>
      <c r="E3" s="121"/>
      <c r="F3" s="122"/>
      <c r="G3" s="34"/>
    </row>
    <row r="4" spans="2:10" x14ac:dyDescent="0.2">
      <c r="B4" s="120"/>
      <c r="C4" s="121"/>
      <c r="D4" s="121"/>
      <c r="E4" s="121"/>
      <c r="F4" s="122"/>
      <c r="G4" s="34"/>
    </row>
    <row r="5" spans="2:10" x14ac:dyDescent="0.2">
      <c r="B5" s="123"/>
      <c r="C5" s="124"/>
      <c r="D5" s="124"/>
      <c r="E5" s="124"/>
      <c r="F5" s="125"/>
    </row>
    <row r="6" spans="2:10" ht="17" thickBot="1" x14ac:dyDescent="0.25">
      <c r="B6" s="80"/>
      <c r="C6" s="80"/>
      <c r="D6" s="80"/>
      <c r="E6" s="80"/>
    </row>
    <row r="7" spans="2:10" x14ac:dyDescent="0.2">
      <c r="B7" s="35"/>
      <c r="C7" s="19"/>
      <c r="D7" s="19"/>
      <c r="E7" s="19"/>
      <c r="F7" s="19"/>
      <c r="G7" s="19"/>
      <c r="H7" s="19"/>
      <c r="I7" s="19"/>
      <c r="J7" s="36"/>
    </row>
    <row r="8" spans="2:10" s="24" customFormat="1" x14ac:dyDescent="0.2">
      <c r="B8" s="22"/>
      <c r="C8" s="15" t="s">
        <v>14</v>
      </c>
      <c r="D8" s="16" t="s">
        <v>3</v>
      </c>
      <c r="E8" s="14" t="s">
        <v>1</v>
      </c>
      <c r="F8" s="15"/>
      <c r="G8" s="15" t="s">
        <v>2</v>
      </c>
      <c r="H8" s="15"/>
      <c r="I8" s="15" t="s">
        <v>0</v>
      </c>
      <c r="J8" s="76"/>
    </row>
    <row r="9" spans="2:10" s="24" customFormat="1" x14ac:dyDescent="0.2">
      <c r="B9" s="23"/>
      <c r="C9" s="12"/>
      <c r="D9" s="31"/>
      <c r="E9" s="12"/>
      <c r="F9" s="12"/>
      <c r="G9" s="12"/>
      <c r="H9" s="12"/>
      <c r="I9" s="12"/>
      <c r="J9" s="13"/>
    </row>
    <row r="10" spans="2:10" s="24" customFormat="1" ht="17" thickBot="1" x14ac:dyDescent="0.25">
      <c r="B10" s="23"/>
      <c r="C10" s="12" t="s">
        <v>19</v>
      </c>
      <c r="D10" s="31"/>
      <c r="E10" s="12"/>
      <c r="F10" s="12"/>
      <c r="G10" s="12"/>
      <c r="H10" s="12"/>
      <c r="I10" s="12"/>
      <c r="J10" s="13"/>
    </row>
    <row r="11" spans="2:10" s="24" customFormat="1" ht="17" thickBot="1" x14ac:dyDescent="0.25">
      <c r="B11" s="23"/>
      <c r="C11" s="55" t="s">
        <v>49</v>
      </c>
      <c r="D11" s="21" t="s">
        <v>50</v>
      </c>
      <c r="E11" s="106">
        <f>'Research data'!H7</f>
        <v>0.17969198877075998</v>
      </c>
      <c r="F11" s="37"/>
      <c r="G11" s="99" t="s">
        <v>39</v>
      </c>
      <c r="H11" s="30"/>
      <c r="I11" s="116" t="s">
        <v>74</v>
      </c>
      <c r="J11" s="13"/>
    </row>
    <row r="12" spans="2:10" x14ac:dyDescent="0.2">
      <c r="B12" s="38"/>
      <c r="C12" s="34"/>
      <c r="D12" s="78"/>
      <c r="E12" s="79"/>
      <c r="F12" s="34"/>
      <c r="G12" s="34"/>
      <c r="H12" s="34"/>
      <c r="I12" s="56"/>
      <c r="J12" s="77"/>
    </row>
    <row r="13" spans="2:10" ht="17" thickBot="1" x14ac:dyDescent="0.25">
      <c r="B13" s="39"/>
      <c r="C13" s="40"/>
      <c r="D13" s="40"/>
      <c r="E13" s="40"/>
      <c r="F13" s="40"/>
      <c r="G13" s="40"/>
      <c r="H13" s="40"/>
      <c r="I13" s="40"/>
      <c r="J13" s="41"/>
    </row>
    <row r="17"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Q8"/>
  <sheetViews>
    <sheetView workbookViewId="0">
      <selection activeCell="K8" sqref="K8"/>
    </sheetView>
  </sheetViews>
  <sheetFormatPr baseColWidth="10" defaultRowHeight="16" x14ac:dyDescent="0.2"/>
  <cols>
    <col min="1" max="2" width="3.5" style="42" customWidth="1"/>
    <col min="3" max="3" width="35.1640625" style="42" customWidth="1"/>
    <col min="4" max="4" width="16.5" style="42" hidden="1" customWidth="1"/>
    <col min="5" max="5" width="13.83203125" style="42" hidden="1" customWidth="1"/>
    <col min="6" max="6" width="11.5" style="42" customWidth="1"/>
    <col min="7" max="7" width="3.33203125" style="42" customWidth="1"/>
    <col min="8" max="8" width="9.5" style="42" customWidth="1"/>
    <col min="9" max="9" width="2.5" style="42" customWidth="1"/>
    <col min="10" max="10" width="2.1640625" style="42" customWidth="1"/>
    <col min="11" max="11" width="9.83203125" style="42" customWidth="1"/>
    <col min="12" max="12" width="2.83203125" style="42" customWidth="1"/>
    <col min="13" max="13" width="10.83203125" style="42" customWidth="1"/>
    <col min="14" max="14" width="2.33203125" style="42" customWidth="1"/>
    <col min="15" max="15" width="10.83203125" style="42" customWidth="1"/>
    <col min="16" max="16" width="2.5" style="42" customWidth="1"/>
    <col min="17" max="17" width="51.33203125" style="42" customWidth="1"/>
    <col min="18" max="16384" width="10.83203125" style="42"/>
  </cols>
  <sheetData>
    <row r="2" spans="2:17" ht="17" thickBot="1" x14ac:dyDescent="0.25"/>
    <row r="3" spans="2:17" x14ac:dyDescent="0.2">
      <c r="B3" s="43"/>
      <c r="C3" s="44"/>
      <c r="D3" s="44"/>
      <c r="E3" s="44"/>
      <c r="F3" s="44"/>
      <c r="G3" s="44"/>
      <c r="H3" s="44"/>
      <c r="I3" s="44"/>
      <c r="J3" s="44"/>
      <c r="K3" s="44"/>
      <c r="L3" s="44"/>
      <c r="M3" s="44"/>
      <c r="N3" s="44"/>
      <c r="O3" s="44"/>
      <c r="P3" s="44"/>
      <c r="Q3" s="44"/>
    </row>
    <row r="4" spans="2:17" s="24" customFormat="1" x14ac:dyDescent="0.2">
      <c r="B4" s="23"/>
      <c r="C4" s="74" t="s">
        <v>18</v>
      </c>
      <c r="D4" s="9"/>
      <c r="E4" s="9"/>
      <c r="F4" s="74" t="s">
        <v>3</v>
      </c>
      <c r="G4" s="74"/>
      <c r="H4" s="74" t="s">
        <v>17</v>
      </c>
      <c r="I4" s="74"/>
      <c r="J4" s="74"/>
      <c r="K4" s="74" t="s">
        <v>73</v>
      </c>
      <c r="L4" s="74"/>
      <c r="M4" s="74"/>
      <c r="N4" s="74"/>
      <c r="O4" s="74"/>
      <c r="P4" s="74"/>
      <c r="Q4" s="74" t="s">
        <v>35</v>
      </c>
    </row>
    <row r="5" spans="2:17" ht="18" customHeight="1" x14ac:dyDescent="0.2">
      <c r="B5" s="45"/>
      <c r="C5" s="49"/>
      <c r="D5" s="49"/>
      <c r="E5" s="49"/>
      <c r="F5" s="46"/>
      <c r="G5" s="46"/>
      <c r="H5" s="48"/>
      <c r="I5" s="48"/>
      <c r="M5" s="46"/>
      <c r="N5" s="46"/>
      <c r="O5" s="46"/>
      <c r="Q5" s="53"/>
    </row>
    <row r="6" spans="2:17" ht="18" customHeight="1" thickBot="1" x14ac:dyDescent="0.25">
      <c r="B6" s="45"/>
      <c r="C6" s="11" t="s">
        <v>19</v>
      </c>
      <c r="D6" s="11"/>
      <c r="E6" s="11"/>
      <c r="F6" s="11"/>
      <c r="G6" s="32"/>
      <c r="H6" s="10"/>
      <c r="I6" s="10"/>
      <c r="J6" s="46"/>
      <c r="K6" s="46"/>
      <c r="L6" s="46"/>
      <c r="M6" s="46"/>
      <c r="N6" s="46"/>
      <c r="O6" s="46"/>
      <c r="P6" s="46"/>
      <c r="Q6" s="51"/>
    </row>
    <row r="7" spans="2:17" ht="17" thickBot="1" x14ac:dyDescent="0.25">
      <c r="B7" s="45"/>
      <c r="C7" s="112" t="s">
        <v>49</v>
      </c>
      <c r="D7" s="112"/>
      <c r="E7" s="112"/>
      <c r="F7" s="113" t="s">
        <v>50</v>
      </c>
      <c r="G7" s="75"/>
      <c r="H7" s="102">
        <f>K7</f>
        <v>0.17969198877075998</v>
      </c>
      <c r="I7" s="48"/>
      <c r="J7" s="46"/>
      <c r="K7" s="102">
        <f>Notes!E61</f>
        <v>0.17969198877075998</v>
      </c>
      <c r="L7" s="46"/>
      <c r="M7" s="46"/>
      <c r="N7" s="46"/>
      <c r="O7" s="46"/>
      <c r="P7" s="46"/>
      <c r="Q7" s="105"/>
    </row>
    <row r="8" spans="2:17" x14ac:dyDescent="0.2">
      <c r="B8" s="45"/>
      <c r="C8" s="50"/>
      <c r="D8" s="50"/>
      <c r="E8" s="50"/>
      <c r="F8" s="47"/>
      <c r="G8" s="75"/>
      <c r="H8" s="52"/>
      <c r="I8" s="48"/>
      <c r="J8" s="46"/>
      <c r="K8" s="52"/>
      <c r="L8" s="46"/>
      <c r="M8" s="46"/>
      <c r="N8" s="46"/>
      <c r="O8" s="46"/>
      <c r="P8" s="46"/>
      <c r="Q8" s="5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8"/>
  <sheetViews>
    <sheetView workbookViewId="0">
      <selection activeCell="A9" sqref="A9:XFD9"/>
    </sheetView>
  </sheetViews>
  <sheetFormatPr baseColWidth="10" defaultColWidth="33.1640625" defaultRowHeight="16" x14ac:dyDescent="0.2"/>
  <cols>
    <col min="1" max="1" width="3.5" style="57" customWidth="1"/>
    <col min="2" max="2" width="4" style="57" customWidth="1"/>
    <col min="3" max="3" width="27.83203125" style="57" customWidth="1"/>
    <col min="4" max="4" width="16.1640625" style="57" customWidth="1"/>
    <col min="5" max="5" width="10.33203125" style="57" customWidth="1"/>
    <col min="6" max="7" width="13.33203125" style="57" customWidth="1"/>
    <col min="8" max="8" width="12.6640625" style="61" customWidth="1"/>
    <col min="9" max="9" width="32.5" style="61" customWidth="1"/>
    <col min="10" max="10" width="98.5" style="57" customWidth="1"/>
    <col min="11" max="16384" width="33.1640625" style="57"/>
  </cols>
  <sheetData>
    <row r="1" spans="1:10" ht="17" thickBot="1" x14ac:dyDescent="0.25"/>
    <row r="2" spans="1:10" x14ac:dyDescent="0.2">
      <c r="B2" s="58"/>
      <c r="C2" s="59"/>
      <c r="D2" s="59"/>
      <c r="E2" s="59"/>
      <c r="F2" s="59"/>
      <c r="G2" s="59"/>
      <c r="H2" s="62"/>
      <c r="I2" s="62"/>
      <c r="J2" s="59"/>
    </row>
    <row r="3" spans="1:10" x14ac:dyDescent="0.2">
      <c r="B3" s="60"/>
      <c r="C3" s="12" t="s">
        <v>10</v>
      </c>
      <c r="D3" s="12"/>
      <c r="E3" s="12"/>
      <c r="F3" s="12"/>
      <c r="G3" s="12"/>
      <c r="H3" s="17"/>
      <c r="I3" s="17"/>
      <c r="J3" s="56"/>
    </row>
    <row r="4" spans="1:10" x14ac:dyDescent="0.2">
      <c r="B4" s="60"/>
      <c r="C4" s="56"/>
      <c r="D4" s="56"/>
      <c r="E4" s="56"/>
      <c r="F4" s="56"/>
      <c r="G4" s="56"/>
      <c r="H4" s="63"/>
      <c r="I4" s="63"/>
      <c r="J4" s="56"/>
    </row>
    <row r="5" spans="1:10" x14ac:dyDescent="0.2">
      <c r="B5" s="64"/>
      <c r="C5" s="14" t="s">
        <v>11</v>
      </c>
      <c r="D5" s="14" t="s">
        <v>0</v>
      </c>
      <c r="E5" s="14" t="s">
        <v>7</v>
      </c>
      <c r="F5" s="14" t="s">
        <v>12</v>
      </c>
      <c r="G5" s="14" t="s">
        <v>36</v>
      </c>
      <c r="H5" s="18" t="s">
        <v>13</v>
      </c>
      <c r="I5" s="18" t="s">
        <v>37</v>
      </c>
      <c r="J5" s="14" t="s">
        <v>4</v>
      </c>
    </row>
    <row r="6" spans="1:10" x14ac:dyDescent="0.2">
      <c r="A6" s="100"/>
      <c r="B6" s="101"/>
      <c r="C6" s="103" t="s">
        <v>55</v>
      </c>
      <c r="D6" s="73" t="s">
        <v>51</v>
      </c>
      <c r="E6" s="100" t="s">
        <v>60</v>
      </c>
      <c r="F6" s="100">
        <v>2014</v>
      </c>
      <c r="G6" s="100"/>
      <c r="H6" s="104">
        <v>43055</v>
      </c>
      <c r="I6" s="100" t="s">
        <v>57</v>
      </c>
      <c r="J6" s="65" t="s">
        <v>56</v>
      </c>
    </row>
    <row r="7" spans="1:10" s="107" customFormat="1" x14ac:dyDescent="0.2">
      <c r="C7" s="114" t="s">
        <v>58</v>
      </c>
      <c r="D7" s="114" t="s">
        <v>53</v>
      </c>
      <c r="E7" s="114" t="s">
        <v>61</v>
      </c>
      <c r="H7" s="104">
        <v>43055</v>
      </c>
      <c r="I7" s="108"/>
      <c r="J7" s="107" t="s">
        <v>59</v>
      </c>
    </row>
    <row r="8" spans="1:10" s="107" customFormat="1" x14ac:dyDescent="0.2">
      <c r="H8" s="108"/>
      <c r="I8" s="10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207"/>
  <sheetViews>
    <sheetView topLeftCell="A43" workbookViewId="0">
      <selection activeCell="F52" sqref="F52"/>
    </sheetView>
  </sheetViews>
  <sheetFormatPr baseColWidth="10" defaultRowHeight="16" x14ac:dyDescent="0.2"/>
  <cols>
    <col min="1" max="1" width="3.6640625" style="65" customWidth="1"/>
    <col min="2" max="2" width="3.5" style="65" customWidth="1"/>
    <col min="3" max="3" width="28.1640625" style="65" customWidth="1"/>
    <col min="4" max="4" width="13.1640625" style="65" customWidth="1"/>
    <col min="5" max="5" width="12.5" style="65" customWidth="1"/>
    <col min="6" max="6" width="3.83203125" style="65" customWidth="1"/>
    <col min="7" max="13" width="10.83203125" style="65"/>
    <col min="14" max="14" width="7.1640625" style="65" customWidth="1"/>
    <col min="15" max="16384" width="10.83203125" style="65"/>
  </cols>
  <sheetData>
    <row r="1" spans="1:14" ht="17" thickBot="1" x14ac:dyDescent="0.25"/>
    <row r="2" spans="1:14" x14ac:dyDescent="0.2">
      <c r="B2" s="66"/>
      <c r="C2" s="67"/>
      <c r="D2" s="67"/>
      <c r="E2" s="67"/>
      <c r="F2" s="67"/>
      <c r="G2" s="67"/>
      <c r="H2" s="67"/>
      <c r="I2" s="67"/>
      <c r="J2" s="67"/>
      <c r="K2" s="67"/>
      <c r="L2" s="67"/>
      <c r="M2" s="67"/>
      <c r="N2" s="68"/>
    </row>
    <row r="3" spans="1:14" x14ac:dyDescent="0.2">
      <c r="A3" s="69"/>
      <c r="B3" s="98"/>
      <c r="C3" s="96" t="s">
        <v>15</v>
      </c>
      <c r="D3" s="96"/>
      <c r="E3" s="96" t="s">
        <v>16</v>
      </c>
      <c r="F3" s="96"/>
      <c r="G3" s="96"/>
      <c r="H3" s="70"/>
      <c r="I3" s="70"/>
      <c r="J3" s="70"/>
      <c r="K3" s="70"/>
      <c r="L3" s="70"/>
      <c r="M3" s="70"/>
      <c r="N3" s="97"/>
    </row>
    <row r="4" spans="1:14" x14ac:dyDescent="0.2">
      <c r="B4" s="72"/>
      <c r="C4" s="73"/>
      <c r="D4" s="73"/>
      <c r="E4" s="73"/>
      <c r="F4" s="73"/>
      <c r="G4" s="73"/>
      <c r="H4" s="73"/>
      <c r="I4" s="73"/>
      <c r="J4" s="73"/>
      <c r="K4" s="73"/>
      <c r="L4" s="73"/>
      <c r="M4" s="73"/>
      <c r="N4" s="71"/>
    </row>
    <row r="5" spans="1:14" x14ac:dyDescent="0.2">
      <c r="B5" s="72"/>
      <c r="C5" s="73"/>
      <c r="D5" s="73"/>
      <c r="E5" s="73"/>
      <c r="F5" s="73"/>
      <c r="G5" s="73"/>
      <c r="H5" s="73"/>
      <c r="I5" s="73"/>
      <c r="J5" s="73"/>
      <c r="K5" s="73"/>
      <c r="L5" s="73"/>
      <c r="M5" s="73"/>
      <c r="N5" s="71"/>
    </row>
    <row r="6" spans="1:14" x14ac:dyDescent="0.2">
      <c r="B6" s="72"/>
      <c r="C6" s="73"/>
      <c r="D6" s="73"/>
      <c r="E6" s="73"/>
      <c r="F6" s="73"/>
      <c r="G6" s="73"/>
      <c r="H6" s="73"/>
      <c r="I6" s="73"/>
      <c r="J6" s="73"/>
      <c r="K6" s="73"/>
      <c r="L6" s="73"/>
      <c r="M6" s="73"/>
      <c r="N6" s="71"/>
    </row>
    <row r="7" spans="1:14" x14ac:dyDescent="0.2">
      <c r="B7" s="72"/>
      <c r="C7" s="73"/>
      <c r="D7" s="73"/>
      <c r="E7" s="73"/>
      <c r="F7" s="73"/>
      <c r="G7" s="73"/>
      <c r="H7" s="73"/>
      <c r="I7" s="73"/>
      <c r="J7" s="73"/>
      <c r="K7" s="73"/>
      <c r="L7" s="73"/>
      <c r="M7" s="73"/>
      <c r="N7" s="71"/>
    </row>
    <row r="8" spans="1:14" ht="17" thickBot="1" x14ac:dyDescent="0.25">
      <c r="B8" s="72"/>
      <c r="C8" s="73"/>
      <c r="D8" s="73"/>
      <c r="E8" s="73"/>
      <c r="F8" s="73"/>
      <c r="G8" s="73"/>
      <c r="H8" s="73"/>
      <c r="I8" s="73"/>
      <c r="J8" s="73"/>
      <c r="K8" s="73"/>
      <c r="L8" s="73"/>
      <c r="M8" s="73"/>
      <c r="N8" s="71"/>
    </row>
    <row r="9" spans="1:14" ht="18" thickTop="1" thickBot="1" x14ac:dyDescent="0.25">
      <c r="B9" s="72"/>
      <c r="C9" s="73" t="s">
        <v>51</v>
      </c>
      <c r="D9" s="73" t="s">
        <v>52</v>
      </c>
      <c r="E9" s="115">
        <v>67</v>
      </c>
      <c r="G9" s="73"/>
      <c r="H9" s="73"/>
      <c r="I9" s="73"/>
      <c r="J9" s="73"/>
      <c r="K9" s="73"/>
      <c r="L9" s="73"/>
      <c r="M9" s="73"/>
      <c r="N9" s="71"/>
    </row>
    <row r="10" spans="1:14" ht="17" thickTop="1" x14ac:dyDescent="0.2">
      <c r="B10" s="72"/>
      <c r="C10" s="73"/>
      <c r="D10" s="73"/>
      <c r="E10" s="73"/>
      <c r="F10" s="73"/>
      <c r="G10" s="73"/>
      <c r="H10" s="73"/>
      <c r="I10" s="73"/>
      <c r="J10" s="73"/>
      <c r="K10" s="73"/>
      <c r="L10" s="73"/>
      <c r="M10" s="73"/>
      <c r="N10" s="71"/>
    </row>
    <row r="11" spans="1:14" x14ac:dyDescent="0.2">
      <c r="B11" s="72"/>
      <c r="C11" s="73"/>
      <c r="D11" s="73"/>
      <c r="E11" s="73"/>
      <c r="F11" s="73"/>
      <c r="G11" s="73"/>
      <c r="H11" s="73"/>
      <c r="I11" s="73"/>
      <c r="J11" s="73"/>
      <c r="K11" s="73"/>
      <c r="L11" s="73"/>
      <c r="M11" s="73"/>
      <c r="N11" s="71"/>
    </row>
    <row r="12" spans="1:14" x14ac:dyDescent="0.2">
      <c r="B12" s="72"/>
      <c r="C12" s="73"/>
      <c r="D12" s="73"/>
      <c r="E12" s="73"/>
      <c r="F12" s="73"/>
      <c r="G12" s="73"/>
      <c r="H12" s="73"/>
      <c r="I12" s="73"/>
      <c r="J12" s="73"/>
      <c r="K12" s="73"/>
      <c r="L12" s="73"/>
      <c r="M12" s="73"/>
      <c r="N12" s="71"/>
    </row>
    <row r="13" spans="1:14" x14ac:dyDescent="0.2">
      <c r="B13" s="72"/>
      <c r="C13" s="73"/>
      <c r="D13" s="73"/>
      <c r="E13" s="73"/>
      <c r="F13" s="73"/>
      <c r="G13" s="73"/>
      <c r="H13" s="73"/>
      <c r="I13" s="73"/>
      <c r="J13" s="73"/>
      <c r="K13" s="73"/>
      <c r="L13" s="73"/>
      <c r="M13" s="73"/>
      <c r="N13" s="71"/>
    </row>
    <row r="14" spans="1:14" x14ac:dyDescent="0.2">
      <c r="B14" s="72"/>
      <c r="C14" s="73"/>
      <c r="D14" s="73"/>
      <c r="E14" s="73"/>
      <c r="F14" s="73"/>
      <c r="G14" s="73"/>
      <c r="H14" s="73"/>
      <c r="I14" s="73"/>
      <c r="J14" s="73"/>
      <c r="K14" s="73"/>
      <c r="L14" s="73"/>
      <c r="M14" s="73"/>
      <c r="N14" s="71"/>
    </row>
    <row r="15" spans="1:14" x14ac:dyDescent="0.2">
      <c r="B15" s="72"/>
      <c r="C15" s="73"/>
      <c r="D15" s="73"/>
      <c r="E15" s="73"/>
      <c r="F15" s="73"/>
      <c r="G15" s="73"/>
      <c r="H15" s="73"/>
      <c r="I15" s="73"/>
      <c r="J15" s="73"/>
      <c r="K15" s="73"/>
      <c r="L15" s="73"/>
      <c r="M15" s="73"/>
      <c r="N15" s="71"/>
    </row>
    <row r="16" spans="1:14" x14ac:dyDescent="0.2">
      <c r="B16" s="72"/>
      <c r="C16" s="73"/>
      <c r="D16" s="73"/>
      <c r="E16" s="73"/>
      <c r="F16" s="73"/>
      <c r="G16" s="73"/>
      <c r="H16" s="73"/>
      <c r="I16" s="73"/>
      <c r="J16" s="73"/>
      <c r="K16" s="73"/>
      <c r="L16" s="73"/>
      <c r="M16" s="73"/>
      <c r="N16" s="71"/>
    </row>
    <row r="17" spans="2:14" x14ac:dyDescent="0.2">
      <c r="B17" s="72"/>
      <c r="C17" s="73"/>
      <c r="D17" s="73"/>
      <c r="E17" s="73"/>
      <c r="F17" s="73"/>
      <c r="G17" s="73"/>
      <c r="H17" s="73"/>
      <c r="I17" s="73"/>
      <c r="J17" s="73"/>
      <c r="K17" s="73"/>
      <c r="L17" s="73"/>
      <c r="M17" s="73"/>
      <c r="N17" s="71"/>
    </row>
    <row r="18" spans="2:14" x14ac:dyDescent="0.2">
      <c r="B18" s="72"/>
      <c r="C18" s="73"/>
      <c r="D18" s="73"/>
      <c r="E18" s="73"/>
      <c r="F18" s="73"/>
      <c r="G18" s="73"/>
      <c r="H18" s="73"/>
      <c r="I18" s="73"/>
      <c r="J18" s="73"/>
      <c r="K18" s="73"/>
      <c r="L18" s="73"/>
      <c r="M18" s="73"/>
      <c r="N18" s="71"/>
    </row>
    <row r="19" spans="2:14" x14ac:dyDescent="0.2">
      <c r="B19" s="72"/>
      <c r="C19" s="73"/>
      <c r="D19" s="73"/>
      <c r="E19" s="73"/>
      <c r="F19" s="73"/>
      <c r="G19" s="73"/>
      <c r="H19" s="73"/>
      <c r="I19" s="73"/>
      <c r="J19" s="73"/>
      <c r="K19" s="73"/>
      <c r="L19" s="73"/>
      <c r="M19" s="73"/>
      <c r="N19" s="71"/>
    </row>
    <row r="20" spans="2:14" x14ac:dyDescent="0.2">
      <c r="B20" s="72"/>
      <c r="C20" s="73"/>
      <c r="D20" s="73"/>
      <c r="E20" s="73"/>
      <c r="F20" s="73"/>
      <c r="G20" s="73"/>
      <c r="H20" s="73"/>
      <c r="I20" s="73"/>
      <c r="J20" s="73"/>
      <c r="K20" s="73"/>
      <c r="L20" s="73"/>
      <c r="M20" s="73"/>
      <c r="N20" s="71"/>
    </row>
    <row r="21" spans="2:14" x14ac:dyDescent="0.2">
      <c r="B21" s="72"/>
      <c r="C21" s="73"/>
      <c r="D21" s="73"/>
      <c r="E21" s="73"/>
      <c r="F21" s="73"/>
      <c r="G21" s="73"/>
      <c r="H21" s="73"/>
      <c r="I21" s="73"/>
      <c r="J21" s="73"/>
      <c r="K21" s="73"/>
      <c r="L21" s="73"/>
      <c r="M21" s="73"/>
      <c r="N21" s="71"/>
    </row>
    <row r="22" spans="2:14" x14ac:dyDescent="0.2">
      <c r="B22" s="72"/>
      <c r="C22" s="73"/>
      <c r="D22" s="73"/>
      <c r="E22" s="73"/>
      <c r="F22" s="73"/>
      <c r="G22" s="73"/>
      <c r="H22" s="73"/>
      <c r="I22" s="73"/>
      <c r="J22" s="73"/>
      <c r="K22" s="73"/>
      <c r="L22" s="73"/>
      <c r="M22" s="73"/>
      <c r="N22" s="71"/>
    </row>
    <row r="23" spans="2:14" x14ac:dyDescent="0.2">
      <c r="B23" s="72"/>
      <c r="C23" s="73"/>
      <c r="D23" s="73"/>
      <c r="E23" s="73"/>
      <c r="F23" s="73"/>
      <c r="G23" s="73"/>
      <c r="H23" s="73"/>
      <c r="I23" s="73"/>
      <c r="J23" s="73"/>
      <c r="K23" s="73"/>
      <c r="L23" s="73"/>
      <c r="M23" s="73"/>
      <c r="N23" s="71"/>
    </row>
    <row r="24" spans="2:14" x14ac:dyDescent="0.2">
      <c r="B24" s="72"/>
      <c r="C24" s="73"/>
      <c r="D24" s="73"/>
      <c r="E24" s="73"/>
      <c r="F24" s="73"/>
      <c r="G24" s="73"/>
      <c r="H24" s="73"/>
      <c r="I24" s="73"/>
      <c r="J24" s="73"/>
      <c r="K24" s="73"/>
      <c r="L24" s="73"/>
      <c r="M24" s="73"/>
      <c r="N24" s="71"/>
    </row>
    <row r="25" spans="2:14" x14ac:dyDescent="0.2">
      <c r="B25" s="72"/>
      <c r="C25" s="73"/>
      <c r="D25" s="73"/>
      <c r="E25" s="73"/>
      <c r="F25" s="73"/>
      <c r="G25" s="73"/>
      <c r="H25" s="73"/>
      <c r="I25" s="73"/>
      <c r="J25" s="73"/>
      <c r="K25" s="73"/>
      <c r="L25" s="73"/>
      <c r="M25" s="73"/>
      <c r="N25" s="71"/>
    </row>
    <row r="26" spans="2:14" x14ac:dyDescent="0.2">
      <c r="B26" s="72"/>
      <c r="C26" s="73"/>
      <c r="D26" s="73"/>
      <c r="E26" s="73"/>
      <c r="F26" s="73"/>
      <c r="G26" s="73"/>
      <c r="H26" s="73"/>
      <c r="I26" s="73"/>
      <c r="J26" s="73"/>
      <c r="K26" s="73"/>
      <c r="L26" s="73"/>
      <c r="M26" s="73"/>
      <c r="N26" s="71"/>
    </row>
    <row r="27" spans="2:14" x14ac:dyDescent="0.2">
      <c r="B27" s="72"/>
      <c r="C27" s="73"/>
      <c r="D27" s="73"/>
      <c r="E27" s="73"/>
      <c r="F27" s="73"/>
      <c r="G27" s="73"/>
      <c r="H27" s="73"/>
      <c r="I27" s="73"/>
      <c r="J27" s="73"/>
      <c r="K27" s="73"/>
      <c r="L27" s="73"/>
      <c r="M27" s="73"/>
      <c r="N27" s="71"/>
    </row>
    <row r="28" spans="2:14" x14ac:dyDescent="0.2">
      <c r="B28" s="72"/>
      <c r="C28" s="73"/>
      <c r="D28" s="73"/>
      <c r="E28" s="73"/>
      <c r="F28" s="73"/>
      <c r="G28" s="73"/>
      <c r="H28" s="73"/>
      <c r="I28" s="73"/>
      <c r="J28" s="73"/>
      <c r="K28" s="73"/>
      <c r="L28" s="73"/>
      <c r="M28" s="73"/>
      <c r="N28" s="71"/>
    </row>
    <row r="29" spans="2:14" x14ac:dyDescent="0.2">
      <c r="B29" s="72"/>
      <c r="C29" s="73"/>
      <c r="D29" s="73"/>
      <c r="E29" s="73"/>
      <c r="F29" s="73"/>
      <c r="G29" s="73"/>
      <c r="H29" s="73"/>
      <c r="I29" s="73"/>
      <c r="J29" s="73"/>
      <c r="K29" s="73"/>
      <c r="L29" s="73"/>
      <c r="M29" s="73"/>
      <c r="N29" s="71"/>
    </row>
    <row r="30" spans="2:14" ht="17" thickBot="1" x14ac:dyDescent="0.25">
      <c r="B30" s="72"/>
      <c r="C30" s="73"/>
      <c r="D30" s="73"/>
      <c r="E30" s="73"/>
      <c r="F30" s="73"/>
      <c r="G30" s="73"/>
      <c r="H30" s="73"/>
      <c r="I30" s="73"/>
      <c r="J30" s="73"/>
      <c r="K30" s="73"/>
      <c r="L30" s="73"/>
      <c r="M30" s="73"/>
      <c r="N30" s="71"/>
    </row>
    <row r="31" spans="2:14" ht="18" thickTop="1" thickBot="1" x14ac:dyDescent="0.25">
      <c r="B31" s="72"/>
      <c r="C31" s="73" t="s">
        <v>53</v>
      </c>
      <c r="D31" s="73" t="s">
        <v>54</v>
      </c>
      <c r="E31" s="115">
        <v>0.23</v>
      </c>
      <c r="F31" s="73"/>
      <c r="G31" s="73"/>
      <c r="H31" s="73"/>
      <c r="I31" s="73"/>
      <c r="J31" s="73"/>
      <c r="K31" s="73"/>
      <c r="L31" s="73"/>
      <c r="M31" s="73"/>
      <c r="N31" s="71"/>
    </row>
    <row r="32" spans="2:14" ht="17" thickTop="1" x14ac:dyDescent="0.2">
      <c r="B32" s="72"/>
      <c r="C32" s="73"/>
      <c r="D32" s="73" t="s">
        <v>69</v>
      </c>
      <c r="E32" s="73">
        <f>1/E31</f>
        <v>4.3478260869565215</v>
      </c>
      <c r="F32" s="73" t="s">
        <v>69</v>
      </c>
      <c r="G32" s="73"/>
      <c r="H32" s="73"/>
      <c r="I32" s="73"/>
      <c r="J32" s="73"/>
      <c r="K32" s="73"/>
      <c r="L32" s="73"/>
      <c r="M32" s="73"/>
      <c r="N32" s="71"/>
    </row>
    <row r="33" spans="2:14" ht="17" thickBot="1" x14ac:dyDescent="0.25">
      <c r="B33" s="72"/>
      <c r="C33" s="73" t="s">
        <v>66</v>
      </c>
      <c r="D33" s="73"/>
      <c r="E33" s="73"/>
      <c r="F33" s="73"/>
      <c r="G33" s="73"/>
      <c r="H33" s="73"/>
      <c r="I33" s="73"/>
      <c r="J33" s="73"/>
      <c r="K33" s="73"/>
      <c r="L33" s="73"/>
      <c r="M33" s="73"/>
      <c r="N33" s="71"/>
    </row>
    <row r="34" spans="2:14" ht="18" thickTop="1" thickBot="1" x14ac:dyDescent="0.25">
      <c r="B34" s="72"/>
      <c r="C34" s="73"/>
      <c r="D34" s="73" t="s">
        <v>62</v>
      </c>
      <c r="E34" s="115">
        <v>43.15</v>
      </c>
      <c r="F34" s="73" t="s">
        <v>65</v>
      </c>
      <c r="G34" s="73"/>
      <c r="H34" s="73"/>
      <c r="I34" s="73"/>
      <c r="J34" s="73"/>
      <c r="K34" s="73"/>
      <c r="L34" s="73"/>
      <c r="M34" s="73"/>
      <c r="N34" s="71"/>
    </row>
    <row r="35" spans="2:14" ht="18" thickTop="1" thickBot="1" x14ac:dyDescent="0.25">
      <c r="B35" s="72"/>
      <c r="C35" s="73"/>
      <c r="D35" s="73" t="s">
        <v>63</v>
      </c>
      <c r="E35" s="115">
        <v>43.2</v>
      </c>
      <c r="F35" s="73" t="s">
        <v>65</v>
      </c>
      <c r="G35" s="73"/>
      <c r="H35" s="73"/>
      <c r="I35" s="73"/>
      <c r="J35" s="73"/>
      <c r="K35" s="73"/>
      <c r="L35" s="73"/>
      <c r="M35" s="73"/>
      <c r="N35" s="71"/>
    </row>
    <row r="36" spans="2:14" ht="18" thickTop="1" thickBot="1" x14ac:dyDescent="0.25">
      <c r="B36" s="72"/>
      <c r="C36" s="73"/>
      <c r="D36" s="73" t="s">
        <v>64</v>
      </c>
      <c r="E36" s="115">
        <v>26.8</v>
      </c>
      <c r="F36" s="73" t="s">
        <v>65</v>
      </c>
      <c r="G36" s="73"/>
      <c r="H36" s="73"/>
      <c r="I36" s="73"/>
      <c r="J36" s="73"/>
      <c r="K36" s="73"/>
      <c r="L36" s="73"/>
      <c r="M36" s="73"/>
      <c r="N36" s="71"/>
    </row>
    <row r="37" spans="2:14" ht="17" thickTop="1" x14ac:dyDescent="0.2">
      <c r="B37" s="72"/>
      <c r="C37" s="73"/>
      <c r="D37" s="73"/>
      <c r="E37" s="73"/>
      <c r="F37" s="73"/>
      <c r="G37" s="73"/>
      <c r="H37" s="73"/>
      <c r="I37" s="73"/>
      <c r="J37" s="73"/>
      <c r="K37" s="73"/>
      <c r="L37" s="73"/>
      <c r="M37" s="73"/>
      <c r="N37" s="71"/>
    </row>
    <row r="38" spans="2:14" x14ac:dyDescent="0.2">
      <c r="B38" s="72"/>
      <c r="C38" s="73"/>
      <c r="D38" s="73"/>
      <c r="E38" s="73"/>
      <c r="F38" s="73"/>
      <c r="G38" s="73"/>
      <c r="H38" s="73"/>
      <c r="I38" s="73"/>
      <c r="J38" s="73"/>
      <c r="K38" s="73"/>
      <c r="L38" s="73"/>
      <c r="M38" s="73"/>
      <c r="N38" s="71"/>
    </row>
    <row r="39" spans="2:14" ht="17" thickBot="1" x14ac:dyDescent="0.25">
      <c r="B39" s="72"/>
      <c r="C39" s="73"/>
      <c r="D39" s="73"/>
      <c r="E39" s="73"/>
      <c r="F39" s="73"/>
      <c r="G39" s="73"/>
      <c r="H39" s="73"/>
      <c r="I39" s="73"/>
      <c r="J39" s="73"/>
      <c r="K39" s="73"/>
      <c r="L39" s="73"/>
      <c r="M39" s="73"/>
      <c r="N39" s="71"/>
    </row>
    <row r="40" spans="2:14" ht="18" thickTop="1" thickBot="1" x14ac:dyDescent="0.25">
      <c r="B40" s="72"/>
      <c r="C40" s="73"/>
      <c r="D40" s="73" t="s">
        <v>62</v>
      </c>
      <c r="E40" s="115">
        <f>1/0.8</f>
        <v>1.25</v>
      </c>
      <c r="F40" s="73" t="s">
        <v>67</v>
      </c>
      <c r="G40" s="73"/>
      <c r="H40" s="73"/>
      <c r="I40" s="73"/>
      <c r="J40" s="73"/>
      <c r="K40" s="73"/>
      <c r="L40" s="73"/>
      <c r="M40" s="73"/>
      <c r="N40" s="71"/>
    </row>
    <row r="41" spans="2:14" ht="18" thickTop="1" thickBot="1" x14ac:dyDescent="0.25">
      <c r="B41" s="72"/>
      <c r="C41" s="73"/>
      <c r="D41" s="73" t="s">
        <v>63</v>
      </c>
      <c r="E41" s="115">
        <f>1/0.75</f>
        <v>1.3333333333333333</v>
      </c>
      <c r="F41" s="73" t="s">
        <v>67</v>
      </c>
      <c r="G41" s="73"/>
      <c r="H41" s="73"/>
      <c r="I41" s="73"/>
      <c r="J41" s="73"/>
      <c r="K41" s="73"/>
      <c r="L41" s="73"/>
      <c r="M41" s="73"/>
      <c r="N41" s="71"/>
    </row>
    <row r="42" spans="2:14" ht="18" thickTop="1" thickBot="1" x14ac:dyDescent="0.25">
      <c r="B42" s="72"/>
      <c r="C42" s="73"/>
      <c r="D42" s="73" t="s">
        <v>64</v>
      </c>
      <c r="E42" s="115">
        <f>1/0.79</f>
        <v>1.2658227848101264</v>
      </c>
      <c r="F42" s="73" t="s">
        <v>67</v>
      </c>
      <c r="G42" s="73"/>
      <c r="H42" s="73"/>
      <c r="I42" s="73"/>
      <c r="J42" s="73"/>
      <c r="K42" s="73"/>
      <c r="L42" s="73"/>
      <c r="M42" s="73"/>
      <c r="N42" s="71"/>
    </row>
    <row r="43" spans="2:14" ht="17" thickTop="1" x14ac:dyDescent="0.2">
      <c r="B43" s="72"/>
      <c r="C43" s="73"/>
      <c r="D43" s="73"/>
      <c r="E43" s="73"/>
      <c r="F43" s="73"/>
      <c r="G43" s="73"/>
      <c r="H43" s="73"/>
      <c r="I43" s="73"/>
      <c r="J43" s="73"/>
      <c r="K43" s="73"/>
      <c r="L43" s="73"/>
      <c r="M43" s="73"/>
      <c r="N43" s="71"/>
    </row>
    <row r="44" spans="2:14" x14ac:dyDescent="0.2">
      <c r="B44" s="72"/>
      <c r="C44" s="73"/>
      <c r="D44" s="73" t="s">
        <v>62</v>
      </c>
      <c r="E44" s="73">
        <f>E40*E34</f>
        <v>53.9375</v>
      </c>
      <c r="F44" s="73" t="s">
        <v>68</v>
      </c>
      <c r="G44" s="73"/>
      <c r="H44" s="73"/>
      <c r="I44" s="73"/>
      <c r="J44" s="73"/>
      <c r="K44" s="73"/>
      <c r="L44" s="73"/>
      <c r="M44" s="73"/>
      <c r="N44" s="71"/>
    </row>
    <row r="45" spans="2:14" x14ac:dyDescent="0.2">
      <c r="B45" s="72"/>
      <c r="C45" s="73"/>
      <c r="D45" s="73" t="s">
        <v>63</v>
      </c>
      <c r="E45" s="73">
        <f t="shared" ref="E45:E46" si="0">E41*E35</f>
        <v>57.6</v>
      </c>
      <c r="F45" s="73" t="s">
        <v>68</v>
      </c>
      <c r="G45" s="73"/>
      <c r="H45" s="73"/>
      <c r="I45" s="73"/>
      <c r="J45" s="73"/>
      <c r="K45" s="73"/>
      <c r="L45" s="73"/>
      <c r="M45" s="73"/>
      <c r="N45" s="71"/>
    </row>
    <row r="46" spans="2:14" x14ac:dyDescent="0.2">
      <c r="B46" s="72"/>
      <c r="C46" s="73"/>
      <c r="D46" s="73" t="s">
        <v>64</v>
      </c>
      <c r="E46" s="73">
        <f t="shared" si="0"/>
        <v>33.924050632911388</v>
      </c>
      <c r="F46" s="73" t="s">
        <v>68</v>
      </c>
      <c r="G46" s="73"/>
      <c r="H46" s="73"/>
      <c r="I46" s="73"/>
      <c r="J46" s="73"/>
      <c r="K46" s="73"/>
      <c r="L46" s="73"/>
      <c r="M46" s="73"/>
      <c r="N46" s="71"/>
    </row>
    <row r="47" spans="2:14" x14ac:dyDescent="0.2">
      <c r="B47" s="72"/>
      <c r="C47" s="73"/>
      <c r="D47" s="73"/>
      <c r="E47" s="73"/>
      <c r="F47" s="73"/>
      <c r="G47" s="73"/>
      <c r="H47" s="73"/>
      <c r="I47" s="73"/>
      <c r="J47" s="73"/>
      <c r="K47" s="73"/>
      <c r="L47" s="73"/>
      <c r="M47" s="73"/>
      <c r="N47" s="71"/>
    </row>
    <row r="48" spans="2:14" x14ac:dyDescent="0.2">
      <c r="B48" s="72"/>
      <c r="C48" s="73"/>
      <c r="D48" s="73" t="s">
        <v>70</v>
      </c>
      <c r="E48" s="73">
        <f>E44/E45</f>
        <v>0.93641493055555558</v>
      </c>
      <c r="F48" s="73"/>
      <c r="G48" s="73"/>
      <c r="H48" s="73"/>
      <c r="I48" s="73"/>
      <c r="J48" s="73"/>
      <c r="K48" s="73"/>
      <c r="L48" s="73"/>
      <c r="M48" s="73"/>
      <c r="N48" s="71"/>
    </row>
    <row r="49" spans="2:14" x14ac:dyDescent="0.2">
      <c r="B49" s="72"/>
      <c r="C49" s="73"/>
      <c r="D49" s="73" t="s">
        <v>71</v>
      </c>
      <c r="E49" s="73">
        <f>E44/E46</f>
        <v>1.5899486940298508</v>
      </c>
      <c r="F49" s="73"/>
      <c r="G49" s="73"/>
      <c r="H49" s="73"/>
      <c r="I49" s="73"/>
      <c r="J49" s="73"/>
      <c r="K49" s="73"/>
      <c r="L49" s="73"/>
      <c r="M49" s="73"/>
      <c r="N49" s="71"/>
    </row>
    <row r="50" spans="2:14" x14ac:dyDescent="0.2">
      <c r="B50" s="72"/>
      <c r="C50" s="73"/>
      <c r="D50" s="73"/>
      <c r="E50" s="73"/>
      <c r="F50" s="73"/>
      <c r="G50" s="73"/>
      <c r="H50" s="73"/>
      <c r="I50" s="73"/>
      <c r="J50" s="73"/>
      <c r="K50" s="73"/>
      <c r="L50" s="73"/>
      <c r="M50" s="73"/>
      <c r="N50" s="71"/>
    </row>
    <row r="51" spans="2:14" x14ac:dyDescent="0.2">
      <c r="B51" s="72"/>
      <c r="C51" s="73"/>
      <c r="D51" s="73" t="s">
        <v>62</v>
      </c>
      <c r="E51" s="73">
        <f>E44*E32</f>
        <v>234.51086956521738</v>
      </c>
      <c r="F51" s="73" t="s">
        <v>40</v>
      </c>
      <c r="G51" s="73"/>
      <c r="H51" s="73"/>
      <c r="I51" s="73"/>
      <c r="J51" s="73"/>
      <c r="K51" s="73"/>
      <c r="L51" s="73"/>
      <c r="M51" s="73"/>
      <c r="N51" s="71"/>
    </row>
    <row r="52" spans="2:14" x14ac:dyDescent="0.2">
      <c r="B52" s="72"/>
      <c r="C52" s="73"/>
      <c r="D52" s="73" t="s">
        <v>63</v>
      </c>
      <c r="E52" s="73">
        <f>E51*E48</f>
        <v>219.59947963843598</v>
      </c>
      <c r="F52" s="73" t="s">
        <v>40</v>
      </c>
      <c r="G52" s="73"/>
      <c r="H52" s="73" t="s">
        <v>72</v>
      </c>
      <c r="I52" s="73"/>
      <c r="J52" s="73"/>
      <c r="K52" s="73"/>
      <c r="L52" s="73"/>
      <c r="M52" s="73"/>
      <c r="N52" s="71"/>
    </row>
    <row r="53" spans="2:14" x14ac:dyDescent="0.2">
      <c r="B53" s="72"/>
      <c r="C53" s="73"/>
      <c r="D53" s="73" t="s">
        <v>64</v>
      </c>
      <c r="E53" s="73">
        <f>E51*E49</f>
        <v>372.86025080102206</v>
      </c>
      <c r="F53" s="73" t="s">
        <v>40</v>
      </c>
      <c r="G53" s="73"/>
      <c r="H53" s="73"/>
      <c r="I53" s="73"/>
      <c r="J53" s="73"/>
      <c r="K53" s="73"/>
      <c r="L53" s="73"/>
      <c r="M53" s="73"/>
      <c r="N53" s="71"/>
    </row>
    <row r="54" spans="2:14" x14ac:dyDescent="0.2">
      <c r="B54" s="72"/>
      <c r="C54" s="73"/>
      <c r="D54" s="73"/>
      <c r="E54" s="73"/>
      <c r="F54" s="73"/>
      <c r="G54" s="73"/>
      <c r="H54" s="73"/>
      <c r="I54" s="73"/>
      <c r="J54" s="73"/>
      <c r="K54" s="73"/>
      <c r="L54" s="73"/>
      <c r="M54" s="73"/>
      <c r="N54" s="71"/>
    </row>
    <row r="55" spans="2:14" x14ac:dyDescent="0.2">
      <c r="B55" s="72"/>
      <c r="C55" s="73"/>
      <c r="D55" s="73" t="s">
        <v>62</v>
      </c>
      <c r="E55" s="73">
        <f>1/E51</f>
        <v>4.2641946697566631E-3</v>
      </c>
      <c r="F55" s="65" t="s">
        <v>38</v>
      </c>
      <c r="G55" s="73"/>
      <c r="H55" s="73"/>
      <c r="I55" s="73"/>
      <c r="J55" s="73"/>
      <c r="K55" s="73"/>
      <c r="L55" s="73"/>
      <c r="M55" s="73"/>
      <c r="N55" s="71"/>
    </row>
    <row r="56" spans="2:14" x14ac:dyDescent="0.2">
      <c r="B56" s="72"/>
      <c r="C56" s="73"/>
      <c r="D56" s="73" t="s">
        <v>63</v>
      </c>
      <c r="E56" s="73">
        <f>1/E52</f>
        <v>4.5537448524307538E-3</v>
      </c>
      <c r="F56" s="65" t="s">
        <v>38</v>
      </c>
      <c r="G56" s="73"/>
      <c r="H56" s="73"/>
      <c r="I56" s="73"/>
      <c r="J56" s="73"/>
      <c r="K56" s="73"/>
      <c r="L56" s="73"/>
      <c r="M56" s="73"/>
      <c r="N56" s="71"/>
    </row>
    <row r="57" spans="2:14" x14ac:dyDescent="0.2">
      <c r="B57" s="72"/>
      <c r="C57" s="73"/>
      <c r="D57" s="73" t="s">
        <v>64</v>
      </c>
      <c r="E57" s="73">
        <f>1/E53</f>
        <v>2.681969981653134E-3</v>
      </c>
      <c r="F57" s="65" t="s">
        <v>38</v>
      </c>
      <c r="G57" s="73"/>
      <c r="H57" s="73"/>
      <c r="I57" s="73"/>
      <c r="J57" s="73"/>
      <c r="K57" s="73"/>
      <c r="L57" s="73"/>
      <c r="M57" s="73"/>
      <c r="N57" s="71"/>
    </row>
    <row r="58" spans="2:14" x14ac:dyDescent="0.2">
      <c r="B58" s="72"/>
      <c r="C58" s="73"/>
      <c r="D58" s="73"/>
      <c r="E58" s="73"/>
      <c r="F58" s="73"/>
      <c r="G58" s="73"/>
      <c r="H58" s="73"/>
      <c r="I58" s="73"/>
      <c r="J58" s="73"/>
      <c r="K58" s="73"/>
      <c r="L58" s="73"/>
      <c r="M58" s="73"/>
      <c r="N58" s="71"/>
    </row>
    <row r="59" spans="2:14" x14ac:dyDescent="0.2">
      <c r="B59" s="72"/>
      <c r="C59" s="73"/>
      <c r="D59" s="73" t="s">
        <v>62</v>
      </c>
      <c r="E59" s="73">
        <f>E55*E$9</f>
        <v>0.28570104287369641</v>
      </c>
      <c r="F59" s="73" t="s">
        <v>50</v>
      </c>
      <c r="G59" s="73"/>
      <c r="H59" s="73"/>
      <c r="I59" s="73"/>
      <c r="J59" s="73"/>
      <c r="K59" s="73"/>
      <c r="L59" s="73"/>
      <c r="M59" s="73"/>
      <c r="N59" s="71"/>
    </row>
    <row r="60" spans="2:14" x14ac:dyDescent="0.2">
      <c r="B60" s="72"/>
      <c r="C60" s="73"/>
      <c r="D60" s="73" t="s">
        <v>63</v>
      </c>
      <c r="E60" s="73">
        <f t="shared" ref="E60:E61" si="1">E56*E$9</f>
        <v>0.30510090511286048</v>
      </c>
      <c r="F60" s="73" t="s">
        <v>50</v>
      </c>
      <c r="G60" s="73"/>
      <c r="H60" s="73"/>
      <c r="I60" s="73"/>
      <c r="J60" s="73"/>
      <c r="K60" s="73"/>
      <c r="L60" s="73"/>
      <c r="M60" s="73"/>
      <c r="N60" s="71"/>
    </row>
    <row r="61" spans="2:14" x14ac:dyDescent="0.2">
      <c r="B61" s="72"/>
      <c r="C61" s="73"/>
      <c r="D61" s="73" t="s">
        <v>64</v>
      </c>
      <c r="E61" s="73">
        <f t="shared" si="1"/>
        <v>0.17969198877075998</v>
      </c>
      <c r="F61" s="73" t="s">
        <v>50</v>
      </c>
      <c r="G61" s="73"/>
      <c r="H61" s="73"/>
      <c r="I61" s="73"/>
      <c r="J61" s="73"/>
      <c r="K61" s="73"/>
      <c r="L61" s="73"/>
      <c r="M61" s="73"/>
      <c r="N61" s="71"/>
    </row>
    <row r="62" spans="2:14" x14ac:dyDescent="0.2">
      <c r="B62" s="72"/>
      <c r="C62" s="73"/>
      <c r="D62" s="73"/>
      <c r="E62" s="73"/>
      <c r="F62" s="73"/>
      <c r="G62" s="73"/>
      <c r="H62" s="73"/>
      <c r="I62" s="73"/>
      <c r="J62" s="73"/>
      <c r="K62" s="73"/>
      <c r="L62" s="73"/>
      <c r="M62" s="73"/>
      <c r="N62" s="71"/>
    </row>
    <row r="63" spans="2:14" x14ac:dyDescent="0.2">
      <c r="B63" s="72"/>
      <c r="C63" s="73"/>
      <c r="D63" s="73"/>
      <c r="E63" s="73"/>
      <c r="F63" s="73"/>
      <c r="G63" s="73"/>
      <c r="H63" s="73"/>
      <c r="I63" s="73"/>
      <c r="J63" s="73"/>
      <c r="K63" s="73"/>
      <c r="L63" s="73"/>
      <c r="M63" s="73"/>
      <c r="N63" s="71"/>
    </row>
    <row r="64" spans="2:14" x14ac:dyDescent="0.2">
      <c r="B64" s="72"/>
      <c r="C64" s="73"/>
      <c r="D64" s="73"/>
      <c r="E64" s="73"/>
      <c r="F64" s="73"/>
      <c r="G64" s="73"/>
      <c r="H64" s="73"/>
      <c r="I64" s="73"/>
      <c r="J64" s="73"/>
      <c r="K64" s="73"/>
      <c r="L64" s="73"/>
      <c r="M64" s="73"/>
      <c r="N64" s="71"/>
    </row>
    <row r="65" spans="2:14" x14ac:dyDescent="0.2">
      <c r="B65" s="72"/>
      <c r="C65" s="73"/>
      <c r="D65" s="73"/>
      <c r="E65" s="73"/>
      <c r="F65" s="73"/>
      <c r="G65" s="73"/>
      <c r="H65" s="73"/>
      <c r="I65" s="73"/>
      <c r="J65" s="73"/>
      <c r="K65" s="73"/>
      <c r="L65" s="73"/>
      <c r="M65" s="73"/>
      <c r="N65" s="71"/>
    </row>
    <row r="66" spans="2:14" x14ac:dyDescent="0.2">
      <c r="B66" s="72"/>
      <c r="C66" s="73"/>
      <c r="D66" s="73"/>
      <c r="E66" s="73"/>
      <c r="F66" s="73"/>
      <c r="G66" s="73"/>
      <c r="H66" s="73"/>
      <c r="I66" s="73"/>
      <c r="J66" s="73"/>
      <c r="K66" s="73"/>
      <c r="L66" s="73"/>
      <c r="M66" s="73"/>
      <c r="N66" s="71"/>
    </row>
    <row r="67" spans="2:14" x14ac:dyDescent="0.2">
      <c r="B67" s="72"/>
      <c r="C67" s="73"/>
      <c r="D67" s="73"/>
      <c r="E67" s="73"/>
      <c r="F67" s="73"/>
      <c r="G67" s="73"/>
      <c r="H67" s="73"/>
      <c r="I67" s="73"/>
      <c r="J67" s="73"/>
      <c r="K67" s="73"/>
      <c r="L67" s="73"/>
      <c r="M67" s="73"/>
      <c r="N67" s="71"/>
    </row>
    <row r="68" spans="2:14" x14ac:dyDescent="0.2">
      <c r="B68" s="72"/>
      <c r="C68" s="73"/>
      <c r="D68" s="73"/>
      <c r="E68" s="73"/>
      <c r="F68" s="73"/>
      <c r="G68" s="73"/>
      <c r="H68" s="73"/>
      <c r="I68" s="73"/>
      <c r="J68" s="73"/>
      <c r="K68" s="73"/>
      <c r="L68" s="73"/>
      <c r="M68" s="73"/>
      <c r="N68" s="71"/>
    </row>
    <row r="69" spans="2:14" x14ac:dyDescent="0.2">
      <c r="B69" s="72"/>
      <c r="H69" s="73"/>
      <c r="I69" s="73"/>
      <c r="J69" s="73"/>
      <c r="K69" s="73"/>
      <c r="L69" s="73"/>
      <c r="M69" s="73"/>
      <c r="N69" s="71"/>
    </row>
    <row r="70" spans="2:14" x14ac:dyDescent="0.2">
      <c r="B70" s="72"/>
      <c r="H70" s="73"/>
      <c r="I70" s="73"/>
      <c r="J70" s="73"/>
      <c r="K70" s="73"/>
      <c r="L70" s="73"/>
      <c r="M70" s="73"/>
      <c r="N70" s="71"/>
    </row>
    <row r="71" spans="2:14" x14ac:dyDescent="0.2">
      <c r="B71" s="72"/>
      <c r="H71" s="73"/>
      <c r="I71" s="73"/>
      <c r="J71" s="73"/>
      <c r="K71" s="73"/>
      <c r="L71" s="73"/>
      <c r="M71" s="73"/>
      <c r="N71" s="71"/>
    </row>
    <row r="72" spans="2:14" x14ac:dyDescent="0.2">
      <c r="B72" s="72"/>
      <c r="H72" s="73"/>
      <c r="I72" s="73"/>
      <c r="J72" s="73"/>
      <c r="K72" s="73"/>
      <c r="L72" s="73"/>
      <c r="M72" s="73"/>
      <c r="N72" s="71"/>
    </row>
    <row r="73" spans="2:14" x14ac:dyDescent="0.2">
      <c r="B73" s="72"/>
      <c r="C73" s="73"/>
      <c r="D73" s="73"/>
      <c r="E73" s="73"/>
      <c r="F73" s="73"/>
      <c r="G73" s="73"/>
      <c r="H73" s="73"/>
      <c r="I73" s="73"/>
      <c r="J73" s="73"/>
      <c r="K73" s="73"/>
      <c r="L73" s="73"/>
      <c r="M73" s="73"/>
      <c r="N73" s="71"/>
    </row>
    <row r="74" spans="2:14" x14ac:dyDescent="0.2">
      <c r="B74" s="72"/>
      <c r="C74" s="73"/>
      <c r="D74" s="73"/>
      <c r="E74" s="73"/>
      <c r="F74" s="73"/>
      <c r="G74" s="73"/>
      <c r="H74" s="73"/>
      <c r="I74" s="73"/>
      <c r="J74" s="73"/>
      <c r="K74" s="73"/>
      <c r="L74" s="73"/>
      <c r="M74" s="73"/>
      <c r="N74" s="71"/>
    </row>
    <row r="75" spans="2:14" x14ac:dyDescent="0.2">
      <c r="B75" s="72"/>
      <c r="C75" s="73"/>
      <c r="D75" s="73"/>
      <c r="E75" s="73"/>
      <c r="F75" s="73"/>
      <c r="G75" s="73"/>
      <c r="H75" s="73"/>
      <c r="I75" s="73"/>
      <c r="J75" s="73"/>
      <c r="K75" s="73"/>
      <c r="L75" s="73"/>
      <c r="M75" s="73"/>
      <c r="N75" s="71"/>
    </row>
    <row r="76" spans="2:14" x14ac:dyDescent="0.2">
      <c r="B76" s="72"/>
      <c r="C76" s="73"/>
      <c r="D76" s="73"/>
      <c r="E76" s="73"/>
      <c r="F76" s="73"/>
      <c r="G76" s="73"/>
      <c r="H76" s="73"/>
      <c r="I76" s="73"/>
      <c r="J76" s="73"/>
      <c r="K76" s="73"/>
      <c r="L76" s="73"/>
      <c r="M76" s="73"/>
      <c r="N76" s="71"/>
    </row>
    <row r="77" spans="2:14" x14ac:dyDescent="0.2">
      <c r="B77" s="72"/>
    </row>
    <row r="78" spans="2:14" x14ac:dyDescent="0.2">
      <c r="B78" s="72"/>
    </row>
    <row r="79" spans="2:14" x14ac:dyDescent="0.2">
      <c r="B79" s="72"/>
    </row>
    <row r="80" spans="2:14" x14ac:dyDescent="0.2">
      <c r="B80" s="72"/>
    </row>
    <row r="81" spans="1:7" x14ac:dyDescent="0.2">
      <c r="B81" s="72"/>
    </row>
    <row r="82" spans="1:7" x14ac:dyDescent="0.2">
      <c r="B82" s="72"/>
    </row>
    <row r="83" spans="1:7" x14ac:dyDescent="0.2">
      <c r="B83" s="72"/>
      <c r="C83" s="73"/>
      <c r="D83" s="73"/>
      <c r="E83" s="73"/>
      <c r="F83" s="73"/>
      <c r="G83" s="73"/>
    </row>
    <row r="84" spans="1:7" x14ac:dyDescent="0.2">
      <c r="B84" s="72"/>
      <c r="C84" s="73"/>
      <c r="D84" s="73"/>
      <c r="E84" s="73"/>
      <c r="F84" s="73"/>
      <c r="G84" s="73"/>
    </row>
    <row r="85" spans="1:7" x14ac:dyDescent="0.2">
      <c r="B85" s="72"/>
      <c r="C85" s="73"/>
      <c r="D85" s="73"/>
      <c r="E85" s="73"/>
      <c r="F85" s="73"/>
      <c r="G85" s="73"/>
    </row>
    <row r="86" spans="1:7" x14ac:dyDescent="0.2">
      <c r="B86" s="72"/>
      <c r="C86" s="73"/>
      <c r="D86" s="73"/>
      <c r="E86" s="73"/>
      <c r="F86" s="73"/>
      <c r="G86" s="73"/>
    </row>
    <row r="87" spans="1:7" x14ac:dyDescent="0.2">
      <c r="B87" s="72"/>
    </row>
    <row r="88" spans="1:7" x14ac:dyDescent="0.2">
      <c r="A88" s="100"/>
      <c r="B88" s="101"/>
    </row>
    <row r="89" spans="1:7" x14ac:dyDescent="0.2">
      <c r="A89" s="100"/>
      <c r="B89" s="101"/>
    </row>
    <row r="90" spans="1:7" x14ac:dyDescent="0.2">
      <c r="A90" s="100"/>
      <c r="B90" s="101"/>
    </row>
    <row r="91" spans="1:7" x14ac:dyDescent="0.2">
      <c r="A91" s="100"/>
      <c r="B91" s="101"/>
    </row>
    <row r="92" spans="1:7" x14ac:dyDescent="0.2">
      <c r="A92" s="100"/>
      <c r="B92" s="101"/>
    </row>
    <row r="93" spans="1:7" x14ac:dyDescent="0.2">
      <c r="A93" s="100"/>
      <c r="B93" s="101"/>
    </row>
    <row r="94" spans="1:7" x14ac:dyDescent="0.2">
      <c r="A94" s="100"/>
      <c r="B94" s="101"/>
    </row>
    <row r="95" spans="1:7" x14ac:dyDescent="0.2">
      <c r="A95" s="100"/>
      <c r="B95" s="101"/>
    </row>
    <row r="96" spans="1:7" x14ac:dyDescent="0.2">
      <c r="A96" s="100"/>
      <c r="B96" s="101"/>
    </row>
    <row r="97" spans="1:2" x14ac:dyDescent="0.2">
      <c r="A97" s="100"/>
      <c r="B97" s="101"/>
    </row>
    <row r="98" spans="1:2" x14ac:dyDescent="0.2">
      <c r="A98" s="100"/>
      <c r="B98" s="101"/>
    </row>
    <row r="99" spans="1:2" x14ac:dyDescent="0.2">
      <c r="A99" s="100"/>
      <c r="B99" s="101"/>
    </row>
    <row r="100" spans="1:2" x14ac:dyDescent="0.2">
      <c r="B100" s="72"/>
    </row>
    <row r="101" spans="1:2" x14ac:dyDescent="0.2">
      <c r="B101" s="72"/>
    </row>
    <row r="102" spans="1:2" x14ac:dyDescent="0.2">
      <c r="B102" s="72"/>
    </row>
    <row r="103" spans="1:2" x14ac:dyDescent="0.2">
      <c r="B103" s="72"/>
    </row>
    <row r="104" spans="1:2" x14ac:dyDescent="0.2">
      <c r="B104" s="72"/>
    </row>
    <row r="105" spans="1:2" x14ac:dyDescent="0.2">
      <c r="B105" s="72"/>
    </row>
    <row r="106" spans="1:2" x14ac:dyDescent="0.2">
      <c r="B106" s="72"/>
    </row>
    <row r="107" spans="1:2" x14ac:dyDescent="0.2">
      <c r="B107" s="72"/>
    </row>
    <row r="108" spans="1:2" x14ac:dyDescent="0.2">
      <c r="B108" s="72"/>
    </row>
    <row r="109" spans="1:2" x14ac:dyDescent="0.2">
      <c r="B109" s="72"/>
    </row>
    <row r="110" spans="1:2" x14ac:dyDescent="0.2">
      <c r="B110" s="72"/>
    </row>
    <row r="111" spans="1:2" x14ac:dyDescent="0.2">
      <c r="B111" s="72"/>
    </row>
    <row r="112" spans="1:2" x14ac:dyDescent="0.2">
      <c r="A112" s="100"/>
      <c r="B112" s="101"/>
    </row>
    <row r="113" spans="1:2" x14ac:dyDescent="0.2">
      <c r="A113" s="100"/>
      <c r="B113" s="101"/>
    </row>
    <row r="114" spans="1:2" x14ac:dyDescent="0.2">
      <c r="A114" s="100"/>
      <c r="B114" s="101"/>
    </row>
    <row r="115" spans="1:2" x14ac:dyDescent="0.2">
      <c r="A115" s="100"/>
      <c r="B115" s="101"/>
    </row>
    <row r="116" spans="1:2" x14ac:dyDescent="0.2">
      <c r="A116" s="100"/>
      <c r="B116" s="101"/>
    </row>
    <row r="117" spans="1:2" x14ac:dyDescent="0.2">
      <c r="A117" s="100"/>
      <c r="B117" s="101"/>
    </row>
    <row r="118" spans="1:2" x14ac:dyDescent="0.2">
      <c r="A118" s="100"/>
      <c r="B118" s="101"/>
    </row>
    <row r="119" spans="1:2" x14ac:dyDescent="0.2">
      <c r="A119" s="100"/>
      <c r="B119" s="101"/>
    </row>
    <row r="120" spans="1:2" x14ac:dyDescent="0.2">
      <c r="A120" s="100"/>
      <c r="B120" s="101"/>
    </row>
    <row r="121" spans="1:2" x14ac:dyDescent="0.2">
      <c r="A121" s="100"/>
      <c r="B121" s="101"/>
    </row>
    <row r="122" spans="1:2" x14ac:dyDescent="0.2">
      <c r="A122" s="100"/>
      <c r="B122" s="101"/>
    </row>
    <row r="123" spans="1:2" x14ac:dyDescent="0.2">
      <c r="A123" s="100"/>
      <c r="B123" s="101"/>
    </row>
    <row r="124" spans="1:2" x14ac:dyDescent="0.2">
      <c r="A124" s="100"/>
      <c r="B124" s="101"/>
    </row>
    <row r="161" spans="2:6" ht="17" thickBot="1" x14ac:dyDescent="0.25"/>
    <row r="162" spans="2:6" ht="17" thickBot="1" x14ac:dyDescent="0.25">
      <c r="B162" s="72"/>
      <c r="C162" s="69" t="s">
        <v>42</v>
      </c>
      <c r="D162" s="65" t="s">
        <v>43</v>
      </c>
      <c r="E162" s="109">
        <v>105088.9</v>
      </c>
      <c r="F162" s="65" t="s">
        <v>44</v>
      </c>
    </row>
    <row r="163" spans="2:6" ht="17" thickBot="1" x14ac:dyDescent="0.25">
      <c r="B163" s="72"/>
      <c r="E163" s="65">
        <f>E162*1000000</f>
        <v>105088900000</v>
      </c>
      <c r="F163" s="65" t="s">
        <v>43</v>
      </c>
    </row>
    <row r="164" spans="2:6" ht="17" thickBot="1" x14ac:dyDescent="0.25">
      <c r="B164" s="72"/>
      <c r="D164" s="65" t="s">
        <v>45</v>
      </c>
      <c r="E164" s="110">
        <f>(97.3+42.2)</f>
        <v>139.5</v>
      </c>
      <c r="F164" s="65" t="s">
        <v>46</v>
      </c>
    </row>
    <row r="165" spans="2:6" x14ac:dyDescent="0.2">
      <c r="B165" s="72"/>
      <c r="E165" s="65">
        <f>E164*1000000000</f>
        <v>139500000000</v>
      </c>
      <c r="F165" s="65" t="s">
        <v>45</v>
      </c>
    </row>
    <row r="166" spans="2:6" x14ac:dyDescent="0.2">
      <c r="B166" s="72"/>
    </row>
    <row r="167" spans="2:6" x14ac:dyDescent="0.2">
      <c r="B167" s="72"/>
      <c r="E167" s="111">
        <f>E165/E163</f>
        <v>1.3274475230019536</v>
      </c>
      <c r="F167" s="65" t="s">
        <v>47</v>
      </c>
    </row>
    <row r="168" spans="2:6" x14ac:dyDescent="0.2">
      <c r="B168" s="72"/>
    </row>
    <row r="169" spans="2:6" x14ac:dyDescent="0.2">
      <c r="B169" s="72"/>
    </row>
    <row r="170" spans="2:6" x14ac:dyDescent="0.2">
      <c r="B170" s="72"/>
    </row>
    <row r="171" spans="2:6" x14ac:dyDescent="0.2">
      <c r="B171" s="72"/>
      <c r="D171" s="65" t="str">
        <f>Dashboard!C11</f>
        <v>output.passenger_kms</v>
      </c>
      <c r="E171" s="65">
        <f>E167*E72</f>
        <v>0</v>
      </c>
      <c r="F171" s="65" t="s">
        <v>48</v>
      </c>
    </row>
    <row r="172" spans="2:6" x14ac:dyDescent="0.2">
      <c r="B172" s="72"/>
    </row>
    <row r="173" spans="2:6" x14ac:dyDescent="0.2">
      <c r="B173" s="72"/>
    </row>
    <row r="174" spans="2:6" x14ac:dyDescent="0.2">
      <c r="B174" s="72"/>
    </row>
    <row r="175" spans="2:6" x14ac:dyDescent="0.2">
      <c r="B175" s="72"/>
    </row>
    <row r="176" spans="2:6" x14ac:dyDescent="0.2">
      <c r="B176" s="72"/>
    </row>
    <row r="177" spans="2:2" x14ac:dyDescent="0.2">
      <c r="B177" s="72"/>
    </row>
    <row r="178" spans="2:2" x14ac:dyDescent="0.2">
      <c r="B178" s="72"/>
    </row>
    <row r="179" spans="2:2" x14ac:dyDescent="0.2">
      <c r="B179" s="72"/>
    </row>
    <row r="180" spans="2:2" x14ac:dyDescent="0.2">
      <c r="B180" s="72"/>
    </row>
    <row r="181" spans="2:2" x14ac:dyDescent="0.2">
      <c r="B181" s="72"/>
    </row>
    <row r="182" spans="2:2" x14ac:dyDescent="0.2">
      <c r="B182" s="72"/>
    </row>
    <row r="183" spans="2:2" x14ac:dyDescent="0.2">
      <c r="B183" s="72"/>
    </row>
    <row r="184" spans="2:2" x14ac:dyDescent="0.2">
      <c r="B184" s="72"/>
    </row>
    <row r="185" spans="2:2" x14ac:dyDescent="0.2">
      <c r="B185" s="72"/>
    </row>
    <row r="186" spans="2:2" x14ac:dyDescent="0.2">
      <c r="B186" s="72"/>
    </row>
    <row r="187" spans="2:2" x14ac:dyDescent="0.2">
      <c r="B187" s="72"/>
    </row>
    <row r="188" spans="2:2" x14ac:dyDescent="0.2">
      <c r="B188" s="72"/>
    </row>
    <row r="189" spans="2:2" x14ac:dyDescent="0.2">
      <c r="B189" s="72"/>
    </row>
    <row r="190" spans="2:2" x14ac:dyDescent="0.2">
      <c r="B190" s="72"/>
    </row>
    <row r="191" spans="2:2" x14ac:dyDescent="0.2">
      <c r="B191" s="72"/>
    </row>
    <row r="192" spans="2:2" x14ac:dyDescent="0.2">
      <c r="B192" s="72"/>
    </row>
    <row r="193" spans="2:2" x14ac:dyDescent="0.2">
      <c r="B193" s="72"/>
    </row>
    <row r="194" spans="2:2" x14ac:dyDescent="0.2">
      <c r="B194" s="72"/>
    </row>
    <row r="195" spans="2:2" x14ac:dyDescent="0.2">
      <c r="B195" s="72"/>
    </row>
    <row r="196" spans="2:2" x14ac:dyDescent="0.2">
      <c r="B196" s="72"/>
    </row>
    <row r="197" spans="2:2" x14ac:dyDescent="0.2">
      <c r="B197" s="72"/>
    </row>
    <row r="198" spans="2:2" x14ac:dyDescent="0.2">
      <c r="B198" s="72"/>
    </row>
    <row r="199" spans="2:2" x14ac:dyDescent="0.2">
      <c r="B199" s="72"/>
    </row>
    <row r="200" spans="2:2" x14ac:dyDescent="0.2">
      <c r="B200" s="72"/>
    </row>
    <row r="201" spans="2:2" x14ac:dyDescent="0.2">
      <c r="B201" s="72"/>
    </row>
    <row r="202" spans="2:2" x14ac:dyDescent="0.2">
      <c r="B202" s="72"/>
    </row>
    <row r="203" spans="2:2" x14ac:dyDescent="0.2">
      <c r="B203" s="72"/>
    </row>
    <row r="204" spans="2:2" x14ac:dyDescent="0.2">
      <c r="B204" s="72"/>
    </row>
    <row r="205" spans="2:2" x14ac:dyDescent="0.2">
      <c r="B205" s="72"/>
    </row>
    <row r="206" spans="2:2" x14ac:dyDescent="0.2">
      <c r="B206" s="72"/>
    </row>
    <row r="207" spans="2:2" x14ac:dyDescent="0.2">
      <c r="B207" s="7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2017-11-16T10:24:04Z</dcterms:modified>
</cp:coreProperties>
</file>